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4365" yWindow="-30" windowWidth="12660" windowHeight="11640" tabRatio="727" firstSheet="2" activeTab="11"/>
  </bookViews>
  <sheets>
    <sheet name="ÖSSZEFÜGGÉSEK" sheetId="75" r:id="rId1"/>
    <sheet name="1.1.sz.mell." sheetId="1" r:id="rId2"/>
    <sheet name="1.2.sz.mell." sheetId="95" r:id="rId3"/>
    <sheet name="1.3.sz.mell." sheetId="96" r:id="rId4"/>
    <sheet name="1.4.sz.mell." sheetId="97" state="hidden" r:id="rId5"/>
    <sheet name="2.1.sz.mell  " sheetId="73" r:id="rId6"/>
    <sheet name="2.2.sz.mell  " sheetId="61" r:id="rId7"/>
    <sheet name="ELLENŐRZÉS-1.sz.2.a.sz.2.b.sz." sheetId="76" r:id="rId8"/>
    <sheet name="3.sz.mell.  " sheetId="62" r:id="rId9"/>
    <sheet name="4.sz.mell." sheetId="77" r:id="rId10"/>
    <sheet name="5.sz.mell." sheetId="78" r:id="rId11"/>
    <sheet name="6.sz.mell." sheetId="63" r:id="rId12"/>
    <sheet name="7.sz.mell." sheetId="64" r:id="rId13"/>
    <sheet name="8. sz. mell. " sheetId="71" r:id="rId14"/>
    <sheet name="9.sz.mell" sheetId="89" r:id="rId15"/>
    <sheet name="1. sz tájékoztató t." sheetId="87" r:id="rId16"/>
    <sheet name="2. sz tájékoztató t" sheetId="66" r:id="rId17"/>
    <sheet name="3. sz tájékoztató t." sheetId="88" r:id="rId18"/>
    <sheet name="4.sz tájékoztató t." sheetId="24" r:id="rId19"/>
    <sheet name="5.sz tájékoztató t." sheetId="2" r:id="rId20"/>
    <sheet name="6.sz tájékoztató t." sheetId="70" r:id="rId21"/>
    <sheet name="Munka1" sheetId="94" r:id="rId22"/>
    <sheet name="Munka2" sheetId="98" r:id="rId23"/>
  </sheets>
  <definedNames>
    <definedName name="_xlnm.Print_Area" localSheetId="15">'1. sz tájékoztató t.'!$A$1:$E$149</definedName>
    <definedName name="_xlnm.Print_Area" localSheetId="1">'1.1.sz.mell.'!$A$1:$E$152</definedName>
    <definedName name="_xlnm.Print_Area" localSheetId="2">'1.2.sz.mell.'!$A$1:$C$150</definedName>
    <definedName name="_xlnm.Print_Area" localSheetId="3">'1.3.sz.mell.'!$A$1:$E$2</definedName>
    <definedName name="_xlnm.Print_Area" localSheetId="4">'1.4.sz.mell.'!$A$1:$C$151</definedName>
  </definedNames>
  <calcPr calcId="144525"/>
</workbook>
</file>

<file path=xl/calcChain.xml><?xml version="1.0" encoding="utf-8"?>
<calcChain xmlns="http://schemas.openxmlformats.org/spreadsheetml/2006/main">
  <c r="D95" i="95" l="1"/>
  <c r="D94" i="95"/>
  <c r="D143" i="95"/>
  <c r="D142" i="95"/>
  <c r="D141" i="95"/>
  <c r="D140" i="95"/>
  <c r="D138" i="95"/>
  <c r="D137" i="95"/>
  <c r="D136" i="95"/>
  <c r="D135" i="95"/>
  <c r="D134" i="95"/>
  <c r="D132" i="95"/>
  <c r="D131" i="95"/>
  <c r="D130" i="95"/>
  <c r="D129" i="95"/>
  <c r="D128" i="95"/>
  <c r="D127" i="95"/>
  <c r="D126" i="95"/>
  <c r="D125" i="95"/>
  <c r="D124" i="95"/>
  <c r="D122" i="95"/>
  <c r="D121" i="95"/>
  <c r="D119" i="95"/>
  <c r="D118" i="95"/>
  <c r="D117" i="95"/>
  <c r="D116" i="95"/>
  <c r="D115" i="95"/>
  <c r="D114" i="95"/>
  <c r="D113" i="95"/>
  <c r="D112" i="95"/>
  <c r="D111" i="95"/>
  <c r="D110" i="95"/>
  <c r="D108" i="95"/>
  <c r="D107" i="95"/>
  <c r="D106" i="95"/>
  <c r="D105" i="95"/>
  <c r="D104" i="95"/>
  <c r="D103" i="95"/>
  <c r="D102" i="95"/>
  <c r="D101" i="95"/>
  <c r="D100" i="95"/>
  <c r="D99" i="95"/>
  <c r="D98" i="95"/>
  <c r="D97" i="95"/>
  <c r="D96" i="95"/>
  <c r="D93" i="95"/>
  <c r="D92" i="95"/>
  <c r="D91" i="95"/>
  <c r="E133" i="95"/>
  <c r="E144" i="95" s="1"/>
  <c r="D144" i="95" s="1"/>
  <c r="E90" i="95"/>
  <c r="E123" i="95" s="1"/>
  <c r="E106" i="95"/>
  <c r="D175" i="96"/>
  <c r="D174" i="96"/>
  <c r="D173" i="96"/>
  <c r="D172" i="96"/>
  <c r="D171" i="96"/>
  <c r="D170" i="96"/>
  <c r="D169" i="96"/>
  <c r="D168" i="96"/>
  <c r="D167" i="96"/>
  <c r="D166" i="96"/>
  <c r="E165" i="96"/>
  <c r="E176" i="96" s="1"/>
  <c r="C165" i="96"/>
  <c r="D164" i="96"/>
  <c r="D163" i="96"/>
  <c r="D162" i="96"/>
  <c r="D161" i="96"/>
  <c r="C160" i="96"/>
  <c r="D160" i="96" s="1"/>
  <c r="D159" i="96"/>
  <c r="D158" i="96"/>
  <c r="D157" i="96"/>
  <c r="C156" i="96"/>
  <c r="C176" i="96" s="1"/>
  <c r="C182" i="96" s="1"/>
  <c r="D154" i="96"/>
  <c r="D153" i="96"/>
  <c r="C152" i="96"/>
  <c r="D152" i="96" s="1"/>
  <c r="D151" i="96"/>
  <c r="D150" i="96"/>
  <c r="D149" i="96"/>
  <c r="D148" i="96"/>
  <c r="D147" i="96"/>
  <c r="D146" i="96"/>
  <c r="D145" i="96"/>
  <c r="D144" i="96"/>
  <c r="D143" i="96"/>
  <c r="D142" i="96"/>
  <c r="D140" i="96"/>
  <c r="D139" i="96"/>
  <c r="E138" i="96"/>
  <c r="C138" i="96"/>
  <c r="D137" i="96"/>
  <c r="D136" i="96"/>
  <c r="D135" i="96"/>
  <c r="D134" i="96"/>
  <c r="D133" i="96"/>
  <c r="D132" i="96"/>
  <c r="D131" i="96"/>
  <c r="D130" i="96"/>
  <c r="D129" i="96"/>
  <c r="D128" i="96"/>
  <c r="D125" i="96"/>
  <c r="D124" i="96"/>
  <c r="D123" i="96"/>
  <c r="E122" i="96"/>
  <c r="C122" i="96"/>
  <c r="D84" i="96"/>
  <c r="D83" i="96"/>
  <c r="D82" i="96"/>
  <c r="D81" i="96"/>
  <c r="D80" i="96"/>
  <c r="C79" i="96"/>
  <c r="D79" i="96" s="1"/>
  <c r="D78" i="96"/>
  <c r="D77" i="96"/>
  <c r="D76" i="96"/>
  <c r="D75" i="96"/>
  <c r="C75" i="96"/>
  <c r="D74" i="96"/>
  <c r="D73" i="96"/>
  <c r="E71" i="96"/>
  <c r="E85" i="96" s="1"/>
  <c r="C71" i="96"/>
  <c r="D70" i="96"/>
  <c r="D69" i="96"/>
  <c r="D68" i="96"/>
  <c r="D67" i="96"/>
  <c r="C66" i="96"/>
  <c r="D66" i="96" s="1"/>
  <c r="D65" i="96"/>
  <c r="D64" i="96"/>
  <c r="D63" i="96"/>
  <c r="C62" i="96"/>
  <c r="C85" i="96" s="1"/>
  <c r="D60" i="96"/>
  <c r="D59" i="96"/>
  <c r="D58" i="96"/>
  <c r="D57" i="96"/>
  <c r="C56" i="96"/>
  <c r="D56" i="96" s="1"/>
  <c r="D55" i="96"/>
  <c r="D54" i="96"/>
  <c r="D53" i="96"/>
  <c r="D52" i="96"/>
  <c r="C51" i="96"/>
  <c r="D51" i="96" s="1"/>
  <c r="D50" i="96"/>
  <c r="D49" i="96"/>
  <c r="D48" i="96"/>
  <c r="D47" i="96"/>
  <c r="D46" i="96"/>
  <c r="E45" i="96"/>
  <c r="D45" i="96" s="1"/>
  <c r="C45" i="96"/>
  <c r="D43" i="96"/>
  <c r="D42" i="96"/>
  <c r="D41" i="96"/>
  <c r="D40" i="96"/>
  <c r="D38" i="96"/>
  <c r="D37" i="96"/>
  <c r="D36" i="96"/>
  <c r="D35" i="96"/>
  <c r="E34" i="96"/>
  <c r="C34" i="96"/>
  <c r="D33" i="96"/>
  <c r="D32" i="96"/>
  <c r="E26" i="96"/>
  <c r="C26" i="96"/>
  <c r="D25" i="96"/>
  <c r="D24" i="96"/>
  <c r="D23" i="96"/>
  <c r="D22" i="96"/>
  <c r="D21" i="96"/>
  <c r="D20" i="96"/>
  <c r="E19" i="96"/>
  <c r="C19" i="96"/>
  <c r="D19" i="96" s="1"/>
  <c r="D18" i="96"/>
  <c r="D17" i="96"/>
  <c r="D16" i="96"/>
  <c r="D15" i="96"/>
  <c r="D14" i="96"/>
  <c r="D13" i="96"/>
  <c r="E12" i="96"/>
  <c r="C12" i="96"/>
  <c r="E5" i="96"/>
  <c r="C5" i="96"/>
  <c r="G27" i="73"/>
  <c r="D17" i="61"/>
  <c r="D31" i="61" s="1"/>
  <c r="G17" i="61"/>
  <c r="D32" i="61" s="1"/>
  <c r="G18" i="73"/>
  <c r="G28" i="73" s="1"/>
  <c r="D18" i="73"/>
  <c r="G30" i="73" s="1"/>
  <c r="E33" i="95"/>
  <c r="E26" i="95"/>
  <c r="D5" i="95"/>
  <c r="E5" i="95"/>
  <c r="E60" i="95" s="1"/>
  <c r="E84" i="95" s="1"/>
  <c r="D11" i="95"/>
  <c r="D10" i="95"/>
  <c r="E135" i="1"/>
  <c r="E146" i="1" s="1"/>
  <c r="E108" i="1"/>
  <c r="D108" i="1" s="1"/>
  <c r="D6" i="1"/>
  <c r="D7" i="1"/>
  <c r="D8" i="1"/>
  <c r="D9" i="1"/>
  <c r="D10" i="1"/>
  <c r="D11" i="1"/>
  <c r="D13" i="1"/>
  <c r="D14" i="1"/>
  <c r="D15" i="1"/>
  <c r="D16" i="1"/>
  <c r="D17" i="1"/>
  <c r="D18" i="1"/>
  <c r="D20" i="1"/>
  <c r="D21" i="1"/>
  <c r="D22" i="1"/>
  <c r="D23" i="1"/>
  <c r="D24" i="1"/>
  <c r="D25" i="1"/>
  <c r="D27" i="1"/>
  <c r="D28" i="1"/>
  <c r="D29" i="1"/>
  <c r="D30" i="1"/>
  <c r="D31" i="1"/>
  <c r="D32" i="1"/>
  <c r="D33" i="1"/>
  <c r="D35" i="1"/>
  <c r="D36" i="1"/>
  <c r="D37" i="1"/>
  <c r="D38" i="1"/>
  <c r="D39" i="1"/>
  <c r="D40" i="1"/>
  <c r="D41" i="1"/>
  <c r="D42" i="1"/>
  <c r="D43" i="1"/>
  <c r="D44" i="1"/>
  <c r="D46" i="1"/>
  <c r="D47" i="1"/>
  <c r="D48" i="1"/>
  <c r="D49" i="1"/>
  <c r="D50" i="1"/>
  <c r="D52" i="1"/>
  <c r="D53" i="1"/>
  <c r="D54" i="1"/>
  <c r="D55" i="1"/>
  <c r="D57" i="1"/>
  <c r="D58" i="1"/>
  <c r="D59" i="1"/>
  <c r="D60" i="1"/>
  <c r="D62" i="1"/>
  <c r="D63" i="1"/>
  <c r="D64" i="1"/>
  <c r="D65" i="1"/>
  <c r="D67" i="1"/>
  <c r="D68" i="1"/>
  <c r="D69" i="1"/>
  <c r="D70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E5" i="1"/>
  <c r="E61" i="1" s="1"/>
  <c r="E12" i="1"/>
  <c r="E19" i="1"/>
  <c r="D19" i="1" s="1"/>
  <c r="E26" i="1"/>
  <c r="D26" i="1" s="1"/>
  <c r="E34" i="1"/>
  <c r="D34" i="1" s="1"/>
  <c r="E45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6" i="1"/>
  <c r="D127" i="1"/>
  <c r="D128" i="1"/>
  <c r="D129" i="1"/>
  <c r="D131" i="1"/>
  <c r="D132" i="1"/>
  <c r="D133" i="1"/>
  <c r="D134" i="1"/>
  <c r="D135" i="1"/>
  <c r="D136" i="1"/>
  <c r="D137" i="1"/>
  <c r="D138" i="1"/>
  <c r="D139" i="1"/>
  <c r="D140" i="1"/>
  <c r="D142" i="1"/>
  <c r="D143" i="1"/>
  <c r="D144" i="1"/>
  <c r="D145" i="1"/>
  <c r="E92" i="1"/>
  <c r="E71" i="1"/>
  <c r="E85" i="1" s="1"/>
  <c r="D26" i="87"/>
  <c r="E26" i="87"/>
  <c r="C74" i="87"/>
  <c r="C71" i="87"/>
  <c r="C62" i="87"/>
  <c r="C66" i="87"/>
  <c r="C85" i="87" s="1"/>
  <c r="C79" i="87"/>
  <c r="C26" i="87"/>
  <c r="C5" i="87"/>
  <c r="C12" i="87"/>
  <c r="C61" i="87" s="1"/>
  <c r="C87" i="87" s="1"/>
  <c r="C19" i="87"/>
  <c r="C34" i="87"/>
  <c r="C45" i="87"/>
  <c r="C51" i="87"/>
  <c r="C56" i="87"/>
  <c r="D5" i="87"/>
  <c r="E5" i="87"/>
  <c r="D93" i="87"/>
  <c r="D126" i="87" s="1"/>
  <c r="D109" i="87"/>
  <c r="D123" i="87"/>
  <c r="D127" i="87"/>
  <c r="D131" i="87"/>
  <c r="D147" i="87" s="1"/>
  <c r="D136" i="87"/>
  <c r="D142" i="87"/>
  <c r="E93" i="87"/>
  <c r="E126" i="87" s="1"/>
  <c r="E149" i="87" s="1"/>
  <c r="E109" i="87"/>
  <c r="E123" i="87"/>
  <c r="E127" i="87"/>
  <c r="E131" i="87"/>
  <c r="E136" i="87"/>
  <c r="E142" i="87"/>
  <c r="C93" i="87"/>
  <c r="C109" i="87"/>
  <c r="C123" i="87"/>
  <c r="C126" i="87" s="1"/>
  <c r="C149" i="87" s="1"/>
  <c r="C127" i="87"/>
  <c r="C131" i="87"/>
  <c r="C136" i="87"/>
  <c r="C142" i="87"/>
  <c r="C33" i="95"/>
  <c r="B13" i="2"/>
  <c r="B20" i="2"/>
  <c r="B33" i="2"/>
  <c r="B39" i="2" s="1"/>
  <c r="F6" i="62"/>
  <c r="F11" i="62" s="1"/>
  <c r="F7" i="62"/>
  <c r="F8" i="62"/>
  <c r="D34" i="87"/>
  <c r="C133" i="95"/>
  <c r="C135" i="1"/>
  <c r="C5" i="1"/>
  <c r="C61" i="1" s="1"/>
  <c r="B6" i="76" s="1"/>
  <c r="C12" i="1"/>
  <c r="D12" i="1" s="1"/>
  <c r="C19" i="1"/>
  <c r="C26" i="1"/>
  <c r="C34" i="1"/>
  <c r="C45" i="1"/>
  <c r="D45" i="1" s="1"/>
  <c r="C51" i="1"/>
  <c r="D51" i="1" s="1"/>
  <c r="C56" i="1"/>
  <c r="D56" i="1" s="1"/>
  <c r="C24" i="73"/>
  <c r="C19" i="73"/>
  <c r="C27" i="73" s="1"/>
  <c r="C140" i="97"/>
  <c r="C135" i="97"/>
  <c r="C130" i="97"/>
  <c r="C126" i="97"/>
  <c r="C145" i="97" s="1"/>
  <c r="C122" i="97"/>
  <c r="C108" i="97"/>
  <c r="C92" i="97"/>
  <c r="C125" i="97" s="1"/>
  <c r="C79" i="97"/>
  <c r="C71" i="97"/>
  <c r="C66" i="97"/>
  <c r="C62" i="97"/>
  <c r="C85" i="97" s="1"/>
  <c r="C56" i="97"/>
  <c r="C51" i="97"/>
  <c r="C45" i="97"/>
  <c r="C34" i="97"/>
  <c r="C26" i="97"/>
  <c r="C19" i="97"/>
  <c r="C12" i="97"/>
  <c r="C5" i="97"/>
  <c r="C61" i="97"/>
  <c r="C150" i="97" s="1"/>
  <c r="C139" i="95"/>
  <c r="D139" i="95" s="1"/>
  <c r="C128" i="95"/>
  <c r="C124" i="95"/>
  <c r="C144" i="95" s="1"/>
  <c r="C120" i="95"/>
  <c r="C123" i="95" s="1"/>
  <c r="C106" i="95"/>
  <c r="C90" i="95"/>
  <c r="C77" i="95"/>
  <c r="C73" i="95"/>
  <c r="C70" i="95"/>
  <c r="C65" i="95"/>
  <c r="C61" i="95"/>
  <c r="C55" i="95"/>
  <c r="C50" i="95"/>
  <c r="C44" i="95"/>
  <c r="C26" i="95"/>
  <c r="C19" i="95"/>
  <c r="C60" i="95" s="1"/>
  <c r="C12" i="95"/>
  <c r="C5" i="95"/>
  <c r="H16" i="66"/>
  <c r="G16" i="66"/>
  <c r="F16" i="66"/>
  <c r="E16" i="66"/>
  <c r="D16" i="66"/>
  <c r="I16" i="66"/>
  <c r="H14" i="66"/>
  <c r="G14" i="66"/>
  <c r="F14" i="66"/>
  <c r="E14" i="66"/>
  <c r="I14" i="66" s="1"/>
  <c r="D14" i="66"/>
  <c r="H12" i="66"/>
  <c r="G12" i="66"/>
  <c r="F12" i="66"/>
  <c r="E12" i="66"/>
  <c r="D12" i="66"/>
  <c r="H9" i="66"/>
  <c r="H18" i="66" s="1"/>
  <c r="G9" i="66"/>
  <c r="F9" i="66"/>
  <c r="E9" i="66"/>
  <c r="D9" i="66"/>
  <c r="I9" i="66" s="1"/>
  <c r="H6" i="66"/>
  <c r="G6" i="66"/>
  <c r="G18" i="66" s="1"/>
  <c r="F6" i="66"/>
  <c r="F18" i="66"/>
  <c r="E6" i="66"/>
  <c r="I6" i="66" s="1"/>
  <c r="I18" i="66" s="1"/>
  <c r="D6" i="66"/>
  <c r="D30" i="88"/>
  <c r="C30" i="88"/>
  <c r="C18" i="73"/>
  <c r="E12" i="87"/>
  <c r="E61" i="87" s="1"/>
  <c r="E87" i="87" s="1"/>
  <c r="E19" i="87"/>
  <c r="E34" i="87"/>
  <c r="E45" i="87"/>
  <c r="E51" i="87"/>
  <c r="E56" i="87"/>
  <c r="E62" i="87"/>
  <c r="E71" i="87"/>
  <c r="E66" i="87"/>
  <c r="E74" i="87"/>
  <c r="E79" i="87"/>
  <c r="D12" i="87"/>
  <c r="D19" i="87"/>
  <c r="D61" i="87" s="1"/>
  <c r="D87" i="87" s="1"/>
  <c r="D45" i="87"/>
  <c r="D51" i="87"/>
  <c r="D56" i="87"/>
  <c r="D62" i="87"/>
  <c r="D66" i="87"/>
  <c r="D71" i="87"/>
  <c r="D74" i="87"/>
  <c r="D79" i="87"/>
  <c r="F17" i="61"/>
  <c r="C17" i="61"/>
  <c r="C32" i="61" s="1"/>
  <c r="C141" i="1"/>
  <c r="D141" i="1" s="1"/>
  <c r="C130" i="1"/>
  <c r="D130" i="1" s="1"/>
  <c r="C126" i="1"/>
  <c r="C122" i="1"/>
  <c r="C108" i="1"/>
  <c r="C92" i="1"/>
  <c r="C79" i="1"/>
  <c r="C75" i="1"/>
  <c r="C71" i="1"/>
  <c r="C66" i="1"/>
  <c r="D66" i="1" s="1"/>
  <c r="C62" i="1"/>
  <c r="F30" i="61"/>
  <c r="F27" i="73"/>
  <c r="D14" i="76" s="1"/>
  <c r="F18" i="73"/>
  <c r="C24" i="61"/>
  <c r="E16" i="89"/>
  <c r="F16" i="89"/>
  <c r="D16" i="89"/>
  <c r="G16" i="89" s="1"/>
  <c r="C16" i="89"/>
  <c r="G15" i="89"/>
  <c r="G14" i="89"/>
  <c r="G13" i="89"/>
  <c r="G12" i="89"/>
  <c r="G11" i="89"/>
  <c r="G10" i="89"/>
  <c r="C8" i="78"/>
  <c r="C11" i="77"/>
  <c r="C11" i="62"/>
  <c r="D11" i="62"/>
  <c r="E11" i="62"/>
  <c r="F9" i="62"/>
  <c r="F10" i="62"/>
  <c r="I17" i="66"/>
  <c r="O21" i="24"/>
  <c r="O9" i="24"/>
  <c r="B35" i="71"/>
  <c r="E28" i="71"/>
  <c r="E35" i="71" s="1"/>
  <c r="E30" i="71"/>
  <c r="E31" i="71"/>
  <c r="E32" i="71"/>
  <c r="E33" i="71"/>
  <c r="E34" i="71"/>
  <c r="D35" i="71"/>
  <c r="C35" i="71"/>
  <c r="E5" i="71"/>
  <c r="E7" i="71"/>
  <c r="E8" i="71"/>
  <c r="E12" i="71" s="1"/>
  <c r="E9" i="71"/>
  <c r="E10" i="71"/>
  <c r="E11" i="71"/>
  <c r="D12" i="71"/>
  <c r="C12" i="71"/>
  <c r="B12" i="71"/>
  <c r="E6" i="71"/>
  <c r="E15" i="71"/>
  <c r="E22" i="71" s="1"/>
  <c r="E16" i="71"/>
  <c r="E17" i="71"/>
  <c r="E18" i="71"/>
  <c r="E19" i="71"/>
  <c r="E20" i="71"/>
  <c r="E21" i="71"/>
  <c r="B22" i="71"/>
  <c r="C22" i="71"/>
  <c r="D22" i="71"/>
  <c r="E29" i="71"/>
  <c r="E38" i="71"/>
  <c r="E45" i="71" s="1"/>
  <c r="E39" i="71"/>
  <c r="E40" i="71"/>
  <c r="E41" i="71"/>
  <c r="E42" i="71"/>
  <c r="E43" i="71"/>
  <c r="E44" i="71"/>
  <c r="B45" i="71"/>
  <c r="C45" i="71"/>
  <c r="D45" i="71"/>
  <c r="D52" i="71"/>
  <c r="D38" i="70"/>
  <c r="I12" i="66"/>
  <c r="I7" i="66"/>
  <c r="I8" i="66"/>
  <c r="I10" i="66"/>
  <c r="I11" i="66"/>
  <c r="I13" i="66"/>
  <c r="I15" i="66"/>
  <c r="F6" i="64"/>
  <c r="F7" i="64"/>
  <c r="F8" i="64"/>
  <c r="F9" i="64"/>
  <c r="F10" i="64"/>
  <c r="F11" i="64"/>
  <c r="F12" i="64"/>
  <c r="F13" i="64"/>
  <c r="F14" i="64"/>
  <c r="F15" i="64"/>
  <c r="F16" i="64"/>
  <c r="F17" i="64"/>
  <c r="F18" i="64"/>
  <c r="F19" i="64"/>
  <c r="F20" i="64"/>
  <c r="F21" i="64"/>
  <c r="F22" i="64"/>
  <c r="F23" i="64"/>
  <c r="B24" i="64"/>
  <c r="D24" i="64"/>
  <c r="E24" i="64"/>
  <c r="F5" i="63"/>
  <c r="F6" i="63"/>
  <c r="F7" i="63"/>
  <c r="F8" i="63"/>
  <c r="F9" i="63"/>
  <c r="F10" i="63"/>
  <c r="F11" i="63"/>
  <c r="F12" i="63"/>
  <c r="F13" i="63"/>
  <c r="F14" i="63"/>
  <c r="F15" i="63"/>
  <c r="F16" i="63"/>
  <c r="F17" i="63"/>
  <c r="F18" i="63"/>
  <c r="F19" i="63"/>
  <c r="F20" i="63"/>
  <c r="F21" i="63"/>
  <c r="F22" i="63"/>
  <c r="F23" i="63"/>
  <c r="B24" i="63"/>
  <c r="D24" i="63"/>
  <c r="E24" i="63"/>
  <c r="O5" i="24"/>
  <c r="N14" i="24"/>
  <c r="N26" i="24" s="1"/>
  <c r="N25" i="24"/>
  <c r="M14" i="24"/>
  <c r="M25" i="24"/>
  <c r="M26" i="24" s="1"/>
  <c r="L14" i="24"/>
  <c r="L26" i="24" s="1"/>
  <c r="L25" i="24"/>
  <c r="K14" i="24"/>
  <c r="K25" i="24"/>
  <c r="J14" i="24"/>
  <c r="J26" i="24" s="1"/>
  <c r="J25" i="24"/>
  <c r="I14" i="24"/>
  <c r="I26" i="24" s="1"/>
  <c r="H14" i="24"/>
  <c r="H25" i="24"/>
  <c r="O25" i="24" s="1"/>
  <c r="G14" i="24"/>
  <c r="G25" i="24"/>
  <c r="F14" i="24"/>
  <c r="F26" i="24" s="1"/>
  <c r="E14" i="24"/>
  <c r="E26" i="24" s="1"/>
  <c r="E25" i="24"/>
  <c r="D14" i="24"/>
  <c r="D26" i="24" s="1"/>
  <c r="C14" i="24"/>
  <c r="C26" i="24" s="1"/>
  <c r="C25" i="24"/>
  <c r="D25" i="24"/>
  <c r="F25" i="24"/>
  <c r="I25" i="24"/>
  <c r="O24" i="24"/>
  <c r="O23" i="24"/>
  <c r="O22" i="24"/>
  <c r="O20" i="24"/>
  <c r="O19" i="24"/>
  <c r="O18" i="24"/>
  <c r="O17" i="24"/>
  <c r="O16" i="24"/>
  <c r="O13" i="24"/>
  <c r="O12" i="24"/>
  <c r="O11" i="24"/>
  <c r="O10" i="24"/>
  <c r="O8" i="24"/>
  <c r="O7" i="24"/>
  <c r="O6" i="24"/>
  <c r="C30" i="61"/>
  <c r="C31" i="61"/>
  <c r="F32" i="61"/>
  <c r="F31" i="61"/>
  <c r="F33" i="61"/>
  <c r="E147" i="87"/>
  <c r="D6" i="76"/>
  <c r="E85" i="87"/>
  <c r="C147" i="87"/>
  <c r="F24" i="64"/>
  <c r="G26" i="24"/>
  <c r="H26" i="24"/>
  <c r="K26" i="24"/>
  <c r="D85" i="87"/>
  <c r="D13" i="76"/>
  <c r="C33" i="61"/>
  <c r="D149" i="87" l="1"/>
  <c r="C146" i="97"/>
  <c r="E86" i="1"/>
  <c r="D61" i="1"/>
  <c r="C151" i="97"/>
  <c r="D71" i="1"/>
  <c r="D18" i="66"/>
  <c r="D92" i="1"/>
  <c r="G31" i="61"/>
  <c r="D33" i="61" s="1"/>
  <c r="D12" i="96"/>
  <c r="D120" i="95"/>
  <c r="D133" i="95"/>
  <c r="C85" i="1"/>
  <c r="D85" i="1" s="1"/>
  <c r="C146" i="1"/>
  <c r="B14" i="76" s="1"/>
  <c r="E18" i="66"/>
  <c r="C83" i="95"/>
  <c r="D28" i="73"/>
  <c r="G29" i="73"/>
  <c r="D30" i="73"/>
  <c r="E61" i="96"/>
  <c r="E145" i="95"/>
  <c r="D145" i="95" s="1"/>
  <c r="O14" i="24"/>
  <c r="O26" i="24" s="1"/>
  <c r="D5" i="1"/>
  <c r="C155" i="96"/>
  <c r="C181" i="96" s="1"/>
  <c r="C86" i="97"/>
  <c r="C61" i="96"/>
  <c r="C86" i="96" s="1"/>
  <c r="D26" i="96"/>
  <c r="D34" i="96"/>
  <c r="D156" i="96"/>
  <c r="D90" i="95"/>
  <c r="D123" i="95"/>
  <c r="E155" i="96"/>
  <c r="D155" i="96" s="1"/>
  <c r="D138" i="96"/>
  <c r="D71" i="96"/>
  <c r="C177" i="96"/>
  <c r="D176" i="96"/>
  <c r="D122" i="96"/>
  <c r="D165" i="96"/>
  <c r="E86" i="96"/>
  <c r="D86" i="96" s="1"/>
  <c r="D85" i="96"/>
  <c r="D5" i="96"/>
  <c r="D62" i="96"/>
  <c r="C84" i="95"/>
  <c r="F28" i="73"/>
  <c r="D15" i="76" s="1"/>
  <c r="C29" i="73"/>
  <c r="F29" i="73"/>
  <c r="C149" i="95"/>
  <c r="F24" i="63"/>
  <c r="C30" i="73"/>
  <c r="D7" i="76"/>
  <c r="C28" i="73"/>
  <c r="D8" i="76" s="1"/>
  <c r="E6" i="76"/>
  <c r="C145" i="95"/>
  <c r="C150" i="95"/>
  <c r="E125" i="1"/>
  <c r="C125" i="1"/>
  <c r="C151" i="1" s="1"/>
  <c r="E14" i="76"/>
  <c r="D86" i="1" l="1"/>
  <c r="B13" i="76"/>
  <c r="E13" i="76" s="1"/>
  <c r="C86" i="1"/>
  <c r="B8" i="76" s="1"/>
  <c r="E8" i="76" s="1"/>
  <c r="C147" i="1"/>
  <c r="B15" i="76" s="1"/>
  <c r="F30" i="73"/>
  <c r="E177" i="96"/>
  <c r="D177" i="96" s="1"/>
  <c r="C152" i="1"/>
  <c r="B7" i="76"/>
  <c r="D61" i="96"/>
  <c r="D146" i="1"/>
  <c r="E15" i="76"/>
  <c r="E7" i="76"/>
  <c r="D125" i="1"/>
  <c r="E147" i="1"/>
  <c r="D147" i="1" s="1"/>
</calcChain>
</file>

<file path=xl/sharedStrings.xml><?xml version="1.0" encoding="utf-8"?>
<sst xmlns="http://schemas.openxmlformats.org/spreadsheetml/2006/main" count="2038" uniqueCount="564">
  <si>
    <t>Beruházási (felhalmozási) kiadások előirányzata beruházásonként</t>
  </si>
  <si>
    <t>Felújítási kiadások előirányzata felújításonként</t>
  </si>
  <si>
    <t>Adatszolgáltatás 
az elismert tartozásállományról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</si>
  <si>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</si>
  <si>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</si>
  <si>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</si>
  <si>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</si>
  <si>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</si>
  <si>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Helyiségek hasznosítása utáni kedvezmény, mentesség</t>
  </si>
  <si>
    <t>Felhalmozási bevételek</t>
  </si>
  <si>
    <t>Finanszírozási bevételek</t>
  </si>
  <si>
    <t xml:space="preserve"> Egyéb működési célú kiadások</t>
  </si>
  <si>
    <t>Finanszírozási kiadások</t>
  </si>
  <si>
    <t>adatok forintban</t>
  </si>
  <si>
    <t>Támogatás összge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</si>
  <si>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</si>
  <si>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</si>
  <si>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</si>
  <si>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</si>
  <si>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</si>
  <si>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</si>
  <si>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</si>
  <si>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</si>
  <si>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</si>
  <si>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</si>
  <si>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</si>
  <si>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</si>
  <si>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</si>
  <si>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</si>
  <si>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</si>
  <si>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</si>
  <si>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</si>
  <si>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</si>
  <si>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</si>
  <si>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</si>
  <si>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</si>
  <si>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</si>
  <si>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</si>
  <si>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</si>
  <si>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</si>
  <si>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</si>
  <si>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</si>
  <si>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</si>
  <si>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</si>
  <si>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</si>
  <si>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</si>
  <si>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</si>
  <si>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</si>
  <si>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</si>
  <si>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</si>
  <si>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</si>
  <si>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</si>
  <si>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</si>
  <si>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</si>
  <si>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Ezer forintban !</t>
  </si>
  <si>
    <t>Bevételek</t>
  </si>
  <si>
    <t>Helyi adók</t>
  </si>
  <si>
    <t>Kiadások</t>
  </si>
  <si>
    <t>Általános tartalék</t>
  </si>
  <si>
    <t>Céltartalék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</si>
  <si>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</si>
  <si>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</si>
  <si>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</si>
  <si>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</si>
  <si>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</si>
  <si>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</si>
  <si>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</si>
  <si>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</si>
  <si>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</si>
  <si>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</si>
  <si>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</si>
  <si>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</si>
  <si>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</si>
  <si>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</si>
  <si>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</si>
  <si>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</si>
  <si>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</si>
  <si>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</si>
  <si>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</si>
  <si>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</si>
  <si>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</si>
  <si>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</si>
  <si>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</si>
  <si>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</si>
  <si>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</si>
  <si>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6=(2-4-5)</t>
  </si>
  <si>
    <t>Kötelezettség jogcíme</t>
  </si>
  <si>
    <t>Köt. váll.
 éve</t>
  </si>
  <si>
    <t>9=(4+5+6+7+8)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</si>
  <si>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</si>
  <si>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</si>
  <si>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</si>
  <si>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</si>
  <si>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</si>
  <si>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</si>
  <si>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</si>
  <si>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</si>
  <si>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</si>
  <si>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</si>
  <si>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</si>
  <si>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</si>
  <si>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</si>
  <si>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</si>
  <si>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</si>
  <si>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</si>
  <si>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</si>
  <si>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</si>
  <si>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</si>
  <si>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</si>
  <si>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</si>
  <si>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</si>
  <si>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</si>
  <si>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</si>
  <si>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</si>
  <si>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</si>
  <si>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</si>
  <si>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</si>
  <si>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</si>
  <si>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</si>
  <si>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</si>
  <si>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</si>
  <si>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</si>
  <si>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</si>
  <si>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</si>
  <si>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</si>
  <si>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</si>
  <si>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</si>
  <si>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</si>
  <si>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</si>
  <si>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30.</t>
  </si>
  <si>
    <t>31.</t>
  </si>
  <si>
    <t>32.</t>
  </si>
  <si>
    <t>33.</t>
  </si>
  <si>
    <t>Források</t>
  </si>
  <si>
    <t>Ezer forintban!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</si>
  <si>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</si>
  <si>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</si>
  <si>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</si>
  <si>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</si>
  <si>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</si>
  <si>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</si>
  <si>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</si>
  <si>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</si>
  <si>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</si>
  <si>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</si>
  <si>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</si>
  <si>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</si>
  <si>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</si>
  <si>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</si>
  <si>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Összesen (1+4+7+9+11)</t>
  </si>
  <si>
    <t>Társfinanszírozás</t>
  </si>
  <si>
    <t>Hozzájárulás  (E Ft)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</si>
  <si>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</si>
  <si>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</si>
  <si>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</si>
  <si>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</si>
  <si>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</si>
  <si>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</si>
  <si>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</si>
  <si>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</si>
  <si>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</si>
  <si>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</si>
  <si>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</si>
  <si>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</si>
  <si>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</si>
  <si>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</si>
  <si>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</si>
  <si>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</si>
  <si>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</si>
  <si>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</si>
  <si>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</si>
  <si>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</si>
  <si>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</si>
  <si>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</si>
  <si>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</si>
  <si>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</si>
  <si>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</si>
  <si>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</si>
  <si>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</si>
  <si>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</si>
  <si>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</si>
  <si>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</si>
  <si>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</si>
  <si>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</si>
  <si>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</si>
  <si>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</si>
  <si>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</si>
  <si>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</si>
  <si>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</si>
  <si>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</si>
  <si>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</si>
  <si>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</si>
  <si>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</si>
  <si>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</si>
  <si>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</si>
  <si>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</si>
  <si>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</si>
  <si>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</si>
  <si>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</si>
  <si>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</si>
  <si>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</si>
  <si>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Kezességvállalással kapcsolatos megtérülés</t>
  </si>
  <si>
    <t>MEGNEVEZÉS</t>
  </si>
  <si>
    <t>2014.</t>
  </si>
  <si>
    <t>ÖSSZES KÖTELEZETTSÉG</t>
  </si>
  <si>
    <t>SAJÁT BEVÉTELEK ÖSSZESEN*</t>
  </si>
  <si>
    <t>Fejlesztési cél leírása</t>
  </si>
  <si>
    <t>ADÓSSÁGOT KELETKEZTETŐ ÜGYLETEK VÁRHATÓ EGYÜTTES ÖSSZEGE</t>
  </si>
  <si>
    <t>Nem kötelező!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</si>
  <si>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</si>
  <si>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</si>
  <si>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</si>
  <si>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</si>
  <si>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…………………………………</t>
  </si>
  <si>
    <t>Költségvetési szerv számlaszáma:</t>
  </si>
  <si>
    <t>Éves eredeti kiadási előirányzat: …………… ezer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</si>
  <si>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</si>
  <si>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</si>
  <si>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</si>
  <si>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</si>
  <si>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</si>
  <si>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</si>
  <si>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</si>
  <si>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</si>
  <si>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</si>
  <si>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</si>
  <si>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</si>
  <si>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</si>
  <si>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</si>
  <si>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Fejlesztés várható kiadása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</si>
  <si>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</si>
  <si>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</si>
  <si>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</si>
  <si>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</si>
  <si>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</si>
  <si>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</si>
  <si>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</si>
  <si>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</si>
  <si>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</si>
  <si>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</si>
  <si>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</si>
  <si>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</si>
  <si>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</si>
  <si>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</si>
  <si>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</si>
  <si>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</si>
  <si>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</si>
  <si>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</si>
  <si>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</si>
  <si>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</si>
  <si>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</si>
  <si>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</si>
  <si>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</si>
  <si>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</si>
  <si>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</si>
  <si>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2015.</t>
  </si>
  <si>
    <t>2016.</t>
  </si>
  <si>
    <t>Összesen
(6=3+4+5)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</si>
  <si>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</si>
  <si>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</si>
  <si>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</si>
  <si>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1. sz. melléklet Kiadások táblázat 3. oszlop 9 sora =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</si>
  <si>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</si>
  <si>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</si>
  <si>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</si>
  <si>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</si>
  <si>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</si>
  <si>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</si>
  <si>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</si>
  <si>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</si>
  <si>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</si>
  <si>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</si>
  <si>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</si>
  <si>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</si>
  <si>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</si>
  <si>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</si>
  <si>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</si>
  <si>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</si>
  <si>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</si>
  <si>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</si>
  <si>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</si>
  <si>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</si>
  <si>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</si>
  <si>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</si>
  <si>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</si>
  <si>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</si>
  <si>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</si>
  <si>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Helyi adók  (4.1.1.+4.1.2.)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</si>
  <si>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</si>
  <si>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</si>
  <si>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</si>
  <si>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</si>
  <si>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</si>
  <si>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Működési bevételek (5.1.+…+ 5.10.)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</si>
  <si>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</si>
  <si>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</si>
  <si>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</si>
  <si>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</si>
  <si>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</si>
  <si>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</si>
  <si>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</si>
  <si>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</si>
  <si>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</si>
  <si>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</si>
  <si>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</si>
  <si>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</si>
  <si>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</si>
  <si>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</si>
  <si>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</si>
  <si>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</si>
  <si>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</si>
  <si>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</si>
  <si>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</si>
  <si>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</si>
  <si>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</si>
  <si>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</si>
  <si>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</si>
  <si>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 kölcsönök visszatér.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</si>
  <si>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</si>
  <si>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</si>
  <si>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</si>
  <si>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</si>
  <si>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</si>
  <si>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</si>
  <si>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</si>
  <si>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</si>
  <si>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</si>
  <si>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</si>
  <si>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</si>
  <si>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</si>
  <si>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</si>
  <si>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</si>
  <si>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</si>
  <si>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</si>
  <si>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</si>
  <si>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</si>
  <si>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</si>
  <si>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</si>
  <si>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</si>
  <si>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</si>
  <si>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</si>
  <si>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</si>
  <si>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</si>
  <si>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</si>
  <si>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</si>
  <si>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</si>
  <si>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</si>
  <si>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</si>
  <si>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</si>
  <si>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</si>
  <si>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</si>
  <si>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</si>
  <si>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</si>
  <si>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</si>
  <si>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</si>
  <si>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</si>
  <si>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</si>
  <si>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</si>
  <si>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</si>
  <si>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</si>
  <si>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</si>
  <si>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>KÖLTSÉGVETÉSI ÉS FINANSZÍROZÁSI BEVÉTELEK ÖSSZESEN: (9+16)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</si>
  <si>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</si>
  <si>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</si>
  <si>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</si>
  <si>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</si>
  <si>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</si>
  <si>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</si>
  <si>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</si>
  <si>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</si>
  <si>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</si>
  <si>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</si>
  <si>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</si>
  <si>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</si>
  <si>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</si>
  <si>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</si>
  <si>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</si>
  <si>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</si>
  <si>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</si>
  <si>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</si>
  <si>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</si>
  <si>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</si>
  <si>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</si>
  <si>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</si>
  <si>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</si>
  <si>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</si>
  <si>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</si>
  <si>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</si>
  <si>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</si>
  <si>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</si>
  <si>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</si>
  <si>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</si>
  <si>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</si>
  <si>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</si>
  <si>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</si>
  <si>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</si>
  <si>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</si>
  <si>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</si>
  <si>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</si>
  <si>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</si>
  <si>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</si>
  <si>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</si>
  <si>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</si>
  <si>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</si>
  <si>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</si>
  <si>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</si>
  <si>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</si>
  <si>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</si>
  <si>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</si>
  <si>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</si>
  <si>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</si>
  <si>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</si>
  <si>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</si>
  <si>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</si>
  <si>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</si>
  <si>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</si>
  <si>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</si>
  <si>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</si>
  <si>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</si>
  <si>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Államháztartáson belüli megelőlegezések visszafizetése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</si>
  <si>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</si>
  <si>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</si>
  <si>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</si>
  <si>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</si>
  <si>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</si>
  <si>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Működési célú átvett pénzeszközök</t>
  </si>
  <si>
    <t>4.-ből EU-s támogatás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</si>
  <si>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</si>
  <si>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</si>
  <si>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</si>
  <si>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</si>
  <si>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Működési célú finanszírozási bevételek összesen (14.+19.)</t>
  </si>
  <si>
    <t>BEVÉTEL ÖSSZESEN (13.+22.)</t>
  </si>
  <si>
    <t>Likviditási célú hitelek törlesztése</t>
  </si>
  <si>
    <t>Költségvetési kiadások összesen (1.+...+12.)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</si>
  <si>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</si>
  <si>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</si>
  <si>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</si>
  <si>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</si>
  <si>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</si>
  <si>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</si>
  <si>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</si>
  <si>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</si>
  <si>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</si>
  <si>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</si>
  <si>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</si>
  <si>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</si>
  <si>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</si>
  <si>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</si>
  <si>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>2014. évi előirányzat BEVÉTELEK</t>
  </si>
  <si>
    <t>2014. évi előirányzat KIADÁSOK</t>
  </si>
  <si>
    <t>1. sz. melléklet Bevételek táblázat 3. oszlop 9 sora =</t>
  </si>
  <si>
    <t xml:space="preserve">2.1. számú melléklet 3. oszlop 13. sor + 2.2. számú melléklet 3. oszlop 12. sor </t>
  </si>
  <si>
    <t>1. sz. melléklet Bevételek táblázat 3. oszlop 16 sora =</t>
  </si>
  <si>
    <t xml:space="preserve">2.1. számú melléklet 3. oszlop 22. sor + 2.2. számú melléklet 3. oszlop 25. sor </t>
  </si>
  <si>
    <t>1. sz. melléklet Bevételek táblázat 3. oszlop 17 sora =</t>
  </si>
  <si>
    <t xml:space="preserve">2.1. számú melléklet 3. oszlop 23. sor + 2.2. számú melléklet 3. oszlop 26. sor </t>
  </si>
  <si>
    <t xml:space="preserve">2.1. számú melléklet 5. oszlop 23. sor + 2.2. számú melléklet 5. oszlop 26. sor </t>
  </si>
  <si>
    <t xml:space="preserve">2.1. számú melléklet 5. oszlop 22. sor + 2.2. számú melléklet 5. oszlop 25. sor </t>
  </si>
  <si>
    <t xml:space="preserve">2.1. számú melléklet 5. oszlop 13. sor + 2.2. számú melléklet 5. oszlop 12. sor </t>
  </si>
  <si>
    <t>1. sz. melléklet Kiadások táblázat 3. oszlop 4 sora =</t>
  </si>
  <si>
    <t>1. sz. melléklet Kiadások táblázat 3. oszlop 10 sora =</t>
  </si>
  <si>
    <t>Belföldi értékpapírok kiadásai (6.1. + … + 6.4.)</t>
  </si>
  <si>
    <t>......................, 2014. .......................... hó ..... nap</t>
  </si>
  <si>
    <t>2.-ból EU-s támogatás</t>
  </si>
  <si>
    <t>Költségvetési bevételek összesen (1.+2.+4.+5.+7.+…+12.)</t>
  </si>
  <si>
    <t>Költségvetési bevételek összesen: (1.+3.+4.+6.+…+11.)</t>
  </si>
  <si>
    <t>Költségvetési kiadások összesen: (1.+3.+5.+...+11.)</t>
  </si>
  <si>
    <t>2016. 
után</t>
  </si>
  <si>
    <t>Felhalmozási célú átvett pénzeszközök</t>
  </si>
  <si>
    <t>Irányító szervi (önkormányzati) támogatás (intézményfinanszírozás)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</si>
  <si>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</si>
  <si>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</si>
  <si>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</si>
  <si>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</si>
  <si>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</si>
  <si>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</si>
  <si>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</si>
  <si>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</si>
  <si>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</si>
  <si>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</si>
  <si>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2014 előtti kifizetés</t>
  </si>
  <si>
    <t>Osztalék, a koncessziós díj és a hozambevétel</t>
  </si>
  <si>
    <t xml:space="preserve">   Rövid lejáratú  hitelek, kölcsönök felvétele</t>
  </si>
  <si>
    <t>I.1.a) Az önkormányzati hivatal működésének támogatása</t>
  </si>
  <si>
    <t>I.1.ba)A zöldterület-gazdálkodással kapcsolatos feladatok támogatása</t>
  </si>
  <si>
    <t>I.1.bb)Közvilágítás fenntartásának támogatása</t>
  </si>
  <si>
    <t>I.1.bc) Köztemető fenntartással kapcsolatos feladatok támogatása</t>
  </si>
  <si>
    <t>I.1.bd)Közutak fenntartásának támogatása</t>
  </si>
  <si>
    <t>I.1.d)Egyéb kötelező önkormányzati feladatok támogatása</t>
  </si>
  <si>
    <t>III.2     .Hozzájárulás pénzbeli szociális ellátásokhoz</t>
  </si>
  <si>
    <t xml:space="preserve">II.1(1)1 Óvodapedagógusok elismert létszáma </t>
  </si>
  <si>
    <t>II.1(2)1 Óvodapedagógusok munkáját közvetlen segítők elismert létszáma</t>
  </si>
  <si>
    <t xml:space="preserve">II.2(7)1Gyermekek teljes idejű óvodai nevelésére szervezett csoport </t>
  </si>
  <si>
    <t>II.3. társulás által fenntartott óvodába bejárók támogatása</t>
  </si>
  <si>
    <t>Önkormányzatok egyes köznevelési feladatainak támogatása összesen</t>
  </si>
  <si>
    <t>Helyi önkormányzatok működésének általános támogatása összesen</t>
  </si>
  <si>
    <t>III.3.a.Szociális és gyermekjóléti alapellátások általános feladatai</t>
  </si>
  <si>
    <t>III.3.c  Szociális étkeztetés</t>
  </si>
  <si>
    <t>III.3.d. Házi segítségnyújtás</t>
  </si>
  <si>
    <t>III.3.e. Tanyagondnoki szolgáltatás</t>
  </si>
  <si>
    <t>III.3.f. Időskorúak nappali intézményi ellátása</t>
  </si>
  <si>
    <t>III.3.ja(2)Bölcsődei ellátás</t>
  </si>
  <si>
    <t>III.3.jb. Családi napközi és gyermekfelügyelet</t>
  </si>
  <si>
    <t>III.5.b Gyermekétkeztetés támogatása személyi</t>
  </si>
  <si>
    <t>III.5.b Gyermekétkeztetés támogatása dologi</t>
  </si>
  <si>
    <t>IV. Települési Önkormányzatok kulturális feladatainak támogatása</t>
  </si>
  <si>
    <t>V. Lakott külterülettel kapcsolatos feladatok támogatása</t>
  </si>
  <si>
    <t>7.5.</t>
  </si>
  <si>
    <t>4.1.3.</t>
  </si>
  <si>
    <t>Jövedelemadók</t>
  </si>
  <si>
    <t>12.3.</t>
  </si>
  <si>
    <t>Központi, irányítószervi kiadások</t>
  </si>
  <si>
    <t>Központi. Irányítószervi bevételek</t>
  </si>
  <si>
    <t>Központi irányítószervi kiadások</t>
  </si>
  <si>
    <t>13.3</t>
  </si>
  <si>
    <t>13.4.</t>
  </si>
  <si>
    <t>4.1.4.</t>
  </si>
  <si>
    <t>2015. évi előirányzat</t>
  </si>
  <si>
    <t>2015. év utáni szükséglet
(6=2 - 4 - 5)</t>
  </si>
  <si>
    <t>Felhasználás
2014. XII.31-ig</t>
  </si>
  <si>
    <t xml:space="preserve">
2015. év utáni szükséglet
</t>
  </si>
  <si>
    <t>II.5. Pedagógus II. kategóriába sorolt óvodapedagógusok kiegészítő támogatása</t>
  </si>
  <si>
    <t>III.2    A települési önkormányzatok szociális feladatainak egyéb támogatása</t>
  </si>
  <si>
    <t>Rábacsécsény Község Önkormányzata adósságot keletkeztető ügyletekből és kezességvállalásokból fennálló kötelezettségei</t>
  </si>
  <si>
    <t>NEMLEGES</t>
  </si>
  <si>
    <t>Rábacsécsény Község Önkormányzata  saját bevételeinek részletezése az adósságot keletkeztető ügyletből származó tárgyévi fizetési kötelezettség megállapításához</t>
  </si>
  <si>
    <t>Nincs kedvezmény</t>
  </si>
  <si>
    <t>Függő, átfutó, kiegyenlítő kiadások</t>
  </si>
  <si>
    <t>Függő, átfutó, kiegyenlítő bevételek</t>
  </si>
  <si>
    <t>Termékek és szolgáltatások adói</t>
  </si>
  <si>
    <t>- ebből  Gépjárműadó</t>
  </si>
  <si>
    <t>Később kerül felosztásra</t>
  </si>
  <si>
    <t>Önkormányzati kulturális feladatok támogatása</t>
  </si>
  <si>
    <t>III.5.a Gyermekétkeztetés támogatása személyi</t>
  </si>
  <si>
    <t>A 2016. évi általános működés és ágazati feladatok támogatásának alakulása jogcímenként</t>
  </si>
  <si>
    <t>2016. évi előirányzat</t>
  </si>
  <si>
    <t>Rábacsécsény Község  Önkormányzata 2016. évi adósságot keletkeztető fejlesztési céljai</t>
  </si>
  <si>
    <t>2016. után</t>
  </si>
  <si>
    <t>Önkormányzaton kívüli EU-s projektekhez történő hozzájárulás 2016. évi előirányzat</t>
  </si>
  <si>
    <t>2016. évi támogatás összesen beszámítás után</t>
  </si>
  <si>
    <t>K I M U T A T Á S
a 2016. évben céljelleggel juttatott támogatásokról</t>
  </si>
  <si>
    <t>2014. évi tény</t>
  </si>
  <si>
    <t>2015. évi 
várható</t>
  </si>
  <si>
    <t>Előirányzat-felhasználási terv
2016. évre</t>
  </si>
  <si>
    <t>Módosítás összege</t>
  </si>
  <si>
    <t>Módosított előirányzat</t>
  </si>
  <si>
    <t>elszámolásból származó bev.</t>
  </si>
  <si>
    <t>sörpad garnitúrák</t>
  </si>
  <si>
    <t>Vetőgép</t>
  </si>
  <si>
    <t>Öntöző berendezés</t>
  </si>
  <si>
    <t>Húsdaráló</t>
  </si>
  <si>
    <t>kapálógép</t>
  </si>
  <si>
    <t>Fűnyíró</t>
  </si>
  <si>
    <t>Fűkasza</t>
  </si>
  <si>
    <t>Fedett tároló</t>
  </si>
  <si>
    <t>Piactér</t>
  </si>
  <si>
    <t>Szellőztető berendezés</t>
  </si>
  <si>
    <t>Elektromos kerékpár</t>
  </si>
  <si>
    <t>Kistraktor</t>
  </si>
  <si>
    <t>Mosógató</t>
  </si>
  <si>
    <t>Mosógép</t>
  </si>
  <si>
    <t xml:space="preserve">2.1. melléklet az 1./2017.(I.25.) önkormányzati rendelethez     </t>
  </si>
  <si>
    <t xml:space="preserve">2.2. melléklet az 1./2017.(I.25.) önkormányzati rendelethez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</si>
</sst>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#,###"/>
    <numFmt numFmtId="165" formatCode="#"/>
    <numFmt numFmtId="166" formatCode="_-* #,##0\ _F_t_-;\-* #,##0\ _F_t_-;_-* &quot;-&quot;??\ _F_t_-;_-@_-"/>
  </numFmts>
  <fonts count="54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8"/>
      <name val="Times New Roman"/>
      <family val="1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b/>
      <sz val="10"/>
      <name val="Times New Roman"/>
      <family val="1"/>
      <charset val="238"/>
    </font>
    <font>
      <sz val="10"/>
      <name val="Times New Roman CE"/>
      <charset val="238"/>
    </font>
    <font>
      <b/>
      <sz val="14"/>
      <color indexed="10"/>
      <name val="Times New Roman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8"/>
      <color indexed="10"/>
      <name val="Times New Roman"/>
      <family val="1"/>
      <charset val="238"/>
    </font>
    <font>
      <u/>
      <sz val="8"/>
      <name val="Times New Roman CE"/>
      <charset val="238"/>
    </font>
    <font>
      <sz val="8"/>
      <color theme="1"/>
      <name val="Times New Roman CE"/>
      <family val="1"/>
      <charset val="238"/>
    </font>
  </fonts>
  <fills count="10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  <fill>
      <patternFill patternType="solid">
        <fgColor indexed="6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" fillId="0" borderId="0"/>
    <xf numFmtId="0" fontId="12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839">
    <xf numFmtId="0" fontId="0" fillId="0" borderId="0" xfId="0"/>
    <xf numFmtId="0" fontId="15" fillId="0" borderId="0" xfId="4" applyFont="1" applyFill="1"/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right"/>
    </xf>
    <xf numFmtId="0" fontId="7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vertical="center" wrapText="1"/>
    </xf>
    <xf numFmtId="0" fontId="22" fillId="0" borderId="1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1"/>
    </xf>
    <xf numFmtId="0" fontId="22" fillId="0" borderId="4" xfId="4" applyFont="1" applyFill="1" applyBorder="1" applyAlignment="1" applyProtection="1">
      <alignment horizontal="left" vertical="center" wrapText="1" indent="1"/>
    </xf>
    <xf numFmtId="0" fontId="22" fillId="0" borderId="5" xfId="4" applyFont="1" applyFill="1" applyBorder="1" applyAlignment="1" applyProtection="1">
      <alignment horizontal="left" vertical="center" wrapText="1" indent="1"/>
    </xf>
    <xf numFmtId="0" fontId="22" fillId="0" borderId="6" xfId="4" applyFont="1" applyFill="1" applyBorder="1" applyAlignment="1" applyProtection="1">
      <alignment horizontal="left" vertical="center" wrapText="1" indent="1"/>
    </xf>
    <xf numFmtId="49" fontId="22" fillId="0" borderId="7" xfId="4" applyNumberFormat="1" applyFont="1" applyFill="1" applyBorder="1" applyAlignment="1" applyProtection="1">
      <alignment horizontal="left" vertical="center" wrapText="1" indent="1"/>
    </xf>
    <xf numFmtId="49" fontId="22" fillId="0" borderId="8" xfId="4" applyNumberFormat="1" applyFont="1" applyFill="1" applyBorder="1" applyAlignment="1" applyProtection="1">
      <alignment horizontal="left" vertical="center" wrapText="1" indent="1"/>
    </xf>
    <xf numFmtId="49" fontId="22" fillId="0" borderId="9" xfId="4" applyNumberFormat="1" applyFont="1" applyFill="1" applyBorder="1" applyAlignment="1" applyProtection="1">
      <alignment horizontal="left" vertical="center" wrapText="1" indent="1"/>
    </xf>
    <xf numFmtId="49" fontId="22" fillId="0" borderId="10" xfId="4" applyNumberFormat="1" applyFont="1" applyFill="1" applyBorder="1" applyAlignment="1" applyProtection="1">
      <alignment horizontal="left" vertical="center" wrapText="1" indent="1"/>
    </xf>
    <xf numFmtId="49" fontId="22" fillId="0" borderId="11" xfId="4" applyNumberFormat="1" applyFont="1" applyFill="1" applyBorder="1" applyAlignment="1" applyProtection="1">
      <alignment horizontal="left" vertical="center" wrapText="1" indent="1"/>
    </xf>
    <xf numFmtId="49" fontId="22" fillId="0" borderId="12" xfId="4" applyNumberFormat="1" applyFont="1" applyFill="1" applyBorder="1" applyAlignment="1" applyProtection="1">
      <alignment horizontal="left" vertical="center" wrapText="1" indent="1"/>
    </xf>
    <xf numFmtId="0" fontId="22" fillId="0" borderId="0" xfId="4" applyFont="1" applyFill="1" applyBorder="1" applyAlignment="1" applyProtection="1">
      <alignment horizontal="left" vertical="center" wrapText="1" indent="1"/>
    </xf>
    <xf numFmtId="0" fontId="20" fillId="0" borderId="13" xfId="4" applyFont="1" applyFill="1" applyBorder="1" applyAlignment="1" applyProtection="1">
      <alignment horizontal="left" vertical="center" wrapText="1" indent="1"/>
    </xf>
    <xf numFmtId="0" fontId="20" fillId="0" borderId="14" xfId="4" applyFont="1" applyFill="1" applyBorder="1" applyAlignment="1" applyProtection="1">
      <alignment horizontal="left" vertical="center" wrapText="1" indent="1"/>
    </xf>
    <xf numFmtId="0" fontId="20" fillId="0" borderId="15" xfId="4" applyFont="1" applyFill="1" applyBorder="1" applyAlignment="1" applyProtection="1">
      <alignment horizontal="left" vertical="center" wrapText="1" indent="1"/>
    </xf>
    <xf numFmtId="0" fontId="8" fillId="0" borderId="13" xfId="4" applyFont="1" applyFill="1" applyBorder="1" applyAlignment="1" applyProtection="1">
      <alignment horizontal="center" vertical="center" wrapText="1"/>
    </xf>
    <xf numFmtId="0" fontId="8" fillId="0" borderId="14" xfId="4" applyFont="1" applyFill="1" applyBorder="1" applyAlignment="1" applyProtection="1">
      <alignment horizontal="center" vertical="center" wrapText="1"/>
    </xf>
    <xf numFmtId="164" fontId="22" fillId="0" borderId="16" xfId="0" applyNumberFormat="1" applyFont="1" applyFill="1" applyBorder="1" applyAlignment="1" applyProtection="1">
      <alignment vertical="center" wrapText="1"/>
      <protection locked="0"/>
    </xf>
    <xf numFmtId="164" fontId="22" fillId="0" borderId="17" xfId="0" applyNumberFormat="1" applyFont="1" applyFill="1" applyBorder="1" applyAlignment="1" applyProtection="1">
      <alignment vertical="center" wrapText="1"/>
      <protection locked="0"/>
    </xf>
    <xf numFmtId="164" fontId="22" fillId="0" borderId="18" xfId="0" applyNumberFormat="1" applyFont="1" applyFill="1" applyBorder="1" applyAlignment="1" applyProtection="1">
      <alignment vertical="center" wrapText="1"/>
      <protection locked="0"/>
    </xf>
    <xf numFmtId="164" fontId="22" fillId="0" borderId="2" xfId="0" applyNumberFormat="1" applyFont="1" applyFill="1" applyBorder="1" applyAlignment="1" applyProtection="1">
      <alignment vertical="center" wrapText="1"/>
      <protection locked="0"/>
    </xf>
    <xf numFmtId="164" fontId="22" fillId="0" borderId="6" xfId="0" applyNumberFormat="1" applyFont="1" applyFill="1" applyBorder="1" applyAlignment="1" applyProtection="1">
      <alignment vertical="center" wrapText="1"/>
      <protection locked="0"/>
    </xf>
    <xf numFmtId="0" fontId="20" fillId="0" borderId="14" xfId="4" applyFont="1" applyFill="1" applyBorder="1" applyAlignment="1" applyProtection="1">
      <alignment vertical="center" wrapText="1"/>
    </xf>
    <xf numFmtId="0" fontId="20" fillId="0" borderId="19" xfId="4" applyFont="1" applyFill="1" applyBorder="1" applyAlignment="1" applyProtection="1">
      <alignment vertical="center" wrapText="1"/>
    </xf>
    <xf numFmtId="0" fontId="30" fillId="0" borderId="4" xfId="0" applyFont="1" applyBorder="1" applyAlignment="1" applyProtection="1">
      <alignment horizontal="left" vertical="center" indent="1"/>
      <protection locked="0"/>
    </xf>
    <xf numFmtId="3" fontId="30" fillId="0" borderId="20" xfId="0" applyNumberFormat="1" applyFont="1" applyBorder="1" applyAlignment="1" applyProtection="1">
      <alignment horizontal="right" vertical="center" indent="1"/>
      <protection locked="0"/>
    </xf>
    <xf numFmtId="0" fontId="30" fillId="0" borderId="2" xfId="0" applyFont="1" applyBorder="1" applyAlignment="1" applyProtection="1">
      <alignment horizontal="left" vertical="center" indent="1"/>
      <protection locked="0"/>
    </xf>
    <xf numFmtId="3" fontId="30" fillId="0" borderId="16" xfId="0" applyNumberFormat="1" applyFont="1" applyBorder="1" applyAlignment="1" applyProtection="1">
      <alignment horizontal="right" vertical="center" indent="1"/>
      <protection locked="0"/>
    </xf>
    <xf numFmtId="0" fontId="30" fillId="0" borderId="6" xfId="0" applyFont="1" applyBorder="1" applyAlignment="1" applyProtection="1">
      <alignment horizontal="left" vertical="center" indent="1"/>
      <protection locked="0"/>
    </xf>
    <xf numFmtId="0" fontId="20" fillId="0" borderId="13" xfId="4" applyFont="1" applyFill="1" applyBorder="1" applyAlignment="1" applyProtection="1">
      <alignment horizontal="center" vertical="center" wrapText="1"/>
    </xf>
    <xf numFmtId="0" fontId="20" fillId="0" borderId="14" xfId="4" applyFont="1" applyFill="1" applyBorder="1" applyAlignment="1" applyProtection="1">
      <alignment horizontal="center" vertical="center" wrapText="1"/>
    </xf>
    <xf numFmtId="0" fontId="20" fillId="0" borderId="21" xfId="4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8" fillId="0" borderId="14" xfId="6" applyFont="1" applyFill="1" applyBorder="1" applyAlignment="1" applyProtection="1">
      <alignment horizontal="left" vertical="center" indent="1"/>
    </xf>
    <xf numFmtId="0" fontId="12" fillId="0" borderId="0" xfId="4" applyFill="1"/>
    <xf numFmtId="0" fontId="8" fillId="0" borderId="21" xfId="4" applyFont="1" applyFill="1" applyBorder="1" applyAlignment="1" applyProtection="1">
      <alignment horizontal="center" vertical="center" wrapText="1"/>
    </xf>
    <xf numFmtId="0" fontId="22" fillId="0" borderId="0" xfId="4" applyFont="1" applyFill="1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Alignment="1">
      <alignment horizontal="center" vertical="center" wrapText="1"/>
    </xf>
    <xf numFmtId="164" fontId="2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18" fillId="0" borderId="0" xfId="0" applyFont="1" applyFill="1" applyAlignment="1">
      <alignment vertical="center"/>
    </xf>
    <xf numFmtId="0" fontId="0" fillId="0" borderId="0" xfId="0" applyFill="1" applyAlignment="1" applyProtection="1">
      <alignment vertical="center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21" xfId="0" applyNumberFormat="1" applyFont="1" applyFill="1" applyBorder="1" applyAlignment="1" applyProtection="1">
      <alignment horizontal="center" vertical="center" wrapText="1"/>
    </xf>
    <xf numFmtId="164" fontId="20" fillId="0" borderId="22" xfId="0" applyNumberFormat="1" applyFont="1" applyFill="1" applyBorder="1" applyAlignment="1" applyProtection="1">
      <alignment horizontal="center" vertical="center" wrapText="1"/>
    </xf>
    <xf numFmtId="164" fontId="20" fillId="0" borderId="23" xfId="0" applyNumberFormat="1" applyFont="1" applyFill="1" applyBorder="1" applyAlignment="1" applyProtection="1">
      <alignment horizontal="center" vertical="center" wrapText="1"/>
    </xf>
    <xf numFmtId="164" fontId="20" fillId="0" borderId="24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2" fillId="0" borderId="16" xfId="0" applyNumberFormat="1" applyFont="1" applyFill="1" applyBorder="1" applyAlignment="1" applyProtection="1">
      <alignment vertical="center" wrapText="1"/>
    </xf>
    <xf numFmtId="164" fontId="22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18" xfId="0" applyNumberFormat="1" applyFont="1" applyFill="1" applyBorder="1" applyAlignment="1" applyProtection="1">
      <alignment vertical="center" wrapText="1"/>
    </xf>
    <xf numFmtId="164" fontId="20" fillId="0" borderId="14" xfId="0" applyNumberFormat="1" applyFont="1" applyFill="1" applyBorder="1" applyAlignment="1" applyProtection="1">
      <alignment vertical="center" wrapText="1"/>
    </xf>
    <xf numFmtId="164" fontId="20" fillId="0" borderId="21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9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2" xfId="0" applyNumberFormat="1" applyFont="1" applyFill="1" applyBorder="1" applyAlignment="1" applyProtection="1">
      <alignment vertical="center" wrapText="1"/>
      <protection locked="0"/>
    </xf>
    <xf numFmtId="164" fontId="19" fillId="0" borderId="16" xfId="0" applyNumberFormat="1" applyFont="1" applyFill="1" applyBorder="1" applyAlignment="1" applyProtection="1">
      <alignment vertical="center" wrapText="1"/>
    </xf>
    <xf numFmtId="164" fontId="19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6" xfId="0" applyNumberFormat="1" applyFont="1" applyFill="1" applyBorder="1" applyAlignment="1" applyProtection="1">
      <alignment vertical="center" wrapText="1"/>
      <protection locked="0"/>
    </xf>
    <xf numFmtId="164" fontId="19" fillId="0" borderId="18" xfId="0" applyNumberFormat="1" applyFont="1" applyFill="1" applyBorder="1" applyAlignment="1" applyProtection="1">
      <alignment vertical="center" wrapText="1"/>
    </xf>
    <xf numFmtId="164" fontId="8" fillId="0" borderId="21" xfId="0" applyNumberFormat="1" applyFont="1" applyFill="1" applyBorder="1" applyAlignment="1" applyProtection="1">
      <alignment vertical="center" wrapText="1"/>
    </xf>
    <xf numFmtId="164" fontId="22" fillId="0" borderId="25" xfId="0" applyNumberFormat="1" applyFont="1" applyFill="1" applyBorder="1" applyAlignment="1" applyProtection="1">
      <alignment vertical="center" wrapText="1"/>
    </xf>
    <xf numFmtId="164" fontId="22" fillId="0" borderId="13" xfId="0" applyNumberFormat="1" applyFont="1" applyFill="1" applyBorder="1" applyAlignment="1" applyProtection="1">
      <alignment vertical="center" wrapText="1"/>
    </xf>
    <xf numFmtId="164" fontId="22" fillId="0" borderId="14" xfId="0" applyNumberFormat="1" applyFont="1" applyFill="1" applyBorder="1" applyAlignment="1" applyProtection="1">
      <alignment vertical="center" wrapText="1"/>
    </xf>
    <xf numFmtId="164" fontId="22" fillId="0" borderId="21" xfId="0" applyNumberFormat="1" applyFont="1" applyFill="1" applyBorder="1" applyAlignment="1" applyProtection="1">
      <alignment vertical="center" wrapText="1"/>
    </xf>
    <xf numFmtId="164" fontId="22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6" xfId="0" applyNumberFormat="1" applyFont="1" applyFill="1" applyBorder="1" applyAlignment="1" applyProtection="1">
      <alignment vertical="center" wrapText="1"/>
      <protection locked="0"/>
    </xf>
    <xf numFmtId="164" fontId="22" fillId="0" borderId="8" xfId="0" applyNumberFormat="1" applyFont="1" applyFill="1" applyBorder="1" applyAlignment="1" applyProtection="1">
      <alignment vertical="center" wrapText="1"/>
      <protection locked="0"/>
    </xf>
    <xf numFmtId="164" fontId="22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7" xfId="0" applyNumberFormat="1" applyFont="1" applyFill="1" applyBorder="1" applyAlignment="1" applyProtection="1">
      <alignment vertical="center" wrapText="1"/>
      <protection locked="0"/>
    </xf>
    <xf numFmtId="164" fontId="22" fillId="0" borderId="10" xfId="0" applyNumberFormat="1" applyFont="1" applyFill="1" applyBorder="1" applyAlignment="1" applyProtection="1">
      <alignment vertical="center" wrapText="1"/>
      <protection locked="0"/>
    </xf>
    <xf numFmtId="164" fontId="22" fillId="0" borderId="28" xfId="0" applyNumberFormat="1" applyFont="1" applyFill="1" applyBorder="1" applyAlignment="1" applyProtection="1">
      <alignment vertical="center" wrapText="1"/>
      <protection locked="0"/>
    </xf>
    <xf numFmtId="164" fontId="22" fillId="0" borderId="7" xfId="0" applyNumberFormat="1" applyFont="1" applyFill="1" applyBorder="1" applyAlignment="1" applyProtection="1">
      <alignment vertical="center" wrapText="1"/>
      <protection locked="0"/>
    </xf>
    <xf numFmtId="164" fontId="22" fillId="0" borderId="1" xfId="0" applyNumberFormat="1" applyFont="1" applyFill="1" applyBorder="1" applyAlignment="1" applyProtection="1">
      <alignment vertical="center" wrapText="1"/>
      <protection locked="0"/>
    </xf>
    <xf numFmtId="164" fontId="10" fillId="0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30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8" xfId="0" applyFont="1" applyFill="1" applyBorder="1" applyAlignment="1">
      <alignment horizontal="center" vertical="center" wrapText="1"/>
    </xf>
    <xf numFmtId="164" fontId="3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2" xfId="0" applyFont="1" applyFill="1" applyBorder="1" applyAlignment="1" applyProtection="1">
      <alignment vertical="center" wrapText="1"/>
      <protection locked="0"/>
    </xf>
    <xf numFmtId="0" fontId="30" fillId="0" borderId="30" xfId="0" applyFont="1" applyFill="1" applyBorder="1" applyAlignment="1" applyProtection="1">
      <alignment vertical="center" wrapText="1"/>
      <protection locked="0"/>
    </xf>
    <xf numFmtId="164" fontId="30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3" fontId="30" fillId="0" borderId="16" xfId="0" applyNumberFormat="1" applyFont="1" applyFill="1" applyBorder="1" applyAlignment="1" applyProtection="1">
      <alignment horizontal="right" vertical="center" indent="1"/>
      <protection locked="0"/>
    </xf>
    <xf numFmtId="3" fontId="30" fillId="0" borderId="18" xfId="0" applyNumberFormat="1" applyFont="1" applyFill="1" applyBorder="1" applyAlignment="1" applyProtection="1">
      <alignment horizontal="right" vertical="center" indent="1"/>
      <protection locked="0"/>
    </xf>
    <xf numFmtId="0" fontId="24" fillId="0" borderId="0" xfId="0" applyFont="1" applyFill="1"/>
    <xf numFmtId="3" fontId="30" fillId="0" borderId="4" xfId="0" applyNumberFormat="1" applyFont="1" applyFill="1" applyBorder="1" applyAlignment="1" applyProtection="1">
      <alignment vertical="center"/>
      <protection locked="0"/>
    </xf>
    <xf numFmtId="3" fontId="34" fillId="0" borderId="2" xfId="0" applyNumberFormat="1" applyFont="1" applyFill="1" applyBorder="1" applyAlignment="1" applyProtection="1">
      <alignment vertical="center"/>
      <protection locked="0"/>
    </xf>
    <xf numFmtId="3" fontId="30" fillId="0" borderId="2" xfId="0" applyNumberFormat="1" applyFont="1" applyFill="1" applyBorder="1" applyAlignment="1" applyProtection="1">
      <alignment vertical="center"/>
      <protection locked="0"/>
    </xf>
    <xf numFmtId="49" fontId="30" fillId="0" borderId="10" xfId="0" applyNumberFormat="1" applyFont="1" applyFill="1" applyBorder="1" applyAlignment="1" applyProtection="1">
      <alignment vertical="center"/>
      <protection locked="0"/>
    </xf>
    <xf numFmtId="3" fontId="30" fillId="0" borderId="6" xfId="0" applyNumberFormat="1" applyFont="1" applyFill="1" applyBorder="1" applyAlignment="1" applyProtection="1">
      <alignment vertical="center"/>
      <protection locked="0"/>
    </xf>
    <xf numFmtId="49" fontId="30" fillId="0" borderId="8" xfId="0" applyNumberFormat="1" applyFont="1" applyFill="1" applyBorder="1" applyAlignment="1" applyProtection="1">
      <alignment vertical="center"/>
      <protection locked="0"/>
    </xf>
    <xf numFmtId="0" fontId="31" fillId="0" borderId="15" xfId="6" applyFont="1" applyFill="1" applyBorder="1" applyAlignment="1" applyProtection="1">
      <alignment horizontal="center" vertical="center" wrapText="1"/>
    </xf>
    <xf numFmtId="0" fontId="31" fillId="0" borderId="19" xfId="6" applyFont="1" applyFill="1" applyBorder="1" applyAlignment="1" applyProtection="1">
      <alignment horizontal="center" vertical="center"/>
    </xf>
    <xf numFmtId="0" fontId="31" fillId="0" borderId="32" xfId="6" applyFont="1" applyFill="1" applyBorder="1" applyAlignment="1" applyProtection="1">
      <alignment horizontal="center" vertical="center"/>
    </xf>
    <xf numFmtId="0" fontId="12" fillId="0" borderId="0" xfId="6" applyFill="1" applyProtection="1"/>
    <xf numFmtId="0" fontId="22" fillId="0" borderId="13" xfId="6" applyFont="1" applyFill="1" applyBorder="1" applyAlignment="1" applyProtection="1">
      <alignment horizontal="left" vertical="center" indent="1"/>
    </xf>
    <xf numFmtId="0" fontId="12" fillId="0" borderId="0" xfId="6" applyFill="1" applyAlignment="1" applyProtection="1">
      <alignment vertical="center"/>
    </xf>
    <xf numFmtId="0" fontId="22" fillId="0" borderId="7" xfId="6" applyFont="1" applyFill="1" applyBorder="1" applyAlignment="1" applyProtection="1">
      <alignment horizontal="left" vertical="center" indent="1"/>
    </xf>
    <xf numFmtId="164" fontId="22" fillId="0" borderId="1" xfId="6" applyNumberFormat="1" applyFont="1" applyFill="1" applyBorder="1" applyAlignment="1" applyProtection="1">
      <alignment vertical="center"/>
      <protection locked="0"/>
    </xf>
    <xf numFmtId="164" fontId="22" fillId="0" borderId="17" xfId="6" applyNumberFormat="1" applyFont="1" applyFill="1" applyBorder="1" applyAlignment="1" applyProtection="1">
      <alignment vertical="center"/>
    </xf>
    <xf numFmtId="0" fontId="22" fillId="0" borderId="8" xfId="6" applyFont="1" applyFill="1" applyBorder="1" applyAlignment="1" applyProtection="1">
      <alignment horizontal="left" vertical="center" indent="1"/>
    </xf>
    <xf numFmtId="164" fontId="22" fillId="0" borderId="2" xfId="6" applyNumberFormat="1" applyFont="1" applyFill="1" applyBorder="1" applyAlignment="1" applyProtection="1">
      <alignment vertical="center"/>
      <protection locked="0"/>
    </xf>
    <xf numFmtId="164" fontId="22" fillId="0" borderId="16" xfId="6" applyNumberFormat="1" applyFont="1" applyFill="1" applyBorder="1" applyAlignment="1" applyProtection="1">
      <alignment vertical="center"/>
    </xf>
    <xf numFmtId="0" fontId="12" fillId="0" borderId="0" xfId="6" applyFill="1" applyAlignment="1" applyProtection="1">
      <alignment vertical="center"/>
      <protection locked="0"/>
    </xf>
    <xf numFmtId="164" fontId="22" fillId="0" borderId="3" xfId="6" applyNumberFormat="1" applyFont="1" applyFill="1" applyBorder="1" applyAlignment="1" applyProtection="1">
      <alignment vertical="center"/>
      <protection locked="0"/>
    </xf>
    <xf numFmtId="164" fontId="22" fillId="0" borderId="29" xfId="6" applyNumberFormat="1" applyFont="1" applyFill="1" applyBorder="1" applyAlignment="1" applyProtection="1">
      <alignment vertical="center"/>
    </xf>
    <xf numFmtId="164" fontId="20" fillId="0" borderId="14" xfId="6" applyNumberFormat="1" applyFont="1" applyFill="1" applyBorder="1" applyAlignment="1" applyProtection="1">
      <alignment vertical="center"/>
    </xf>
    <xf numFmtId="164" fontId="20" fillId="0" borderId="21" xfId="6" applyNumberFormat="1" applyFont="1" applyFill="1" applyBorder="1" applyAlignment="1" applyProtection="1">
      <alignment vertical="center"/>
    </xf>
    <xf numFmtId="0" fontId="22" fillId="0" borderId="9" xfId="6" applyFont="1" applyFill="1" applyBorder="1" applyAlignment="1" applyProtection="1">
      <alignment horizontal="left" vertical="center" indent="1"/>
    </xf>
    <xf numFmtId="0" fontId="20" fillId="0" borderId="13" xfId="6" applyFont="1" applyFill="1" applyBorder="1" applyAlignment="1" applyProtection="1">
      <alignment horizontal="left" vertical="center" indent="1"/>
    </xf>
    <xf numFmtId="164" fontId="20" fillId="0" borderId="14" xfId="6" applyNumberFormat="1" applyFont="1" applyFill="1" applyBorder="1" applyProtection="1"/>
    <xf numFmtId="164" fontId="20" fillId="0" borderId="21" xfId="6" applyNumberFormat="1" applyFont="1" applyFill="1" applyBorder="1" applyProtection="1"/>
    <xf numFmtId="0" fontId="12" fillId="0" borderId="0" xfId="6" applyFill="1" applyProtection="1">
      <protection locked="0"/>
    </xf>
    <xf numFmtId="0" fontId="15" fillId="0" borderId="0" xfId="6" applyFont="1" applyFill="1" applyProtection="1"/>
    <xf numFmtId="0" fontId="36" fillId="0" borderId="0" xfId="6" applyFont="1" applyFill="1" applyProtection="1">
      <protection locked="0"/>
    </xf>
    <xf numFmtId="0" fontId="24" fillId="0" borderId="0" xfId="6" applyFont="1" applyFill="1" applyProtection="1">
      <protection locked="0"/>
    </xf>
    <xf numFmtId="164" fontId="20" fillId="2" borderId="14" xfId="0" applyNumberFormat="1" applyFont="1" applyFill="1" applyBorder="1" applyAlignment="1" applyProtection="1">
      <alignment vertical="center" wrapText="1"/>
    </xf>
    <xf numFmtId="164" fontId="8" fillId="2" borderId="14" xfId="0" applyNumberFormat="1" applyFont="1" applyFill="1" applyBorder="1" applyAlignment="1" applyProtection="1">
      <alignment vertical="center" wrapText="1"/>
    </xf>
    <xf numFmtId="164" fontId="15" fillId="2" borderId="33" xfId="0" applyNumberFormat="1" applyFont="1" applyFill="1" applyBorder="1" applyAlignment="1" applyProtection="1">
      <alignment horizontal="left" vertical="center" wrapText="1" indent="2"/>
    </xf>
    <xf numFmtId="164" fontId="2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30" fillId="0" borderId="3" xfId="0" applyFont="1" applyFill="1" applyBorder="1" applyAlignment="1" applyProtection="1">
      <alignment vertical="center" wrapText="1"/>
      <protection locked="0"/>
    </xf>
    <xf numFmtId="0" fontId="29" fillId="0" borderId="14" xfId="4" applyFont="1" applyFill="1" applyBorder="1" applyAlignment="1" applyProtection="1">
      <alignment horizontal="left" vertical="center" wrapText="1" indent="1"/>
    </xf>
    <xf numFmtId="0" fontId="24" fillId="0" borderId="0" xfId="4" applyFont="1" applyFill="1"/>
    <xf numFmtId="164" fontId="29" fillId="0" borderId="13" xfId="0" applyNumberFormat="1" applyFont="1" applyFill="1" applyBorder="1" applyAlignment="1" applyProtection="1">
      <alignment horizontal="left" vertical="center" wrapText="1" indent="1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right" indent="1"/>
    </xf>
    <xf numFmtId="0" fontId="25" fillId="0" borderId="0" xfId="0" applyFont="1" applyAlignment="1">
      <alignment horizontal="center"/>
    </xf>
    <xf numFmtId="0" fontId="29" fillId="0" borderId="14" xfId="4" applyFont="1" applyFill="1" applyBorder="1" applyAlignment="1" applyProtection="1">
      <alignment horizontal="left" vertical="center" wrapText="1"/>
    </xf>
    <xf numFmtId="164" fontId="30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1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9" fillId="0" borderId="0" xfId="0" applyFont="1" applyFill="1"/>
    <xf numFmtId="3" fontId="39" fillId="0" borderId="0" xfId="0" applyNumberFormat="1" applyFont="1" applyFill="1" applyAlignment="1">
      <alignment horizontal="right" indent="1"/>
    </xf>
    <xf numFmtId="3" fontId="31" fillId="0" borderId="0" xfId="0" applyNumberFormat="1" applyFont="1" applyFill="1" applyAlignment="1">
      <alignment horizontal="right" indent="1"/>
    </xf>
    <xf numFmtId="0" fontId="39" fillId="0" borderId="0" xfId="0" applyFont="1" applyFill="1" applyAlignment="1">
      <alignment horizontal="right" indent="1"/>
    </xf>
    <xf numFmtId="0" fontId="6" fillId="0" borderId="35" xfId="0" applyFont="1" applyFill="1" applyBorder="1" applyAlignment="1" applyProtection="1">
      <alignment horizontal="right"/>
    </xf>
    <xf numFmtId="164" fontId="37" fillId="0" borderId="35" xfId="4" applyNumberFormat="1" applyFont="1" applyFill="1" applyBorder="1" applyAlignment="1" applyProtection="1">
      <alignment horizontal="left" vertical="center"/>
    </xf>
    <xf numFmtId="0" fontId="30" fillId="0" borderId="23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indent="6"/>
    </xf>
    <xf numFmtId="0" fontId="22" fillId="0" borderId="2" xfId="4" applyFont="1" applyFill="1" applyBorder="1" applyAlignment="1" applyProtection="1">
      <alignment horizontal="left" vertical="center" wrapText="1" indent="6"/>
    </xf>
    <xf numFmtId="0" fontId="22" fillId="0" borderId="6" xfId="4" applyFont="1" applyFill="1" applyBorder="1" applyAlignment="1" applyProtection="1">
      <alignment horizontal="left" vertical="center" wrapText="1" indent="6"/>
    </xf>
    <xf numFmtId="0" fontId="22" fillId="0" borderId="30" xfId="4" applyFont="1" applyFill="1" applyBorder="1" applyAlignment="1" applyProtection="1">
      <alignment horizontal="left" vertical="center" wrapText="1" indent="6"/>
    </xf>
    <xf numFmtId="0" fontId="43" fillId="0" borderId="0" xfId="0" applyFont="1" applyFill="1"/>
    <xf numFmtId="0" fontId="44" fillId="0" borderId="0" xfId="0" applyFont="1"/>
    <xf numFmtId="0" fontId="15" fillId="0" borderId="0" xfId="4" applyFont="1" applyFill="1" applyBorder="1"/>
    <xf numFmtId="0" fontId="2" fillId="0" borderId="0" xfId="4" applyFont="1" applyFill="1"/>
    <xf numFmtId="164" fontId="5" fillId="0" borderId="0" xfId="4" applyNumberFormat="1" applyFont="1" applyFill="1" applyBorder="1" applyAlignment="1" applyProtection="1">
      <alignment horizontal="centerContinuous" vertical="center"/>
    </xf>
    <xf numFmtId="0" fontId="15" fillId="0" borderId="8" xfId="4" applyFont="1" applyFill="1" applyBorder="1" applyAlignment="1">
      <alignment horizontal="center" vertical="center"/>
    </xf>
    <xf numFmtId="0" fontId="32" fillId="0" borderId="6" xfId="4" applyFont="1" applyFill="1" applyBorder="1" applyAlignment="1">
      <alignment horizontal="center" vertical="center" wrapText="1"/>
    </xf>
    <xf numFmtId="0" fontId="15" fillId="0" borderId="9" xfId="4" applyFont="1" applyFill="1" applyBorder="1" applyAlignment="1">
      <alignment horizontal="center" vertical="center"/>
    </xf>
    <xf numFmtId="0" fontId="15" fillId="0" borderId="13" xfId="4" applyFont="1" applyFill="1" applyBorder="1" applyAlignment="1">
      <alignment horizontal="center" vertical="center"/>
    </xf>
    <xf numFmtId="0" fontId="15" fillId="0" borderId="14" xfId="4" applyFont="1" applyFill="1" applyBorder="1" applyAlignment="1">
      <alignment horizontal="center" vertical="center"/>
    </xf>
    <xf numFmtId="0" fontId="15" fillId="0" borderId="21" xfId="4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0" xfId="4" applyFont="1" applyFill="1" applyBorder="1" applyAlignment="1">
      <alignment horizontal="center" vertical="center"/>
    </xf>
    <xf numFmtId="0" fontId="32" fillId="0" borderId="14" xfId="4" applyFont="1" applyFill="1" applyBorder="1"/>
    <xf numFmtId="166" fontId="15" fillId="0" borderId="16" xfId="1" applyNumberFormat="1" applyFont="1" applyFill="1" applyBorder="1"/>
    <xf numFmtId="0" fontId="23" fillId="0" borderId="0" xfId="0" applyFont="1" applyFill="1" applyBorder="1" applyAlignment="1" applyProtection="1">
      <alignment horizontal="right"/>
    </xf>
    <xf numFmtId="0" fontId="8" fillId="0" borderId="36" xfId="4" applyFont="1" applyFill="1" applyBorder="1" applyAlignment="1" applyProtection="1">
      <alignment horizontal="center" vertical="center" wrapText="1"/>
    </xf>
    <xf numFmtId="0" fontId="41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2" fillId="0" borderId="0" xfId="0" applyFont="1" applyFill="1"/>
    <xf numFmtId="164" fontId="30" fillId="0" borderId="3" xfId="0" applyNumberFormat="1" applyFont="1" applyFill="1" applyBorder="1" applyAlignment="1" applyProtection="1">
      <alignment vertical="center"/>
      <protection locked="0"/>
    </xf>
    <xf numFmtId="164" fontId="30" fillId="0" borderId="2" xfId="0" applyNumberFormat="1" applyFont="1" applyFill="1" applyBorder="1" applyAlignment="1" applyProtection="1">
      <alignment vertical="center"/>
      <protection locked="0"/>
    </xf>
    <xf numFmtId="164" fontId="30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0" fontId="15" fillId="0" borderId="3" xfId="4" applyFont="1" applyFill="1" applyBorder="1" applyProtection="1">
      <protection locked="0"/>
    </xf>
    <xf numFmtId="166" fontId="15" fillId="0" borderId="3" xfId="1" applyNumberFormat="1" applyFont="1" applyFill="1" applyBorder="1" applyProtection="1">
      <protection locked="0"/>
    </xf>
    <xf numFmtId="0" fontId="15" fillId="0" borderId="2" xfId="4" applyFont="1" applyFill="1" applyBorder="1" applyProtection="1">
      <protection locked="0"/>
    </xf>
    <xf numFmtId="166" fontId="15" fillId="0" borderId="2" xfId="1" applyNumberFormat="1" applyFont="1" applyFill="1" applyBorder="1" applyProtection="1">
      <protection locked="0"/>
    </xf>
    <xf numFmtId="0" fontId="15" fillId="0" borderId="6" xfId="4" applyFont="1" applyFill="1" applyBorder="1" applyProtection="1">
      <protection locked="0"/>
    </xf>
    <xf numFmtId="166" fontId="15" fillId="0" borderId="6" xfId="1" applyNumberFormat="1" applyFont="1" applyFill="1" applyBorder="1" applyProtection="1">
      <protection locked="0"/>
    </xf>
    <xf numFmtId="0" fontId="29" fillId="0" borderId="11" xfId="4" applyFont="1" applyFill="1" applyBorder="1" applyAlignment="1" applyProtection="1">
      <alignment horizontal="center" vertical="center" wrapText="1"/>
    </xf>
    <xf numFmtId="0" fontId="29" fillId="0" borderId="4" xfId="4" applyFont="1" applyFill="1" applyBorder="1" applyAlignment="1" applyProtection="1">
      <alignment horizontal="center" vertical="center" wrapText="1"/>
    </xf>
    <xf numFmtId="0" fontId="29" fillId="0" borderId="20" xfId="4" applyFont="1" applyFill="1" applyBorder="1" applyAlignment="1" applyProtection="1">
      <alignment horizontal="center" vertical="center" wrapText="1"/>
    </xf>
    <xf numFmtId="0" fontId="30" fillId="0" borderId="13" xfId="4" applyFont="1" applyFill="1" applyBorder="1" applyAlignment="1" applyProtection="1">
      <alignment horizontal="center" vertical="center"/>
    </xf>
    <xf numFmtId="0" fontId="30" fillId="0" borderId="14" xfId="4" applyFont="1" applyFill="1" applyBorder="1" applyAlignment="1" applyProtection="1">
      <alignment horizontal="center" vertical="center"/>
    </xf>
    <xf numFmtId="0" fontId="30" fillId="0" borderId="21" xfId="4" applyFont="1" applyFill="1" applyBorder="1" applyAlignment="1" applyProtection="1">
      <alignment horizontal="center" vertical="center"/>
    </xf>
    <xf numFmtId="0" fontId="30" fillId="0" borderId="11" xfId="4" applyFont="1" applyFill="1" applyBorder="1" applyAlignment="1" applyProtection="1">
      <alignment horizontal="center" vertical="center"/>
    </xf>
    <xf numFmtId="0" fontId="30" fillId="0" borderId="8" xfId="4" applyFont="1" applyFill="1" applyBorder="1" applyAlignment="1" applyProtection="1">
      <alignment horizontal="center" vertical="center"/>
    </xf>
    <xf numFmtId="0" fontId="30" fillId="0" borderId="10" xfId="4" applyFont="1" applyFill="1" applyBorder="1" applyAlignment="1" applyProtection="1">
      <alignment horizontal="center" vertical="center"/>
    </xf>
    <xf numFmtId="166" fontId="29" fillId="0" borderId="21" xfId="1" applyNumberFormat="1" applyFont="1" applyFill="1" applyBorder="1" applyProtection="1"/>
    <xf numFmtId="166" fontId="30" fillId="0" borderId="20" xfId="1" applyNumberFormat="1" applyFont="1" applyFill="1" applyBorder="1" applyProtection="1">
      <protection locked="0"/>
    </xf>
    <xf numFmtId="166" fontId="30" fillId="0" borderId="16" xfId="1" applyNumberFormat="1" applyFont="1" applyFill="1" applyBorder="1" applyProtection="1">
      <protection locked="0"/>
    </xf>
    <xf numFmtId="166" fontId="30" fillId="0" borderId="18" xfId="1" applyNumberFormat="1" applyFont="1" applyFill="1" applyBorder="1" applyProtection="1">
      <protection locked="0"/>
    </xf>
    <xf numFmtId="0" fontId="30" fillId="0" borderId="4" xfId="4" applyFont="1" applyFill="1" applyBorder="1" applyProtection="1">
      <protection locked="0"/>
    </xf>
    <xf numFmtId="0" fontId="30" fillId="0" borderId="6" xfId="4" applyFont="1" applyFill="1" applyBorder="1" applyProtection="1">
      <protection locked="0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left" vertical="center" wrapText="1"/>
    </xf>
    <xf numFmtId="164" fontId="8" fillId="0" borderId="14" xfId="0" applyNumberFormat="1" applyFont="1" applyFill="1" applyBorder="1" applyAlignment="1" applyProtection="1">
      <alignment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21" xfId="0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21" xfId="0" applyFont="1" applyFill="1" applyBorder="1" applyAlignment="1" applyProtection="1">
      <alignment horizontal="center" vertical="center" wrapText="1"/>
    </xf>
    <xf numFmtId="0" fontId="27" fillId="0" borderId="34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8"/>
    </xf>
    <xf numFmtId="0" fontId="30" fillId="0" borderId="3" xfId="0" applyFont="1" applyFill="1" applyBorder="1" applyAlignment="1" applyProtection="1">
      <alignment vertical="center" wrapText="1"/>
    </xf>
    <xf numFmtId="0" fontId="30" fillId="0" borderId="2" xfId="0" applyFont="1" applyFill="1" applyBorder="1" applyAlignment="1" applyProtection="1">
      <alignment vertical="center" wrapText="1"/>
    </xf>
    <xf numFmtId="0" fontId="31" fillId="0" borderId="23" xfId="0" applyFont="1" applyFill="1" applyBorder="1" applyAlignment="1" applyProtection="1">
      <alignment vertical="center" wrapText="1"/>
    </xf>
    <xf numFmtId="164" fontId="29" fillId="0" borderId="23" xfId="0" applyNumberFormat="1" applyFont="1" applyFill="1" applyBorder="1" applyAlignment="1" applyProtection="1">
      <alignment vertical="center" wrapText="1"/>
    </xf>
    <xf numFmtId="164" fontId="29" fillId="0" borderId="24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30" fillId="0" borderId="11" xfId="0" applyFont="1" applyBorder="1" applyAlignment="1" applyProtection="1">
      <alignment horizontal="right" vertical="center" indent="1"/>
    </xf>
    <xf numFmtId="0" fontId="30" fillId="0" borderId="8" xfId="0" applyFont="1" applyBorder="1" applyAlignment="1" applyProtection="1">
      <alignment horizontal="right" vertical="center" indent="1"/>
    </xf>
    <xf numFmtId="0" fontId="30" fillId="0" borderId="10" xfId="0" applyFont="1" applyBorder="1" applyAlignment="1" applyProtection="1">
      <alignment horizontal="right" vertical="center" indent="1"/>
    </xf>
    <xf numFmtId="164" fontId="15" fillId="3" borderId="25" xfId="0" applyNumberFormat="1" applyFont="1" applyFill="1" applyBorder="1" applyAlignment="1" applyProtection="1">
      <alignment horizontal="left" vertical="center" wrapText="1" indent="2"/>
    </xf>
    <xf numFmtId="3" fontId="32" fillId="0" borderId="21" xfId="0" applyNumberFormat="1" applyFont="1" applyFill="1" applyBorder="1" applyAlignment="1" applyProtection="1">
      <alignment horizontal="right" vertical="center" indent="1"/>
    </xf>
    <xf numFmtId="0" fontId="0" fillId="0" borderId="0" xfId="0" applyFill="1" applyProtection="1"/>
    <xf numFmtId="0" fontId="24" fillId="0" borderId="0" xfId="0" applyFont="1" applyFill="1" applyProtection="1"/>
    <xf numFmtId="0" fontId="31" fillId="0" borderId="15" xfId="0" applyFont="1" applyFill="1" applyBorder="1" applyAlignment="1" applyProtection="1">
      <alignment vertical="center"/>
    </xf>
    <xf numFmtId="0" fontId="31" fillId="0" borderId="19" xfId="0" applyFont="1" applyFill="1" applyBorder="1" applyAlignment="1" applyProtection="1">
      <alignment horizontal="center" vertical="center"/>
    </xf>
    <xf numFmtId="0" fontId="31" fillId="0" borderId="32" xfId="0" applyFont="1" applyFill="1" applyBorder="1" applyAlignment="1" applyProtection="1">
      <alignment horizontal="center" vertical="center"/>
    </xf>
    <xf numFmtId="49" fontId="30" fillId="0" borderId="11" xfId="0" applyNumberFormat="1" applyFont="1" applyFill="1" applyBorder="1" applyAlignment="1" applyProtection="1">
      <alignment vertical="center"/>
    </xf>
    <xf numFmtId="3" fontId="30" fillId="0" borderId="20" xfId="0" applyNumberFormat="1" applyFont="1" applyFill="1" applyBorder="1" applyAlignment="1" applyProtection="1">
      <alignment vertical="center"/>
    </xf>
    <xf numFmtId="49" fontId="34" fillId="0" borderId="8" xfId="0" quotePrefix="1" applyNumberFormat="1" applyFont="1" applyFill="1" applyBorder="1" applyAlignment="1" applyProtection="1">
      <alignment horizontal="left" vertical="center" indent="1"/>
    </xf>
    <xf numFmtId="3" fontId="34" fillId="0" borderId="16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vertical="center"/>
    </xf>
    <xf numFmtId="3" fontId="30" fillId="0" borderId="16" xfId="0" applyNumberFormat="1" applyFont="1" applyFill="1" applyBorder="1" applyAlignment="1" applyProtection="1">
      <alignment vertical="center"/>
    </xf>
    <xf numFmtId="49" fontId="31" fillId="0" borderId="13" xfId="0" applyNumberFormat="1" applyFont="1" applyFill="1" applyBorder="1" applyAlignment="1" applyProtection="1">
      <alignment vertical="center"/>
    </xf>
    <xf numFmtId="3" fontId="30" fillId="0" borderId="14" xfId="0" applyNumberFormat="1" applyFont="1" applyFill="1" applyBorder="1" applyAlignment="1" applyProtection="1">
      <alignment vertical="center"/>
    </xf>
    <xf numFmtId="3" fontId="30" fillId="0" borderId="21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horizontal="left" vertical="center"/>
    </xf>
    <xf numFmtId="0" fontId="42" fillId="0" borderId="0" xfId="0" applyFont="1" applyFill="1" applyProtection="1"/>
    <xf numFmtId="0" fontId="30" fillId="0" borderId="9" xfId="0" applyFont="1" applyFill="1" applyBorder="1" applyAlignment="1" applyProtection="1">
      <alignment horizontal="center" vertical="center"/>
    </xf>
    <xf numFmtId="164" fontId="29" fillId="0" borderId="29" xfId="0" applyNumberFormat="1" applyFont="1" applyFill="1" applyBorder="1" applyAlignment="1" applyProtection="1">
      <alignment vertical="center"/>
    </xf>
    <xf numFmtId="0" fontId="30" fillId="0" borderId="8" xfId="0" applyFont="1" applyFill="1" applyBorder="1" applyAlignment="1" applyProtection="1">
      <alignment horizontal="center" vertical="center"/>
    </xf>
    <xf numFmtId="164" fontId="29" fillId="0" borderId="16" xfId="0" applyNumberFormat="1" applyFont="1" applyFill="1" applyBorder="1" applyAlignment="1" applyProtection="1">
      <alignment vertical="center"/>
    </xf>
    <xf numFmtId="0" fontId="30" fillId="0" borderId="10" xfId="0" applyFont="1" applyFill="1" applyBorder="1" applyAlignment="1" applyProtection="1">
      <alignment horizontal="center" vertical="center"/>
    </xf>
    <xf numFmtId="0" fontId="30" fillId="0" borderId="6" xfId="0" applyFont="1" applyFill="1" applyBorder="1" applyAlignment="1" applyProtection="1">
      <alignment vertical="center" wrapText="1"/>
    </xf>
    <xf numFmtId="164" fontId="29" fillId="0" borderId="18" xfId="0" applyNumberFormat="1" applyFont="1" applyFill="1" applyBorder="1" applyAlignment="1" applyProtection="1">
      <alignment vertical="center"/>
    </xf>
    <xf numFmtId="0" fontId="29" fillId="0" borderId="13" xfId="0" applyFont="1" applyFill="1" applyBorder="1" applyAlignment="1" applyProtection="1">
      <alignment horizontal="center" vertical="center"/>
    </xf>
    <xf numFmtId="0" fontId="31" fillId="0" borderId="14" xfId="0" applyFont="1" applyFill="1" applyBorder="1" applyAlignment="1" applyProtection="1">
      <alignment vertical="center" wrapText="1"/>
    </xf>
    <xf numFmtId="164" fontId="29" fillId="0" borderId="14" xfId="0" applyNumberFormat="1" applyFont="1" applyFill="1" applyBorder="1" applyAlignment="1" applyProtection="1">
      <alignment vertical="center"/>
    </xf>
    <xf numFmtId="164" fontId="29" fillId="0" borderId="21" xfId="0" applyNumberFormat="1" applyFont="1" applyFill="1" applyBorder="1" applyAlignment="1" applyProtection="1">
      <alignment vertical="center"/>
    </xf>
    <xf numFmtId="0" fontId="0" fillId="0" borderId="37" xfId="0" applyFill="1" applyBorder="1" applyProtection="1"/>
    <xf numFmtId="0" fontId="6" fillId="0" borderId="37" xfId="0" applyFont="1" applyFill="1" applyBorder="1" applyAlignment="1" applyProtection="1">
      <alignment horizontal="center"/>
    </xf>
    <xf numFmtId="0" fontId="42" fillId="0" borderId="0" xfId="0" applyFont="1" applyFill="1" applyProtection="1">
      <protection locked="0"/>
    </xf>
    <xf numFmtId="0" fontId="36" fillId="0" borderId="0" xfId="0" applyFont="1" applyFill="1" applyProtection="1">
      <protection locked="0"/>
    </xf>
    <xf numFmtId="164" fontId="20" fillId="0" borderId="36" xfId="4" applyNumberFormat="1" applyFont="1" applyFill="1" applyBorder="1" applyAlignment="1" applyProtection="1">
      <alignment horizontal="right" vertical="center" wrapText="1" indent="1"/>
    </xf>
    <xf numFmtId="164" fontId="22" fillId="0" borderId="38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9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0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8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0" xfId="4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1" xfId="0" applyNumberFormat="1" applyFont="1" applyFill="1" applyBorder="1" applyAlignment="1" applyProtection="1">
      <alignment horizontal="center" vertical="center"/>
    </xf>
    <xf numFmtId="164" fontId="8" fillId="0" borderId="31" xfId="0" applyNumberFormat="1" applyFont="1" applyFill="1" applyBorder="1" applyAlignment="1" applyProtection="1">
      <alignment horizontal="center" vertical="center" wrapText="1"/>
    </xf>
    <xf numFmtId="164" fontId="20" fillId="0" borderId="42" xfId="0" applyNumberFormat="1" applyFont="1" applyFill="1" applyBorder="1" applyAlignment="1" applyProtection="1">
      <alignment horizontal="center" vertical="center" wrapText="1"/>
    </xf>
    <xf numFmtId="164" fontId="20" fillId="0" borderId="25" xfId="0" applyNumberFormat="1" applyFont="1" applyFill="1" applyBorder="1" applyAlignment="1" applyProtection="1">
      <alignment horizontal="center" vertical="center" wrapText="1"/>
    </xf>
    <xf numFmtId="164" fontId="20" fillId="0" borderId="33" xfId="0" applyNumberFormat="1" applyFont="1" applyFill="1" applyBorder="1" applyAlignment="1" applyProtection="1">
      <alignment horizontal="center" vertical="center" wrapText="1"/>
    </xf>
    <xf numFmtId="164" fontId="20" fillId="0" borderId="21" xfId="0" applyNumberFormat="1" applyFont="1" applyFill="1" applyBorder="1" applyAlignment="1" applyProtection="1">
      <alignment horizontal="center" vertical="center" wrapText="1"/>
    </xf>
    <xf numFmtId="164" fontId="20" fillId="0" borderId="28" xfId="0" applyNumberFormat="1" applyFont="1" applyFill="1" applyBorder="1" applyAlignment="1" applyProtection="1">
      <alignment horizontal="center" vertical="center" wrapText="1"/>
    </xf>
    <xf numFmtId="164" fontId="20" fillId="0" borderId="13" xfId="0" applyNumberFormat="1" applyFont="1" applyFill="1" applyBorder="1" applyAlignment="1" applyProtection="1">
      <alignment horizontal="center" vertical="center" wrapText="1"/>
    </xf>
    <xf numFmtId="164" fontId="20" fillId="0" borderId="25" xfId="0" applyNumberFormat="1" applyFont="1" applyFill="1" applyBorder="1" applyAlignment="1" applyProtection="1">
      <alignment horizontal="left" vertical="center" wrapText="1" indent="1"/>
    </xf>
    <xf numFmtId="164" fontId="20" fillId="0" borderId="8" xfId="0" applyNumberFormat="1" applyFont="1" applyFill="1" applyBorder="1" applyAlignment="1" applyProtection="1">
      <alignment horizontal="center" vertical="center" wrapText="1"/>
    </xf>
    <xf numFmtId="164" fontId="22" fillId="0" borderId="26" xfId="0" applyNumberFormat="1" applyFont="1" applyFill="1" applyBorder="1" applyAlignment="1" applyProtection="1">
      <alignment vertical="center" wrapText="1"/>
    </xf>
    <xf numFmtId="164" fontId="20" fillId="0" borderId="10" xfId="0" applyNumberFormat="1" applyFont="1" applyFill="1" applyBorder="1" applyAlignment="1" applyProtection="1">
      <alignment horizontal="center" vertical="center" wrapText="1"/>
    </xf>
    <xf numFmtId="164" fontId="22" fillId="0" borderId="27" xfId="0" applyNumberFormat="1" applyFont="1" applyFill="1" applyBorder="1" applyAlignment="1" applyProtection="1">
      <alignment vertical="center" wrapText="1"/>
    </xf>
    <xf numFmtId="164" fontId="29" fillId="0" borderId="25" xfId="0" applyNumberFormat="1" applyFont="1" applyFill="1" applyBorder="1" applyAlignment="1" applyProtection="1">
      <alignment horizontal="left" vertical="center" wrapText="1" indent="1"/>
    </xf>
    <xf numFmtId="164" fontId="20" fillId="0" borderId="7" xfId="0" applyNumberFormat="1" applyFont="1" applyFill="1" applyBorder="1" applyAlignment="1" applyProtection="1">
      <alignment horizontal="center" vertical="center" wrapText="1"/>
    </xf>
    <xf numFmtId="164" fontId="22" fillId="0" borderId="28" xfId="0" applyNumberFormat="1" applyFont="1" applyFill="1" applyBorder="1" applyAlignment="1" applyProtection="1">
      <alignment vertical="center" wrapText="1"/>
    </xf>
    <xf numFmtId="0" fontId="22" fillId="0" borderId="2" xfId="6" applyFont="1" applyFill="1" applyBorder="1" applyAlignment="1" applyProtection="1">
      <alignment horizontal="left" vertical="center" indent="1"/>
    </xf>
    <xf numFmtId="0" fontId="22" fillId="0" borderId="3" xfId="6" applyFont="1" applyFill="1" applyBorder="1" applyAlignment="1" applyProtection="1">
      <alignment horizontal="left" vertical="center" wrapText="1" indent="1"/>
    </xf>
    <xf numFmtId="0" fontId="22" fillId="0" borderId="2" xfId="6" applyFont="1" applyFill="1" applyBorder="1" applyAlignment="1" applyProtection="1">
      <alignment horizontal="left" vertical="center" wrapText="1" indent="1"/>
    </xf>
    <xf numFmtId="0" fontId="22" fillId="0" borderId="3" xfId="6" applyFont="1" applyFill="1" applyBorder="1" applyAlignment="1" applyProtection="1">
      <alignment horizontal="left" vertical="center" indent="1"/>
    </xf>
    <xf numFmtId="0" fontId="8" fillId="0" borderId="14" xfId="6" applyFont="1" applyFill="1" applyBorder="1" applyAlignment="1" applyProtection="1">
      <alignment horizontal="left" indent="1"/>
    </xf>
    <xf numFmtId="164" fontId="30" fillId="0" borderId="39" xfId="4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4" xfId="0" applyFont="1" applyBorder="1" applyAlignment="1" applyProtection="1">
      <alignment horizontal="left" vertical="center" wrapText="1" indent="1"/>
    </xf>
    <xf numFmtId="0" fontId="27" fillId="0" borderId="2" xfId="0" applyFont="1" applyBorder="1" applyAlignment="1" applyProtection="1">
      <alignment horizontal="left" vertical="center" wrapText="1" indent="1"/>
    </xf>
    <xf numFmtId="0" fontId="27" fillId="0" borderId="6" xfId="0" applyFont="1" applyBorder="1" applyAlignment="1" applyProtection="1">
      <alignment horizontal="left" vertical="center" wrapText="1" indent="1"/>
    </xf>
    <xf numFmtId="0" fontId="28" fillId="0" borderId="22" xfId="0" applyFont="1" applyBorder="1" applyAlignment="1" applyProtection="1">
      <alignment horizontal="left" vertical="center" wrapText="1" indent="1"/>
    </xf>
    <xf numFmtId="164" fontId="20" fillId="0" borderId="32" xfId="4" applyNumberFormat="1" applyFont="1" applyFill="1" applyBorder="1" applyAlignment="1" applyProtection="1">
      <alignment horizontal="right" vertical="center" wrapText="1" indent="1"/>
    </xf>
    <xf numFmtId="164" fontId="20" fillId="0" borderId="21" xfId="4" applyNumberFormat="1" applyFont="1" applyFill="1" applyBorder="1" applyAlignment="1" applyProtection="1">
      <alignment horizontal="right" vertical="center" wrapText="1" indent="1"/>
    </xf>
    <xf numFmtId="164" fontId="22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1" xfId="4" applyNumberFormat="1" applyFont="1" applyFill="1" applyBorder="1" applyAlignment="1" applyProtection="1">
      <alignment horizontal="right" vertical="center" wrapText="1" indent="1"/>
    </xf>
    <xf numFmtId="164" fontId="7" fillId="0" borderId="0" xfId="4" applyNumberFormat="1" applyFont="1" applyFill="1" applyBorder="1" applyAlignment="1" applyProtection="1">
      <alignment horizontal="right" vertical="center" wrapText="1" indent="1"/>
    </xf>
    <xf numFmtId="164" fontId="22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1" xfId="0" applyNumberFormat="1" applyFont="1" applyBorder="1" applyAlignment="1" applyProtection="1">
      <alignment horizontal="right" vertical="center" wrapText="1" indent="1"/>
    </xf>
    <xf numFmtId="0" fontId="6" fillId="0" borderId="35" xfId="0" applyFont="1" applyFill="1" applyBorder="1" applyAlignment="1" applyProtection="1">
      <alignment horizontal="right" vertical="center"/>
    </xf>
    <xf numFmtId="164" fontId="2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0" applyNumberFormat="1" applyFont="1" applyFill="1" applyBorder="1" applyAlignment="1" applyProtection="1">
      <alignment horizontal="right" vertical="center" wrapText="1" indent="1"/>
    </xf>
    <xf numFmtId="164" fontId="3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13" xfId="0" applyNumberFormat="1" applyFont="1" applyFill="1" applyBorder="1" applyAlignment="1" applyProtection="1">
      <alignment horizontal="centerContinuous" vertical="center" wrapText="1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21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9" fillId="0" borderId="25" xfId="0" applyNumberFormat="1" applyFont="1" applyFill="1" applyBorder="1" applyAlignment="1" applyProtection="1">
      <alignment horizontal="center" vertical="center" wrapText="1"/>
    </xf>
    <xf numFmtId="164" fontId="29" fillId="0" borderId="13" xfId="0" applyNumberFormat="1" applyFont="1" applyFill="1" applyBorder="1" applyAlignment="1" applyProtection="1">
      <alignment horizontal="center" vertical="center" wrapText="1"/>
    </xf>
    <xf numFmtId="164" fontId="29" fillId="0" borderId="14" xfId="0" applyNumberFormat="1" applyFont="1" applyFill="1" applyBorder="1" applyAlignment="1" applyProtection="1">
      <alignment horizontal="center" vertical="center" wrapText="1"/>
    </xf>
    <xf numFmtId="164" fontId="29" fillId="0" borderId="0" xfId="0" applyNumberFormat="1" applyFont="1" applyFill="1" applyAlignment="1" applyProtection="1">
      <alignment horizontal="center" vertical="center" wrapText="1"/>
    </xf>
    <xf numFmtId="164" fontId="0" fillId="0" borderId="44" xfId="0" applyNumberForma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6" xfId="0" applyNumberForma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left" vertical="center" wrapText="1" indent="1"/>
    </xf>
    <xf numFmtId="164" fontId="22" fillId="0" borderId="45" xfId="0" applyNumberFormat="1" applyFont="1" applyFill="1" applyBorder="1" applyAlignment="1" applyProtection="1">
      <alignment horizontal="left" vertical="center" wrapText="1" indent="1"/>
    </xf>
    <xf numFmtId="164" fontId="32" fillId="0" borderId="25" xfId="0" applyNumberFormat="1" applyFont="1" applyFill="1" applyBorder="1" applyAlignment="1" applyProtection="1">
      <alignment horizontal="left" vertical="center" wrapText="1" indent="1"/>
    </xf>
    <xf numFmtId="164" fontId="1" fillId="0" borderId="28" xfId="0" applyNumberFormat="1" applyFont="1" applyFill="1" applyBorder="1" applyAlignment="1" applyProtection="1">
      <alignment horizontal="left" vertical="center" wrapText="1" indent="1"/>
    </xf>
    <xf numFmtId="164" fontId="30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6" xfId="0" applyNumberFormat="1" applyFont="1" applyFill="1" applyBorder="1" applyAlignment="1" applyProtection="1">
      <alignment horizontal="left" vertical="center" wrapText="1" indent="1"/>
    </xf>
    <xf numFmtId="164" fontId="34" fillId="0" borderId="2" xfId="0" applyNumberFormat="1" applyFont="1" applyFill="1" applyBorder="1" applyAlignment="1" applyProtection="1">
      <alignment horizontal="right" vertical="center" wrapText="1" indent="1"/>
    </xf>
    <xf numFmtId="164" fontId="32" fillId="0" borderId="13" xfId="0" applyNumberFormat="1" applyFont="1" applyFill="1" applyBorder="1" applyAlignment="1" applyProtection="1">
      <alignment horizontal="left" vertical="center" wrapText="1" indent="1"/>
    </xf>
    <xf numFmtId="164" fontId="32" fillId="0" borderId="36" xfId="0" applyNumberFormat="1" applyFont="1" applyFill="1" applyBorder="1" applyAlignment="1" applyProtection="1">
      <alignment horizontal="right" vertical="center" wrapText="1" indent="1"/>
    </xf>
    <xf numFmtId="164" fontId="3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4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2"/>
    </xf>
    <xf numFmtId="164" fontId="30" fillId="0" borderId="2" xfId="0" applyNumberFormat="1" applyFont="1" applyFill="1" applyBorder="1" applyAlignment="1" applyProtection="1">
      <alignment horizontal="left" vertical="center" wrapText="1" indent="2"/>
    </xf>
    <xf numFmtId="164" fontId="34" fillId="0" borderId="2" xfId="0" applyNumberFormat="1" applyFont="1" applyFill="1" applyBorder="1" applyAlignment="1" applyProtection="1">
      <alignment horizontal="left" vertical="center" wrapText="1" indent="1"/>
    </xf>
    <xf numFmtId="164" fontId="30" fillId="0" borderId="9" xfId="0" applyNumberFormat="1" applyFon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2"/>
    </xf>
    <xf numFmtId="164" fontId="22" fillId="0" borderId="10" xfId="0" applyNumberFormat="1" applyFont="1" applyFill="1" applyBorder="1" applyAlignment="1" applyProtection="1">
      <alignment horizontal="left" vertical="center" wrapText="1" indent="2"/>
    </xf>
    <xf numFmtId="164" fontId="34" fillId="0" borderId="3" xfId="0" applyNumberFormat="1" applyFont="1" applyFill="1" applyBorder="1" applyAlignment="1" applyProtection="1">
      <alignment horizontal="right" vertical="center" wrapText="1" indent="1"/>
    </xf>
    <xf numFmtId="166" fontId="30" fillId="0" borderId="46" xfId="1" applyNumberFormat="1" applyFont="1" applyFill="1" applyBorder="1" applyProtection="1">
      <protection locked="0"/>
    </xf>
    <xf numFmtId="166" fontId="30" fillId="0" borderId="38" xfId="1" applyNumberFormat="1" applyFont="1" applyFill="1" applyBorder="1" applyProtection="1">
      <protection locked="0"/>
    </xf>
    <xf numFmtId="166" fontId="30" fillId="0" borderId="40" xfId="1" applyNumberFormat="1" applyFont="1" applyFill="1" applyBorder="1" applyProtection="1">
      <protection locked="0"/>
    </xf>
    <xf numFmtId="0" fontId="30" fillId="0" borderId="3" xfId="4" applyFont="1" applyFill="1" applyBorder="1" applyProtection="1"/>
    <xf numFmtId="0" fontId="7" fillId="0" borderId="47" xfId="4" applyFont="1" applyFill="1" applyBorder="1" applyAlignment="1" applyProtection="1">
      <alignment horizontal="center" vertical="center" wrapText="1"/>
    </xf>
    <xf numFmtId="0" fontId="7" fillId="0" borderId="47" xfId="4" applyFont="1" applyFill="1" applyBorder="1" applyAlignment="1" applyProtection="1">
      <alignment vertical="center" wrapText="1"/>
    </xf>
    <xf numFmtId="164" fontId="7" fillId="0" borderId="47" xfId="4" applyNumberFormat="1" applyFont="1" applyFill="1" applyBorder="1" applyAlignment="1" applyProtection="1">
      <alignment horizontal="right" vertical="center" wrapText="1" indent="1"/>
    </xf>
    <xf numFmtId="0" fontId="22" fillId="0" borderId="47" xfId="4" applyFont="1" applyFill="1" applyBorder="1" applyAlignment="1" applyProtection="1">
      <alignment horizontal="right" vertical="center" wrapText="1" indent="1"/>
      <protection locked="0"/>
    </xf>
    <xf numFmtId="164" fontId="30" fillId="0" borderId="47" xfId="4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32" fillId="0" borderId="15" xfId="0" applyFont="1" applyBorder="1" applyAlignment="1" applyProtection="1">
      <alignment horizontal="center" vertical="center" wrapText="1"/>
    </xf>
    <xf numFmtId="0" fontId="32" fillId="0" borderId="19" xfId="0" applyFont="1" applyBorder="1" applyAlignment="1" applyProtection="1">
      <alignment horizontal="center" vertical="center"/>
    </xf>
    <xf numFmtId="0" fontId="32" fillId="0" borderId="32" xfId="0" applyFont="1" applyBorder="1" applyAlignment="1" applyProtection="1">
      <alignment horizontal="center" vertical="center" wrapText="1"/>
    </xf>
    <xf numFmtId="0" fontId="26" fillId="0" borderId="23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2" fillId="0" borderId="0" xfId="4" applyFont="1" applyFill="1" applyAlignment="1" applyProtection="1">
      <alignment horizontal="right" vertical="center" indent="1"/>
    </xf>
    <xf numFmtId="0" fontId="12" fillId="0" borderId="0" xfId="4" applyFont="1" applyFill="1"/>
    <xf numFmtId="0" fontId="12" fillId="0" borderId="0" xfId="4" applyFont="1" applyFill="1" applyAlignment="1">
      <alignment horizontal="right" vertical="center" indent="1"/>
    </xf>
    <xf numFmtId="0" fontId="40" fillId="0" borderId="2" xfId="0" applyFont="1" applyBorder="1" applyAlignment="1">
      <alignment horizontal="justify" wrapText="1"/>
    </xf>
    <xf numFmtId="0" fontId="40" fillId="0" borderId="2" xfId="0" applyFont="1" applyBorder="1" applyAlignment="1">
      <alignment wrapText="1"/>
    </xf>
    <xf numFmtId="0" fontId="40" fillId="0" borderId="30" xfId="0" applyFont="1" applyBorder="1" applyAlignment="1">
      <alignment wrapTex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22" fillId="0" borderId="7" xfId="0" applyNumberFormat="1" applyFont="1" applyFill="1" applyBorder="1" applyAlignment="1" applyProtection="1">
      <alignment horizontal="left" vertical="center" wrapText="1" indent="1"/>
    </xf>
    <xf numFmtId="164" fontId="22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4" applyNumberFormat="1" applyFont="1" applyFill="1" applyBorder="1" applyAlignment="1" applyProtection="1">
      <alignment horizontal="right" vertical="center" wrapText="1" indent="1"/>
    </xf>
    <xf numFmtId="164" fontId="20" fillId="0" borderId="14" xfId="4" applyNumberFormat="1" applyFont="1" applyFill="1" applyBorder="1" applyAlignment="1" applyProtection="1">
      <alignment horizontal="right" vertical="center" wrapText="1" indent="1"/>
    </xf>
    <xf numFmtId="164" fontId="22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4" applyNumberFormat="1" applyFont="1" applyFill="1" applyBorder="1" applyAlignment="1" applyProtection="1">
      <alignment horizontal="right" vertical="center" wrapText="1" indent="1"/>
    </xf>
    <xf numFmtId="0" fontId="8" fillId="0" borderId="49" xfId="4" applyFont="1" applyFill="1" applyBorder="1" applyAlignment="1" applyProtection="1">
      <alignment horizontal="center" vertical="center" wrapText="1"/>
    </xf>
    <xf numFmtId="0" fontId="20" fillId="0" borderId="15" xfId="4" applyFont="1" applyFill="1" applyBorder="1" applyAlignment="1" applyProtection="1">
      <alignment horizontal="center" vertical="center" wrapText="1"/>
    </xf>
    <xf numFmtId="0" fontId="20" fillId="0" borderId="19" xfId="4" applyFont="1" applyFill="1" applyBorder="1" applyAlignment="1" applyProtection="1">
      <alignment horizontal="center" vertical="center" wrapText="1"/>
    </xf>
    <xf numFmtId="0" fontId="20" fillId="0" borderId="32" xfId="4" applyFont="1" applyFill="1" applyBorder="1" applyAlignment="1" applyProtection="1">
      <alignment horizontal="center" vertical="center" wrapText="1"/>
    </xf>
    <xf numFmtId="164" fontId="22" fillId="0" borderId="29" xfId="4" applyNumberFormat="1" applyFont="1" applyFill="1" applyBorder="1" applyAlignment="1" applyProtection="1">
      <alignment horizontal="righ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6"/>
    </xf>
    <xf numFmtId="0" fontId="12" fillId="0" borderId="0" xfId="4" applyFill="1" applyProtection="1"/>
    <xf numFmtId="0" fontId="22" fillId="0" borderId="0" xfId="4" applyFont="1" applyFill="1" applyProtection="1"/>
    <xf numFmtId="0" fontId="15" fillId="0" borderId="0" xfId="4" applyFont="1" applyFill="1" applyProtection="1"/>
    <xf numFmtId="0" fontId="27" fillId="0" borderId="3" xfId="0" applyFont="1" applyBorder="1" applyAlignment="1" applyProtection="1">
      <alignment horizontal="left" wrapText="1" indent="1"/>
    </xf>
    <xf numFmtId="0" fontId="27" fillId="0" borderId="2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horizontal="left" wrapText="1" indent="1"/>
    </xf>
    <xf numFmtId="0" fontId="28" fillId="0" borderId="13" xfId="0" applyFont="1" applyBorder="1" applyAlignment="1" applyProtection="1">
      <alignment wrapText="1"/>
    </xf>
    <xf numFmtId="0" fontId="27" fillId="0" borderId="6" xfId="0" applyFont="1" applyBorder="1" applyAlignment="1" applyProtection="1">
      <alignment wrapText="1"/>
    </xf>
    <xf numFmtId="0" fontId="27" fillId="0" borderId="9" xfId="0" applyFont="1" applyBorder="1" applyAlignment="1" applyProtection="1">
      <alignment wrapText="1"/>
    </xf>
    <xf numFmtId="0" fontId="27" fillId="0" borderId="8" xfId="0" applyFont="1" applyBorder="1" applyAlignment="1" applyProtection="1">
      <alignment wrapText="1"/>
    </xf>
    <xf numFmtId="0" fontId="27" fillId="0" borderId="10" xfId="0" applyFont="1" applyBorder="1" applyAlignment="1" applyProtection="1">
      <alignment wrapText="1"/>
    </xf>
    <xf numFmtId="0" fontId="28" fillId="0" borderId="14" xfId="0" applyFont="1" applyBorder="1" applyAlignment="1" applyProtection="1">
      <alignment wrapText="1"/>
    </xf>
    <xf numFmtId="0" fontId="28" fillId="0" borderId="22" xfId="0" applyFont="1" applyBorder="1" applyAlignment="1" applyProtection="1">
      <alignment wrapText="1"/>
    </xf>
    <xf numFmtId="0" fontId="28" fillId="0" borderId="23" xfId="0" applyFont="1" applyBorder="1" applyAlignment="1" applyProtection="1">
      <alignment wrapText="1"/>
    </xf>
    <xf numFmtId="0" fontId="12" fillId="0" borderId="0" xfId="4" applyFill="1" applyAlignment="1" applyProtection="1"/>
    <xf numFmtId="164" fontId="26" fillId="0" borderId="21" xfId="0" quotePrefix="1" applyNumberFormat="1" applyFont="1" applyBorder="1" applyAlignment="1" applyProtection="1">
      <alignment horizontal="right" vertical="center" wrapText="1" indent="1"/>
    </xf>
    <xf numFmtId="0" fontId="24" fillId="0" borderId="0" xfId="4" applyFont="1" applyFill="1" applyProtection="1"/>
    <xf numFmtId="0" fontId="12" fillId="0" borderId="0" xfId="4" applyFill="1" applyBorder="1" applyProtection="1"/>
    <xf numFmtId="164" fontId="3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29" fillId="0" borderId="36" xfId="4" applyNumberFormat="1" applyFont="1" applyFill="1" applyBorder="1" applyAlignment="1" applyProtection="1">
      <alignment horizontal="right" vertical="center" wrapText="1" indent="1"/>
    </xf>
    <xf numFmtId="164" fontId="22" fillId="0" borderId="39" xfId="4" applyNumberFormat="1" applyFont="1" applyFill="1" applyBorder="1" applyAlignment="1" applyProtection="1">
      <alignment horizontal="right" vertical="center" wrapText="1" indent="1"/>
    </xf>
    <xf numFmtId="164" fontId="22" fillId="0" borderId="3" xfId="4" applyNumberFormat="1" applyFont="1" applyFill="1" applyBorder="1" applyAlignment="1" applyProtection="1">
      <alignment horizontal="right" vertical="center" wrapText="1" indent="1"/>
    </xf>
    <xf numFmtId="0" fontId="20" fillId="0" borderId="36" xfId="4" applyFont="1" applyFill="1" applyBorder="1" applyAlignment="1" applyProtection="1">
      <alignment horizontal="center" vertical="center" wrapText="1"/>
    </xf>
    <xf numFmtId="164" fontId="30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3" xfId="0" applyFont="1" applyBorder="1" applyAlignment="1" applyProtection="1">
      <alignment vertical="center" wrapText="1"/>
    </xf>
    <xf numFmtId="0" fontId="27" fillId="0" borderId="9" xfId="0" applyFont="1" applyBorder="1" applyAlignment="1" applyProtection="1">
      <alignment vertical="center" wrapText="1"/>
    </xf>
    <xf numFmtId="0" fontId="27" fillId="0" borderId="8" xfId="0" applyFont="1" applyBorder="1" applyAlignment="1" applyProtection="1">
      <alignment vertical="center" wrapText="1"/>
    </xf>
    <xf numFmtId="0" fontId="27" fillId="0" borderId="10" xfId="0" applyFont="1" applyBorder="1" applyAlignment="1" applyProtection="1">
      <alignment vertical="center" wrapText="1"/>
    </xf>
    <xf numFmtId="0" fontId="28" fillId="0" borderId="22" xfId="0" applyFont="1" applyBorder="1" applyAlignment="1" applyProtection="1">
      <alignment vertical="center" wrapText="1"/>
    </xf>
    <xf numFmtId="164" fontId="20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6" xfId="4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13" xfId="4" applyFont="1" applyFill="1" applyBorder="1" applyAlignment="1">
      <alignment horizontal="center" vertical="center"/>
    </xf>
    <xf numFmtId="166" fontId="32" fillId="0" borderId="14" xfId="4" applyNumberFormat="1" applyFont="1" applyFill="1" applyBorder="1"/>
    <xf numFmtId="166" fontId="32" fillId="0" borderId="21" xfId="4" applyNumberFormat="1" applyFont="1" applyFill="1" applyBorder="1"/>
    <xf numFmtId="0" fontId="36" fillId="0" borderId="0" xfId="4" applyFont="1" applyFill="1"/>
    <xf numFmtId="0" fontId="29" fillId="0" borderId="13" xfId="4" applyFont="1" applyFill="1" applyBorder="1" applyAlignment="1" applyProtection="1">
      <alignment horizontal="center" vertical="center"/>
    </xf>
    <xf numFmtId="164" fontId="22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22" fillId="4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4" borderId="6" xfId="4" applyNumberFormat="1" applyFont="1" applyFill="1" applyBorder="1" applyAlignment="1" applyProtection="1">
      <alignment horizontal="right" vertical="center" wrapText="1" indent="1"/>
      <protection locked="0"/>
    </xf>
    <xf numFmtId="49" fontId="22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 applyAlignment="1" applyProtection="1">
      <alignment horizontal="right"/>
    </xf>
    <xf numFmtId="164" fontId="5" fillId="0" borderId="0" xfId="0" applyNumberFormat="1" applyFont="1" applyFill="1" applyAlignment="1" applyProtection="1">
      <alignment vertical="center"/>
    </xf>
    <xf numFmtId="164" fontId="5" fillId="0" borderId="0" xfId="0" applyNumberFormat="1" applyFont="1" applyFill="1" applyAlignment="1" applyProtection="1">
      <alignment horizontal="center" vertical="center"/>
    </xf>
    <xf numFmtId="164" fontId="5" fillId="0" borderId="0" xfId="0" applyNumberFormat="1" applyFont="1" applyFill="1" applyAlignment="1" applyProtection="1">
      <alignment horizontal="center" vertical="center" wrapText="1"/>
    </xf>
    <xf numFmtId="0" fontId="22" fillId="0" borderId="1" xfId="6" applyFont="1" applyFill="1" applyBorder="1" applyAlignment="1" applyProtection="1">
      <alignment horizontal="left" vertical="center" wrapText="1" indent="1"/>
    </xf>
    <xf numFmtId="164" fontId="34" fillId="0" borderId="1" xfId="0" applyNumberFormat="1" applyFont="1" applyFill="1" applyBorder="1" applyAlignment="1" applyProtection="1">
      <alignment horizontal="right" vertical="center" wrapText="1" indent="1"/>
    </xf>
    <xf numFmtId="0" fontId="28" fillId="0" borderId="14" xfId="0" applyFont="1" applyBorder="1" applyAlignment="1" applyProtection="1">
      <alignment vertical="center" wrapText="1"/>
    </xf>
    <xf numFmtId="0" fontId="28" fillId="0" borderId="23" xfId="0" applyFont="1" applyBorder="1" applyAlignment="1" applyProtection="1">
      <alignment vertical="center" wrapText="1"/>
    </xf>
    <xf numFmtId="0" fontId="27" fillId="0" borderId="6" xfId="0" applyFont="1" applyBorder="1" applyAlignment="1" applyProtection="1">
      <alignment horizontal="left" vertical="center" wrapText="1"/>
    </xf>
    <xf numFmtId="164" fontId="20" fillId="0" borderId="50" xfId="4" applyNumberFormat="1" applyFont="1" applyFill="1" applyBorder="1" applyAlignment="1" applyProtection="1">
      <alignment horizontal="right" vertical="center" wrapText="1" indent="1"/>
    </xf>
    <xf numFmtId="164" fontId="22" fillId="0" borderId="51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3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2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1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3" xfId="4" applyNumberFormat="1" applyFont="1" applyFill="1" applyBorder="1" applyAlignment="1" applyProtection="1">
      <alignment horizontal="right" vertical="center" wrapText="1" indent="1"/>
    </xf>
    <xf numFmtId="164" fontId="22" fillId="0" borderId="53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4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5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3" xfId="4" applyNumberFormat="1" applyFont="1" applyFill="1" applyBorder="1" applyAlignment="1" applyProtection="1">
      <alignment horizontal="right" vertical="center" wrapText="1" indent="1"/>
    </xf>
    <xf numFmtId="164" fontId="28" fillId="0" borderId="33" xfId="0" applyNumberFormat="1" applyFont="1" applyBorder="1" applyAlignment="1" applyProtection="1">
      <alignment horizontal="right" vertical="center" wrapText="1" indent="1"/>
    </xf>
    <xf numFmtId="164" fontId="26" fillId="0" borderId="33" xfId="0" quotePrefix="1" applyNumberFormat="1" applyFont="1" applyBorder="1" applyAlignment="1" applyProtection="1">
      <alignment horizontal="right" vertical="center" wrapText="1" indent="1"/>
    </xf>
    <xf numFmtId="164" fontId="20" fillId="0" borderId="56" xfId="4" applyNumberFormat="1" applyFont="1" applyFill="1" applyBorder="1" applyAlignment="1" applyProtection="1">
      <alignment horizontal="right" vertical="center" wrapText="1" indent="1"/>
    </xf>
    <xf numFmtId="164" fontId="22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7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36" xfId="0" applyNumberFormat="1" applyFont="1" applyBorder="1" applyAlignment="1" applyProtection="1">
      <alignment horizontal="right" vertical="center" wrapText="1" indent="1"/>
    </xf>
    <xf numFmtId="164" fontId="26" fillId="0" borderId="36" xfId="0" quotePrefix="1" applyNumberFormat="1" applyFont="1" applyBorder="1" applyAlignment="1" applyProtection="1">
      <alignment horizontal="right" vertical="center" wrapText="1" indent="1"/>
    </xf>
    <xf numFmtId="164" fontId="22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0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4" xfId="0" applyNumberFormat="1" applyFont="1" applyBorder="1" applyAlignment="1" applyProtection="1">
      <alignment horizontal="right" vertical="center" wrapText="1" indent="1"/>
    </xf>
    <xf numFmtId="164" fontId="26" fillId="0" borderId="14" xfId="0" quotePrefix="1" applyNumberFormat="1" applyFont="1" applyBorder="1" applyAlignment="1" applyProtection="1">
      <alignment horizontal="right" vertical="center" wrapText="1" indent="1"/>
    </xf>
    <xf numFmtId="0" fontId="28" fillId="0" borderId="58" xfId="5" applyFont="1" applyFill="1" applyBorder="1" applyAlignment="1" applyProtection="1">
      <alignment horizontal="left" vertical="center" wrapText="1"/>
      <protection locked="0"/>
    </xf>
    <xf numFmtId="0" fontId="27" fillId="0" borderId="58" xfId="5" applyFont="1" applyFill="1" applyBorder="1" applyAlignment="1" applyProtection="1">
      <alignment horizontal="left" vertical="center" wrapText="1"/>
      <protection locked="0"/>
    </xf>
    <xf numFmtId="164" fontId="27" fillId="0" borderId="59" xfId="5" applyNumberFormat="1" applyFont="1" applyFill="1" applyBorder="1" applyAlignment="1" applyProtection="1">
      <alignment horizontal="right" vertical="center" wrapText="1"/>
    </xf>
    <xf numFmtId="3" fontId="0" fillId="0" borderId="0" xfId="0" applyNumberFormat="1"/>
    <xf numFmtId="0" fontId="48" fillId="0" borderId="0" xfId="0" applyFont="1"/>
    <xf numFmtId="3" fontId="48" fillId="0" borderId="0" xfId="0" applyNumberFormat="1" applyFont="1"/>
    <xf numFmtId="3" fontId="0" fillId="0" borderId="0" xfId="0" applyNumberFormat="1" applyFill="1"/>
    <xf numFmtId="0" fontId="0" fillId="0" borderId="0" xfId="0" applyAlignment="1">
      <alignment horizontal="right"/>
    </xf>
    <xf numFmtId="0" fontId="49" fillId="0" borderId="0" xfId="0" applyFont="1"/>
    <xf numFmtId="3" fontId="49" fillId="0" borderId="0" xfId="0" applyNumberFormat="1" applyFont="1"/>
    <xf numFmtId="0" fontId="0" fillId="0" borderId="0" xfId="0" applyFont="1" applyAlignment="1">
      <alignment horizontal="right"/>
    </xf>
    <xf numFmtId="3" fontId="32" fillId="0" borderId="0" xfId="0" applyNumberFormat="1" applyFont="1"/>
    <xf numFmtId="165" fontId="15" fillId="0" borderId="2" xfId="0" applyNumberFormat="1" applyFont="1" applyFill="1" applyBorder="1" applyAlignment="1" applyProtection="1">
      <alignment horizontal="left" vertical="center" wrapText="1" indent="2"/>
      <protection locked="0"/>
    </xf>
    <xf numFmtId="165" fontId="15" fillId="0" borderId="48" xfId="0" applyNumberFormat="1" applyFont="1" applyFill="1" applyBorder="1" applyAlignment="1" applyProtection="1">
      <alignment horizontal="left" vertical="center" wrapText="1" indent="2"/>
      <protection locked="0"/>
    </xf>
    <xf numFmtId="164" fontId="40" fillId="0" borderId="7" xfId="0" applyNumberFormat="1" applyFont="1" applyFill="1" applyBorder="1" applyAlignment="1" applyProtection="1">
      <alignment horizontal="left" vertical="center" wrapText="1"/>
      <protection locked="0"/>
    </xf>
    <xf numFmtId="1" fontId="19" fillId="0" borderId="2" xfId="0" applyNumberFormat="1" applyFont="1" applyFill="1" applyBorder="1" applyAlignment="1" applyProtection="1">
      <alignment vertical="center" wrapText="1"/>
      <protection locked="0"/>
    </xf>
    <xf numFmtId="1" fontId="22" fillId="0" borderId="2" xfId="0" applyNumberFormat="1" applyFont="1" applyFill="1" applyBorder="1" applyAlignment="1" applyProtection="1">
      <alignment vertical="center" wrapText="1"/>
      <protection locked="0"/>
    </xf>
    <xf numFmtId="1" fontId="19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49" fillId="0" borderId="0" xfId="0" applyFont="1" applyFill="1" applyBorder="1"/>
    <xf numFmtId="164" fontId="12" fillId="0" borderId="0" xfId="4" applyNumberFormat="1" applyFill="1" applyBorder="1" applyProtection="1"/>
    <xf numFmtId="0" fontId="45" fillId="0" borderId="0" xfId="0" applyFont="1"/>
    <xf numFmtId="0" fontId="50" fillId="0" borderId="0" xfId="0" applyFont="1"/>
    <xf numFmtId="0" fontId="15" fillId="5" borderId="2" xfId="0" applyFont="1" applyFill="1" applyBorder="1" applyAlignment="1">
      <alignment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vertical="center" wrapText="1"/>
    </xf>
    <xf numFmtId="0" fontId="15" fillId="5" borderId="2" xfId="0" applyFont="1" applyFill="1" applyBorder="1"/>
    <xf numFmtId="0" fontId="46" fillId="5" borderId="2" xfId="0" applyFont="1" applyFill="1" applyBorder="1" applyAlignment="1">
      <alignment vertical="center" wrapText="1"/>
    </xf>
    <xf numFmtId="0" fontId="46" fillId="6" borderId="2" xfId="0" applyFont="1" applyFill="1" applyBorder="1" applyAlignment="1">
      <alignment vertical="center" wrapText="1"/>
    </xf>
    <xf numFmtId="0" fontId="46" fillId="7" borderId="2" xfId="0" applyFont="1" applyFill="1" applyBorder="1" applyAlignment="1">
      <alignment vertical="center" wrapText="1"/>
    </xf>
    <xf numFmtId="0" fontId="32" fillId="5" borderId="2" xfId="0" applyFont="1" applyFill="1" applyBorder="1" applyAlignment="1">
      <alignment vertical="center" wrapText="1"/>
    </xf>
    <xf numFmtId="0" fontId="30" fillId="0" borderId="0" xfId="4" applyFont="1" applyFill="1" applyBorder="1" applyAlignment="1" applyProtection="1">
      <alignment horizontal="left" vertical="center" wrapText="1" indent="1"/>
    </xf>
    <xf numFmtId="164" fontId="40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2" xfId="4" applyFont="1" applyFill="1" applyBorder="1" applyAlignment="1" applyProtection="1">
      <protection locked="0"/>
    </xf>
    <xf numFmtId="0" fontId="0" fillId="0" borderId="2" xfId="0" applyBorder="1" applyAlignment="1"/>
    <xf numFmtId="0" fontId="16" fillId="0" borderId="0" xfId="5" applyFont="1" applyFill="1" applyBorder="1" applyAlignment="1" applyProtection="1">
      <alignment horizontal="center" vertical="center"/>
    </xf>
    <xf numFmtId="0" fontId="45" fillId="0" borderId="0" xfId="5" applyFont="1" applyFill="1" applyBorder="1" applyAlignment="1" applyProtection="1">
      <alignment horizontal="right"/>
    </xf>
    <xf numFmtId="0" fontId="26" fillId="0" borderId="15" xfId="5" applyFont="1" applyFill="1" applyBorder="1" applyAlignment="1" applyProtection="1">
      <alignment horizontal="center" vertical="center" wrapText="1"/>
    </xf>
    <xf numFmtId="0" fontId="26" fillId="0" borderId="32" xfId="5" applyFont="1" applyFill="1" applyBorder="1" applyAlignment="1" applyProtection="1">
      <alignment horizontal="center" vertical="center" wrapText="1"/>
    </xf>
    <xf numFmtId="0" fontId="35" fillId="0" borderId="13" xfId="5" applyFont="1" applyFill="1" applyBorder="1" applyAlignment="1" applyProtection="1">
      <alignment horizontal="center" vertical="center" wrapText="1"/>
    </xf>
    <xf numFmtId="0" fontId="35" fillId="0" borderId="21" xfId="5" applyFont="1" applyFill="1" applyBorder="1" applyAlignment="1" applyProtection="1">
      <alignment horizontal="center" vertical="center" wrapText="1"/>
    </xf>
    <xf numFmtId="164" fontId="27" fillId="0" borderId="59" xfId="5" applyNumberFormat="1" applyFont="1" applyFill="1" applyBorder="1" applyAlignment="1" applyProtection="1">
      <alignment horizontal="right" vertical="center" wrapText="1"/>
      <protection locked="0"/>
    </xf>
    <xf numFmtId="164" fontId="28" fillId="0" borderId="59" xfId="5" applyNumberFormat="1" applyFont="1" applyFill="1" applyBorder="1" applyAlignment="1" applyProtection="1">
      <alignment horizontal="right" vertical="center" wrapText="1"/>
      <protection locked="0"/>
    </xf>
    <xf numFmtId="0" fontId="28" fillId="0" borderId="2" xfId="5" applyFont="1" applyBorder="1" applyAlignment="1" applyProtection="1">
      <alignment horizontal="left" wrapText="1" indent="1"/>
    </xf>
    <xf numFmtId="164" fontId="51" fillId="0" borderId="59" xfId="5" applyNumberFormat="1" applyFont="1" applyFill="1" applyBorder="1" applyAlignment="1" applyProtection="1">
      <alignment horizontal="right" vertical="center" wrapText="1"/>
    </xf>
    <xf numFmtId="0" fontId="27" fillId="0" borderId="7" xfId="5" applyFont="1" applyBorder="1" applyAlignment="1" applyProtection="1">
      <alignment horizontal="left" wrapText="1" indent="1"/>
    </xf>
    <xf numFmtId="0" fontId="27" fillId="0" borderId="60" xfId="5" applyFont="1" applyFill="1" applyBorder="1" applyAlignment="1" applyProtection="1">
      <alignment horizontal="left" vertical="center" wrapText="1"/>
      <protection locked="0"/>
    </xf>
    <xf numFmtId="0" fontId="26" fillId="0" borderId="13" xfId="5" applyFont="1" applyFill="1" applyBorder="1" applyAlignment="1" applyProtection="1">
      <alignment vertical="center" wrapText="1"/>
    </xf>
    <xf numFmtId="164" fontId="28" fillId="0" borderId="21" xfId="5" applyNumberFormat="1" applyFont="1" applyFill="1" applyBorder="1" applyAlignment="1" applyProtection="1">
      <alignment horizontal="right" vertical="center" wrapText="1"/>
    </xf>
    <xf numFmtId="0" fontId="1" fillId="0" borderId="0" xfId="5" applyFill="1"/>
    <xf numFmtId="164" fontId="27" fillId="0" borderId="17" xfId="5" applyNumberFormat="1" applyFont="1" applyFill="1" applyBorder="1" applyAlignment="1" applyProtection="1">
      <alignment horizontal="right" vertical="center" wrapText="1"/>
    </xf>
    <xf numFmtId="0" fontId="27" fillId="0" borderId="61" xfId="5" applyFont="1" applyFill="1" applyBorder="1" applyAlignment="1" applyProtection="1">
      <alignment horizontal="left" vertical="center" wrapText="1"/>
      <protection locked="0"/>
    </xf>
    <xf numFmtId="164" fontId="28" fillId="0" borderId="2" xfId="5" applyNumberFormat="1" applyFont="1" applyFill="1" applyBorder="1" applyAlignment="1" applyProtection="1">
      <alignment horizontal="right" vertical="center" wrapText="1"/>
      <protection locked="0"/>
    </xf>
    <xf numFmtId="0" fontId="28" fillId="0" borderId="61" xfId="5" applyFont="1" applyFill="1" applyBorder="1" applyAlignment="1" applyProtection="1">
      <alignment horizontal="left" vertical="center" wrapText="1"/>
      <protection locked="0"/>
    </xf>
    <xf numFmtId="0" fontId="28" fillId="0" borderId="2" xfId="5" applyFont="1" applyFill="1" applyBorder="1" applyAlignment="1" applyProtection="1">
      <alignment horizontal="left" vertical="center" wrapText="1"/>
      <protection locked="0"/>
    </xf>
    <xf numFmtId="164" fontId="27" fillId="0" borderId="17" xfId="5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Fill="1" applyBorder="1" applyAlignment="1" applyProtection="1">
      <alignment horizontal="right" vertical="center"/>
    </xf>
    <xf numFmtId="0" fontId="30" fillId="0" borderId="0" xfId="4" applyFont="1" applyFill="1" applyProtection="1"/>
    <xf numFmtId="164" fontId="46" fillId="5" borderId="2" xfId="0" applyNumberFormat="1" applyFont="1" applyFill="1" applyBorder="1" applyAlignment="1">
      <alignment vertical="center" wrapText="1"/>
    </xf>
    <xf numFmtId="166" fontId="32" fillId="0" borderId="2" xfId="1" applyNumberFormat="1" applyFont="1" applyFill="1" applyBorder="1" applyProtection="1">
      <protection locked="0"/>
    </xf>
    <xf numFmtId="0" fontId="29" fillId="0" borderId="2" xfId="4" applyFont="1" applyFill="1" applyBorder="1" applyAlignment="1" applyProtection="1">
      <alignment horizontal="center"/>
      <protection locked="0"/>
    </xf>
    <xf numFmtId="3" fontId="29" fillId="0" borderId="2" xfId="0" applyNumberFormat="1" applyFont="1" applyFill="1" applyBorder="1" applyAlignment="1" applyProtection="1">
      <alignment vertical="center"/>
      <protection locked="0"/>
    </xf>
    <xf numFmtId="3" fontId="52" fillId="0" borderId="21" xfId="0" applyNumberFormat="1" applyFont="1" applyFill="1" applyBorder="1" applyAlignment="1" applyProtection="1">
      <alignment vertical="center"/>
    </xf>
    <xf numFmtId="0" fontId="27" fillId="0" borderId="4" xfId="0" applyFont="1" applyBorder="1" applyAlignment="1" applyProtection="1">
      <alignment horizontal="left" wrapText="1" indent="1"/>
    </xf>
    <xf numFmtId="164" fontId="22" fillId="0" borderId="4" xfId="4" applyNumberFormat="1" applyFont="1" applyFill="1" applyBorder="1" applyAlignment="1" applyProtection="1">
      <alignment horizontal="right" vertical="center" wrapText="1" indent="1"/>
    </xf>
    <xf numFmtId="164" fontId="22" fillId="0" borderId="20" xfId="4" applyNumberFormat="1" applyFont="1" applyFill="1" applyBorder="1" applyAlignment="1" applyProtection="1">
      <alignment horizontal="right" vertical="center" wrapText="1" indent="1"/>
    </xf>
    <xf numFmtId="0" fontId="27" fillId="0" borderId="30" xfId="0" applyFont="1" applyBorder="1" applyAlignment="1" applyProtection="1">
      <alignment horizontal="left" vertical="center" wrapText="1" indent="1"/>
    </xf>
    <xf numFmtId="0" fontId="20" fillId="0" borderId="22" xfId="4" applyFont="1" applyFill="1" applyBorder="1" applyAlignment="1" applyProtection="1">
      <alignment horizontal="left" vertical="center" wrapText="1" indent="1"/>
    </xf>
    <xf numFmtId="0" fontId="29" fillId="0" borderId="23" xfId="4" applyFont="1" applyFill="1" applyBorder="1" applyAlignment="1" applyProtection="1">
      <alignment horizontal="left" vertical="center" wrapText="1" indent="1"/>
    </xf>
    <xf numFmtId="0" fontId="28" fillId="0" borderId="13" xfId="0" applyFont="1" applyBorder="1" applyAlignment="1" applyProtection="1">
      <alignment horizontal="left" vertical="center" wrapText="1" indent="1"/>
    </xf>
    <xf numFmtId="0" fontId="26" fillId="0" borderId="14" xfId="0" applyFont="1" applyBorder="1" applyAlignment="1" applyProtection="1">
      <alignment horizontal="left" vertical="center" wrapText="1" indent="1"/>
    </xf>
    <xf numFmtId="0" fontId="30" fillId="0" borderId="1" xfId="4" applyFont="1" applyFill="1" applyBorder="1" applyAlignment="1" applyProtection="1">
      <alignment horizontal="left" vertical="center" wrapText="1" indent="1"/>
    </xf>
    <xf numFmtId="49" fontId="22" fillId="0" borderId="6" xfId="4" applyNumberFormat="1" applyFont="1" applyFill="1" applyBorder="1" applyAlignment="1" applyProtection="1">
      <alignment horizontal="left" vertical="center" wrapText="1" indent="1"/>
    </xf>
    <xf numFmtId="164" fontId="20" fillId="8" borderId="14" xfId="4" applyNumberFormat="1" applyFont="1" applyFill="1" applyBorder="1" applyAlignment="1" applyProtection="1">
      <alignment horizontal="right" vertical="center" wrapText="1" indent="1"/>
    </xf>
    <xf numFmtId="0" fontId="27" fillId="0" borderId="2" xfId="0" quotePrefix="1" applyFont="1" applyBorder="1" applyAlignment="1" applyProtection="1">
      <alignment horizontal="left" wrapText="1" indent="1"/>
    </xf>
    <xf numFmtId="164" fontId="30" fillId="9" borderId="40" xfId="4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33" xfId="4" applyFont="1" applyFill="1" applyBorder="1" applyAlignment="1" applyProtection="1">
      <alignment horizontal="center" vertical="center" wrapText="1"/>
    </xf>
    <xf numFmtId="0" fontId="20" fillId="0" borderId="50" xfId="4" applyFont="1" applyFill="1" applyBorder="1" applyAlignment="1" applyProtection="1">
      <alignment horizontal="center" vertical="center" wrapText="1"/>
    </xf>
    <xf numFmtId="0" fontId="20" fillId="0" borderId="33" xfId="4" applyFont="1" applyFill="1" applyBorder="1" applyAlignment="1" applyProtection="1">
      <alignment horizontal="left" vertical="center" wrapText="1" indent="1"/>
    </xf>
    <xf numFmtId="0" fontId="27" fillId="0" borderId="53" xfId="0" applyFont="1" applyBorder="1" applyAlignment="1" applyProtection="1">
      <alignment horizontal="left" wrapText="1" indent="1"/>
    </xf>
    <xf numFmtId="0" fontId="27" fillId="0" borderId="43" xfId="0" applyFont="1" applyBorder="1" applyAlignment="1" applyProtection="1">
      <alignment horizontal="left" wrapText="1" indent="1"/>
    </xf>
    <xf numFmtId="0" fontId="27" fillId="0" borderId="52" xfId="0" applyFont="1" applyBorder="1" applyAlignment="1" applyProtection="1">
      <alignment horizontal="left" wrapText="1" indent="1"/>
    </xf>
    <xf numFmtId="0" fontId="28" fillId="0" borderId="33" xfId="0" applyFont="1" applyBorder="1" applyAlignment="1" applyProtection="1">
      <alignment horizontal="left" vertical="center" wrapText="1" indent="1"/>
    </xf>
    <xf numFmtId="0" fontId="28" fillId="0" borderId="33" xfId="0" applyFont="1" applyBorder="1" applyAlignment="1" applyProtection="1">
      <alignment wrapText="1"/>
    </xf>
    <xf numFmtId="164" fontId="22" fillId="0" borderId="2" xfId="4" applyNumberFormat="1" applyFont="1" applyFill="1" applyBorder="1" applyAlignment="1" applyProtection="1">
      <alignment horizontal="right" vertical="center" wrapText="1" indent="1"/>
    </xf>
    <xf numFmtId="164" fontId="22" fillId="0" borderId="8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8" xfId="4" applyNumberFormat="1" applyFont="1" applyFill="1" applyBorder="1" applyAlignment="1" applyProtection="1">
      <alignment horizontal="right" vertical="center" wrapText="1" indent="1"/>
    </xf>
    <xf numFmtId="164" fontId="22" fillId="0" borderId="16" xfId="4" applyNumberFormat="1" applyFont="1" applyFill="1" applyBorder="1" applyAlignment="1" applyProtection="1">
      <alignment horizontal="right" vertical="center" wrapText="1" indent="1"/>
    </xf>
    <xf numFmtId="164" fontId="30" fillId="0" borderId="8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9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3" xfId="4" applyNumberFormat="1" applyFont="1" applyFill="1" applyBorder="1" applyAlignment="1" applyProtection="1">
      <alignment horizontal="right" vertical="center" wrapText="1" indent="1"/>
    </xf>
    <xf numFmtId="164" fontId="22" fillId="0" borderId="1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9" xfId="4" applyNumberFormat="1" applyFont="1" applyFill="1" applyBorder="1" applyAlignment="1" applyProtection="1">
      <alignment horizontal="right" vertical="center" wrapText="1" indent="1"/>
    </xf>
    <xf numFmtId="164" fontId="29" fillId="0" borderId="13" xfId="4" applyNumberFormat="1" applyFont="1" applyFill="1" applyBorder="1" applyAlignment="1" applyProtection="1">
      <alignment horizontal="right" vertical="center" wrapText="1" indent="1"/>
    </xf>
    <xf numFmtId="164" fontId="30" fillId="0" borderId="10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9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3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7" xfId="4" applyNumberFormat="1" applyFont="1" applyFill="1" applyBorder="1" applyAlignment="1" applyProtection="1">
      <alignment horizontal="right" vertical="center" wrapText="1" indent="1"/>
    </xf>
    <xf numFmtId="164" fontId="29" fillId="0" borderId="1" xfId="4" applyNumberFormat="1" applyFont="1" applyFill="1" applyBorder="1" applyAlignment="1" applyProtection="1">
      <alignment horizontal="right" vertical="center" wrapText="1" indent="1"/>
    </xf>
    <xf numFmtId="164" fontId="29" fillId="0" borderId="17" xfId="4" applyNumberFormat="1" applyFont="1" applyFill="1" applyBorder="1" applyAlignment="1" applyProtection="1">
      <alignment horizontal="right" vertical="center" wrapText="1" indent="1"/>
    </xf>
    <xf numFmtId="0" fontId="12" fillId="0" borderId="0" xfId="4" applyFont="1" applyFill="1" applyBorder="1" applyAlignment="1" applyProtection="1">
      <alignment horizontal="right" vertical="center" indent="1"/>
    </xf>
    <xf numFmtId="164" fontId="20" fillId="0" borderId="22" xfId="4" applyNumberFormat="1" applyFont="1" applyFill="1" applyBorder="1" applyAlignment="1" applyProtection="1">
      <alignment horizontal="right" vertical="center" wrapText="1" indent="1"/>
    </xf>
    <xf numFmtId="164" fontId="20" fillId="0" borderId="24" xfId="4" applyNumberFormat="1" applyFont="1" applyFill="1" applyBorder="1" applyAlignment="1" applyProtection="1">
      <alignment horizontal="right" vertical="center" wrapText="1" indent="1"/>
    </xf>
    <xf numFmtId="0" fontId="8" fillId="0" borderId="67" xfId="4" applyFont="1" applyFill="1" applyBorder="1" applyAlignment="1" applyProtection="1">
      <alignment horizontal="center" vertical="center" wrapText="1"/>
    </xf>
    <xf numFmtId="0" fontId="20" fillId="0" borderId="42" xfId="4" applyFont="1" applyFill="1" applyBorder="1" applyAlignment="1" applyProtection="1">
      <alignment horizontal="center" vertical="center" wrapText="1"/>
    </xf>
    <xf numFmtId="0" fontId="45" fillId="0" borderId="15" xfId="4" applyFont="1" applyFill="1" applyBorder="1" applyAlignment="1" applyProtection="1">
      <alignment horizontal="center" vertical="center" wrapText="1"/>
    </xf>
    <xf numFmtId="0" fontId="4" fillId="0" borderId="32" xfId="4" applyFont="1" applyFill="1" applyBorder="1" applyAlignment="1" applyProtection="1">
      <alignment horizontal="center" vertical="center" wrapText="1"/>
    </xf>
    <xf numFmtId="164" fontId="37" fillId="0" borderId="35" xfId="4" applyNumberFormat="1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8" fillId="0" borderId="13" xfId="4" applyFont="1" applyFill="1" applyBorder="1" applyAlignment="1" applyProtection="1">
      <alignment horizontal="left" vertical="center" wrapText="1"/>
    </xf>
    <xf numFmtId="0" fontId="20" fillId="0" borderId="13" xfId="4" applyFont="1" applyFill="1" applyBorder="1" applyAlignment="1" applyProtection="1">
      <alignment horizontal="left" vertical="center" wrapText="1"/>
    </xf>
    <xf numFmtId="164" fontId="20" fillId="0" borderId="13" xfId="4" applyNumberFormat="1" applyFont="1" applyFill="1" applyBorder="1" applyAlignment="1" applyProtection="1">
      <alignment horizontal="left" vertical="center" wrapText="1" indent="1"/>
    </xf>
    <xf numFmtId="164" fontId="20" fillId="0" borderId="21" xfId="4" applyNumberFormat="1" applyFont="1" applyFill="1" applyBorder="1" applyAlignment="1" applyProtection="1">
      <alignment horizontal="left" vertical="center" wrapText="1" indent="1"/>
    </xf>
    <xf numFmtId="164" fontId="22" fillId="0" borderId="29" xfId="4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16" xfId="4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18" xfId="4" applyNumberFormat="1" applyFont="1" applyFill="1" applyBorder="1" applyAlignment="1" applyProtection="1">
      <alignment horizontal="left" vertical="center" wrapText="1" indent="1"/>
      <protection locked="0"/>
    </xf>
    <xf numFmtId="164" fontId="29" fillId="0" borderId="21" xfId="4" applyNumberFormat="1" applyFont="1" applyFill="1" applyBorder="1" applyAlignment="1" applyProtection="1">
      <alignment horizontal="left" vertical="center" wrapText="1" indent="1"/>
    </xf>
    <xf numFmtId="0" fontId="28" fillId="0" borderId="13" xfId="0" applyFont="1" applyBorder="1" applyAlignment="1" applyProtection="1">
      <alignment horizontal="left" wrapText="1"/>
    </xf>
    <xf numFmtId="0" fontId="27" fillId="0" borderId="52" xfId="0" applyFont="1" applyBorder="1" applyAlignment="1" applyProtection="1">
      <alignment horizontal="left" wrapText="1"/>
    </xf>
    <xf numFmtId="0" fontId="27" fillId="0" borderId="9" xfId="0" applyFont="1" applyBorder="1" applyAlignment="1" applyProtection="1">
      <alignment horizontal="left" wrapText="1"/>
    </xf>
    <xf numFmtId="0" fontId="27" fillId="0" borderId="8" xfId="0" applyFont="1" applyBorder="1" applyAlignment="1" applyProtection="1">
      <alignment horizontal="left" wrapText="1"/>
    </xf>
    <xf numFmtId="0" fontId="27" fillId="0" borderId="10" xfId="0" applyFont="1" applyBorder="1" applyAlignment="1" applyProtection="1">
      <alignment horizontal="left" wrapText="1"/>
    </xf>
    <xf numFmtId="0" fontId="28" fillId="0" borderId="33" xfId="0" applyFont="1" applyBorder="1" applyAlignment="1" applyProtection="1">
      <alignment horizontal="left" wrapText="1"/>
    </xf>
    <xf numFmtId="0" fontId="28" fillId="0" borderId="22" xfId="0" applyFont="1" applyBorder="1" applyAlignment="1" applyProtection="1">
      <alignment horizontal="left" wrapText="1"/>
    </xf>
    <xf numFmtId="0" fontId="28" fillId="0" borderId="74" xfId="0" applyFont="1" applyBorder="1" applyAlignment="1" applyProtection="1">
      <alignment horizontal="left" wrapText="1"/>
    </xf>
    <xf numFmtId="164" fontId="20" fillId="0" borderId="22" xfId="4" applyNumberFormat="1" applyFont="1" applyFill="1" applyBorder="1" applyAlignment="1" applyProtection="1">
      <alignment horizontal="left" vertical="center" wrapText="1" indent="1"/>
    </xf>
    <xf numFmtId="0" fontId="7" fillId="0" borderId="0" xfId="4" applyFont="1" applyFill="1" applyBorder="1" applyAlignment="1" applyProtection="1">
      <alignment horizontal="left" vertical="center" wrapText="1"/>
    </xf>
    <xf numFmtId="164" fontId="7" fillId="0" borderId="0" xfId="4" applyNumberFormat="1" applyFont="1" applyFill="1" applyBorder="1" applyAlignment="1" applyProtection="1">
      <alignment horizontal="left" vertical="center" wrapText="1" indent="1"/>
    </xf>
    <xf numFmtId="0" fontId="6" fillId="0" borderId="35" xfId="0" applyFont="1" applyFill="1" applyBorder="1" applyAlignment="1" applyProtection="1">
      <alignment horizontal="left"/>
    </xf>
    <xf numFmtId="0" fontId="6" fillId="0" borderId="0" xfId="0" applyFont="1" applyFill="1" applyBorder="1" applyAlignment="1" applyProtection="1">
      <alignment horizontal="left"/>
    </xf>
    <xf numFmtId="0" fontId="8" fillId="0" borderId="14" xfId="4" applyFont="1" applyFill="1" applyBorder="1" applyAlignment="1" applyProtection="1">
      <alignment horizontal="left" vertical="center" wrapText="1"/>
    </xf>
    <xf numFmtId="0" fontId="20" fillId="0" borderId="14" xfId="4" applyFont="1" applyFill="1" applyBorder="1" applyAlignment="1" applyProtection="1">
      <alignment horizontal="left" vertical="center" wrapText="1"/>
    </xf>
    <xf numFmtId="0" fontId="20" fillId="0" borderId="19" xfId="4" applyFont="1" applyFill="1" applyBorder="1" applyAlignment="1" applyProtection="1">
      <alignment horizontal="left" vertical="center" wrapText="1"/>
    </xf>
    <xf numFmtId="164" fontId="20" fillId="0" borderId="50" xfId="4" applyNumberFormat="1" applyFont="1" applyFill="1" applyBorder="1" applyAlignment="1" applyProtection="1">
      <alignment horizontal="left" vertical="center" wrapText="1" indent="1"/>
    </xf>
    <xf numFmtId="164" fontId="22" fillId="0" borderId="51" xfId="4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43" xfId="4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52" xfId="4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41" xfId="4" applyNumberFormat="1" applyFont="1" applyFill="1" applyBorder="1" applyAlignment="1" applyProtection="1">
      <alignment horizontal="left" vertical="center" wrapText="1" indent="1"/>
      <protection locked="0"/>
    </xf>
    <xf numFmtId="164" fontId="20" fillId="0" borderId="33" xfId="4" applyNumberFormat="1" applyFont="1" applyFill="1" applyBorder="1" applyAlignment="1" applyProtection="1">
      <alignment horizontal="left" vertical="center" wrapText="1" indent="1"/>
    </xf>
    <xf numFmtId="164" fontId="22" fillId="0" borderId="53" xfId="4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54" xfId="4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55" xfId="4" applyNumberFormat="1" applyFont="1" applyFill="1" applyBorder="1" applyAlignment="1" applyProtection="1">
      <alignment horizontal="left" vertical="center" wrapText="1" indent="1"/>
      <protection locked="0"/>
    </xf>
    <xf numFmtId="164" fontId="20" fillId="0" borderId="29" xfId="4" applyNumberFormat="1" applyFont="1" applyFill="1" applyBorder="1" applyAlignment="1" applyProtection="1">
      <alignment horizontal="left" vertical="center" wrapText="1" indent="1"/>
    </xf>
    <xf numFmtId="164" fontId="29" fillId="0" borderId="33" xfId="4" applyNumberFormat="1" applyFont="1" applyFill="1" applyBorder="1" applyAlignment="1" applyProtection="1">
      <alignment horizontal="left" vertical="center" wrapText="1" indent="1"/>
    </xf>
    <xf numFmtId="164" fontId="28" fillId="0" borderId="33" xfId="0" applyNumberFormat="1" applyFont="1" applyBorder="1" applyAlignment="1" applyProtection="1">
      <alignment horizontal="left" vertical="center" wrapText="1" indent="1"/>
    </xf>
    <xf numFmtId="164" fontId="28" fillId="0" borderId="21" xfId="0" applyNumberFormat="1" applyFont="1" applyBorder="1" applyAlignment="1" applyProtection="1">
      <alignment horizontal="left" vertical="center" wrapText="1" indent="1"/>
    </xf>
    <xf numFmtId="164" fontId="26" fillId="0" borderId="33" xfId="0" quotePrefix="1" applyNumberFormat="1" applyFont="1" applyBorder="1" applyAlignment="1" applyProtection="1">
      <alignment horizontal="left" vertical="center" wrapText="1" indent="1"/>
    </xf>
    <xf numFmtId="164" fontId="26" fillId="0" borderId="21" xfId="0" quotePrefix="1" applyNumberFormat="1" applyFont="1" applyBorder="1" applyAlignment="1" applyProtection="1">
      <alignment horizontal="left" vertical="center" wrapText="1" indent="1"/>
    </xf>
    <xf numFmtId="164" fontId="26" fillId="0" borderId="24" xfId="0" quotePrefix="1" applyNumberFormat="1" applyFont="1" applyBorder="1" applyAlignment="1" applyProtection="1">
      <alignment horizontal="left" vertical="center" wrapText="1" indent="1"/>
    </xf>
    <xf numFmtId="0" fontId="12" fillId="0" borderId="0" xfId="4" applyFont="1" applyFill="1" applyAlignment="1" applyProtection="1">
      <alignment horizontal="left"/>
    </xf>
    <xf numFmtId="0" fontId="12" fillId="0" borderId="0" xfId="4" applyFont="1" applyFill="1" applyAlignment="1" applyProtection="1">
      <alignment horizontal="left" vertical="center" indent="1"/>
    </xf>
    <xf numFmtId="0" fontId="12" fillId="0" borderId="0" xfId="4" applyFont="1" applyFill="1" applyBorder="1" applyAlignment="1" applyProtection="1">
      <alignment horizontal="left" vertical="center" indent="1"/>
    </xf>
    <xf numFmtId="0" fontId="6" fillId="0" borderId="35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164" fontId="20" fillId="0" borderId="24" xfId="4" applyNumberFormat="1" applyFont="1" applyFill="1" applyBorder="1" applyAlignment="1" applyProtection="1">
      <alignment horizontal="left" vertical="center" wrapText="1" indent="1"/>
    </xf>
    <xf numFmtId="164" fontId="20" fillId="0" borderId="42" xfId="4" applyNumberFormat="1" applyFont="1" applyFill="1" applyBorder="1" applyAlignment="1" applyProtection="1">
      <alignment horizontal="center" vertical="center" wrapText="1"/>
    </xf>
    <xf numFmtId="164" fontId="20" fillId="0" borderId="13" xfId="4" applyNumberFormat="1" applyFont="1" applyFill="1" applyBorder="1" applyAlignment="1" applyProtection="1">
      <alignment horizontal="center" vertical="center" wrapText="1"/>
    </xf>
    <xf numFmtId="164" fontId="20" fillId="0" borderId="21" xfId="4" applyNumberFormat="1" applyFont="1" applyFill="1" applyBorder="1" applyAlignment="1" applyProtection="1">
      <alignment horizontal="center" vertical="center" wrapText="1"/>
    </xf>
    <xf numFmtId="164" fontId="22" fillId="0" borderId="75" xfId="4" applyNumberFormat="1" applyFont="1" applyFill="1" applyBorder="1" applyAlignment="1" applyProtection="1">
      <alignment horizontal="center" vertical="center" wrapText="1"/>
      <protection locked="0"/>
    </xf>
    <xf numFmtId="164" fontId="30" fillId="0" borderId="9" xfId="4" applyNumberFormat="1" applyFont="1" applyFill="1" applyBorder="1" applyAlignment="1" applyProtection="1">
      <alignment horizontal="center" vertical="center" wrapText="1"/>
    </xf>
    <xf numFmtId="164" fontId="30" fillId="0" borderId="29" xfId="4" applyNumberFormat="1" applyFont="1" applyFill="1" applyBorder="1" applyAlignment="1" applyProtection="1">
      <alignment horizontal="center" vertical="center" wrapText="1"/>
      <protection locked="0"/>
    </xf>
    <xf numFmtId="164" fontId="22" fillId="0" borderId="76" xfId="4" applyNumberFormat="1" applyFont="1" applyFill="1" applyBorder="1" applyAlignment="1" applyProtection="1">
      <alignment horizontal="center" vertical="center" wrapText="1"/>
      <protection locked="0"/>
    </xf>
    <xf numFmtId="164" fontId="30" fillId="0" borderId="8" xfId="4" applyNumberFormat="1" applyFont="1" applyFill="1" applyBorder="1" applyAlignment="1" applyProtection="1">
      <alignment horizontal="center" vertical="center" wrapText="1"/>
    </xf>
    <xf numFmtId="164" fontId="30" fillId="0" borderId="16" xfId="4" applyNumberFormat="1" applyFont="1" applyFill="1" applyBorder="1" applyAlignment="1" applyProtection="1">
      <alignment horizontal="center" vertical="center" wrapText="1"/>
      <protection locked="0"/>
    </xf>
    <xf numFmtId="164" fontId="22" fillId="0" borderId="72" xfId="4" applyNumberFormat="1" applyFont="1" applyFill="1" applyBorder="1" applyAlignment="1" applyProtection="1">
      <alignment horizontal="center" vertical="center" wrapText="1"/>
      <protection locked="0"/>
    </xf>
    <xf numFmtId="164" fontId="30" fillId="0" borderId="10" xfId="4" applyNumberFormat="1" applyFont="1" applyFill="1" applyBorder="1" applyAlignment="1" applyProtection="1">
      <alignment horizontal="center" vertical="center" wrapText="1"/>
    </xf>
    <xf numFmtId="164" fontId="30" fillId="0" borderId="18" xfId="4" applyNumberFormat="1" applyFont="1" applyFill="1" applyBorder="1" applyAlignment="1" applyProtection="1">
      <alignment horizontal="center" vertical="center" wrapText="1"/>
      <protection locked="0"/>
    </xf>
    <xf numFmtId="164" fontId="20" fillId="0" borderId="9" xfId="4" applyNumberFormat="1" applyFont="1" applyFill="1" applyBorder="1" applyAlignment="1" applyProtection="1">
      <alignment horizontal="center" vertical="center" wrapText="1"/>
    </xf>
    <xf numFmtId="164" fontId="22" fillId="0" borderId="29" xfId="4" applyNumberFormat="1" applyFont="1" applyFill="1" applyBorder="1" applyAlignment="1" applyProtection="1">
      <alignment horizontal="center" vertical="center" wrapText="1"/>
      <protection locked="0"/>
    </xf>
    <xf numFmtId="164" fontId="20" fillId="0" borderId="8" xfId="4" applyNumberFormat="1" applyFont="1" applyFill="1" applyBorder="1" applyAlignment="1" applyProtection="1">
      <alignment horizontal="center" vertical="center" wrapText="1"/>
    </xf>
    <xf numFmtId="164" fontId="22" fillId="0" borderId="16" xfId="4" applyNumberFormat="1" applyFont="1" applyFill="1" applyBorder="1" applyAlignment="1" applyProtection="1">
      <alignment horizontal="center" vertical="center" wrapText="1"/>
      <protection locked="0"/>
    </xf>
    <xf numFmtId="164" fontId="20" fillId="0" borderId="10" xfId="4" applyNumberFormat="1" applyFont="1" applyFill="1" applyBorder="1" applyAlignment="1" applyProtection="1">
      <alignment horizontal="center" vertical="center" wrapText="1"/>
    </xf>
    <xf numFmtId="164" fontId="22" fillId="0" borderId="18" xfId="4" applyNumberFormat="1" applyFont="1" applyFill="1" applyBorder="1" applyAlignment="1" applyProtection="1">
      <alignment horizontal="center" vertical="center" wrapText="1"/>
      <protection locked="0"/>
    </xf>
    <xf numFmtId="164" fontId="29" fillId="0" borderId="42" xfId="4" applyNumberFormat="1" applyFont="1" applyFill="1" applyBorder="1" applyAlignment="1" applyProtection="1">
      <alignment horizontal="center" vertical="center" wrapText="1"/>
    </xf>
    <xf numFmtId="164" fontId="29" fillId="0" borderId="21" xfId="4" applyNumberFormat="1" applyFont="1" applyFill="1" applyBorder="1" applyAlignment="1" applyProtection="1">
      <alignment horizontal="center" vertical="center" wrapText="1"/>
    </xf>
    <xf numFmtId="164" fontId="22" fillId="0" borderId="75" xfId="4" applyNumberFormat="1" applyFont="1" applyFill="1" applyBorder="1" applyAlignment="1" applyProtection="1">
      <alignment horizontal="center" vertical="center" wrapText="1"/>
    </xf>
    <xf numFmtId="164" fontId="22" fillId="0" borderId="29" xfId="4" applyNumberFormat="1" applyFont="1" applyFill="1" applyBorder="1" applyAlignment="1" applyProtection="1">
      <alignment horizontal="center" vertical="center" wrapText="1"/>
    </xf>
    <xf numFmtId="164" fontId="22" fillId="0" borderId="76" xfId="4" applyNumberFormat="1" applyFont="1" applyFill="1" applyBorder="1" applyAlignment="1" applyProtection="1">
      <alignment horizontal="center" vertical="center" wrapText="1"/>
    </xf>
    <xf numFmtId="164" fontId="22" fillId="0" borderId="16" xfId="4" applyNumberFormat="1" applyFont="1" applyFill="1" applyBorder="1" applyAlignment="1" applyProtection="1">
      <alignment horizontal="center" vertical="center" wrapText="1"/>
    </xf>
    <xf numFmtId="164" fontId="30" fillId="0" borderId="76" xfId="4" applyNumberFormat="1" applyFont="1" applyFill="1" applyBorder="1" applyAlignment="1" applyProtection="1">
      <alignment horizontal="center" vertical="center" wrapText="1"/>
      <protection locked="0"/>
    </xf>
    <xf numFmtId="164" fontId="30" fillId="0" borderId="72" xfId="4" applyNumberFormat="1" applyFont="1" applyFill="1" applyBorder="1" applyAlignment="1" applyProtection="1">
      <alignment horizontal="center" vertical="center" wrapText="1"/>
      <protection locked="0"/>
    </xf>
    <xf numFmtId="164" fontId="30" fillId="0" borderId="75" xfId="4" applyNumberFormat="1" applyFont="1" applyFill="1" applyBorder="1" applyAlignment="1" applyProtection="1">
      <alignment horizontal="center" vertical="center" wrapText="1"/>
      <protection locked="0"/>
    </xf>
    <xf numFmtId="164" fontId="20" fillId="0" borderId="42" xfId="4" applyNumberFormat="1" applyFont="1" applyFill="1" applyBorder="1" applyAlignment="1" applyProtection="1">
      <alignment horizontal="center" vertical="center" wrapText="1"/>
      <protection locked="0"/>
    </xf>
    <xf numFmtId="164" fontId="20" fillId="0" borderId="21" xfId="4" applyNumberFormat="1" applyFont="1" applyFill="1" applyBorder="1" applyAlignment="1" applyProtection="1">
      <alignment horizontal="center" vertical="center" wrapText="1"/>
      <protection locked="0"/>
    </xf>
    <xf numFmtId="164" fontId="29" fillId="0" borderId="45" xfId="4" applyNumberFormat="1" applyFont="1" applyFill="1" applyBorder="1" applyAlignment="1" applyProtection="1">
      <alignment horizontal="center" vertical="center" wrapText="1"/>
    </xf>
    <xf numFmtId="164" fontId="20" fillId="0" borderId="22" xfId="4" applyNumberFormat="1" applyFont="1" applyFill="1" applyBorder="1" applyAlignment="1" applyProtection="1">
      <alignment horizontal="center" vertical="center" wrapText="1"/>
    </xf>
    <xf numFmtId="164" fontId="29" fillId="0" borderId="24" xfId="4" applyNumberFormat="1" applyFont="1" applyFill="1" applyBorder="1" applyAlignment="1" applyProtection="1">
      <alignment horizontal="center" vertical="center" wrapText="1"/>
    </xf>
    <xf numFmtId="164" fontId="20" fillId="0" borderId="50" xfId="4" applyNumberFormat="1" applyFont="1" applyFill="1" applyBorder="1" applyAlignment="1" applyProtection="1">
      <alignment horizontal="center" vertical="center" wrapText="1"/>
    </xf>
    <xf numFmtId="164" fontId="22" fillId="0" borderId="51" xfId="4" applyNumberFormat="1" applyFont="1" applyFill="1" applyBorder="1" applyAlignment="1" applyProtection="1">
      <alignment horizontal="center" vertical="center" wrapText="1"/>
      <protection locked="0"/>
    </xf>
    <xf numFmtId="164" fontId="22" fillId="0" borderId="43" xfId="4" applyNumberFormat="1" applyFont="1" applyFill="1" applyBorder="1" applyAlignment="1" applyProtection="1">
      <alignment horizontal="center" vertical="center" wrapText="1"/>
      <protection locked="0"/>
    </xf>
    <xf numFmtId="164" fontId="22" fillId="0" borderId="52" xfId="4" applyNumberFormat="1" applyFont="1" applyFill="1" applyBorder="1" applyAlignment="1" applyProtection="1">
      <alignment horizontal="center" vertical="center" wrapText="1"/>
      <protection locked="0"/>
    </xf>
    <xf numFmtId="164" fontId="22" fillId="0" borderId="41" xfId="4" applyNumberFormat="1" applyFont="1" applyFill="1" applyBorder="1" applyAlignment="1" applyProtection="1">
      <alignment horizontal="center" vertical="center" wrapText="1"/>
      <protection locked="0"/>
    </xf>
    <xf numFmtId="164" fontId="20" fillId="0" borderId="33" xfId="4" applyNumberFormat="1" applyFont="1" applyFill="1" applyBorder="1" applyAlignment="1" applyProtection="1">
      <alignment horizontal="center" vertical="center" wrapText="1"/>
    </xf>
    <xf numFmtId="164" fontId="22" fillId="0" borderId="53" xfId="4" applyNumberFormat="1" applyFont="1" applyFill="1" applyBorder="1" applyAlignment="1" applyProtection="1">
      <alignment horizontal="center" vertical="center" wrapText="1"/>
      <protection locked="0"/>
    </xf>
    <xf numFmtId="164" fontId="22" fillId="0" borderId="54" xfId="4" applyNumberFormat="1" applyFont="1" applyFill="1" applyBorder="1" applyAlignment="1" applyProtection="1">
      <alignment horizontal="center" vertical="center" wrapText="1"/>
      <protection locked="0"/>
    </xf>
    <xf numFmtId="164" fontId="22" fillId="0" borderId="55" xfId="4" applyNumberFormat="1" applyFont="1" applyFill="1" applyBorder="1" applyAlignment="1" applyProtection="1">
      <alignment horizontal="center" vertical="center" wrapText="1"/>
      <protection locked="0"/>
    </xf>
    <xf numFmtId="164" fontId="20" fillId="0" borderId="29" xfId="4" applyNumberFormat="1" applyFont="1" applyFill="1" applyBorder="1" applyAlignment="1" applyProtection="1">
      <alignment horizontal="center" vertical="center" wrapText="1"/>
    </xf>
    <xf numFmtId="164" fontId="29" fillId="0" borderId="33" xfId="4" applyNumberFormat="1" applyFont="1" applyFill="1" applyBorder="1" applyAlignment="1" applyProtection="1">
      <alignment horizontal="center" vertical="center" wrapText="1"/>
    </xf>
    <xf numFmtId="164" fontId="28" fillId="0" borderId="33" xfId="0" applyNumberFormat="1" applyFont="1" applyBorder="1" applyAlignment="1" applyProtection="1">
      <alignment horizontal="center" vertical="center" wrapText="1"/>
    </xf>
    <xf numFmtId="164" fontId="28" fillId="0" borderId="21" xfId="0" applyNumberFormat="1" applyFont="1" applyBorder="1" applyAlignment="1" applyProtection="1">
      <alignment horizontal="center" vertical="center" wrapText="1"/>
    </xf>
    <xf numFmtId="164" fontId="26" fillId="0" borderId="33" xfId="0" quotePrefix="1" applyNumberFormat="1" applyFont="1" applyBorder="1" applyAlignment="1" applyProtection="1">
      <alignment horizontal="center" vertical="center" wrapText="1"/>
    </xf>
    <xf numFmtId="164" fontId="26" fillId="0" borderId="21" xfId="0" quotePrefix="1" applyNumberFormat="1" applyFont="1" applyBorder="1" applyAlignment="1" applyProtection="1">
      <alignment horizontal="center" vertical="center" wrapText="1"/>
    </xf>
    <xf numFmtId="164" fontId="26" fillId="0" borderId="24" xfId="0" quotePrefix="1" applyNumberFormat="1" applyFont="1" applyBorder="1" applyAlignment="1" applyProtection="1">
      <alignment horizontal="center" vertical="center" wrapText="1"/>
    </xf>
    <xf numFmtId="49" fontId="20" fillId="0" borderId="13" xfId="4" applyNumberFormat="1" applyFont="1" applyFill="1" applyBorder="1" applyAlignment="1" applyProtection="1">
      <alignment horizontal="left" vertical="center" wrapText="1" indent="1"/>
    </xf>
    <xf numFmtId="0" fontId="28" fillId="0" borderId="33" xfId="0" applyFont="1" applyBorder="1" applyAlignment="1" applyProtection="1">
      <alignment horizontal="left" wrapText="1" indent="1"/>
    </xf>
    <xf numFmtId="0" fontId="20" fillId="0" borderId="11" xfId="4" applyFont="1" applyFill="1" applyBorder="1" applyAlignment="1" applyProtection="1">
      <alignment horizontal="left" vertical="center" wrapText="1" indent="1"/>
    </xf>
    <xf numFmtId="0" fontId="30" fillId="0" borderId="11" xfId="4" applyFont="1" applyFill="1" applyBorder="1" applyAlignment="1" applyProtection="1">
      <alignment horizontal="left" vertical="center" wrapText="1" indent="1"/>
    </xf>
    <xf numFmtId="0" fontId="30" fillId="0" borderId="51" xfId="4" applyFont="1" applyFill="1" applyBorder="1" applyAlignment="1" applyProtection="1">
      <alignment horizontal="left" vertical="center" wrapText="1" indent="1"/>
    </xf>
    <xf numFmtId="164" fontId="30" fillId="0" borderId="11" xfId="4" applyNumberFormat="1" applyFont="1" applyFill="1" applyBorder="1" applyAlignment="1" applyProtection="1">
      <alignment horizontal="right" vertical="center" wrapText="1" indent="1"/>
    </xf>
    <xf numFmtId="164" fontId="30" fillId="0" borderId="4" xfId="4" applyNumberFormat="1" applyFont="1" applyFill="1" applyBorder="1" applyAlignment="1" applyProtection="1">
      <alignment horizontal="right" vertical="center" wrapText="1" indent="1"/>
    </xf>
    <xf numFmtId="164" fontId="30" fillId="0" borderId="20" xfId="4" applyNumberFormat="1" applyFont="1" applyFill="1" applyBorder="1" applyAlignment="1" applyProtection="1">
      <alignment horizontal="right" vertical="center" wrapText="1" indent="1"/>
    </xf>
    <xf numFmtId="164" fontId="29" fillId="0" borderId="13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0" fontId="46" fillId="5" borderId="5" xfId="0" applyFont="1" applyFill="1" applyBorder="1" applyAlignment="1">
      <alignment vertical="center" wrapText="1"/>
    </xf>
    <xf numFmtId="49" fontId="20" fillId="0" borderId="15" xfId="4" applyNumberFormat="1" applyFont="1" applyFill="1" applyBorder="1" applyAlignment="1" applyProtection="1">
      <alignment horizontal="left" vertical="center" wrapText="1" indent="1"/>
    </xf>
    <xf numFmtId="0" fontId="28" fillId="0" borderId="50" xfId="0" applyFont="1" applyBorder="1" applyAlignment="1" applyProtection="1">
      <alignment horizontal="left" wrapText="1" indent="1"/>
    </xf>
    <xf numFmtId="164" fontId="29" fillId="0" borderId="15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2" xfId="0" applyFont="1" applyBorder="1" applyAlignment="1" applyProtection="1">
      <alignment horizontal="left" vertical="center" wrapText="1" indent="1"/>
    </xf>
    <xf numFmtId="164" fontId="20" fillId="0" borderId="2" xfId="4" applyNumberFormat="1" applyFont="1" applyFill="1" applyBorder="1" applyAlignment="1" applyProtection="1">
      <alignment horizontal="right" vertical="center" wrapText="1" indent="1"/>
    </xf>
    <xf numFmtId="0" fontId="27" fillId="0" borderId="48" xfId="0" applyFont="1" applyBorder="1" applyAlignment="1" applyProtection="1">
      <alignment wrapText="1"/>
    </xf>
    <xf numFmtId="0" fontId="20" fillId="0" borderId="4" xfId="4" applyFont="1" applyFill="1" applyBorder="1" applyAlignment="1" applyProtection="1">
      <alignment horizontal="left" vertical="center" wrapText="1" indent="1"/>
    </xf>
    <xf numFmtId="164" fontId="29" fillId="0" borderId="4" xfId="4" applyNumberFormat="1" applyFont="1" applyFill="1" applyBorder="1" applyAlignment="1" applyProtection="1">
      <alignment horizontal="right" vertical="center" wrapText="1" indent="1"/>
    </xf>
    <xf numFmtId="164" fontId="29" fillId="0" borderId="20" xfId="4" applyNumberFormat="1" applyFont="1" applyFill="1" applyBorder="1" applyAlignment="1" applyProtection="1">
      <alignment horizontal="right" vertical="center" wrapText="1" indent="1"/>
    </xf>
    <xf numFmtId="0" fontId="28" fillId="0" borderId="8" xfId="0" applyFont="1" applyBorder="1" applyAlignment="1" applyProtection="1">
      <alignment wrapText="1"/>
    </xf>
    <xf numFmtId="164" fontId="20" fillId="0" borderId="16" xfId="4" applyNumberFormat="1" applyFont="1" applyFill="1" applyBorder="1" applyAlignment="1" applyProtection="1">
      <alignment horizontal="right" vertical="center" wrapText="1" indent="1"/>
    </xf>
    <xf numFmtId="0" fontId="27" fillId="0" borderId="30" xfId="0" applyFont="1" applyBorder="1" applyAlignment="1" applyProtection="1">
      <alignment horizontal="left" wrapText="1" indent="1"/>
    </xf>
    <xf numFmtId="164" fontId="30" fillId="0" borderId="30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13" xfId="0" applyFont="1" applyBorder="1" applyAlignment="1" applyProtection="1">
      <alignment wrapText="1"/>
    </xf>
    <xf numFmtId="0" fontId="27" fillId="0" borderId="13" xfId="0" applyFont="1" applyBorder="1" applyAlignment="1" applyProtection="1">
      <alignment horizontal="left" wrapText="1"/>
    </xf>
    <xf numFmtId="0" fontId="27" fillId="0" borderId="33" xfId="0" applyFont="1" applyBorder="1" applyAlignment="1" applyProtection="1">
      <alignment horizontal="left" vertical="center" wrapText="1"/>
    </xf>
    <xf numFmtId="164" fontId="22" fillId="0" borderId="13" xfId="4" applyNumberFormat="1" applyFont="1" applyFill="1" applyBorder="1" applyAlignment="1" applyProtection="1">
      <alignment horizontal="left" vertical="center" wrapText="1"/>
    </xf>
    <xf numFmtId="164" fontId="22" fillId="0" borderId="14" xfId="4" applyNumberFormat="1" applyFont="1" applyFill="1" applyBorder="1" applyAlignment="1" applyProtection="1">
      <alignment horizontal="left" vertical="center" wrapText="1"/>
    </xf>
    <xf numFmtId="164" fontId="22" fillId="0" borderId="21" xfId="4" applyNumberFormat="1" applyFont="1" applyFill="1" applyBorder="1" applyAlignment="1" applyProtection="1">
      <alignment horizontal="left" vertical="center" wrapText="1"/>
    </xf>
    <xf numFmtId="49" fontId="22" fillId="0" borderId="9" xfId="4" applyNumberFormat="1" applyFont="1" applyFill="1" applyBorder="1" applyAlignment="1" applyProtection="1">
      <alignment horizontal="left" vertical="center" wrapText="1"/>
    </xf>
    <xf numFmtId="0" fontId="27" fillId="0" borderId="53" xfId="0" applyFont="1" applyBorder="1" applyAlignment="1" applyProtection="1">
      <alignment horizontal="left" wrapText="1"/>
    </xf>
    <xf numFmtId="164" fontId="30" fillId="0" borderId="9" xfId="4" applyNumberFormat="1" applyFont="1" applyFill="1" applyBorder="1" applyAlignment="1" applyProtection="1">
      <alignment horizontal="left" vertical="center" wrapText="1"/>
      <protection locked="0"/>
    </xf>
    <xf numFmtId="164" fontId="30" fillId="0" borderId="3" xfId="4" applyNumberFormat="1" applyFont="1" applyFill="1" applyBorder="1" applyAlignment="1" applyProtection="1">
      <alignment horizontal="left" vertical="center" wrapText="1"/>
      <protection locked="0"/>
    </xf>
    <xf numFmtId="164" fontId="30" fillId="0" borderId="29" xfId="4" applyNumberFormat="1" applyFont="1" applyFill="1" applyBorder="1" applyAlignment="1" applyProtection="1">
      <alignment horizontal="left" vertical="center" wrapText="1"/>
      <protection locked="0"/>
    </xf>
    <xf numFmtId="49" fontId="22" fillId="0" borderId="8" xfId="4" applyNumberFormat="1" applyFont="1" applyFill="1" applyBorder="1" applyAlignment="1" applyProtection="1">
      <alignment horizontal="left" vertical="center" wrapText="1"/>
    </xf>
    <xf numFmtId="0" fontId="27" fillId="0" borderId="43" xfId="0" applyFont="1" applyBorder="1" applyAlignment="1" applyProtection="1">
      <alignment horizontal="left" wrapText="1"/>
    </xf>
    <xf numFmtId="164" fontId="30" fillId="0" borderId="8" xfId="4" applyNumberFormat="1" applyFont="1" applyFill="1" applyBorder="1" applyAlignment="1" applyProtection="1">
      <alignment horizontal="left" vertical="center" wrapText="1"/>
      <protection locked="0"/>
    </xf>
    <xf numFmtId="164" fontId="30" fillId="0" borderId="2" xfId="4" applyNumberFormat="1" applyFont="1" applyFill="1" applyBorder="1" applyAlignment="1" applyProtection="1">
      <alignment horizontal="left" vertical="center" wrapText="1"/>
      <protection locked="0"/>
    </xf>
    <xf numFmtId="164" fontId="30" fillId="0" borderId="16" xfId="4" applyNumberFormat="1" applyFont="1" applyFill="1" applyBorder="1" applyAlignment="1" applyProtection="1">
      <alignment horizontal="left" vertical="center" wrapText="1"/>
      <protection locked="0"/>
    </xf>
    <xf numFmtId="49" fontId="22" fillId="0" borderId="12" xfId="4" applyNumberFormat="1" applyFont="1" applyFill="1" applyBorder="1" applyAlignment="1" applyProtection="1">
      <alignment horizontal="left" vertical="center" wrapText="1"/>
    </xf>
    <xf numFmtId="0" fontId="27" fillId="0" borderId="41" xfId="0" applyFont="1" applyBorder="1" applyAlignment="1" applyProtection="1">
      <alignment horizontal="left" wrapText="1"/>
    </xf>
    <xf numFmtId="164" fontId="30" fillId="0" borderId="12" xfId="4" applyNumberFormat="1" applyFont="1" applyFill="1" applyBorder="1" applyAlignment="1" applyProtection="1">
      <alignment horizontal="left" vertical="center" wrapText="1"/>
      <protection locked="0"/>
    </xf>
    <xf numFmtId="164" fontId="30" fillId="0" borderId="30" xfId="4" applyNumberFormat="1" applyFont="1" applyFill="1" applyBorder="1" applyAlignment="1" applyProtection="1">
      <alignment horizontal="left" vertical="center" wrapText="1"/>
      <protection locked="0"/>
    </xf>
    <xf numFmtId="164" fontId="30" fillId="0" borderId="31" xfId="4" applyNumberFormat="1" applyFont="1" applyFill="1" applyBorder="1" applyAlignment="1" applyProtection="1">
      <alignment horizontal="left" vertical="center" wrapText="1"/>
      <protection locked="0"/>
    </xf>
    <xf numFmtId="49" fontId="22" fillId="0" borderId="7" xfId="4" applyNumberFormat="1" applyFont="1" applyFill="1" applyBorder="1" applyAlignment="1" applyProtection="1">
      <alignment vertical="center" wrapText="1"/>
    </xf>
    <xf numFmtId="164" fontId="30" fillId="0" borderId="7" xfId="4" applyNumberFormat="1" applyFont="1" applyFill="1" applyBorder="1" applyAlignment="1" applyProtection="1">
      <alignment vertical="center" wrapText="1"/>
      <protection locked="0"/>
    </xf>
    <xf numFmtId="164" fontId="30" fillId="0" borderId="1" xfId="4" applyNumberFormat="1" applyFont="1" applyFill="1" applyBorder="1" applyAlignment="1" applyProtection="1">
      <alignment vertical="center" wrapText="1"/>
      <protection locked="0"/>
    </xf>
    <xf numFmtId="164" fontId="30" fillId="0" borderId="17" xfId="4" applyNumberFormat="1" applyFont="1" applyFill="1" applyBorder="1" applyAlignment="1" applyProtection="1">
      <alignment vertical="center" wrapText="1"/>
      <protection locked="0"/>
    </xf>
    <xf numFmtId="0" fontId="27" fillId="0" borderId="33" xfId="0" applyFont="1" applyBorder="1" applyAlignment="1" applyProtection="1">
      <alignment vertical="center" wrapText="1"/>
    </xf>
    <xf numFmtId="164" fontId="22" fillId="0" borderId="13" xfId="4" applyNumberFormat="1" applyFont="1" applyFill="1" applyBorder="1" applyAlignment="1" applyProtection="1">
      <alignment vertical="center" wrapText="1"/>
    </xf>
    <xf numFmtId="164" fontId="22" fillId="0" borderId="14" xfId="4" applyNumberFormat="1" applyFont="1" applyFill="1" applyBorder="1" applyAlignment="1" applyProtection="1">
      <alignment vertical="center" wrapText="1"/>
    </xf>
    <xf numFmtId="164" fontId="22" fillId="0" borderId="21" xfId="4" applyNumberFormat="1" applyFont="1" applyFill="1" applyBorder="1" applyAlignment="1" applyProtection="1">
      <alignment vertical="center" wrapText="1"/>
    </xf>
    <xf numFmtId="49" fontId="22" fillId="0" borderId="9" xfId="4" applyNumberFormat="1" applyFont="1" applyFill="1" applyBorder="1" applyAlignment="1" applyProtection="1">
      <alignment vertical="center" wrapText="1"/>
    </xf>
    <xf numFmtId="0" fontId="27" fillId="0" borderId="53" xfId="0" applyFont="1" applyBorder="1" applyAlignment="1" applyProtection="1">
      <alignment wrapText="1"/>
    </xf>
    <xf numFmtId="164" fontId="30" fillId="0" borderId="9" xfId="4" applyNumberFormat="1" applyFont="1" applyFill="1" applyBorder="1" applyAlignment="1" applyProtection="1">
      <alignment vertical="center" wrapText="1"/>
      <protection locked="0"/>
    </xf>
    <xf numFmtId="164" fontId="30" fillId="0" borderId="3" xfId="4" applyNumberFormat="1" applyFont="1" applyFill="1" applyBorder="1" applyAlignment="1" applyProtection="1">
      <alignment vertical="center" wrapText="1"/>
      <protection locked="0"/>
    </xf>
    <xf numFmtId="164" fontId="30" fillId="0" borderId="29" xfId="4" applyNumberFormat="1" applyFont="1" applyFill="1" applyBorder="1" applyAlignment="1" applyProtection="1">
      <alignment vertical="center" wrapText="1"/>
      <protection locked="0"/>
    </xf>
    <xf numFmtId="164" fontId="8" fillId="0" borderId="49" xfId="0" applyNumberFormat="1" applyFont="1" applyFill="1" applyBorder="1" applyAlignment="1" applyProtection="1">
      <alignment horizontal="centerContinuous" vertical="center" wrapText="1"/>
    </xf>
    <xf numFmtId="164" fontId="8" fillId="0" borderId="49" xfId="0" applyNumberFormat="1" applyFont="1" applyFill="1" applyBorder="1" applyAlignment="1" applyProtection="1">
      <alignment horizontal="center" vertical="center" wrapText="1"/>
    </xf>
    <xf numFmtId="164" fontId="29" fillId="0" borderId="49" xfId="0" applyNumberFormat="1" applyFont="1" applyFill="1" applyBorder="1" applyAlignment="1" applyProtection="1">
      <alignment horizontal="center" vertical="center" wrapText="1"/>
    </xf>
    <xf numFmtId="164" fontId="22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73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9" xfId="0" applyNumberFormat="1" applyFont="1" applyFill="1" applyBorder="1" applyAlignment="1" applyProtection="1">
      <alignment horizontal="right" vertical="center" wrapText="1" indent="1"/>
    </xf>
    <xf numFmtId="164" fontId="34" fillId="0" borderId="77" xfId="0" applyNumberFormat="1" applyFont="1" applyFill="1" applyBorder="1" applyAlignment="1" applyProtection="1">
      <alignment horizontal="right" vertical="center" wrapText="1" indent="1"/>
    </xf>
    <xf numFmtId="164" fontId="30" fillId="0" borderId="77" xfId="0" applyNumberFormat="1" applyFont="1" applyFill="1" applyBorder="1" applyAlignment="1" applyProtection="1">
      <alignment horizontal="right" vertical="center" wrapText="1" indent="1"/>
      <protection locked="0"/>
    </xf>
    <xf numFmtId="164" fontId="34" fillId="0" borderId="5" xfId="0" applyNumberFormat="1" applyFont="1" applyFill="1" applyBorder="1" applyAlignment="1" applyProtection="1">
      <alignment horizontal="right" vertical="center" wrapText="1" indent="1"/>
    </xf>
    <xf numFmtId="164" fontId="32" fillId="0" borderId="66" xfId="0" applyNumberFormat="1" applyFont="1" applyFill="1" applyBorder="1" applyAlignment="1" applyProtection="1">
      <alignment horizontal="right" vertical="center" wrapText="1" indent="1"/>
    </xf>
    <xf numFmtId="164" fontId="8" fillId="0" borderId="0" xfId="0" applyNumberFormat="1" applyFont="1" applyFill="1" applyBorder="1" applyAlignment="1" applyProtection="1">
      <alignment horizontal="centerContinuous" vertical="center" wrapText="1"/>
    </xf>
    <xf numFmtId="164" fontId="22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3" xfId="0" applyNumberFormat="1" applyFont="1" applyFill="1" applyBorder="1" applyAlignment="1" applyProtection="1">
      <alignment horizontal="center" vertical="center" wrapText="1"/>
    </xf>
    <xf numFmtId="164" fontId="29" fillId="0" borderId="33" xfId="0" applyNumberFormat="1" applyFont="1" applyFill="1" applyBorder="1" applyAlignment="1" applyProtection="1">
      <alignment horizontal="center" vertical="center" wrapText="1"/>
    </xf>
    <xf numFmtId="164" fontId="22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3" xfId="0" applyNumberFormat="1" applyFont="1" applyFill="1" applyBorder="1" applyAlignment="1" applyProtection="1">
      <alignment horizontal="right" vertical="center" wrapText="1" indent="1"/>
    </xf>
    <xf numFmtId="164" fontId="30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5" xfId="0" applyNumberFormat="1" applyFont="1" applyFill="1" applyBorder="1" applyAlignment="1" applyProtection="1">
      <alignment horizontal="right" vertical="center" wrapText="1" indent="1"/>
    </xf>
    <xf numFmtId="164" fontId="3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44" xfId="0" applyNumberFormat="1" applyFont="1" applyFill="1" applyBorder="1" applyAlignment="1" applyProtection="1">
      <alignment horizontal="right" vertical="center" wrapText="1" indent="1"/>
    </xf>
    <xf numFmtId="164" fontId="32" fillId="0" borderId="28" xfId="0" applyNumberFormat="1" applyFont="1" applyFill="1" applyBorder="1" applyAlignment="1" applyProtection="1">
      <alignment horizontal="right" vertical="center" wrapText="1" indent="1"/>
    </xf>
    <xf numFmtId="164" fontId="32" fillId="0" borderId="63" xfId="0" applyNumberFormat="1" applyFont="1" applyFill="1" applyBorder="1" applyAlignment="1" applyProtection="1">
      <alignment horizontal="right" vertical="center" wrapText="1" indent="1"/>
    </xf>
    <xf numFmtId="164" fontId="32" fillId="0" borderId="25" xfId="0" applyNumberFormat="1" applyFont="1" applyFill="1" applyBorder="1" applyAlignment="1" applyProtection="1">
      <alignment horizontal="right" vertical="center" wrapText="1" indent="1"/>
    </xf>
    <xf numFmtId="164" fontId="34" fillId="0" borderId="34" xfId="0" applyNumberFormat="1" applyFont="1" applyFill="1" applyBorder="1" applyAlignment="1" applyProtection="1">
      <alignment horizontal="right" vertical="center" wrapText="1" indent="1"/>
    </xf>
    <xf numFmtId="164" fontId="53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30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27" xfId="0" applyNumberFormat="1" applyFont="1" applyFill="1" applyBorder="1" applyAlignment="1" applyProtection="1">
      <alignment horizontal="right" vertical="center" wrapText="1" indent="1"/>
    </xf>
    <xf numFmtId="164" fontId="37" fillId="0" borderId="35" xfId="4" applyNumberFormat="1" applyFont="1" applyFill="1" applyBorder="1" applyAlignment="1" applyProtection="1">
      <alignment horizontal="left" vertical="center"/>
    </xf>
    <xf numFmtId="164" fontId="37" fillId="0" borderId="35" xfId="4" applyNumberFormat="1" applyFont="1" applyFill="1" applyBorder="1" applyAlignment="1" applyProtection="1">
      <alignment horizontal="left"/>
    </xf>
    <xf numFmtId="164" fontId="7" fillId="0" borderId="0" xfId="4" applyNumberFormat="1" applyFont="1" applyFill="1" applyBorder="1" applyAlignment="1" applyProtection="1">
      <alignment horizontal="center" vertical="center" wrapText="1"/>
    </xf>
    <xf numFmtId="0" fontId="24" fillId="0" borderId="0" xfId="4" applyFont="1" applyFill="1" applyAlignment="1" applyProtection="1">
      <alignment horizontal="left"/>
    </xf>
    <xf numFmtId="164" fontId="7" fillId="0" borderId="0" xfId="4" applyNumberFormat="1" applyFont="1" applyFill="1" applyBorder="1" applyAlignment="1" applyProtection="1">
      <alignment horizontal="center" vertical="center"/>
    </xf>
    <xf numFmtId="0" fontId="24" fillId="0" borderId="0" xfId="4" applyFont="1" applyFill="1" applyAlignment="1" applyProtection="1">
      <alignment horizontal="center"/>
    </xf>
    <xf numFmtId="164" fontId="31" fillId="0" borderId="62" xfId="0" applyNumberFormat="1" applyFont="1" applyFill="1" applyBorder="1" applyAlignment="1" applyProtection="1">
      <alignment horizontal="center" vertical="center" wrapText="1"/>
    </xf>
    <xf numFmtId="164" fontId="31" fillId="0" borderId="63" xfId="0" applyNumberFormat="1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Alignment="1" applyProtection="1">
      <alignment horizontal="center" textRotation="180" wrapText="1"/>
    </xf>
    <xf numFmtId="164" fontId="47" fillId="0" borderId="47" xfId="0" applyNumberFormat="1" applyFont="1" applyFill="1" applyBorder="1" applyAlignment="1" applyProtection="1">
      <alignment horizontal="center" vertical="center" wrapText="1"/>
    </xf>
    <xf numFmtId="164" fontId="31" fillId="0" borderId="64" xfId="0" applyNumberFormat="1" applyFont="1" applyFill="1" applyBorder="1" applyAlignment="1" applyProtection="1">
      <alignment horizontal="center" vertical="center" wrapText="1"/>
    </xf>
    <xf numFmtId="164" fontId="31" fillId="0" borderId="65" xfId="0" applyNumberFormat="1" applyFont="1" applyFill="1" applyBorder="1" applyAlignment="1" applyProtection="1">
      <alignment horizontal="center" vertical="center" wrapText="1"/>
    </xf>
    <xf numFmtId="164" fontId="5" fillId="0" borderId="0" xfId="4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32" fillId="0" borderId="20" xfId="4" applyFont="1" applyFill="1" applyBorder="1" applyAlignment="1">
      <alignment horizontal="center" vertical="center" wrapText="1"/>
    </xf>
    <xf numFmtId="0" fontId="32" fillId="0" borderId="18" xfId="4" applyFont="1" applyFill="1" applyBorder="1" applyAlignment="1">
      <alignment horizontal="center" vertical="center" wrapText="1"/>
    </xf>
    <xf numFmtId="0" fontId="32" fillId="0" borderId="11" xfId="4" applyFont="1" applyFill="1" applyBorder="1" applyAlignment="1">
      <alignment horizontal="center" vertical="center" wrapText="1"/>
    </xf>
    <xf numFmtId="0" fontId="32" fillId="0" borderId="10" xfId="4" applyFont="1" applyFill="1" applyBorder="1" applyAlignment="1">
      <alignment horizontal="center" vertical="center" wrapText="1"/>
    </xf>
    <xf numFmtId="0" fontId="32" fillId="0" borderId="4" xfId="4" applyFont="1" applyFill="1" applyBorder="1" applyAlignment="1">
      <alignment horizontal="center" vertical="center" wrapText="1"/>
    </xf>
    <xf numFmtId="0" fontId="32" fillId="0" borderId="6" xfId="4" applyFont="1" applyFill="1" applyBorder="1" applyAlignment="1">
      <alignment horizontal="center" vertical="center" wrapText="1"/>
    </xf>
    <xf numFmtId="0" fontId="21" fillId="0" borderId="0" xfId="0" applyFont="1" applyFill="1" applyBorder="1" applyAlignment="1" applyProtection="1">
      <alignment horizontal="right"/>
    </xf>
    <xf numFmtId="0" fontId="31" fillId="0" borderId="13" xfId="4" applyFont="1" applyFill="1" applyBorder="1" applyAlignment="1" applyProtection="1">
      <alignment horizontal="left"/>
    </xf>
    <xf numFmtId="0" fontId="31" fillId="0" borderId="14" xfId="4" applyFont="1" applyFill="1" applyBorder="1" applyAlignment="1" applyProtection="1">
      <alignment horizontal="left"/>
    </xf>
    <xf numFmtId="0" fontId="22" fillId="0" borderId="47" xfId="4" applyFont="1" applyFill="1" applyBorder="1" applyAlignment="1">
      <alignment horizontal="justify" vertical="center" wrapText="1"/>
    </xf>
    <xf numFmtId="164" fontId="24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 applyProtection="1">
      <alignment horizontal="left"/>
    </xf>
    <xf numFmtId="0" fontId="33" fillId="0" borderId="0" xfId="0" applyFont="1" applyFill="1" applyBorder="1" applyAlignment="1" applyProtection="1">
      <alignment horizontal="right"/>
    </xf>
    <xf numFmtId="0" fontId="31" fillId="0" borderId="42" xfId="0" applyFont="1" applyFill="1" applyBorder="1" applyAlignment="1" applyProtection="1">
      <alignment horizontal="left" indent="1"/>
    </xf>
    <xf numFmtId="0" fontId="31" fillId="0" borderId="66" xfId="0" applyFont="1" applyFill="1" applyBorder="1" applyAlignment="1" applyProtection="1">
      <alignment horizontal="left" indent="1"/>
    </xf>
    <xf numFmtId="0" fontId="31" fillId="0" borderId="49" xfId="0" applyFont="1" applyFill="1" applyBorder="1" applyAlignment="1" applyProtection="1">
      <alignment horizontal="left" indent="1"/>
    </xf>
    <xf numFmtId="0" fontId="30" fillId="0" borderId="4" xfId="0" applyFont="1" applyFill="1" applyBorder="1" applyAlignment="1" applyProtection="1">
      <alignment horizontal="right" indent="1"/>
      <protection locked="0"/>
    </xf>
    <xf numFmtId="0" fontId="30" fillId="0" borderId="20" xfId="0" applyFont="1" applyFill="1" applyBorder="1" applyAlignment="1" applyProtection="1">
      <alignment horizontal="right" indent="1"/>
      <protection locked="0"/>
    </xf>
    <xf numFmtId="0" fontId="30" fillId="0" borderId="6" xfId="0" applyFont="1" applyFill="1" applyBorder="1" applyAlignment="1" applyProtection="1">
      <alignment horizontal="right" indent="1"/>
      <protection locked="0"/>
    </xf>
    <xf numFmtId="0" fontId="30" fillId="0" borderId="18" xfId="0" applyFont="1" applyFill="1" applyBorder="1" applyAlignment="1" applyProtection="1">
      <alignment horizontal="right" indent="1"/>
      <protection locked="0"/>
    </xf>
    <xf numFmtId="49" fontId="24" fillId="0" borderId="0" xfId="0" applyNumberFormat="1" applyFont="1" applyFill="1" applyBorder="1" applyAlignment="1" applyProtection="1">
      <alignment horizontal="left" vertical="center"/>
    </xf>
    <xf numFmtId="0" fontId="29" fillId="0" borderId="14" xfId="0" applyFont="1" applyFill="1" applyBorder="1" applyAlignment="1" applyProtection="1">
      <alignment horizontal="right" indent="1"/>
    </xf>
    <xf numFmtId="0" fontId="29" fillId="0" borderId="21" xfId="0" applyFont="1" applyFill="1" applyBorder="1" applyAlignment="1" applyProtection="1">
      <alignment horizontal="right" indent="1"/>
    </xf>
    <xf numFmtId="0" fontId="31" fillId="0" borderId="19" xfId="0" applyFont="1" applyFill="1" applyBorder="1" applyAlignment="1" applyProtection="1">
      <alignment horizontal="center"/>
    </xf>
    <xf numFmtId="0" fontId="31" fillId="0" borderId="32" xfId="0" applyFont="1" applyFill="1" applyBorder="1" applyAlignment="1" applyProtection="1">
      <alignment horizontal="center"/>
    </xf>
    <xf numFmtId="0" fontId="31" fillId="0" borderId="67" xfId="0" applyFont="1" applyFill="1" applyBorder="1" applyAlignment="1" applyProtection="1">
      <alignment horizontal="center"/>
    </xf>
    <xf numFmtId="0" fontId="31" fillId="0" borderId="47" xfId="0" applyFont="1" applyFill="1" applyBorder="1" applyAlignment="1" applyProtection="1">
      <alignment horizontal="center"/>
    </xf>
    <xf numFmtId="0" fontId="31" fillId="0" borderId="68" xfId="0" applyFont="1" applyFill="1" applyBorder="1" applyAlignment="1" applyProtection="1">
      <alignment horizontal="center"/>
    </xf>
    <xf numFmtId="0" fontId="30" fillId="0" borderId="69" xfId="0" applyFont="1" applyFill="1" applyBorder="1" applyAlignment="1" applyProtection="1">
      <alignment horizontal="left" indent="1"/>
      <protection locked="0"/>
    </xf>
    <xf numFmtId="0" fontId="30" fillId="0" borderId="70" xfId="0" applyFont="1" applyFill="1" applyBorder="1" applyAlignment="1" applyProtection="1">
      <alignment horizontal="left" indent="1"/>
      <protection locked="0"/>
    </xf>
    <xf numFmtId="0" fontId="30" fillId="0" borderId="71" xfId="0" applyFont="1" applyFill="1" applyBorder="1" applyAlignment="1" applyProtection="1">
      <alignment horizontal="left" indent="1"/>
      <protection locked="0"/>
    </xf>
    <xf numFmtId="0" fontId="30" fillId="0" borderId="72" xfId="0" applyFont="1" applyFill="1" applyBorder="1" applyAlignment="1" applyProtection="1">
      <alignment horizontal="left" indent="1"/>
      <protection locked="0"/>
    </xf>
    <xf numFmtId="0" fontId="30" fillId="0" borderId="55" xfId="0" applyFont="1" applyFill="1" applyBorder="1" applyAlignment="1" applyProtection="1">
      <alignment horizontal="left" indent="1"/>
      <protection locked="0"/>
    </xf>
    <xf numFmtId="0" fontId="30" fillId="0" borderId="73" xfId="0" applyFont="1" applyFill="1" applyBorder="1" applyAlignment="1" applyProtection="1">
      <alignment horizontal="left" indent="1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24" fillId="0" borderId="0" xfId="0" applyFont="1" applyFill="1" applyAlignment="1">
      <alignment horizontal="center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8" fillId="0" borderId="42" xfId="0" applyNumberFormat="1" applyFont="1" applyFill="1" applyBorder="1" applyAlignment="1" applyProtection="1">
      <alignment horizontal="left" vertical="center" wrapText="1" indent="2"/>
    </xf>
    <xf numFmtId="164" fontId="8" fillId="0" borderId="36" xfId="0" applyNumberFormat="1" applyFont="1" applyFill="1" applyBorder="1" applyAlignment="1" applyProtection="1">
      <alignment horizontal="left" vertical="center" wrapText="1" indent="2"/>
    </xf>
    <xf numFmtId="164" fontId="8" fillId="0" borderId="62" xfId="0" applyNumberFormat="1" applyFont="1" applyFill="1" applyBorder="1" applyAlignment="1" applyProtection="1">
      <alignment horizontal="center" vertical="center"/>
    </xf>
    <xf numFmtId="164" fontId="8" fillId="0" borderId="63" xfId="0" applyNumberFormat="1" applyFont="1" applyFill="1" applyBorder="1" applyAlignment="1" applyProtection="1">
      <alignment horizontal="center" vertical="center"/>
    </xf>
    <xf numFmtId="164" fontId="8" fillId="0" borderId="69" xfId="0" applyNumberFormat="1" applyFont="1" applyFill="1" applyBorder="1" applyAlignment="1" applyProtection="1">
      <alignment horizontal="center" vertical="center"/>
    </xf>
    <xf numFmtId="164" fontId="8" fillId="0" borderId="70" xfId="0" applyNumberFormat="1" applyFont="1" applyFill="1" applyBorder="1" applyAlignment="1" applyProtection="1">
      <alignment horizontal="center" vertical="center"/>
    </xf>
    <xf numFmtId="164" fontId="8" fillId="0" borderId="46" xfId="0" applyNumberFormat="1" applyFont="1" applyFill="1" applyBorder="1" applyAlignment="1" applyProtection="1">
      <alignment horizontal="center" vertical="center"/>
    </xf>
    <xf numFmtId="164" fontId="8" fillId="0" borderId="62" xfId="0" applyNumberFormat="1" applyFont="1" applyFill="1" applyBorder="1" applyAlignment="1" applyProtection="1">
      <alignment horizontal="center" vertical="center" wrapText="1"/>
    </xf>
    <xf numFmtId="164" fontId="8" fillId="0" borderId="63" xfId="0" applyNumberFormat="1" applyFont="1" applyFill="1" applyBorder="1" applyAlignment="1" applyProtection="1">
      <alignment horizontal="center" vertical="center" wrapText="1"/>
    </xf>
    <xf numFmtId="0" fontId="30" fillId="0" borderId="47" xfId="0" applyFont="1" applyFill="1" applyBorder="1" applyAlignment="1">
      <alignment horizontal="justify" vertical="center" wrapText="1"/>
    </xf>
    <xf numFmtId="0" fontId="16" fillId="0" borderId="0" xfId="0" applyFont="1" applyAlignment="1">
      <alignment horizontal="center" wrapText="1"/>
    </xf>
    <xf numFmtId="0" fontId="21" fillId="0" borderId="33" xfId="6" applyFont="1" applyFill="1" applyBorder="1" applyAlignment="1" applyProtection="1">
      <alignment horizontal="left" vertical="center" indent="1"/>
    </xf>
    <xf numFmtId="0" fontId="21" fillId="0" borderId="66" xfId="6" applyFont="1" applyFill="1" applyBorder="1" applyAlignment="1" applyProtection="1">
      <alignment horizontal="left" vertical="center" indent="1"/>
    </xf>
    <xf numFmtId="0" fontId="21" fillId="0" borderId="36" xfId="6" applyFont="1" applyFill="1" applyBorder="1" applyAlignment="1" applyProtection="1">
      <alignment horizontal="left" vertical="center" indent="1"/>
    </xf>
    <xf numFmtId="0" fontId="24" fillId="0" borderId="0" xfId="6" applyFont="1" applyFill="1" applyAlignment="1" applyProtection="1">
      <alignment horizontal="center" wrapText="1"/>
    </xf>
    <xf numFmtId="0" fontId="24" fillId="0" borderId="0" xfId="6" applyFont="1" applyFill="1" applyAlignment="1" applyProtection="1">
      <alignment horizontal="center"/>
    </xf>
    <xf numFmtId="0" fontId="16" fillId="0" borderId="0" xfId="5" applyFont="1" applyFill="1" applyBorder="1" applyAlignment="1" applyProtection="1">
      <alignment horizontal="center" vertical="center"/>
    </xf>
    <xf numFmtId="0" fontId="37" fillId="0" borderId="0" xfId="0" applyFont="1" applyAlignment="1" applyProtection="1">
      <alignment horizontal="right"/>
    </xf>
    <xf numFmtId="0" fontId="31" fillId="0" borderId="42" xfId="0" applyFont="1" applyBorder="1" applyAlignment="1" applyProtection="1">
      <alignment horizontal="left" vertical="center" indent="2"/>
    </xf>
    <xf numFmtId="0" fontId="31" fillId="0" borderId="49" xfId="0" applyFont="1" applyBorder="1" applyAlignment="1" applyProtection="1">
      <alignment horizontal="left" vertical="center" indent="2"/>
    </xf>
    <xf numFmtId="0" fontId="24" fillId="0" borderId="0" xfId="0" applyFont="1" applyAlignment="1">
      <alignment horizontal="center" wrapText="1"/>
    </xf>
  </cellXfs>
  <cellStyles count="9">
    <cellStyle name="Ezres" xfId="1" builtinId="3"/>
    <cellStyle name="Ezres 2" xfId="8"/>
    <cellStyle name="Ezres 3" xfId="7"/>
    <cellStyle name="Hiperhivatkozás" xfId="2"/>
    <cellStyle name="Már látott hiperhivatkozás" xfId="3"/>
    <cellStyle name="Normál" xfId="0" builtinId="0"/>
    <cellStyle name="Normál_KVRENMUNKA" xfId="4"/>
    <cellStyle name="Normál_Munka1" xfId="5"/>
    <cellStyle name="Normál_SEGEDLETEK" xfId="6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B16"/>
  <sheetViews>
    <sheetView workbookViewId="0">
      <selection activeCell="K30" sqref="K30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2" spans="1:2" x14ac:dyDescent="0.2">
      <c r="A2" t="s">
        <v>155</v>
      </c>
    </row>
    <row r="4" spans="1:2" x14ac:dyDescent="0.2">
      <c r="A4" s="151"/>
      <c r="B4" s="151"/>
    </row>
    <row r="5" spans="1:2" s="163" customFormat="1" ht="15.75" x14ac:dyDescent="0.25">
      <c r="A5" s="102" t="s">
        <v>449</v>
      </c>
      <c r="B5" s="162"/>
    </row>
    <row r="6" spans="1:2" x14ac:dyDescent="0.2">
      <c r="A6" s="151"/>
      <c r="B6" s="151"/>
    </row>
    <row r="7" spans="1:2" x14ac:dyDescent="0.2">
      <c r="A7" s="151" t="s">
        <v>451</v>
      </c>
      <c r="B7" s="151" t="s">
        <v>452</v>
      </c>
    </row>
    <row r="8" spans="1:2" x14ac:dyDescent="0.2">
      <c r="A8" s="151" t="s">
        <v>453</v>
      </c>
      <c r="B8" s="151" t="s">
        <v>454</v>
      </c>
    </row>
    <row r="9" spans="1:2" x14ac:dyDescent="0.2">
      <c r="A9" s="151" t="s">
        <v>455</v>
      </c>
      <c r="B9" s="151" t="s">
        <v>456</v>
      </c>
    </row>
    <row r="10" spans="1:2" x14ac:dyDescent="0.2">
      <c r="A10" s="151"/>
      <c r="B10" s="151"/>
    </row>
    <row r="11" spans="1:2" x14ac:dyDescent="0.2">
      <c r="A11" s="151"/>
      <c r="B11" s="151"/>
    </row>
    <row r="12" spans="1:2" s="163" customFormat="1" ht="15.75" x14ac:dyDescent="0.25">
      <c r="A12" s="102" t="s">
        <v>450</v>
      </c>
      <c r="B12" s="162"/>
    </row>
    <row r="13" spans="1:2" x14ac:dyDescent="0.2">
      <c r="A13" s="151"/>
      <c r="B13" s="151"/>
    </row>
    <row r="14" spans="1:2" x14ac:dyDescent="0.2">
      <c r="A14" s="151" t="s">
        <v>460</v>
      </c>
      <c r="B14" s="151" t="s">
        <v>459</v>
      </c>
    </row>
    <row r="15" spans="1:2" x14ac:dyDescent="0.2">
      <c r="A15" s="151" t="s">
        <v>261</v>
      </c>
      <c r="B15" s="151" t="s">
        <v>458</v>
      </c>
    </row>
    <row r="16" spans="1:2" x14ac:dyDescent="0.2">
      <c r="A16" s="151" t="s">
        <v>461</v>
      </c>
      <c r="B16" s="151" t="s">
        <v>457</v>
      </c>
    </row>
  </sheetData>
  <sheetProtection sheet="1"/>
  <phoneticPr fontId="30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2"/>
  <sheetViews>
    <sheetView view="pageLayout" zoomScaleNormal="120" workbookViewId="0">
      <selection activeCell="C7" sqref="C7"/>
    </sheetView>
  </sheetViews>
  <sheetFormatPr defaultRowHeight="15" x14ac:dyDescent="0.25"/>
  <cols>
    <col min="1" max="1" width="5.6640625" style="165" customWidth="1"/>
    <col min="2" max="2" width="68.6640625" style="165" customWidth="1"/>
    <col min="3" max="3" width="19.5" style="165" customWidth="1"/>
    <col min="4" max="16384" width="9.33203125" style="165"/>
  </cols>
  <sheetData>
    <row r="1" spans="1:4" ht="33" customHeight="1" x14ac:dyDescent="0.25">
      <c r="A1" s="779" t="s">
        <v>526</v>
      </c>
      <c r="B1" s="779"/>
      <c r="C1" s="779"/>
    </row>
    <row r="2" spans="1:4" ht="15.95" customHeight="1" thickBot="1" x14ac:dyDescent="0.3">
      <c r="A2" s="166"/>
      <c r="B2" s="166"/>
      <c r="C2" s="177"/>
      <c r="D2" s="173"/>
    </row>
    <row r="3" spans="1:4" ht="26.25" customHeight="1" thickBot="1" x14ac:dyDescent="0.3">
      <c r="A3" s="196" t="s">
        <v>16</v>
      </c>
      <c r="B3" s="197" t="s">
        <v>200</v>
      </c>
      <c r="C3" s="198" t="s">
        <v>536</v>
      </c>
    </row>
    <row r="4" spans="1:4" ht="15.75" thickBot="1" x14ac:dyDescent="0.3">
      <c r="A4" s="199">
        <v>1</v>
      </c>
      <c r="B4" s="200">
        <v>2</v>
      </c>
      <c r="C4" s="201">
        <v>3</v>
      </c>
    </row>
    <row r="5" spans="1:4" x14ac:dyDescent="0.25">
      <c r="A5" s="202" t="s">
        <v>18</v>
      </c>
      <c r="B5" s="352" t="s">
        <v>56</v>
      </c>
      <c r="C5" s="349">
        <v>735000</v>
      </c>
    </row>
    <row r="6" spans="1:4" ht="24.75" x14ac:dyDescent="0.25">
      <c r="A6" s="203" t="s">
        <v>19</v>
      </c>
      <c r="B6" s="368" t="s">
        <v>258</v>
      </c>
      <c r="C6" s="350"/>
    </row>
    <row r="7" spans="1:4" x14ac:dyDescent="0.25">
      <c r="A7" s="203" t="s">
        <v>20</v>
      </c>
      <c r="B7" s="369" t="s">
        <v>482</v>
      </c>
      <c r="C7" s="350"/>
    </row>
    <row r="8" spans="1:4" ht="24.75" x14ac:dyDescent="0.25">
      <c r="A8" s="203" t="s">
        <v>21</v>
      </c>
      <c r="B8" s="369" t="s">
        <v>260</v>
      </c>
      <c r="C8" s="350"/>
    </row>
    <row r="9" spans="1:4" x14ac:dyDescent="0.25">
      <c r="A9" s="204" t="s">
        <v>22</v>
      </c>
      <c r="B9" s="369" t="s">
        <v>259</v>
      </c>
      <c r="C9" s="351"/>
    </row>
    <row r="10" spans="1:4" ht="15.75" thickBot="1" x14ac:dyDescent="0.3">
      <c r="A10" s="203" t="s">
        <v>23</v>
      </c>
      <c r="B10" s="370" t="s">
        <v>201</v>
      </c>
      <c r="C10" s="350"/>
    </row>
    <row r="11" spans="1:4" ht="15.75" thickBot="1" x14ac:dyDescent="0.3">
      <c r="A11" s="788" t="s">
        <v>205</v>
      </c>
      <c r="B11" s="789"/>
      <c r="C11" s="205">
        <f>SUM(C5:C10)</f>
        <v>735000</v>
      </c>
    </row>
    <row r="12" spans="1:4" ht="23.25" customHeight="1" x14ac:dyDescent="0.25">
      <c r="A12" s="790" t="s">
        <v>230</v>
      </c>
      <c r="B12" s="790"/>
      <c r="C12" s="790"/>
    </row>
  </sheetData>
  <mergeCells count="3">
    <mergeCell ref="A1:C1"/>
    <mergeCell ref="A11:B11"/>
    <mergeCell ref="A12:C12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4. melléklet az 1/2016.(II.24.)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8"/>
  <sheetViews>
    <sheetView view="pageLayout" zoomScaleNormal="120" workbookViewId="0">
      <selection activeCell="C9" sqref="C9"/>
    </sheetView>
  </sheetViews>
  <sheetFormatPr defaultRowHeight="15" x14ac:dyDescent="0.25"/>
  <cols>
    <col min="1" max="1" width="5.6640625" style="165" customWidth="1"/>
    <col min="2" max="2" width="66.83203125" style="165" customWidth="1"/>
    <col min="3" max="3" width="27" style="165" customWidth="1"/>
    <col min="4" max="16384" width="9.33203125" style="165"/>
  </cols>
  <sheetData>
    <row r="1" spans="1:4" ht="33" customHeight="1" x14ac:dyDescent="0.25">
      <c r="A1" s="779" t="s">
        <v>537</v>
      </c>
      <c r="B1" s="779"/>
      <c r="C1" s="779"/>
    </row>
    <row r="2" spans="1:4" ht="15.95" customHeight="1" thickBot="1" x14ac:dyDescent="0.3">
      <c r="A2" s="166"/>
      <c r="B2" s="166"/>
      <c r="C2" s="177"/>
      <c r="D2" s="173"/>
    </row>
    <row r="3" spans="1:4" ht="26.25" customHeight="1" thickBot="1" x14ac:dyDescent="0.3">
      <c r="A3" s="196" t="s">
        <v>16</v>
      </c>
      <c r="B3" s="197" t="s">
        <v>206</v>
      </c>
      <c r="C3" s="198" t="s">
        <v>229</v>
      </c>
    </row>
    <row r="4" spans="1:4" ht="15.75" thickBot="1" x14ac:dyDescent="0.3">
      <c r="A4" s="199">
        <v>1</v>
      </c>
      <c r="B4" s="200">
        <v>2</v>
      </c>
      <c r="C4" s="201">
        <v>3</v>
      </c>
    </row>
    <row r="5" spans="1:4" x14ac:dyDescent="0.25">
      <c r="A5" s="202" t="s">
        <v>18</v>
      </c>
      <c r="B5" s="209"/>
      <c r="C5" s="206"/>
    </row>
    <row r="6" spans="1:4" x14ac:dyDescent="0.25">
      <c r="A6" s="203" t="s">
        <v>19</v>
      </c>
      <c r="B6" s="526" t="s">
        <v>525</v>
      </c>
      <c r="C6" s="207"/>
    </row>
    <row r="7" spans="1:4" ht="15.75" thickBot="1" x14ac:dyDescent="0.3">
      <c r="A7" s="204" t="s">
        <v>20</v>
      </c>
      <c r="B7" s="210"/>
      <c r="C7" s="208"/>
    </row>
    <row r="8" spans="1:4" s="426" customFormat="1" ht="17.25" customHeight="1" thickBot="1" x14ac:dyDescent="0.25">
      <c r="A8" s="427" t="s">
        <v>21</v>
      </c>
      <c r="B8" s="146" t="s">
        <v>207</v>
      </c>
      <c r="C8" s="205">
        <f>SUM(C5:C7)</f>
        <v>0</v>
      </c>
    </row>
  </sheetData>
  <mergeCells count="1">
    <mergeCell ref="A1:C1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5. melléklet az 1/2016.(II.24.)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50"/>
  <sheetViews>
    <sheetView tabSelected="1" view="pageLayout" zoomScaleNormal="100" workbookViewId="0">
      <selection activeCell="D3" sqref="D3"/>
    </sheetView>
  </sheetViews>
  <sheetFormatPr defaultRowHeight="12.75" x14ac:dyDescent="0.2"/>
  <cols>
    <col min="1" max="1" width="47.1640625" style="46" customWidth="1"/>
    <col min="2" max="2" width="15.6640625" style="45" customWidth="1"/>
    <col min="3" max="3" width="16.33203125" style="45" customWidth="1"/>
    <col min="4" max="4" width="18" style="45" customWidth="1"/>
    <col min="5" max="5" width="16.6640625" style="45" customWidth="1"/>
    <col min="6" max="6" width="18.83203125" style="59" customWidth="1"/>
    <col min="7" max="8" width="12.83203125" style="45" customWidth="1"/>
    <col min="9" max="9" width="13.83203125" style="45" customWidth="1"/>
    <col min="10" max="16384" width="9.33203125" style="45"/>
  </cols>
  <sheetData>
    <row r="1" spans="1:6" ht="25.5" customHeight="1" x14ac:dyDescent="0.2">
      <c r="A1" s="791" t="s">
        <v>0</v>
      </c>
      <c r="B1" s="791"/>
      <c r="C1" s="791"/>
      <c r="D1" s="791"/>
      <c r="E1" s="791"/>
      <c r="F1" s="791"/>
    </row>
    <row r="2" spans="1:6" ht="22.5" customHeight="1" thickBot="1" x14ac:dyDescent="0.3">
      <c r="A2" s="211"/>
      <c r="B2" s="59"/>
      <c r="C2" s="59"/>
      <c r="D2" s="59"/>
      <c r="E2" s="59"/>
      <c r="F2" s="54"/>
    </row>
    <row r="3" spans="1:6" s="48" customFormat="1" ht="44.25" customHeight="1" thickBot="1" x14ac:dyDescent="0.25">
      <c r="A3" s="212" t="s">
        <v>64</v>
      </c>
      <c r="B3" s="213" t="s">
        <v>65</v>
      </c>
      <c r="C3" s="213" t="s">
        <v>66</v>
      </c>
      <c r="D3" s="213" t="s">
        <v>520</v>
      </c>
      <c r="E3" s="213" t="s">
        <v>518</v>
      </c>
      <c r="F3" s="55" t="s">
        <v>521</v>
      </c>
    </row>
    <row r="4" spans="1:6" s="59" customFormat="1" ht="12" customHeight="1" thickBot="1" x14ac:dyDescent="0.25">
      <c r="A4" s="56">
        <v>1</v>
      </c>
      <c r="B4" s="57">
        <v>2</v>
      </c>
      <c r="C4" s="57">
        <v>3</v>
      </c>
      <c r="D4" s="57">
        <v>4</v>
      </c>
      <c r="E4" s="57">
        <v>5</v>
      </c>
      <c r="F4" s="58" t="s">
        <v>85</v>
      </c>
    </row>
    <row r="5" spans="1:6" ht="15.95" customHeight="1" x14ac:dyDescent="0.2">
      <c r="A5" s="498" t="s">
        <v>548</v>
      </c>
      <c r="B5" s="67">
        <v>98386</v>
      </c>
      <c r="C5" s="482"/>
      <c r="D5" s="67"/>
      <c r="E5" s="67"/>
      <c r="F5" s="60">
        <f t="shared" ref="F5:F23" si="0">B5-D5-E5</f>
        <v>98386</v>
      </c>
    </row>
    <row r="6" spans="1:6" ht="15.95" customHeight="1" x14ac:dyDescent="0.2">
      <c r="A6" s="498" t="s">
        <v>549</v>
      </c>
      <c r="B6" s="67">
        <v>17165</v>
      </c>
      <c r="C6" s="482"/>
      <c r="D6" s="67"/>
      <c r="E6" s="67"/>
      <c r="F6" s="60">
        <f t="shared" si="0"/>
        <v>17165</v>
      </c>
    </row>
    <row r="7" spans="1:6" ht="21" customHeight="1" x14ac:dyDescent="0.2">
      <c r="A7" s="498" t="s">
        <v>550</v>
      </c>
      <c r="B7" s="27">
        <v>498001</v>
      </c>
      <c r="C7" s="482"/>
      <c r="D7" s="27"/>
      <c r="E7" s="27"/>
      <c r="F7" s="60">
        <f t="shared" si="0"/>
        <v>498001</v>
      </c>
    </row>
    <row r="8" spans="1:6" ht="15.95" customHeight="1" x14ac:dyDescent="0.2">
      <c r="A8" s="498" t="s">
        <v>551</v>
      </c>
      <c r="B8" s="27">
        <v>98058</v>
      </c>
      <c r="C8" s="482"/>
      <c r="D8" s="27"/>
      <c r="E8" s="27"/>
      <c r="F8" s="60">
        <f t="shared" si="0"/>
        <v>98058</v>
      </c>
    </row>
    <row r="9" spans="1:6" ht="15.95" customHeight="1" x14ac:dyDescent="0.2">
      <c r="A9" s="79" t="s">
        <v>552</v>
      </c>
      <c r="B9" s="27">
        <v>110275</v>
      </c>
      <c r="C9" s="482"/>
      <c r="D9" s="27"/>
      <c r="E9" s="27"/>
      <c r="F9" s="60">
        <f t="shared" si="0"/>
        <v>110275</v>
      </c>
    </row>
    <row r="10" spans="1:6" ht="15.95" customHeight="1" x14ac:dyDescent="0.2">
      <c r="A10" s="79" t="s">
        <v>553</v>
      </c>
      <c r="B10" s="27">
        <v>60000</v>
      </c>
      <c r="C10" s="482"/>
      <c r="D10" s="27"/>
      <c r="E10" s="27"/>
      <c r="F10" s="60">
        <f t="shared" si="0"/>
        <v>60000</v>
      </c>
    </row>
    <row r="11" spans="1:6" ht="15.95" customHeight="1" x14ac:dyDescent="0.2">
      <c r="A11" s="79" t="s">
        <v>554</v>
      </c>
      <c r="B11" s="27">
        <v>100000</v>
      </c>
      <c r="C11" s="482"/>
      <c r="D11" s="27"/>
      <c r="E11" s="27"/>
      <c r="F11" s="60">
        <f t="shared" si="0"/>
        <v>100000</v>
      </c>
    </row>
    <row r="12" spans="1:6" ht="15.95" customHeight="1" x14ac:dyDescent="0.2">
      <c r="A12" s="79" t="s">
        <v>555</v>
      </c>
      <c r="B12" s="27">
        <v>388439</v>
      </c>
      <c r="C12" s="482"/>
      <c r="D12" s="27"/>
      <c r="E12" s="27"/>
      <c r="F12" s="60">
        <f t="shared" si="0"/>
        <v>388439</v>
      </c>
    </row>
    <row r="13" spans="1:6" ht="15.95" customHeight="1" x14ac:dyDescent="0.2">
      <c r="A13" s="79" t="s">
        <v>556</v>
      </c>
      <c r="B13" s="27">
        <v>250000</v>
      </c>
      <c r="C13" s="482"/>
      <c r="D13" s="27"/>
      <c r="E13" s="27"/>
      <c r="F13" s="60">
        <f t="shared" si="0"/>
        <v>250000</v>
      </c>
    </row>
    <row r="14" spans="1:6" ht="15.95" customHeight="1" x14ac:dyDescent="0.2">
      <c r="A14" s="428" t="s">
        <v>557</v>
      </c>
      <c r="B14" s="27">
        <v>85490</v>
      </c>
      <c r="C14" s="482"/>
      <c r="D14" s="27"/>
      <c r="E14" s="27"/>
      <c r="F14" s="60">
        <f t="shared" si="0"/>
        <v>85490</v>
      </c>
    </row>
    <row r="15" spans="1:6" ht="15.95" customHeight="1" x14ac:dyDescent="0.2">
      <c r="A15" s="428" t="s">
        <v>558</v>
      </c>
      <c r="B15" s="27">
        <v>55000</v>
      </c>
      <c r="C15" s="482"/>
      <c r="D15" s="27"/>
      <c r="E15" s="27"/>
      <c r="F15" s="60">
        <f t="shared" si="0"/>
        <v>55000</v>
      </c>
    </row>
    <row r="16" spans="1:6" ht="15.95" customHeight="1" x14ac:dyDescent="0.2">
      <c r="A16" s="428" t="s">
        <v>559</v>
      </c>
      <c r="B16" s="27">
        <v>1236220</v>
      </c>
      <c r="C16" s="482"/>
      <c r="D16" s="27"/>
      <c r="E16" s="27"/>
      <c r="F16" s="60">
        <f t="shared" si="0"/>
        <v>1236220</v>
      </c>
    </row>
    <row r="17" spans="1:6" ht="15.95" customHeight="1" x14ac:dyDescent="0.2">
      <c r="A17" s="428" t="s">
        <v>560</v>
      </c>
      <c r="B17" s="27">
        <v>74200</v>
      </c>
      <c r="C17" s="482"/>
      <c r="D17" s="27"/>
      <c r="E17" s="27"/>
      <c r="F17" s="60">
        <f t="shared" si="0"/>
        <v>74200</v>
      </c>
    </row>
    <row r="18" spans="1:6" ht="15.95" customHeight="1" x14ac:dyDescent="0.2">
      <c r="A18" s="428" t="s">
        <v>561</v>
      </c>
      <c r="B18" s="27">
        <v>55160</v>
      </c>
      <c r="C18" s="482"/>
      <c r="D18" s="27"/>
      <c r="E18" s="27"/>
      <c r="F18" s="60">
        <f t="shared" si="0"/>
        <v>55160</v>
      </c>
    </row>
    <row r="19" spans="1:6" ht="15.95" customHeight="1" x14ac:dyDescent="0.2">
      <c r="A19" s="428"/>
      <c r="B19" s="27"/>
      <c r="C19" s="483"/>
      <c r="D19" s="27"/>
      <c r="E19" s="27"/>
      <c r="F19" s="60">
        <f t="shared" si="0"/>
        <v>0</v>
      </c>
    </row>
    <row r="20" spans="1:6" ht="15.95" customHeight="1" x14ac:dyDescent="0.2">
      <c r="A20" s="428"/>
      <c r="B20" s="27"/>
      <c r="C20" s="483"/>
      <c r="D20" s="27"/>
      <c r="E20" s="27"/>
      <c r="F20" s="60">
        <f t="shared" si="0"/>
        <v>0</v>
      </c>
    </row>
    <row r="21" spans="1:6" ht="15.95" customHeight="1" x14ac:dyDescent="0.2">
      <c r="A21" s="428"/>
      <c r="B21" s="27"/>
      <c r="C21" s="483"/>
      <c r="D21" s="27"/>
      <c r="E21" s="27"/>
      <c r="F21" s="60">
        <f t="shared" si="0"/>
        <v>0</v>
      </c>
    </row>
    <row r="22" spans="1:6" ht="15.95" customHeight="1" x14ac:dyDescent="0.2">
      <c r="A22" s="428"/>
      <c r="B22" s="27"/>
      <c r="C22" s="483"/>
      <c r="D22" s="27"/>
      <c r="E22" s="27"/>
      <c r="F22" s="60">
        <f t="shared" si="0"/>
        <v>0</v>
      </c>
    </row>
    <row r="23" spans="1:6" ht="15.95" customHeight="1" thickBot="1" x14ac:dyDescent="0.25">
      <c r="A23" s="61"/>
      <c r="B23" s="28"/>
      <c r="C23" s="483"/>
      <c r="D23" s="28"/>
      <c r="E23" s="28"/>
      <c r="F23" s="62">
        <f t="shared" si="0"/>
        <v>0</v>
      </c>
    </row>
    <row r="24" spans="1:6" s="65" customFormat="1" ht="18" customHeight="1" thickBot="1" x14ac:dyDescent="0.25">
      <c r="A24" s="214" t="s">
        <v>63</v>
      </c>
      <c r="B24" s="63">
        <f>SUM(B5:B23)</f>
        <v>3126394</v>
      </c>
      <c r="C24" s="134"/>
      <c r="D24" s="63">
        <f>SUM(D5:D23)</f>
        <v>0</v>
      </c>
      <c r="E24" s="63">
        <f>SUM(E5:E23)</f>
        <v>0</v>
      </c>
      <c r="F24" s="64">
        <f>SUM(F5:F23)</f>
        <v>3126394</v>
      </c>
    </row>
    <row r="27" spans="1:6" x14ac:dyDescent="0.2">
      <c r="A27" s="487"/>
      <c r="B27" s="488"/>
    </row>
    <row r="28" spans="1:6" x14ac:dyDescent="0.2">
      <c r="A28" s="488"/>
      <c r="B28" s="488"/>
    </row>
    <row r="29" spans="1:6" x14ac:dyDescent="0.2">
      <c r="A29" s="488"/>
      <c r="B29" s="488"/>
    </row>
    <row r="30" spans="1:6" x14ac:dyDescent="0.2">
      <c r="A30" s="488"/>
      <c r="B30" s="488"/>
    </row>
    <row r="31" spans="1:6" x14ac:dyDescent="0.2">
      <c r="A31" s="488"/>
      <c r="B31" s="488"/>
    </row>
    <row r="32" spans="1:6" x14ac:dyDescent="0.2">
      <c r="A32" s="488"/>
      <c r="B32" s="488"/>
    </row>
    <row r="33" spans="1:2" x14ac:dyDescent="0.2">
      <c r="A33" s="488"/>
      <c r="B33" s="488"/>
    </row>
    <row r="34" spans="1:2" x14ac:dyDescent="0.2">
      <c r="A34" s="488"/>
      <c r="B34" s="488"/>
    </row>
    <row r="35" spans="1:2" x14ac:dyDescent="0.2">
      <c r="A35" s="488"/>
      <c r="B35" s="488"/>
    </row>
    <row r="36" spans="1:2" x14ac:dyDescent="0.2">
      <c r="A36" s="488"/>
      <c r="B36" s="487"/>
    </row>
    <row r="37" spans="1:2" x14ac:dyDescent="0.2">
      <c r="A37" s="488"/>
      <c r="B37" s="488"/>
    </row>
    <row r="38" spans="1:2" x14ac:dyDescent="0.2">
      <c r="A38" s="487"/>
      <c r="B38" s="488"/>
    </row>
    <row r="39" spans="1:2" x14ac:dyDescent="0.2">
      <c r="A39" s="488"/>
      <c r="B39" s="488"/>
    </row>
    <row r="40" spans="1:2" x14ac:dyDescent="0.2">
      <c r="A40" s="488"/>
      <c r="B40" s="488"/>
    </row>
    <row r="41" spans="1:2" x14ac:dyDescent="0.2">
      <c r="A41" s="488"/>
      <c r="B41" s="487"/>
    </row>
    <row r="42" spans="1:2" x14ac:dyDescent="0.2">
      <c r="A42" s="488"/>
      <c r="B42" s="488"/>
    </row>
    <row r="43" spans="1:2" x14ac:dyDescent="0.2">
      <c r="A43" s="487"/>
      <c r="B43" s="488"/>
    </row>
    <row r="44" spans="1:2" x14ac:dyDescent="0.2">
      <c r="A44" s="488"/>
      <c r="B44" s="488"/>
    </row>
    <row r="45" spans="1:2" x14ac:dyDescent="0.2">
      <c r="A45" s="488"/>
      <c r="B45" s="488"/>
    </row>
    <row r="46" spans="1:2" x14ac:dyDescent="0.2">
      <c r="A46" s="488"/>
      <c r="B46" s="488"/>
    </row>
    <row r="47" spans="1:2" x14ac:dyDescent="0.2">
      <c r="A47" s="488"/>
      <c r="B47" s="488"/>
    </row>
    <row r="48" spans="1:2" x14ac:dyDescent="0.2">
      <c r="A48" s="488"/>
      <c r="B48" s="488"/>
    </row>
    <row r="49" spans="1:2" x14ac:dyDescent="0.2">
      <c r="A49" s="488"/>
      <c r="B49" s="488"/>
    </row>
    <row r="50" spans="1:2" x14ac:dyDescent="0.2">
      <c r="A50" s="488"/>
      <c r="B50" s="488"/>
    </row>
  </sheetData>
  <mergeCells count="1">
    <mergeCell ref="A1:F1"/>
  </mergeCells>
  <phoneticPr fontId="0" type="noConversion"/>
  <printOptions horizontalCentered="1"/>
  <pageMargins left="0.25" right="0.25" top="0.75" bottom="0.75" header="0.3" footer="0.3"/>
  <pageSetup paperSize="9" scale="105" orientation="landscape" horizontalDpi="300" verticalDpi="300" r:id="rId1"/>
  <headerFooter alignWithMargins="0">
    <oddHeader>&amp;R&amp;"Times New Roman CE,Félkövér dőlt"&amp;11 6. melléklet az 1/2017.(I.25.)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49"/>
  <sheetViews>
    <sheetView view="pageLayout" zoomScaleNormal="100" workbookViewId="0">
      <selection activeCell="F4" sqref="F4"/>
    </sheetView>
  </sheetViews>
  <sheetFormatPr defaultRowHeight="12.75" x14ac:dyDescent="0.2"/>
  <cols>
    <col min="1" max="1" width="60.6640625" style="46" customWidth="1"/>
    <col min="2" max="2" width="15.6640625" style="45" customWidth="1"/>
    <col min="3" max="3" width="16.33203125" style="45" customWidth="1"/>
    <col min="4" max="4" width="18" style="45" customWidth="1"/>
    <col min="5" max="5" width="16.6640625" style="45" customWidth="1"/>
    <col min="6" max="6" width="18.83203125" style="45" customWidth="1"/>
    <col min="7" max="8" width="12.83203125" style="45" customWidth="1"/>
    <col min="9" max="9" width="13.83203125" style="45" customWidth="1"/>
    <col min="10" max="16384" width="9.33203125" style="45"/>
  </cols>
  <sheetData>
    <row r="1" spans="1:6" ht="24.75" customHeight="1" x14ac:dyDescent="0.2">
      <c r="A1" s="791" t="s">
        <v>1</v>
      </c>
      <c r="B1" s="791"/>
      <c r="C1" s="791"/>
      <c r="D1" s="791"/>
      <c r="E1" s="791"/>
      <c r="F1" s="791"/>
    </row>
    <row r="2" spans="1:6" ht="23.25" customHeight="1" thickBot="1" x14ac:dyDescent="0.3">
      <c r="A2" s="211"/>
      <c r="B2" s="59"/>
      <c r="C2" s="59"/>
      <c r="D2" s="59"/>
      <c r="E2" s="59"/>
      <c r="F2" s="54"/>
    </row>
    <row r="3" spans="1:6" s="48" customFormat="1" ht="48.75" customHeight="1" thickBot="1" x14ac:dyDescent="0.25">
      <c r="A3" s="212" t="s">
        <v>67</v>
      </c>
      <c r="B3" s="213" t="s">
        <v>65</v>
      </c>
      <c r="C3" s="213" t="s">
        <v>66</v>
      </c>
      <c r="D3" s="213" t="s">
        <v>520</v>
      </c>
      <c r="E3" s="213" t="s">
        <v>536</v>
      </c>
      <c r="F3" s="55" t="s">
        <v>519</v>
      </c>
    </row>
    <row r="4" spans="1:6" s="59" customFormat="1" ht="15" customHeight="1" thickBot="1" x14ac:dyDescent="0.25">
      <c r="A4" s="56">
        <v>1</v>
      </c>
      <c r="B4" s="57">
        <v>2</v>
      </c>
      <c r="C4" s="57">
        <v>3</v>
      </c>
      <c r="D4" s="57">
        <v>4</v>
      </c>
      <c r="E4" s="57">
        <v>5</v>
      </c>
      <c r="F4" s="58">
        <v>6</v>
      </c>
    </row>
    <row r="5" spans="1:6" ht="15.95" customHeight="1" x14ac:dyDescent="0.2">
      <c r="A5" s="66"/>
      <c r="B5" s="67"/>
      <c r="C5" s="482"/>
      <c r="D5" s="67"/>
      <c r="E5" s="67"/>
      <c r="F5" s="68"/>
    </row>
    <row r="6" spans="1:6" ht="15.95" customHeight="1" x14ac:dyDescent="0.2">
      <c r="A6" s="66"/>
      <c r="B6" s="67"/>
      <c r="C6" s="484"/>
      <c r="D6" s="67"/>
      <c r="E6" s="67"/>
      <c r="F6" s="68">
        <f t="shared" ref="F6:F23" si="0">B6-D6-E6</f>
        <v>0</v>
      </c>
    </row>
    <row r="7" spans="1:6" ht="15.95" customHeight="1" x14ac:dyDescent="0.2">
      <c r="A7" s="66"/>
      <c r="B7" s="67"/>
      <c r="C7" s="484"/>
      <c r="D7" s="67"/>
      <c r="E7" s="67"/>
      <c r="F7" s="68">
        <f t="shared" si="0"/>
        <v>0</v>
      </c>
    </row>
    <row r="8" spans="1:6" ht="15.95" customHeight="1" x14ac:dyDescent="0.2">
      <c r="A8" s="66"/>
      <c r="B8" s="67"/>
      <c r="C8" s="484"/>
      <c r="D8" s="67"/>
      <c r="E8" s="67"/>
      <c r="F8" s="68">
        <f t="shared" si="0"/>
        <v>0</v>
      </c>
    </row>
    <row r="9" spans="1:6" ht="15.95" customHeight="1" x14ac:dyDescent="0.2">
      <c r="A9" s="66"/>
      <c r="B9" s="67"/>
      <c r="C9" s="484"/>
      <c r="D9" s="67"/>
      <c r="E9" s="67"/>
      <c r="F9" s="68">
        <f t="shared" si="0"/>
        <v>0</v>
      </c>
    </row>
    <row r="10" spans="1:6" ht="15.95" customHeight="1" x14ac:dyDescent="0.2">
      <c r="A10" s="481"/>
      <c r="B10" s="67"/>
      <c r="C10" s="484"/>
      <c r="D10" s="67"/>
      <c r="E10" s="67"/>
      <c r="F10" s="68">
        <f t="shared" si="0"/>
        <v>0</v>
      </c>
    </row>
    <row r="11" spans="1:6" ht="15.95" customHeight="1" x14ac:dyDescent="0.2">
      <c r="A11" s="66"/>
      <c r="B11" s="67"/>
      <c r="C11" s="484"/>
      <c r="D11" s="67"/>
      <c r="E11" s="67"/>
      <c r="F11" s="68">
        <f t="shared" si="0"/>
        <v>0</v>
      </c>
    </row>
    <row r="12" spans="1:6" ht="15.95" customHeight="1" x14ac:dyDescent="0.2">
      <c r="A12" s="66"/>
      <c r="B12" s="67"/>
      <c r="C12" s="484"/>
      <c r="D12" s="67"/>
      <c r="E12" s="67"/>
      <c r="F12" s="68">
        <f t="shared" si="0"/>
        <v>0</v>
      </c>
    </row>
    <row r="13" spans="1:6" ht="15.95" customHeight="1" x14ac:dyDescent="0.2">
      <c r="A13" s="66"/>
      <c r="B13" s="67"/>
      <c r="C13" s="484"/>
      <c r="D13" s="67"/>
      <c r="E13" s="67"/>
      <c r="F13" s="68">
        <f t="shared" si="0"/>
        <v>0</v>
      </c>
    </row>
    <row r="14" spans="1:6" ht="15.95" customHeight="1" x14ac:dyDescent="0.2">
      <c r="A14" s="66"/>
      <c r="B14" s="67"/>
      <c r="C14" s="484"/>
      <c r="D14" s="67"/>
      <c r="E14" s="67"/>
      <c r="F14" s="68">
        <f t="shared" si="0"/>
        <v>0</v>
      </c>
    </row>
    <row r="15" spans="1:6" ht="15.95" customHeight="1" x14ac:dyDescent="0.2">
      <c r="A15" s="66"/>
      <c r="B15" s="67"/>
      <c r="C15" s="484"/>
      <c r="D15" s="67"/>
      <c r="E15" s="67"/>
      <c r="F15" s="68">
        <f t="shared" si="0"/>
        <v>0</v>
      </c>
    </row>
    <row r="16" spans="1:6" ht="15.95" customHeight="1" x14ac:dyDescent="0.2">
      <c r="A16" s="66"/>
      <c r="B16" s="67"/>
      <c r="C16" s="484"/>
      <c r="D16" s="67"/>
      <c r="E16" s="67"/>
      <c r="F16" s="68">
        <f t="shared" si="0"/>
        <v>0</v>
      </c>
    </row>
    <row r="17" spans="1:6" ht="15.95" customHeight="1" x14ac:dyDescent="0.2">
      <c r="A17" s="66"/>
      <c r="B17" s="67"/>
      <c r="C17" s="484"/>
      <c r="D17" s="67"/>
      <c r="E17" s="67"/>
      <c r="F17" s="68">
        <f t="shared" si="0"/>
        <v>0</v>
      </c>
    </row>
    <row r="18" spans="1:6" ht="15.95" customHeight="1" x14ac:dyDescent="0.2">
      <c r="A18" s="66"/>
      <c r="B18" s="67"/>
      <c r="C18" s="484"/>
      <c r="D18" s="67"/>
      <c r="E18" s="67"/>
      <c r="F18" s="68">
        <f t="shared" si="0"/>
        <v>0</v>
      </c>
    </row>
    <row r="19" spans="1:6" ht="15.95" customHeight="1" x14ac:dyDescent="0.2">
      <c r="A19" s="66"/>
      <c r="B19" s="67"/>
      <c r="C19" s="484"/>
      <c r="D19" s="67"/>
      <c r="E19" s="67"/>
      <c r="F19" s="68">
        <f t="shared" si="0"/>
        <v>0</v>
      </c>
    </row>
    <row r="20" spans="1:6" ht="15.95" customHeight="1" x14ac:dyDescent="0.2">
      <c r="A20" s="66"/>
      <c r="B20" s="67"/>
      <c r="C20" s="484"/>
      <c r="D20" s="67"/>
      <c r="E20" s="67"/>
      <c r="F20" s="68">
        <f t="shared" si="0"/>
        <v>0</v>
      </c>
    </row>
    <row r="21" spans="1:6" ht="15.95" customHeight="1" x14ac:dyDescent="0.2">
      <c r="A21" s="66"/>
      <c r="B21" s="67"/>
      <c r="C21" s="429"/>
      <c r="D21" s="67"/>
      <c r="E21" s="67"/>
      <c r="F21" s="68">
        <f t="shared" si="0"/>
        <v>0</v>
      </c>
    </row>
    <row r="22" spans="1:6" ht="15.95" customHeight="1" x14ac:dyDescent="0.2">
      <c r="A22" s="66"/>
      <c r="B22" s="67"/>
      <c r="C22" s="429"/>
      <c r="D22" s="67"/>
      <c r="E22" s="67"/>
      <c r="F22" s="68">
        <f t="shared" si="0"/>
        <v>0</v>
      </c>
    </row>
    <row r="23" spans="1:6" ht="15.95" customHeight="1" thickBot="1" x14ac:dyDescent="0.25">
      <c r="A23" s="69"/>
      <c r="B23" s="70"/>
      <c r="C23" s="430"/>
      <c r="D23" s="70"/>
      <c r="E23" s="70"/>
      <c r="F23" s="71">
        <f t="shared" si="0"/>
        <v>0</v>
      </c>
    </row>
    <row r="24" spans="1:6" s="65" customFormat="1" ht="18" customHeight="1" thickBot="1" x14ac:dyDescent="0.25">
      <c r="A24" s="214" t="s">
        <v>63</v>
      </c>
      <c r="B24" s="215">
        <f>SUM(B5:B23)</f>
        <v>0</v>
      </c>
      <c r="C24" s="135"/>
      <c r="D24" s="215">
        <f>SUM(D5:D23)</f>
        <v>0</v>
      </c>
      <c r="E24" s="215">
        <f>SUM(E5:E23)</f>
        <v>0</v>
      </c>
      <c r="F24" s="72">
        <f>SUM(F5:F23)</f>
        <v>0</v>
      </c>
    </row>
    <row r="27" spans="1:6" x14ac:dyDescent="0.2">
      <c r="A27" s="471"/>
      <c r="B27"/>
    </row>
    <row r="28" spans="1:6" x14ac:dyDescent="0.2">
      <c r="A28" s="485"/>
      <c r="B28"/>
    </row>
    <row r="29" spans="1:6" x14ac:dyDescent="0.2">
      <c r="A29"/>
      <c r="B29"/>
    </row>
    <row r="30" spans="1:6" x14ac:dyDescent="0.2">
      <c r="A30"/>
      <c r="B30"/>
    </row>
    <row r="31" spans="1:6" x14ac:dyDescent="0.2">
      <c r="A31"/>
      <c r="B31" s="471"/>
    </row>
    <row r="32" spans="1:6" x14ac:dyDescent="0.2">
      <c r="A32"/>
      <c r="B32"/>
    </row>
    <row r="33" spans="1:2" x14ac:dyDescent="0.2">
      <c r="A33"/>
      <c r="B33"/>
    </row>
    <row r="34" spans="1:2" x14ac:dyDescent="0.2">
      <c r="A34" s="471"/>
      <c r="B34"/>
    </row>
    <row r="35" spans="1:2" x14ac:dyDescent="0.2">
      <c r="A35"/>
      <c r="B35"/>
    </row>
    <row r="36" spans="1:2" x14ac:dyDescent="0.2">
      <c r="A36"/>
      <c r="B36"/>
    </row>
    <row r="37" spans="1:2" x14ac:dyDescent="0.2">
      <c r="A37"/>
      <c r="B37"/>
    </row>
    <row r="38" spans="1:2" x14ac:dyDescent="0.2">
      <c r="A38"/>
      <c r="B38" s="471"/>
    </row>
    <row r="39" spans="1:2" x14ac:dyDescent="0.2">
      <c r="A39"/>
      <c r="B39"/>
    </row>
    <row r="40" spans="1:2" x14ac:dyDescent="0.2">
      <c r="A40" s="471"/>
      <c r="B40"/>
    </row>
    <row r="41" spans="1:2" x14ac:dyDescent="0.2">
      <c r="A41"/>
      <c r="B41"/>
    </row>
    <row r="42" spans="1:2" x14ac:dyDescent="0.2">
      <c r="A42"/>
      <c r="B42"/>
    </row>
    <row r="43" spans="1:2" x14ac:dyDescent="0.2">
      <c r="A43"/>
      <c r="B43"/>
    </row>
    <row r="44" spans="1:2" x14ac:dyDescent="0.2">
      <c r="A44"/>
      <c r="B44" s="471"/>
    </row>
    <row r="45" spans="1:2" x14ac:dyDescent="0.2">
      <c r="A45"/>
      <c r="B45"/>
    </row>
    <row r="46" spans="1:2" x14ac:dyDescent="0.2">
      <c r="A46" s="471"/>
      <c r="B46"/>
    </row>
    <row r="47" spans="1:2" x14ac:dyDescent="0.2">
      <c r="A47"/>
      <c r="B47"/>
    </row>
    <row r="48" spans="1:2" x14ac:dyDescent="0.2">
      <c r="A48"/>
      <c r="B48"/>
    </row>
    <row r="49" spans="1:2" x14ac:dyDescent="0.2">
      <c r="A49"/>
      <c r="B49"/>
    </row>
  </sheetData>
  <mergeCells count="1">
    <mergeCell ref="A1:F1"/>
  </mergeCells>
  <phoneticPr fontId="0" type="noConversion"/>
  <printOptions horizontalCentered="1"/>
  <pageMargins left="0.78740157480314965" right="0.78740157480314965" top="1.2369791666666667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7. melléklet az 1/2016.(II.24.) önkormányzati rendelethez&amp;"Times New Roman CE,Normál"&amp;10
   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52"/>
  <sheetViews>
    <sheetView view="pageLayout" zoomScaleNormal="100" workbookViewId="0">
      <selection activeCell="E7" sqref="E7"/>
    </sheetView>
  </sheetViews>
  <sheetFormatPr defaultRowHeight="12.75" x14ac:dyDescent="0.2"/>
  <cols>
    <col min="1" max="1" width="38.6640625" style="50" customWidth="1"/>
    <col min="2" max="5" width="13.83203125" style="50" customWidth="1"/>
    <col min="6" max="16384" width="9.33203125" style="50"/>
  </cols>
  <sheetData>
    <row r="1" spans="1:5" x14ac:dyDescent="0.2">
      <c r="A1" s="235"/>
      <c r="B1" s="235"/>
      <c r="C1" s="235"/>
      <c r="D1" s="235"/>
      <c r="E1" s="235"/>
    </row>
    <row r="2" spans="1:5" ht="15.75" x14ac:dyDescent="0.25">
      <c r="A2" s="236" t="s">
        <v>141</v>
      </c>
      <c r="B2" s="792"/>
      <c r="C2" s="792"/>
      <c r="D2" s="792"/>
      <c r="E2" s="792"/>
    </row>
    <row r="3" spans="1:5" ht="14.25" thickBot="1" x14ac:dyDescent="0.3">
      <c r="A3" s="235"/>
      <c r="B3" s="235"/>
      <c r="C3" s="235"/>
      <c r="D3" s="793"/>
      <c r="E3" s="793"/>
    </row>
    <row r="4" spans="1:5" ht="15" customHeight="1" thickBot="1" x14ac:dyDescent="0.25">
      <c r="A4" s="237" t="s">
        <v>133</v>
      </c>
      <c r="B4" s="238" t="s">
        <v>255</v>
      </c>
      <c r="C4" s="238" t="s">
        <v>256</v>
      </c>
      <c r="D4" s="238" t="s">
        <v>538</v>
      </c>
      <c r="E4" s="239" t="s">
        <v>51</v>
      </c>
    </row>
    <row r="5" spans="1:5" x14ac:dyDescent="0.2">
      <c r="A5" s="240" t="s">
        <v>135</v>
      </c>
      <c r="B5" s="103"/>
      <c r="C5" s="103"/>
      <c r="D5" s="103"/>
      <c r="E5" s="241">
        <f t="shared" ref="E5:E11" si="0">SUM(B5:D5)</f>
        <v>0</v>
      </c>
    </row>
    <row r="6" spans="1:5" x14ac:dyDescent="0.2">
      <c r="A6" s="242" t="s">
        <v>148</v>
      </c>
      <c r="B6" s="301"/>
      <c r="C6" s="104"/>
      <c r="D6" s="104"/>
      <c r="E6" s="243">
        <f t="shared" si="0"/>
        <v>0</v>
      </c>
    </row>
    <row r="7" spans="1:5" x14ac:dyDescent="0.2">
      <c r="A7" s="244" t="s">
        <v>136</v>
      </c>
      <c r="B7" s="105"/>
      <c r="C7" s="527" t="s">
        <v>525</v>
      </c>
      <c r="D7" s="105"/>
      <c r="E7" s="245">
        <f t="shared" si="0"/>
        <v>0</v>
      </c>
    </row>
    <row r="8" spans="1:5" x14ac:dyDescent="0.2">
      <c r="A8" s="244" t="s">
        <v>150</v>
      </c>
      <c r="B8" s="105"/>
      <c r="C8" s="105"/>
      <c r="D8" s="105"/>
      <c r="E8" s="245">
        <f t="shared" si="0"/>
        <v>0</v>
      </c>
    </row>
    <row r="9" spans="1:5" x14ac:dyDescent="0.2">
      <c r="A9" s="244" t="s">
        <v>137</v>
      </c>
      <c r="B9" s="105"/>
      <c r="C9" s="105"/>
      <c r="D9" s="105"/>
      <c r="E9" s="245">
        <f t="shared" si="0"/>
        <v>0</v>
      </c>
    </row>
    <row r="10" spans="1:5" x14ac:dyDescent="0.2">
      <c r="A10" s="244" t="s">
        <v>138</v>
      </c>
      <c r="B10" s="105"/>
      <c r="C10" s="105"/>
      <c r="D10" s="105"/>
      <c r="E10" s="245">
        <f t="shared" si="0"/>
        <v>0</v>
      </c>
    </row>
    <row r="11" spans="1:5" ht="13.5" thickBot="1" x14ac:dyDescent="0.25">
      <c r="A11" s="106"/>
      <c r="B11" s="107"/>
      <c r="C11" s="107"/>
      <c r="D11" s="107"/>
      <c r="E11" s="245">
        <f t="shared" si="0"/>
        <v>0</v>
      </c>
    </row>
    <row r="12" spans="1:5" ht="13.5" thickBot="1" x14ac:dyDescent="0.25">
      <c r="A12" s="246" t="s">
        <v>140</v>
      </c>
      <c r="B12" s="247">
        <f>B5+SUM(B7:B11)</f>
        <v>0</v>
      </c>
      <c r="C12" s="247">
        <f>C5+SUM(C7:C11)</f>
        <v>0</v>
      </c>
      <c r="D12" s="247">
        <f>D5+SUM(D7:D11)</f>
        <v>0</v>
      </c>
      <c r="E12" s="528">
        <f>E5+SUM(E7:E11)</f>
        <v>0</v>
      </c>
    </row>
    <row r="13" spans="1:5" ht="13.5" thickBot="1" x14ac:dyDescent="0.25">
      <c r="A13" s="53"/>
      <c r="B13" s="53"/>
      <c r="C13" s="53"/>
      <c r="D13" s="53"/>
      <c r="E13" s="53"/>
    </row>
    <row r="14" spans="1:5" ht="15" customHeight="1" thickBot="1" x14ac:dyDescent="0.25">
      <c r="A14" s="237" t="s">
        <v>139</v>
      </c>
      <c r="B14" s="238" t="s">
        <v>255</v>
      </c>
      <c r="C14" s="238" t="s">
        <v>256</v>
      </c>
      <c r="D14" s="238" t="s">
        <v>538</v>
      </c>
      <c r="E14" s="239" t="s">
        <v>51</v>
      </c>
    </row>
    <row r="15" spans="1:5" x14ac:dyDescent="0.2">
      <c r="A15" s="240" t="s">
        <v>144</v>
      </c>
      <c r="B15" s="103"/>
      <c r="C15" s="103"/>
      <c r="D15" s="103"/>
      <c r="E15" s="241">
        <f t="shared" ref="E15:E21" si="1">SUM(B15:D15)</f>
        <v>0</v>
      </c>
    </row>
    <row r="16" spans="1:5" x14ac:dyDescent="0.2">
      <c r="A16" s="249" t="s">
        <v>145</v>
      </c>
      <c r="B16" s="67"/>
      <c r="C16" s="105"/>
      <c r="D16" s="105"/>
      <c r="E16" s="245">
        <f t="shared" si="1"/>
        <v>0</v>
      </c>
    </row>
    <row r="17" spans="1:5" x14ac:dyDescent="0.2">
      <c r="A17" s="244" t="s">
        <v>146</v>
      </c>
      <c r="B17" s="105"/>
      <c r="C17" s="105"/>
      <c r="D17" s="105"/>
      <c r="E17" s="245">
        <f t="shared" si="1"/>
        <v>0</v>
      </c>
    </row>
    <row r="18" spans="1:5" x14ac:dyDescent="0.2">
      <c r="A18" s="244" t="s">
        <v>147</v>
      </c>
      <c r="B18" s="105"/>
      <c r="C18" s="105"/>
      <c r="D18" s="105"/>
      <c r="E18" s="245">
        <f t="shared" si="1"/>
        <v>0</v>
      </c>
    </row>
    <row r="19" spans="1:5" x14ac:dyDescent="0.2">
      <c r="A19" s="108"/>
      <c r="B19" s="105"/>
      <c r="C19" s="105"/>
      <c r="D19" s="105"/>
      <c r="E19" s="245">
        <f t="shared" si="1"/>
        <v>0</v>
      </c>
    </row>
    <row r="20" spans="1:5" x14ac:dyDescent="0.2">
      <c r="A20" s="108"/>
      <c r="B20" s="105"/>
      <c r="C20" s="105"/>
      <c r="D20" s="105"/>
      <c r="E20" s="245">
        <f t="shared" si="1"/>
        <v>0</v>
      </c>
    </row>
    <row r="21" spans="1:5" ht="13.5" thickBot="1" x14ac:dyDescent="0.25">
      <c r="A21" s="106"/>
      <c r="B21" s="107"/>
      <c r="C21" s="107"/>
      <c r="D21" s="107"/>
      <c r="E21" s="245">
        <f t="shared" si="1"/>
        <v>0</v>
      </c>
    </row>
    <row r="22" spans="1:5" ht="13.5" thickBot="1" x14ac:dyDescent="0.25">
      <c r="A22" s="246" t="s">
        <v>53</v>
      </c>
      <c r="B22" s="247">
        <f>SUM(B15:B21)</f>
        <v>0</v>
      </c>
      <c r="C22" s="247">
        <f>SUM(C15:C21)</f>
        <v>0</v>
      </c>
      <c r="D22" s="247">
        <f>SUM(D15:D21)</f>
        <v>0</v>
      </c>
      <c r="E22" s="248">
        <f>SUM(E15:E21)</f>
        <v>0</v>
      </c>
    </row>
    <row r="23" spans="1:5" x14ac:dyDescent="0.2">
      <c r="A23" s="235"/>
      <c r="B23" s="235"/>
      <c r="C23" s="235"/>
      <c r="D23" s="235"/>
      <c r="E23" s="235"/>
    </row>
    <row r="24" spans="1:5" x14ac:dyDescent="0.2">
      <c r="A24" s="235"/>
      <c r="B24" s="235"/>
      <c r="C24" s="235"/>
      <c r="D24" s="235"/>
      <c r="E24" s="235"/>
    </row>
    <row r="25" spans="1:5" ht="15.75" x14ac:dyDescent="0.25">
      <c r="A25" s="236" t="s">
        <v>141</v>
      </c>
      <c r="B25" s="792"/>
      <c r="C25" s="792"/>
      <c r="D25" s="792"/>
      <c r="E25" s="792"/>
    </row>
    <row r="26" spans="1:5" ht="14.25" thickBot="1" x14ac:dyDescent="0.3">
      <c r="A26" s="235"/>
      <c r="B26" s="235"/>
      <c r="C26" s="235"/>
      <c r="D26" s="793" t="s">
        <v>134</v>
      </c>
      <c r="E26" s="793"/>
    </row>
    <row r="27" spans="1:5" ht="13.5" thickBot="1" x14ac:dyDescent="0.25">
      <c r="A27" s="237" t="s">
        <v>133</v>
      </c>
      <c r="B27" s="238" t="s">
        <v>255</v>
      </c>
      <c r="C27" s="238" t="s">
        <v>256</v>
      </c>
      <c r="D27" s="238" t="s">
        <v>538</v>
      </c>
      <c r="E27" s="239" t="s">
        <v>51</v>
      </c>
    </row>
    <row r="28" spans="1:5" x14ac:dyDescent="0.2">
      <c r="A28" s="240" t="s">
        <v>135</v>
      </c>
      <c r="B28" s="103"/>
      <c r="C28" s="103"/>
      <c r="D28" s="103"/>
      <c r="E28" s="241">
        <f t="shared" ref="E28:E34" si="2">SUM(B28:D28)</f>
        <v>0</v>
      </c>
    </row>
    <row r="29" spans="1:5" x14ac:dyDescent="0.2">
      <c r="A29" s="242" t="s">
        <v>148</v>
      </c>
      <c r="B29" s="104"/>
      <c r="C29" s="104"/>
      <c r="D29" s="104"/>
      <c r="E29" s="243">
        <f t="shared" si="2"/>
        <v>0</v>
      </c>
    </row>
    <row r="30" spans="1:5" x14ac:dyDescent="0.2">
      <c r="A30" s="244" t="s">
        <v>136</v>
      </c>
      <c r="B30" s="105"/>
      <c r="C30" s="105"/>
      <c r="D30" s="105"/>
      <c r="E30" s="245">
        <f t="shared" si="2"/>
        <v>0</v>
      </c>
    </row>
    <row r="31" spans="1:5" x14ac:dyDescent="0.2">
      <c r="A31" s="244" t="s">
        <v>150</v>
      </c>
      <c r="B31" s="105"/>
      <c r="C31" s="105"/>
      <c r="D31" s="105"/>
      <c r="E31" s="245">
        <f t="shared" si="2"/>
        <v>0</v>
      </c>
    </row>
    <row r="32" spans="1:5" x14ac:dyDescent="0.2">
      <c r="A32" s="244" t="s">
        <v>137</v>
      </c>
      <c r="B32" s="105"/>
      <c r="C32" s="105"/>
      <c r="D32" s="105"/>
      <c r="E32" s="245">
        <f t="shared" si="2"/>
        <v>0</v>
      </c>
    </row>
    <row r="33" spans="1:5" x14ac:dyDescent="0.2">
      <c r="A33" s="244" t="s">
        <v>138</v>
      </c>
      <c r="B33" s="105"/>
      <c r="C33" s="105"/>
      <c r="D33" s="105"/>
      <c r="E33" s="245">
        <f t="shared" si="2"/>
        <v>0</v>
      </c>
    </row>
    <row r="34" spans="1:5" ht="13.5" thickBot="1" x14ac:dyDescent="0.25">
      <c r="A34" s="106"/>
      <c r="B34" s="107"/>
      <c r="C34" s="107"/>
      <c r="D34" s="107"/>
      <c r="E34" s="245">
        <f t="shared" si="2"/>
        <v>0</v>
      </c>
    </row>
    <row r="35" spans="1:5" ht="13.5" thickBot="1" x14ac:dyDescent="0.25">
      <c r="A35" s="246" t="s">
        <v>140</v>
      </c>
      <c r="B35" s="247">
        <f>B28+SUM(B30:B34)</f>
        <v>0</v>
      </c>
      <c r="C35" s="247">
        <f>C28+SUM(C30:C34)</f>
        <v>0</v>
      </c>
      <c r="D35" s="247">
        <f>D28+SUM(D30:D34)</f>
        <v>0</v>
      </c>
      <c r="E35" s="248">
        <f>E28+SUM(E30:E34)</f>
        <v>0</v>
      </c>
    </row>
    <row r="36" spans="1:5" ht="13.5" thickBot="1" x14ac:dyDescent="0.25">
      <c r="A36" s="53"/>
      <c r="B36" s="53"/>
      <c r="C36" s="53"/>
      <c r="D36" s="53"/>
      <c r="E36" s="53"/>
    </row>
    <row r="37" spans="1:5" ht="13.5" thickBot="1" x14ac:dyDescent="0.25">
      <c r="A37" s="237" t="s">
        <v>139</v>
      </c>
      <c r="B37" s="238" t="s">
        <v>255</v>
      </c>
      <c r="C37" s="238" t="s">
        <v>256</v>
      </c>
      <c r="D37" s="238" t="s">
        <v>538</v>
      </c>
      <c r="E37" s="239" t="s">
        <v>51</v>
      </c>
    </row>
    <row r="38" spans="1:5" x14ac:dyDescent="0.2">
      <c r="A38" s="240" t="s">
        <v>144</v>
      </c>
      <c r="B38" s="103"/>
      <c r="C38" s="103"/>
      <c r="D38" s="103"/>
      <c r="E38" s="241">
        <f t="shared" ref="E38:E44" si="3">SUM(B38:D38)</f>
        <v>0</v>
      </c>
    </row>
    <row r="39" spans="1:5" x14ac:dyDescent="0.2">
      <c r="A39" s="249" t="s">
        <v>145</v>
      </c>
      <c r="B39" s="105"/>
      <c r="C39" s="105"/>
      <c r="D39" s="105"/>
      <c r="E39" s="245">
        <f t="shared" si="3"/>
        <v>0</v>
      </c>
    </row>
    <row r="40" spans="1:5" x14ac:dyDescent="0.2">
      <c r="A40" s="244" t="s">
        <v>146</v>
      </c>
      <c r="B40" s="105"/>
      <c r="C40" s="105"/>
      <c r="D40" s="105"/>
      <c r="E40" s="245">
        <f t="shared" si="3"/>
        <v>0</v>
      </c>
    </row>
    <row r="41" spans="1:5" x14ac:dyDescent="0.2">
      <c r="A41" s="244" t="s">
        <v>147</v>
      </c>
      <c r="B41" s="105"/>
      <c r="C41" s="105"/>
      <c r="D41" s="105"/>
      <c r="E41" s="245">
        <f t="shared" si="3"/>
        <v>0</v>
      </c>
    </row>
    <row r="42" spans="1:5" x14ac:dyDescent="0.2">
      <c r="A42" s="108"/>
      <c r="B42" s="105"/>
      <c r="C42" s="105"/>
      <c r="D42" s="105"/>
      <c r="E42" s="245">
        <f t="shared" si="3"/>
        <v>0</v>
      </c>
    </row>
    <row r="43" spans="1:5" x14ac:dyDescent="0.2">
      <c r="A43" s="108"/>
      <c r="B43" s="105"/>
      <c r="C43" s="105"/>
      <c r="D43" s="105"/>
      <c r="E43" s="245">
        <f t="shared" si="3"/>
        <v>0</v>
      </c>
    </row>
    <row r="44" spans="1:5" ht="13.5" thickBot="1" x14ac:dyDescent="0.25">
      <c r="A44" s="106"/>
      <c r="B44" s="107"/>
      <c r="C44" s="107"/>
      <c r="D44" s="107"/>
      <c r="E44" s="245">
        <f t="shared" si="3"/>
        <v>0</v>
      </c>
    </row>
    <row r="45" spans="1:5" ht="13.5" thickBot="1" x14ac:dyDescent="0.25">
      <c r="A45" s="246" t="s">
        <v>53</v>
      </c>
      <c r="B45" s="247">
        <f>SUM(B38:B44)</f>
        <v>0</v>
      </c>
      <c r="C45" s="247">
        <f>SUM(C38:C44)</f>
        <v>0</v>
      </c>
      <c r="D45" s="247">
        <f>SUM(D38:D44)</f>
        <v>0</v>
      </c>
      <c r="E45" s="248">
        <f>SUM(E38:E44)</f>
        <v>0</v>
      </c>
    </row>
    <row r="46" spans="1:5" x14ac:dyDescent="0.2">
      <c r="A46" s="235"/>
      <c r="B46" s="235"/>
      <c r="C46" s="235"/>
      <c r="D46" s="235"/>
      <c r="E46" s="235"/>
    </row>
    <row r="47" spans="1:5" ht="15.75" x14ac:dyDescent="0.2">
      <c r="A47" s="801" t="s">
        <v>539</v>
      </c>
      <c r="B47" s="801"/>
      <c r="C47" s="801"/>
      <c r="D47" s="801"/>
      <c r="E47" s="801"/>
    </row>
    <row r="48" spans="1:5" ht="13.5" thickBot="1" x14ac:dyDescent="0.25">
      <c r="A48" s="235"/>
      <c r="B48" s="235"/>
      <c r="C48" s="235"/>
      <c r="D48" s="235"/>
      <c r="E48" s="235"/>
    </row>
    <row r="49" spans="1:8" ht="13.5" thickBot="1" x14ac:dyDescent="0.25">
      <c r="A49" s="806" t="s">
        <v>142</v>
      </c>
      <c r="B49" s="807"/>
      <c r="C49" s="808"/>
      <c r="D49" s="804" t="s">
        <v>151</v>
      </c>
      <c r="E49" s="805"/>
      <c r="H49" s="51"/>
    </row>
    <row r="50" spans="1:8" x14ac:dyDescent="0.2">
      <c r="A50" s="809"/>
      <c r="B50" s="810"/>
      <c r="C50" s="811"/>
      <c r="D50" s="797"/>
      <c r="E50" s="798"/>
    </row>
    <row r="51" spans="1:8" ht="13.5" thickBot="1" x14ac:dyDescent="0.25">
      <c r="A51" s="812"/>
      <c r="B51" s="813"/>
      <c r="C51" s="814"/>
      <c r="D51" s="799"/>
      <c r="E51" s="800"/>
    </row>
    <row r="52" spans="1:8" ht="13.5" thickBot="1" x14ac:dyDescent="0.25">
      <c r="A52" s="794" t="s">
        <v>53</v>
      </c>
      <c r="B52" s="795"/>
      <c r="C52" s="796"/>
      <c r="D52" s="802">
        <f>SUM(D50:E51)</f>
        <v>0</v>
      </c>
      <c r="E52" s="803"/>
    </row>
  </sheetData>
  <mergeCells count="13">
    <mergeCell ref="B2:E2"/>
    <mergeCell ref="B25:E25"/>
    <mergeCell ref="D3:E3"/>
    <mergeCell ref="D26:E26"/>
    <mergeCell ref="A52:C52"/>
    <mergeCell ref="D50:E50"/>
    <mergeCell ref="D51:E51"/>
    <mergeCell ref="A47:E47"/>
    <mergeCell ref="D52:E52"/>
    <mergeCell ref="D49:E49"/>
    <mergeCell ref="A49:C49"/>
    <mergeCell ref="A50:C50"/>
    <mergeCell ref="A51:C51"/>
  </mergeCells>
  <phoneticPr fontId="30" type="noConversion"/>
  <conditionalFormatting sqref="E5:E12 B12:D12 B22:E22 E15:E21 E28:E35 B35:D35 E38:E45 B45:D45 D52:E52">
    <cfRule type="cellIs" dxfId="1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8. melléklet az 1/2016.(II.24.)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6"/>
  <sheetViews>
    <sheetView view="pageLayout" zoomScaleNormal="100" workbookViewId="0">
      <selection activeCell="C5" sqref="C5:F5"/>
    </sheetView>
  </sheetViews>
  <sheetFormatPr defaultRowHeight="12.75" x14ac:dyDescent="0.2"/>
  <cols>
    <col min="1" max="1" width="5.5" style="50" customWidth="1"/>
    <col min="2" max="2" width="33.1640625" style="50" customWidth="1"/>
    <col min="3" max="3" width="12.33203125" style="50" customWidth="1"/>
    <col min="4" max="4" width="11.5" style="50" customWidth="1"/>
    <col min="5" max="5" width="11.33203125" style="50" customWidth="1"/>
    <col min="6" max="6" width="11" style="50" customWidth="1"/>
    <col min="7" max="7" width="14.33203125" style="50" customWidth="1"/>
    <col min="8" max="16384" width="9.33203125" style="50"/>
  </cols>
  <sheetData>
    <row r="1" spans="1:7" ht="43.5" customHeight="1" x14ac:dyDescent="0.25">
      <c r="A1" s="816" t="s">
        <v>2</v>
      </c>
      <c r="B1" s="816"/>
      <c r="C1" s="816"/>
      <c r="D1" s="816"/>
      <c r="E1" s="816"/>
      <c r="F1" s="816"/>
      <c r="G1" s="816"/>
    </row>
    <row r="3" spans="1:7" s="181" customFormat="1" ht="27" customHeight="1" x14ac:dyDescent="0.25">
      <c r="A3" s="179" t="s">
        <v>212</v>
      </c>
      <c r="B3" s="180"/>
      <c r="C3" s="815" t="s">
        <v>213</v>
      </c>
      <c r="D3" s="815"/>
      <c r="E3" s="815"/>
      <c r="F3" s="815"/>
      <c r="G3" s="815"/>
    </row>
    <row r="4" spans="1:7" s="181" customFormat="1" ht="15.75" x14ac:dyDescent="0.25">
      <c r="A4" s="180"/>
      <c r="B4" s="180"/>
      <c r="C4" s="180"/>
      <c r="D4" s="180"/>
      <c r="E4" s="180"/>
      <c r="F4" s="180"/>
      <c r="G4" s="180"/>
    </row>
    <row r="5" spans="1:7" s="181" customFormat="1" ht="24.75" customHeight="1" x14ac:dyDescent="0.25">
      <c r="A5" s="179" t="s">
        <v>214</v>
      </c>
      <c r="B5" s="180"/>
      <c r="C5" s="815" t="s">
        <v>213</v>
      </c>
      <c r="D5" s="815"/>
      <c r="E5" s="815"/>
      <c r="F5" s="815"/>
      <c r="G5" s="180"/>
    </row>
    <row r="6" spans="1:7" s="182" customFormat="1" x14ac:dyDescent="0.2">
      <c r="A6" s="235"/>
      <c r="B6" s="235"/>
      <c r="C6" s="235"/>
      <c r="D6" s="235"/>
      <c r="E6" s="235"/>
      <c r="F6" s="235"/>
      <c r="G6" s="235"/>
    </row>
    <row r="7" spans="1:7" s="183" customFormat="1" ht="15" customHeight="1" x14ac:dyDescent="0.25">
      <c r="A7" s="265" t="s">
        <v>215</v>
      </c>
      <c r="B7" s="264"/>
      <c r="C7" s="264"/>
      <c r="D7" s="250"/>
      <c r="E7" s="250"/>
      <c r="F7" s="250"/>
      <c r="G7" s="250"/>
    </row>
    <row r="8" spans="1:7" s="183" customFormat="1" ht="15" customHeight="1" thickBot="1" x14ac:dyDescent="0.3">
      <c r="A8" s="265" t="s">
        <v>216</v>
      </c>
      <c r="B8" s="250"/>
      <c r="C8" s="250"/>
      <c r="D8" s="250"/>
      <c r="E8" s="250"/>
      <c r="F8" s="250"/>
      <c r="G8" s="250"/>
    </row>
    <row r="9" spans="1:7" s="89" customFormat="1" ht="42" customHeight="1" thickBot="1" x14ac:dyDescent="0.25">
      <c r="A9" s="216" t="s">
        <v>16</v>
      </c>
      <c r="B9" s="217" t="s">
        <v>217</v>
      </c>
      <c r="C9" s="217" t="s">
        <v>218</v>
      </c>
      <c r="D9" s="217" t="s">
        <v>219</v>
      </c>
      <c r="E9" s="217" t="s">
        <v>220</v>
      </c>
      <c r="F9" s="217" t="s">
        <v>221</v>
      </c>
      <c r="G9" s="218" t="s">
        <v>53</v>
      </c>
    </row>
    <row r="10" spans="1:7" ht="24" customHeight="1" x14ac:dyDescent="0.2">
      <c r="A10" s="251" t="s">
        <v>18</v>
      </c>
      <c r="B10" s="224" t="s">
        <v>222</v>
      </c>
      <c r="C10" s="184"/>
      <c r="D10" s="184"/>
      <c r="E10" s="184"/>
      <c r="F10" s="184"/>
      <c r="G10" s="252">
        <f>SUM(C10:F10)</f>
        <v>0</v>
      </c>
    </row>
    <row r="11" spans="1:7" ht="24" customHeight="1" x14ac:dyDescent="0.2">
      <c r="A11" s="253" t="s">
        <v>19</v>
      </c>
      <c r="B11" s="225" t="s">
        <v>223</v>
      </c>
      <c r="C11" s="185"/>
      <c r="D11" s="185"/>
      <c r="E11" s="185"/>
      <c r="F11" s="185"/>
      <c r="G11" s="254">
        <f t="shared" ref="G11:G16" si="0">SUM(C11:F11)</f>
        <v>0</v>
      </c>
    </row>
    <row r="12" spans="1:7" ht="24" customHeight="1" x14ac:dyDescent="0.2">
      <c r="A12" s="253" t="s">
        <v>20</v>
      </c>
      <c r="B12" s="225" t="s">
        <v>224</v>
      </c>
      <c r="C12" s="185"/>
      <c r="D12" s="185"/>
      <c r="E12" s="185"/>
      <c r="F12" s="185"/>
      <c r="G12" s="254">
        <f t="shared" si="0"/>
        <v>0</v>
      </c>
    </row>
    <row r="13" spans="1:7" ht="24" customHeight="1" x14ac:dyDescent="0.2">
      <c r="A13" s="253" t="s">
        <v>21</v>
      </c>
      <c r="B13" s="225" t="s">
        <v>225</v>
      </c>
      <c r="C13" s="185"/>
      <c r="D13" s="185"/>
      <c r="E13" s="185"/>
      <c r="F13" s="185"/>
      <c r="G13" s="254">
        <f t="shared" si="0"/>
        <v>0</v>
      </c>
    </row>
    <row r="14" spans="1:7" ht="24" customHeight="1" x14ac:dyDescent="0.2">
      <c r="A14" s="253" t="s">
        <v>22</v>
      </c>
      <c r="B14" s="225" t="s">
        <v>226</v>
      </c>
      <c r="C14" s="185"/>
      <c r="D14" s="185"/>
      <c r="E14" s="185"/>
      <c r="F14" s="185"/>
      <c r="G14" s="254">
        <f t="shared" si="0"/>
        <v>0</v>
      </c>
    </row>
    <row r="15" spans="1:7" ht="24" customHeight="1" thickBot="1" x14ac:dyDescent="0.25">
      <c r="A15" s="255" t="s">
        <v>23</v>
      </c>
      <c r="B15" s="256" t="s">
        <v>227</v>
      </c>
      <c r="C15" s="186"/>
      <c r="D15" s="186"/>
      <c r="E15" s="186"/>
      <c r="F15" s="186"/>
      <c r="G15" s="257">
        <f t="shared" si="0"/>
        <v>0</v>
      </c>
    </row>
    <row r="16" spans="1:7" s="187" customFormat="1" ht="24" customHeight="1" thickBot="1" x14ac:dyDescent="0.25">
      <c r="A16" s="258" t="s">
        <v>24</v>
      </c>
      <c r="B16" s="259" t="s">
        <v>53</v>
      </c>
      <c r="C16" s="260">
        <f>SUM(C10:C15)</f>
        <v>0</v>
      </c>
      <c r="D16" s="260">
        <f>SUM(D10:D15)</f>
        <v>0</v>
      </c>
      <c r="E16" s="260">
        <f>SUM(E10:E15)</f>
        <v>0</v>
      </c>
      <c r="F16" s="260">
        <f>SUM(F10:F15)</f>
        <v>0</v>
      </c>
      <c r="G16" s="261">
        <f t="shared" si="0"/>
        <v>0</v>
      </c>
    </row>
    <row r="17" spans="1:7" s="182" customFormat="1" x14ac:dyDescent="0.2">
      <c r="A17" s="235"/>
      <c r="B17" s="235"/>
      <c r="C17" s="235"/>
      <c r="D17" s="235"/>
      <c r="E17" s="235"/>
      <c r="F17" s="235"/>
      <c r="G17" s="235"/>
    </row>
    <row r="18" spans="1:7" s="182" customFormat="1" x14ac:dyDescent="0.2">
      <c r="A18" s="235"/>
      <c r="B18" s="235"/>
      <c r="C18" s="235"/>
      <c r="D18" s="235"/>
      <c r="E18" s="235"/>
      <c r="F18" s="235"/>
      <c r="G18" s="235"/>
    </row>
    <row r="19" spans="1:7" s="182" customFormat="1" x14ac:dyDescent="0.2">
      <c r="A19" s="235"/>
      <c r="B19" s="235"/>
      <c r="C19" s="235"/>
      <c r="D19" s="235"/>
      <c r="E19" s="235"/>
      <c r="F19" s="235"/>
      <c r="G19" s="235"/>
    </row>
    <row r="20" spans="1:7" s="182" customFormat="1" ht="15.75" x14ac:dyDescent="0.25">
      <c r="A20" s="181" t="s">
        <v>463</v>
      </c>
      <c r="B20" s="235"/>
      <c r="C20" s="235"/>
      <c r="D20" s="235"/>
      <c r="E20" s="235"/>
      <c r="F20" s="235"/>
      <c r="G20" s="235"/>
    </row>
    <row r="21" spans="1:7" s="182" customFormat="1" x14ac:dyDescent="0.2">
      <c r="A21" s="235"/>
      <c r="B21" s="235"/>
      <c r="C21" s="235"/>
      <c r="D21" s="235"/>
      <c r="E21" s="235"/>
      <c r="F21" s="235"/>
      <c r="G21" s="235"/>
    </row>
    <row r="22" spans="1:7" x14ac:dyDescent="0.2">
      <c r="A22" s="235"/>
      <c r="B22" s="235"/>
      <c r="C22" s="235"/>
      <c r="D22" s="235"/>
      <c r="E22" s="235"/>
      <c r="F22" s="235"/>
      <c r="G22" s="235"/>
    </row>
    <row r="23" spans="1:7" x14ac:dyDescent="0.2">
      <c r="A23" s="235"/>
      <c r="B23" s="235"/>
      <c r="C23" s="182"/>
      <c r="D23" s="182"/>
      <c r="E23" s="182"/>
      <c r="F23" s="182"/>
      <c r="G23" s="235"/>
    </row>
    <row r="24" spans="1:7" ht="13.5" x14ac:dyDescent="0.25">
      <c r="A24" s="235"/>
      <c r="B24" s="235"/>
      <c r="C24" s="262"/>
      <c r="D24" s="263" t="s">
        <v>228</v>
      </c>
      <c r="E24" s="263"/>
      <c r="F24" s="262"/>
      <c r="G24" s="235"/>
    </row>
    <row r="25" spans="1:7" ht="13.5" x14ac:dyDescent="0.25">
      <c r="C25" s="188"/>
      <c r="D25" s="189"/>
      <c r="E25" s="189"/>
      <c r="F25" s="188"/>
    </row>
    <row r="26" spans="1:7" ht="13.5" x14ac:dyDescent="0.25">
      <c r="C26" s="188"/>
      <c r="D26" s="189"/>
      <c r="E26" s="189"/>
      <c r="F26" s="188"/>
    </row>
  </sheetData>
  <sheetProtection sheet="1"/>
  <mergeCells count="3">
    <mergeCell ref="C3:G3"/>
    <mergeCell ref="C5:F5"/>
    <mergeCell ref="A1:G1"/>
  </mergeCells>
  <phoneticPr fontId="30" type="noConversion"/>
  <printOptions horizontalCentered="1"/>
  <pageMargins left="0.78740157480314965" right="0.78740157480314965" top="1.149999999999999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
&amp;R&amp;"Times New Roman CE,Félkövér dőlt"&amp;11 9. melléklet az 1/2016.(II.24.)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69"/>
  <sheetViews>
    <sheetView zoomScale="120" zoomScaleNormal="120" zoomScaleSheetLayoutView="130" workbookViewId="0">
      <selection activeCell="E2" sqref="E2"/>
    </sheetView>
  </sheetViews>
  <sheetFormatPr defaultRowHeight="15.75" x14ac:dyDescent="0.25"/>
  <cols>
    <col min="1" max="1" width="9" style="366" customWidth="1"/>
    <col min="2" max="2" width="75.83203125" style="366" customWidth="1"/>
    <col min="3" max="3" width="15.5" style="367" customWidth="1"/>
    <col min="4" max="5" width="15.5" style="366" customWidth="1"/>
    <col min="6" max="6" width="9" style="42" customWidth="1"/>
    <col min="7" max="16384" width="9.33203125" style="42"/>
  </cols>
  <sheetData>
    <row r="1" spans="1:5" ht="15.95" customHeight="1" x14ac:dyDescent="0.25">
      <c r="A1" s="771" t="s">
        <v>15</v>
      </c>
      <c r="B1" s="771"/>
      <c r="C1" s="771"/>
      <c r="D1" s="771"/>
      <c r="E1" s="771"/>
    </row>
    <row r="2" spans="1:5" ht="15.95" customHeight="1" thickBot="1" x14ac:dyDescent="0.3">
      <c r="A2" s="767" t="s">
        <v>156</v>
      </c>
      <c r="B2" s="767"/>
      <c r="D2" s="156"/>
      <c r="E2" s="309"/>
    </row>
    <row r="3" spans="1:5" ht="38.1" customHeight="1" thickBot="1" x14ac:dyDescent="0.3">
      <c r="A3" s="22" t="s">
        <v>69</v>
      </c>
      <c r="B3" s="23" t="s">
        <v>17</v>
      </c>
      <c r="C3" s="23" t="s">
        <v>542</v>
      </c>
      <c r="D3" s="383" t="s">
        <v>543</v>
      </c>
      <c r="E3" s="178" t="s">
        <v>536</v>
      </c>
    </row>
    <row r="4" spans="1:5" s="44" customFormat="1" ht="12" customHeight="1" thickBot="1" x14ac:dyDescent="0.25">
      <c r="A4" s="36">
        <v>1</v>
      </c>
      <c r="B4" s="37">
        <v>2</v>
      </c>
      <c r="C4" s="37">
        <v>3</v>
      </c>
      <c r="D4" s="37">
        <v>4</v>
      </c>
      <c r="E4" s="412">
        <v>5</v>
      </c>
    </row>
    <row r="5" spans="1:5" s="1" customFormat="1" ht="12" customHeight="1" thickBot="1" x14ac:dyDescent="0.25">
      <c r="A5" s="19" t="s">
        <v>18</v>
      </c>
      <c r="B5" s="20" t="s">
        <v>263</v>
      </c>
      <c r="C5" s="539">
        <f>SUM(C6:C11)</f>
        <v>19417</v>
      </c>
      <c r="D5" s="375">
        <f>SUM(D6:D11)</f>
        <v>18881</v>
      </c>
      <c r="E5" s="375">
        <f>SUM(E6:E11)</f>
        <v>21992</v>
      </c>
    </row>
    <row r="6" spans="1:5" s="1" customFormat="1" ht="12" customHeight="1" x14ac:dyDescent="0.2">
      <c r="A6" s="14" t="s">
        <v>100</v>
      </c>
      <c r="B6" s="392" t="s">
        <v>264</v>
      </c>
      <c r="C6" s="377">
        <v>9413</v>
      </c>
      <c r="D6" s="377">
        <v>9186</v>
      </c>
      <c r="E6" s="268">
        <v>10170</v>
      </c>
    </row>
    <row r="7" spans="1:5" s="1" customFormat="1" ht="12" customHeight="1" x14ac:dyDescent="0.2">
      <c r="A7" s="13" t="s">
        <v>101</v>
      </c>
      <c r="B7" s="393" t="s">
        <v>265</v>
      </c>
      <c r="C7" s="376"/>
      <c r="D7" s="376"/>
      <c r="E7" s="267"/>
    </row>
    <row r="8" spans="1:5" s="1" customFormat="1" ht="12" customHeight="1" x14ac:dyDescent="0.2">
      <c r="A8" s="13" t="s">
        <v>102</v>
      </c>
      <c r="B8" s="393" t="s">
        <v>266</v>
      </c>
      <c r="C8" s="376">
        <v>4499</v>
      </c>
      <c r="D8" s="376">
        <v>4995</v>
      </c>
      <c r="E8" s="267">
        <v>10622</v>
      </c>
    </row>
    <row r="9" spans="1:5" s="1" customFormat="1" ht="12" customHeight="1" x14ac:dyDescent="0.2">
      <c r="A9" s="13" t="s">
        <v>103</v>
      </c>
      <c r="B9" s="393" t="s">
        <v>267</v>
      </c>
      <c r="C9" s="376">
        <v>709</v>
      </c>
      <c r="D9" s="376">
        <v>1200</v>
      </c>
      <c r="E9" s="267">
        <v>1200</v>
      </c>
    </row>
    <row r="10" spans="1:5" s="1" customFormat="1" ht="12" customHeight="1" x14ac:dyDescent="0.2">
      <c r="A10" s="13" t="s">
        <v>152</v>
      </c>
      <c r="B10" s="393" t="s">
        <v>268</v>
      </c>
      <c r="C10" s="431">
        <v>590</v>
      </c>
      <c r="D10" s="431">
        <v>3500</v>
      </c>
      <c r="E10" s="267"/>
    </row>
    <row r="11" spans="1:5" s="1" customFormat="1" ht="12" customHeight="1" thickBot="1" x14ac:dyDescent="0.25">
      <c r="A11" s="15" t="s">
        <v>104</v>
      </c>
      <c r="B11" s="296" t="s">
        <v>269</v>
      </c>
      <c r="C11" s="432">
        <v>4206</v>
      </c>
      <c r="D11" s="432"/>
      <c r="E11" s="267"/>
    </row>
    <row r="12" spans="1:5" s="1" customFormat="1" ht="12" customHeight="1" thickBot="1" x14ac:dyDescent="0.25">
      <c r="A12" s="19" t="s">
        <v>19</v>
      </c>
      <c r="B12" s="294" t="s">
        <v>270</v>
      </c>
      <c r="C12" s="539">
        <f>+C13+C14+C15+C16+C17</f>
        <v>24280</v>
      </c>
      <c r="D12" s="375">
        <f>+D13+D14+D15+D16+D17</f>
        <v>27948</v>
      </c>
      <c r="E12" s="266">
        <f>+E13+E14+E15+E16+E17</f>
        <v>19422</v>
      </c>
    </row>
    <row r="13" spans="1:5" s="1" customFormat="1" ht="12" customHeight="1" x14ac:dyDescent="0.2">
      <c r="A13" s="14" t="s">
        <v>106</v>
      </c>
      <c r="B13" s="392" t="s">
        <v>271</v>
      </c>
      <c r="C13" s="377"/>
      <c r="D13" s="377"/>
      <c r="E13" s="268"/>
    </row>
    <row r="14" spans="1:5" s="1" customFormat="1" ht="12" customHeight="1" x14ac:dyDescent="0.2">
      <c r="A14" s="13" t="s">
        <v>107</v>
      </c>
      <c r="B14" s="393" t="s">
        <v>272</v>
      </c>
      <c r="C14" s="376"/>
      <c r="D14" s="376"/>
      <c r="E14" s="267"/>
    </row>
    <row r="15" spans="1:5" s="1" customFormat="1" ht="12" customHeight="1" x14ac:dyDescent="0.2">
      <c r="A15" s="13" t="s">
        <v>108</v>
      </c>
      <c r="B15" s="393" t="s">
        <v>474</v>
      </c>
      <c r="C15" s="376"/>
      <c r="D15" s="376"/>
      <c r="E15" s="267"/>
    </row>
    <row r="16" spans="1:5" s="1" customFormat="1" ht="12" customHeight="1" x14ac:dyDescent="0.2">
      <c r="A16" s="13" t="s">
        <v>109</v>
      </c>
      <c r="B16" s="393" t="s">
        <v>475</v>
      </c>
      <c r="C16" s="376"/>
      <c r="D16" s="376"/>
      <c r="E16" s="267"/>
    </row>
    <row r="17" spans="1:5" s="1" customFormat="1" ht="12" customHeight="1" x14ac:dyDescent="0.2">
      <c r="A17" s="13" t="s">
        <v>110</v>
      </c>
      <c r="B17" s="393" t="s">
        <v>273</v>
      </c>
      <c r="C17" s="376">
        <v>24280</v>
      </c>
      <c r="D17" s="376">
        <v>27948</v>
      </c>
      <c r="E17" s="267">
        <v>19422</v>
      </c>
    </row>
    <row r="18" spans="1:5" s="1" customFormat="1" ht="12" customHeight="1" thickBot="1" x14ac:dyDescent="0.25">
      <c r="A18" s="15" t="s">
        <v>119</v>
      </c>
      <c r="B18" s="296" t="s">
        <v>274</v>
      </c>
      <c r="C18" s="378"/>
      <c r="D18" s="378"/>
      <c r="E18" s="269"/>
    </row>
    <row r="19" spans="1:5" s="1" customFormat="1" ht="12" customHeight="1" thickBot="1" x14ac:dyDescent="0.25">
      <c r="A19" s="19" t="s">
        <v>20</v>
      </c>
      <c r="B19" s="20" t="s">
        <v>275</v>
      </c>
      <c r="C19" s="375">
        <f>+C20+C21+C22+C23+C24</f>
        <v>11414</v>
      </c>
      <c r="D19" s="375">
        <f>+D20+D21+D22+D23+D24</f>
        <v>0</v>
      </c>
      <c r="E19" s="266">
        <f>+E20+E21+E22+E23+E24</f>
        <v>2100</v>
      </c>
    </row>
    <row r="20" spans="1:5" s="1" customFormat="1" ht="12" customHeight="1" x14ac:dyDescent="0.2">
      <c r="A20" s="14" t="s">
        <v>89</v>
      </c>
      <c r="B20" s="392" t="s">
        <v>276</v>
      </c>
      <c r="C20" s="377">
        <v>188</v>
      </c>
      <c r="D20" s="377"/>
      <c r="E20" s="268"/>
    </row>
    <row r="21" spans="1:5" s="1" customFormat="1" ht="12" customHeight="1" x14ac:dyDescent="0.2">
      <c r="A21" s="13" t="s">
        <v>90</v>
      </c>
      <c r="B21" s="393" t="s">
        <v>277</v>
      </c>
      <c r="C21" s="376"/>
      <c r="D21" s="376"/>
      <c r="E21" s="267"/>
    </row>
    <row r="22" spans="1:5" s="1" customFormat="1" ht="12" customHeight="1" x14ac:dyDescent="0.2">
      <c r="A22" s="13" t="s">
        <v>91</v>
      </c>
      <c r="B22" s="393" t="s">
        <v>476</v>
      </c>
      <c r="C22" s="376"/>
      <c r="D22" s="376"/>
      <c r="E22" s="267"/>
    </row>
    <row r="23" spans="1:5" s="1" customFormat="1" ht="12" customHeight="1" x14ac:dyDescent="0.2">
      <c r="A23" s="13" t="s">
        <v>92</v>
      </c>
      <c r="B23" s="393" t="s">
        <v>477</v>
      </c>
      <c r="C23" s="376"/>
      <c r="D23" s="376"/>
      <c r="E23" s="267"/>
    </row>
    <row r="24" spans="1:5" s="1" customFormat="1" ht="12" customHeight="1" x14ac:dyDescent="0.2">
      <c r="A24" s="13" t="s">
        <v>175</v>
      </c>
      <c r="B24" s="393" t="s">
        <v>278</v>
      </c>
      <c r="C24" s="376">
        <v>11226</v>
      </c>
      <c r="D24" s="376"/>
      <c r="E24" s="267">
        <v>2100</v>
      </c>
    </row>
    <row r="25" spans="1:5" s="1" customFormat="1" ht="12" customHeight="1" thickBot="1" x14ac:dyDescent="0.25">
      <c r="A25" s="15" t="s">
        <v>176</v>
      </c>
      <c r="B25" s="296" t="s">
        <v>279</v>
      </c>
      <c r="C25" s="378"/>
      <c r="D25" s="378"/>
      <c r="E25" s="269"/>
    </row>
    <row r="26" spans="1:5" s="1" customFormat="1" ht="12" customHeight="1" thickBot="1" x14ac:dyDescent="0.25">
      <c r="A26" s="19" t="s">
        <v>177</v>
      </c>
      <c r="B26" s="20" t="s">
        <v>280</v>
      </c>
      <c r="C26" s="409">
        <f>+C27+C31+C32+C33</f>
        <v>6376</v>
      </c>
      <c r="D26" s="409">
        <f>+D27+D31+D32+D33</f>
        <v>11965</v>
      </c>
      <c r="E26" s="409">
        <f>+E27+E31+E32+E33</f>
        <v>6874</v>
      </c>
    </row>
    <row r="27" spans="1:5" s="1" customFormat="1" ht="12" customHeight="1" x14ac:dyDescent="0.2">
      <c r="A27" s="16" t="s">
        <v>281</v>
      </c>
      <c r="B27" s="529" t="s">
        <v>287</v>
      </c>
      <c r="C27" s="530">
        <v>844</v>
      </c>
      <c r="D27" s="530">
        <v>735</v>
      </c>
      <c r="E27" s="531">
        <v>735</v>
      </c>
    </row>
    <row r="28" spans="1:5" s="1" customFormat="1" ht="12" customHeight="1" x14ac:dyDescent="0.2">
      <c r="A28" s="13" t="s">
        <v>282</v>
      </c>
      <c r="B28" s="392" t="s">
        <v>510</v>
      </c>
      <c r="C28" s="411"/>
      <c r="D28" s="411"/>
      <c r="E28" s="410"/>
    </row>
    <row r="29" spans="1:5" s="1" customFormat="1" ht="12" customHeight="1" x14ac:dyDescent="0.2">
      <c r="A29" s="13" t="s">
        <v>509</v>
      </c>
      <c r="B29" s="393" t="s">
        <v>288</v>
      </c>
      <c r="C29" s="376">
        <v>844</v>
      </c>
      <c r="D29" s="376">
        <v>735</v>
      </c>
      <c r="E29" s="267">
        <v>735</v>
      </c>
    </row>
    <row r="30" spans="1:5" s="1" customFormat="1" ht="12" customHeight="1" x14ac:dyDescent="0.2">
      <c r="A30" s="13" t="s">
        <v>517</v>
      </c>
      <c r="B30" s="393" t="s">
        <v>530</v>
      </c>
      <c r="C30" s="376"/>
      <c r="D30" s="376"/>
      <c r="E30" s="267"/>
    </row>
    <row r="31" spans="1:5" s="1" customFormat="1" ht="12" customHeight="1" x14ac:dyDescent="0.2">
      <c r="A31" s="13" t="s">
        <v>284</v>
      </c>
      <c r="B31" s="540" t="s">
        <v>531</v>
      </c>
      <c r="C31" s="376">
        <v>5205</v>
      </c>
      <c r="D31" s="376">
        <v>10957</v>
      </c>
      <c r="E31" s="267">
        <v>5864</v>
      </c>
    </row>
    <row r="32" spans="1:5" s="1" customFormat="1" ht="12" customHeight="1" x14ac:dyDescent="0.2">
      <c r="A32" s="13" t="s">
        <v>285</v>
      </c>
      <c r="B32" s="393" t="s">
        <v>291</v>
      </c>
      <c r="C32" s="376"/>
      <c r="D32" s="376">
        <v>16</v>
      </c>
      <c r="E32" s="267"/>
    </row>
    <row r="33" spans="1:5" s="1" customFormat="1" ht="12" customHeight="1" thickBot="1" x14ac:dyDescent="0.25">
      <c r="A33" s="17" t="s">
        <v>286</v>
      </c>
      <c r="B33" s="532" t="s">
        <v>292</v>
      </c>
      <c r="C33" s="464">
        <v>327</v>
      </c>
      <c r="D33" s="464">
        <v>257</v>
      </c>
      <c r="E33" s="460">
        <v>275</v>
      </c>
    </row>
    <row r="34" spans="1:5" s="1" customFormat="1" ht="12" customHeight="1" thickBot="1" x14ac:dyDescent="0.25">
      <c r="A34" s="19" t="s">
        <v>22</v>
      </c>
      <c r="B34" s="20" t="s">
        <v>293</v>
      </c>
      <c r="C34" s="539">
        <f>SUM(C35:C44)</f>
        <v>7585</v>
      </c>
      <c r="D34" s="375">
        <f>SUM(D35:D44)</f>
        <v>13202</v>
      </c>
      <c r="E34" s="266">
        <f>SUM(E35:E44)</f>
        <v>8990</v>
      </c>
    </row>
    <row r="35" spans="1:5" s="1" customFormat="1" ht="12" customHeight="1" x14ac:dyDescent="0.2">
      <c r="A35" s="14" t="s">
        <v>93</v>
      </c>
      <c r="B35" s="392" t="s">
        <v>296</v>
      </c>
      <c r="C35" s="377">
        <v>1570</v>
      </c>
      <c r="D35" s="377">
        <v>2736</v>
      </c>
      <c r="E35" s="268">
        <v>4000</v>
      </c>
    </row>
    <row r="36" spans="1:5" s="1" customFormat="1" ht="12" customHeight="1" x14ac:dyDescent="0.2">
      <c r="A36" s="13" t="s">
        <v>94</v>
      </c>
      <c r="B36" s="393" t="s">
        <v>297</v>
      </c>
      <c r="C36" s="376">
        <v>823</v>
      </c>
      <c r="D36" s="376">
        <v>848</v>
      </c>
      <c r="E36" s="267">
        <v>840</v>
      </c>
    </row>
    <row r="37" spans="1:5" s="1" customFormat="1" ht="12" customHeight="1" x14ac:dyDescent="0.2">
      <c r="A37" s="13" t="s">
        <v>95</v>
      </c>
      <c r="B37" s="393" t="s">
        <v>298</v>
      </c>
      <c r="C37" s="376">
        <v>0</v>
      </c>
      <c r="D37" s="376"/>
      <c r="E37" s="267"/>
    </row>
    <row r="38" spans="1:5" s="1" customFormat="1" ht="12" customHeight="1" x14ac:dyDescent="0.2">
      <c r="A38" s="13" t="s">
        <v>179</v>
      </c>
      <c r="B38" s="393" t="s">
        <v>299</v>
      </c>
      <c r="C38" s="376"/>
      <c r="D38" s="376"/>
      <c r="E38" s="267"/>
    </row>
    <row r="39" spans="1:5" s="1" customFormat="1" ht="12" customHeight="1" x14ac:dyDescent="0.2">
      <c r="A39" s="13" t="s">
        <v>180</v>
      </c>
      <c r="B39" s="393" t="s">
        <v>300</v>
      </c>
      <c r="C39" s="376">
        <v>2144</v>
      </c>
      <c r="D39" s="376">
        <v>1943</v>
      </c>
      <c r="E39" s="267">
        <v>2300</v>
      </c>
    </row>
    <row r="40" spans="1:5" s="1" customFormat="1" ht="12" customHeight="1" x14ac:dyDescent="0.2">
      <c r="A40" s="13" t="s">
        <v>181</v>
      </c>
      <c r="B40" s="393" t="s">
        <v>301</v>
      </c>
      <c r="C40" s="376"/>
      <c r="D40" s="376"/>
      <c r="E40" s="267"/>
    </row>
    <row r="41" spans="1:5" s="1" customFormat="1" ht="12" customHeight="1" x14ac:dyDescent="0.2">
      <c r="A41" s="13" t="s">
        <v>182</v>
      </c>
      <c r="B41" s="393" t="s">
        <v>302</v>
      </c>
      <c r="C41" s="376"/>
      <c r="D41" s="376"/>
      <c r="E41" s="267"/>
    </row>
    <row r="42" spans="1:5" s="1" customFormat="1" ht="12" customHeight="1" x14ac:dyDescent="0.2">
      <c r="A42" s="13" t="s">
        <v>183</v>
      </c>
      <c r="B42" s="393" t="s">
        <v>303</v>
      </c>
      <c r="C42" s="376">
        <v>2</v>
      </c>
      <c r="D42" s="376"/>
      <c r="E42" s="267"/>
    </row>
    <row r="43" spans="1:5" s="1" customFormat="1" ht="12" customHeight="1" x14ac:dyDescent="0.2">
      <c r="A43" s="13" t="s">
        <v>294</v>
      </c>
      <c r="B43" s="393" t="s">
        <v>304</v>
      </c>
      <c r="C43" s="379"/>
      <c r="D43" s="379">
        <v>120</v>
      </c>
      <c r="E43" s="270"/>
    </row>
    <row r="44" spans="1:5" s="1" customFormat="1" ht="12" customHeight="1" thickBot="1" x14ac:dyDescent="0.25">
      <c r="A44" s="15" t="s">
        <v>295</v>
      </c>
      <c r="B44" s="296" t="s">
        <v>305</v>
      </c>
      <c r="C44" s="380">
        <v>3046</v>
      </c>
      <c r="D44" s="380">
        <v>7555</v>
      </c>
      <c r="E44" s="541">
        <v>1850</v>
      </c>
    </row>
    <row r="45" spans="1:5" s="1" customFormat="1" ht="12" customHeight="1" thickBot="1" x14ac:dyDescent="0.25">
      <c r="A45" s="19" t="s">
        <v>23</v>
      </c>
      <c r="B45" s="20" t="s">
        <v>306</v>
      </c>
      <c r="C45" s="375">
        <f>SUM(C46:C50)</f>
        <v>0</v>
      </c>
      <c r="D45" s="375">
        <f>SUM(D46:D50)</f>
        <v>0</v>
      </c>
      <c r="E45" s="266">
        <f>SUM(E46:E50)</f>
        <v>1800</v>
      </c>
    </row>
    <row r="46" spans="1:5" s="1" customFormat="1" ht="12" customHeight="1" x14ac:dyDescent="0.2">
      <c r="A46" s="14" t="s">
        <v>96</v>
      </c>
      <c r="B46" s="392" t="s">
        <v>310</v>
      </c>
      <c r="C46" s="415"/>
      <c r="D46" s="415"/>
      <c r="E46" s="293"/>
    </row>
    <row r="47" spans="1:5" s="1" customFormat="1" ht="12" customHeight="1" x14ac:dyDescent="0.2">
      <c r="A47" s="13" t="s">
        <v>97</v>
      </c>
      <c r="B47" s="393" t="s">
        <v>311</v>
      </c>
      <c r="C47" s="379"/>
      <c r="D47" s="379"/>
      <c r="E47" s="270"/>
    </row>
    <row r="48" spans="1:5" s="1" customFormat="1" ht="12" customHeight="1" x14ac:dyDescent="0.2">
      <c r="A48" s="13" t="s">
        <v>307</v>
      </c>
      <c r="B48" s="393" t="s">
        <v>312</v>
      </c>
      <c r="C48" s="379"/>
      <c r="D48" s="379"/>
      <c r="E48" s="270">
        <v>1800</v>
      </c>
    </row>
    <row r="49" spans="1:5" s="1" customFormat="1" ht="12" customHeight="1" x14ac:dyDescent="0.2">
      <c r="A49" s="13" t="s">
        <v>308</v>
      </c>
      <c r="B49" s="393" t="s">
        <v>313</v>
      </c>
      <c r="C49" s="379"/>
      <c r="D49" s="379"/>
      <c r="E49" s="270"/>
    </row>
    <row r="50" spans="1:5" s="1" customFormat="1" ht="12" customHeight="1" thickBot="1" x14ac:dyDescent="0.25">
      <c r="A50" s="15" t="s">
        <v>309</v>
      </c>
      <c r="B50" s="296" t="s">
        <v>314</v>
      </c>
      <c r="C50" s="380"/>
      <c r="D50" s="380"/>
      <c r="E50" s="271"/>
    </row>
    <row r="51" spans="1:5" s="1" customFormat="1" ht="12" customHeight="1" thickBot="1" x14ac:dyDescent="0.25">
      <c r="A51" s="19" t="s">
        <v>184</v>
      </c>
      <c r="B51" s="20" t="s">
        <v>315</v>
      </c>
      <c r="C51" s="539">
        <f>SUM(C52:C54)</f>
        <v>2000</v>
      </c>
      <c r="D51" s="375">
        <f>SUM(D52:D54)</f>
        <v>6500</v>
      </c>
      <c r="E51" s="266">
        <f>SUM(E52:E54)</f>
        <v>0</v>
      </c>
    </row>
    <row r="52" spans="1:5" s="1" customFormat="1" ht="12" customHeight="1" x14ac:dyDescent="0.2">
      <c r="A52" s="14" t="s">
        <v>98</v>
      </c>
      <c r="B52" s="392" t="s">
        <v>316</v>
      </c>
      <c r="C52" s="377"/>
      <c r="D52" s="377"/>
      <c r="E52" s="268"/>
    </row>
    <row r="53" spans="1:5" s="1" customFormat="1" ht="12" customHeight="1" x14ac:dyDescent="0.2">
      <c r="A53" s="13" t="s">
        <v>99</v>
      </c>
      <c r="B53" s="393" t="s">
        <v>478</v>
      </c>
      <c r="C53" s="376">
        <v>2000</v>
      </c>
      <c r="D53" s="376">
        <v>6500</v>
      </c>
      <c r="E53" s="267"/>
    </row>
    <row r="54" spans="1:5" s="1" customFormat="1" ht="12" customHeight="1" x14ac:dyDescent="0.2">
      <c r="A54" s="13" t="s">
        <v>320</v>
      </c>
      <c r="B54" s="393" t="s">
        <v>318</v>
      </c>
      <c r="C54" s="376"/>
      <c r="D54" s="376"/>
      <c r="E54" s="267"/>
    </row>
    <row r="55" spans="1:5" s="1" customFormat="1" ht="12" customHeight="1" thickBot="1" x14ac:dyDescent="0.25">
      <c r="A55" s="15" t="s">
        <v>321</v>
      </c>
      <c r="B55" s="296" t="s">
        <v>319</v>
      </c>
      <c r="C55" s="378"/>
      <c r="D55" s="378"/>
      <c r="E55" s="269"/>
    </row>
    <row r="56" spans="1:5" s="1" customFormat="1" ht="12" customHeight="1" thickBot="1" x14ac:dyDescent="0.25">
      <c r="A56" s="19" t="s">
        <v>25</v>
      </c>
      <c r="B56" s="294" t="s">
        <v>322</v>
      </c>
      <c r="C56" s="375">
        <f>SUM(C57:C59)</f>
        <v>0</v>
      </c>
      <c r="D56" s="375">
        <f>SUM(D57:D59)</f>
        <v>0</v>
      </c>
      <c r="E56" s="266">
        <f>SUM(E57:E59)</f>
        <v>0</v>
      </c>
    </row>
    <row r="57" spans="1:5" s="1" customFormat="1" ht="12" customHeight="1" x14ac:dyDescent="0.2">
      <c r="A57" s="13" t="s">
        <v>185</v>
      </c>
      <c r="B57" s="392" t="s">
        <v>324</v>
      </c>
      <c r="C57" s="379"/>
      <c r="D57" s="379"/>
      <c r="E57" s="270"/>
    </row>
    <row r="58" spans="1:5" s="1" customFormat="1" ht="12" customHeight="1" x14ac:dyDescent="0.2">
      <c r="A58" s="13" t="s">
        <v>186</v>
      </c>
      <c r="B58" s="393" t="s">
        <v>479</v>
      </c>
      <c r="C58" s="379"/>
      <c r="D58" s="379"/>
      <c r="E58" s="270"/>
    </row>
    <row r="59" spans="1:5" s="1" customFormat="1" ht="12" customHeight="1" x14ac:dyDescent="0.2">
      <c r="A59" s="13" t="s">
        <v>235</v>
      </c>
      <c r="B59" s="393" t="s">
        <v>325</v>
      </c>
      <c r="C59" s="379"/>
      <c r="D59" s="379"/>
      <c r="E59" s="270"/>
    </row>
    <row r="60" spans="1:5" s="1" customFormat="1" ht="12" customHeight="1" thickBot="1" x14ac:dyDescent="0.25">
      <c r="A60" s="13" t="s">
        <v>323</v>
      </c>
      <c r="B60" s="296" t="s">
        <v>326</v>
      </c>
      <c r="C60" s="379"/>
      <c r="D60" s="379"/>
      <c r="E60" s="270"/>
    </row>
    <row r="61" spans="1:5" s="1" customFormat="1" ht="12" customHeight="1" thickBot="1" x14ac:dyDescent="0.25">
      <c r="A61" s="19" t="s">
        <v>26</v>
      </c>
      <c r="B61" s="20" t="s">
        <v>327</v>
      </c>
      <c r="C61" s="382">
        <f>+C5+C12+C19+C26+C34+C45+C51+C56</f>
        <v>71072</v>
      </c>
      <c r="D61" s="382">
        <f>+D5+D12+D19+D26+D34+D45+D51+D56</f>
        <v>78496</v>
      </c>
      <c r="E61" s="409">
        <f>+E5+E12+E19+E26+E34+E45+E51+E56</f>
        <v>61178</v>
      </c>
    </row>
    <row r="62" spans="1:5" s="1" customFormat="1" ht="12" customHeight="1" thickBot="1" x14ac:dyDescent="0.25">
      <c r="A62" s="416" t="s">
        <v>328</v>
      </c>
      <c r="B62" s="294" t="s">
        <v>329</v>
      </c>
      <c r="C62" s="375">
        <f>SUM(C63:C65)</f>
        <v>0</v>
      </c>
      <c r="D62" s="375">
        <f>SUM(D63:D65)</f>
        <v>0</v>
      </c>
      <c r="E62" s="266">
        <f>SUM(E63:E65)</f>
        <v>0</v>
      </c>
    </row>
    <row r="63" spans="1:5" s="1" customFormat="1" ht="12" customHeight="1" x14ac:dyDescent="0.2">
      <c r="A63" s="13" t="s">
        <v>362</v>
      </c>
      <c r="B63" s="392" t="s">
        <v>330</v>
      </c>
      <c r="C63" s="379"/>
      <c r="D63" s="379"/>
      <c r="E63" s="270"/>
    </row>
    <row r="64" spans="1:5" s="1" customFormat="1" ht="12" customHeight="1" x14ac:dyDescent="0.2">
      <c r="A64" s="13" t="s">
        <v>371</v>
      </c>
      <c r="B64" s="393" t="s">
        <v>331</v>
      </c>
      <c r="C64" s="379"/>
      <c r="D64" s="379"/>
      <c r="E64" s="270"/>
    </row>
    <row r="65" spans="1:5" s="1" customFormat="1" ht="12" customHeight="1" thickBot="1" x14ac:dyDescent="0.25">
      <c r="A65" s="13" t="s">
        <v>372</v>
      </c>
      <c r="B65" s="445" t="s">
        <v>483</v>
      </c>
      <c r="C65" s="379"/>
      <c r="D65" s="379"/>
      <c r="E65" s="270"/>
    </row>
    <row r="66" spans="1:5" s="1" customFormat="1" ht="12" customHeight="1" thickBot="1" x14ac:dyDescent="0.25">
      <c r="A66" s="416" t="s">
        <v>333</v>
      </c>
      <c r="B66" s="294" t="s">
        <v>334</v>
      </c>
      <c r="C66" s="375">
        <f>SUM(C67:C70)</f>
        <v>0</v>
      </c>
      <c r="D66" s="375">
        <f>SUM(D67:D70)</f>
        <v>0</v>
      </c>
      <c r="E66" s="266">
        <f>SUM(E67:E70)</f>
        <v>0</v>
      </c>
    </row>
    <row r="67" spans="1:5" s="1" customFormat="1" ht="12" customHeight="1" x14ac:dyDescent="0.2">
      <c r="A67" s="13" t="s">
        <v>153</v>
      </c>
      <c r="B67" s="392" t="s">
        <v>335</v>
      </c>
      <c r="C67" s="379"/>
      <c r="D67" s="379"/>
      <c r="E67" s="270"/>
    </row>
    <row r="68" spans="1:5" s="1" customFormat="1" ht="12" customHeight="1" x14ac:dyDescent="0.2">
      <c r="A68" s="13" t="s">
        <v>154</v>
      </c>
      <c r="B68" s="393" t="s">
        <v>336</v>
      </c>
      <c r="C68" s="379"/>
      <c r="D68" s="379"/>
      <c r="E68" s="270"/>
    </row>
    <row r="69" spans="1:5" s="1" customFormat="1" ht="12" customHeight="1" x14ac:dyDescent="0.2">
      <c r="A69" s="13" t="s">
        <v>363</v>
      </c>
      <c r="B69" s="393" t="s">
        <v>337</v>
      </c>
      <c r="C69" s="379"/>
      <c r="D69" s="379"/>
      <c r="E69" s="270"/>
    </row>
    <row r="70" spans="1:5" s="1" customFormat="1" ht="17.25" customHeight="1" thickBot="1" x14ac:dyDescent="0.25">
      <c r="A70" s="13" t="s">
        <v>364</v>
      </c>
      <c r="B70" s="296" t="s">
        <v>338</v>
      </c>
      <c r="C70" s="379"/>
      <c r="D70" s="379"/>
      <c r="E70" s="270"/>
    </row>
    <row r="71" spans="1:5" s="1" customFormat="1" ht="12" customHeight="1" thickBot="1" x14ac:dyDescent="0.25">
      <c r="A71" s="416" t="s">
        <v>339</v>
      </c>
      <c r="B71" s="294" t="s">
        <v>340</v>
      </c>
      <c r="C71" s="375">
        <f>SUM(C72:C73)</f>
        <v>0</v>
      </c>
      <c r="D71" s="375">
        <f>SUM(D72:D73)</f>
        <v>2309</v>
      </c>
      <c r="E71" s="266">
        <f>SUM(E72:E73)</f>
        <v>7012</v>
      </c>
    </row>
    <row r="72" spans="1:5" s="1" customFormat="1" ht="12" customHeight="1" x14ac:dyDescent="0.2">
      <c r="A72" s="13" t="s">
        <v>365</v>
      </c>
      <c r="B72" s="392" t="s">
        <v>341</v>
      </c>
      <c r="C72" s="379"/>
      <c r="D72" s="379">
        <v>2309</v>
      </c>
      <c r="E72" s="270">
        <v>7012</v>
      </c>
    </row>
    <row r="73" spans="1:5" s="1" customFormat="1" ht="12" customHeight="1" thickBot="1" x14ac:dyDescent="0.25">
      <c r="A73" s="13" t="s">
        <v>366</v>
      </c>
      <c r="B73" s="296" t="s">
        <v>342</v>
      </c>
      <c r="C73" s="379"/>
      <c r="D73" s="379"/>
      <c r="E73" s="270"/>
    </row>
    <row r="74" spans="1:5" s="1" customFormat="1" ht="12" customHeight="1" thickBot="1" x14ac:dyDescent="0.25">
      <c r="A74" s="416" t="s">
        <v>343</v>
      </c>
      <c r="B74" s="294" t="s">
        <v>344</v>
      </c>
      <c r="C74" s="375">
        <f>SUM(C75:C78)</f>
        <v>0</v>
      </c>
      <c r="D74" s="375">
        <f>SUM(D75:D78)</f>
        <v>880</v>
      </c>
      <c r="E74" s="266">
        <f>SUM(E75:E78)</f>
        <v>0</v>
      </c>
    </row>
    <row r="75" spans="1:5" s="1" customFormat="1" ht="12" customHeight="1" x14ac:dyDescent="0.2">
      <c r="A75" s="13" t="s">
        <v>367</v>
      </c>
      <c r="B75" s="392" t="s">
        <v>345</v>
      </c>
      <c r="C75" s="379"/>
      <c r="D75" s="379">
        <v>880</v>
      </c>
      <c r="E75" s="270"/>
    </row>
    <row r="76" spans="1:5" s="1" customFormat="1" ht="12" customHeight="1" x14ac:dyDescent="0.2">
      <c r="A76" s="13" t="s">
        <v>368</v>
      </c>
      <c r="B76" s="393" t="s">
        <v>346</v>
      </c>
      <c r="C76" s="379"/>
      <c r="D76" s="379"/>
      <c r="E76" s="270"/>
    </row>
    <row r="77" spans="1:5" s="1" customFormat="1" ht="12" customHeight="1" x14ac:dyDescent="0.2">
      <c r="A77" s="15" t="s">
        <v>369</v>
      </c>
      <c r="B77" s="537" t="s">
        <v>470</v>
      </c>
      <c r="C77" s="379"/>
      <c r="D77" s="379"/>
      <c r="E77" s="270"/>
    </row>
    <row r="78" spans="1:5" s="1" customFormat="1" ht="12" customHeight="1" thickBot="1" x14ac:dyDescent="0.25">
      <c r="A78" s="538" t="s">
        <v>516</v>
      </c>
      <c r="B78" s="296" t="s">
        <v>347</v>
      </c>
      <c r="C78" s="380"/>
      <c r="D78" s="380"/>
      <c r="E78" s="271"/>
    </row>
    <row r="79" spans="1:5" s="1" customFormat="1" ht="12" customHeight="1" thickBot="1" x14ac:dyDescent="0.25">
      <c r="A79" s="416" t="s">
        <v>348</v>
      </c>
      <c r="B79" s="294" t="s">
        <v>370</v>
      </c>
      <c r="C79" s="375">
        <f>SUM(C80:C83)</f>
        <v>0</v>
      </c>
      <c r="D79" s="375">
        <f>SUM(D80:D83)</f>
        <v>0</v>
      </c>
      <c r="E79" s="266">
        <f>SUM(E80:E83)</f>
        <v>0</v>
      </c>
    </row>
    <row r="80" spans="1:5" s="1" customFormat="1" ht="12" customHeight="1" x14ac:dyDescent="0.2">
      <c r="A80" s="417" t="s">
        <v>349</v>
      </c>
      <c r="B80" s="392" t="s">
        <v>350</v>
      </c>
      <c r="C80" s="379"/>
      <c r="D80" s="379"/>
      <c r="E80" s="270"/>
    </row>
    <row r="81" spans="1:6" s="1" customFormat="1" ht="12" customHeight="1" x14ac:dyDescent="0.2">
      <c r="A81" s="418" t="s">
        <v>351</v>
      </c>
      <c r="B81" s="393" t="s">
        <v>352</v>
      </c>
      <c r="C81" s="379"/>
      <c r="D81" s="379"/>
      <c r="E81" s="270"/>
    </row>
    <row r="82" spans="1:6" s="1" customFormat="1" ht="12" customHeight="1" x14ac:dyDescent="0.2">
      <c r="A82" s="418" t="s">
        <v>353</v>
      </c>
      <c r="B82" s="393" t="s">
        <v>354</v>
      </c>
      <c r="C82" s="379"/>
      <c r="D82" s="379"/>
      <c r="E82" s="270"/>
    </row>
    <row r="83" spans="1:6" s="1" customFormat="1" ht="12" customHeight="1" thickBot="1" x14ac:dyDescent="0.25">
      <c r="A83" s="419" t="s">
        <v>355</v>
      </c>
      <c r="B83" s="296" t="s">
        <v>356</v>
      </c>
      <c r="C83" s="379"/>
      <c r="D83" s="379"/>
      <c r="E83" s="270"/>
    </row>
    <row r="84" spans="1:6" s="1" customFormat="1" ht="12" customHeight="1" thickBot="1" x14ac:dyDescent="0.25">
      <c r="A84" s="416" t="s">
        <v>357</v>
      </c>
      <c r="B84" s="294" t="s">
        <v>358</v>
      </c>
      <c r="C84" s="421"/>
      <c r="D84" s="421"/>
      <c r="E84" s="422"/>
    </row>
    <row r="85" spans="1:6" s="1" customFormat="1" ht="12" customHeight="1" thickBot="1" x14ac:dyDescent="0.25">
      <c r="A85" s="416" t="s">
        <v>359</v>
      </c>
      <c r="B85" s="443" t="s">
        <v>360</v>
      </c>
      <c r="C85" s="382">
        <f>+C62+C66+C71+C74+C79+C84</f>
        <v>0</v>
      </c>
      <c r="D85" s="382">
        <f>+D62+D66+D71+D74+D79+D84</f>
        <v>3189</v>
      </c>
      <c r="E85" s="409">
        <f>+E62+E66+E71+E74+E79+E84</f>
        <v>7012</v>
      </c>
    </row>
    <row r="86" spans="1:6" s="1" customFormat="1" ht="12" customHeight="1" thickBot="1" x14ac:dyDescent="0.25">
      <c r="A86" s="420"/>
      <c r="B86" s="444" t="s">
        <v>529</v>
      </c>
      <c r="C86" s="382"/>
      <c r="D86" s="382"/>
      <c r="E86" s="409"/>
    </row>
    <row r="87" spans="1:6" s="1" customFormat="1" ht="12" customHeight="1" thickBot="1" x14ac:dyDescent="0.25">
      <c r="A87" s="420" t="s">
        <v>373</v>
      </c>
      <c r="B87" s="444" t="s">
        <v>361</v>
      </c>
      <c r="C87" s="382">
        <f>+C61+C85+C86</f>
        <v>71072</v>
      </c>
      <c r="D87" s="382">
        <f>+D61+D85</f>
        <v>81685</v>
      </c>
      <c r="E87" s="409">
        <f>+E61+E85</f>
        <v>68190</v>
      </c>
    </row>
    <row r="88" spans="1:6" s="1" customFormat="1" ht="12" customHeight="1" x14ac:dyDescent="0.2">
      <c r="A88" s="353"/>
      <c r="B88" s="354"/>
      <c r="C88" s="355"/>
      <c r="D88" s="356"/>
      <c r="E88" s="357"/>
    </row>
    <row r="89" spans="1:6" s="1" customFormat="1" ht="12" customHeight="1" x14ac:dyDescent="0.2">
      <c r="A89" s="771" t="s">
        <v>47</v>
      </c>
      <c r="B89" s="771"/>
      <c r="C89" s="771"/>
      <c r="D89" s="771"/>
      <c r="E89" s="771"/>
    </row>
    <row r="90" spans="1:6" s="1" customFormat="1" ht="12" customHeight="1" thickBot="1" x14ac:dyDescent="0.25">
      <c r="A90" s="768" t="s">
        <v>157</v>
      </c>
      <c r="B90" s="768"/>
      <c r="C90" s="367"/>
      <c r="D90" s="156"/>
      <c r="E90" s="309" t="s">
        <v>234</v>
      </c>
    </row>
    <row r="91" spans="1:6" s="1" customFormat="1" ht="24" customHeight="1" thickBot="1" x14ac:dyDescent="0.25">
      <c r="A91" s="22" t="s">
        <v>16</v>
      </c>
      <c r="B91" s="23" t="s">
        <v>48</v>
      </c>
      <c r="C91" s="23" t="s">
        <v>542</v>
      </c>
      <c r="D91" s="383" t="s">
        <v>543</v>
      </c>
      <c r="E91" s="178" t="s">
        <v>536</v>
      </c>
      <c r="F91" s="164"/>
    </row>
    <row r="92" spans="1:6" s="1" customFormat="1" ht="12" customHeight="1" thickBot="1" x14ac:dyDescent="0.25">
      <c r="A92" s="36">
        <v>1</v>
      </c>
      <c r="B92" s="37">
        <v>2</v>
      </c>
      <c r="C92" s="37">
        <v>3</v>
      </c>
      <c r="D92" s="37">
        <v>4</v>
      </c>
      <c r="E92" s="38">
        <v>5</v>
      </c>
      <c r="F92" s="164"/>
    </row>
    <row r="93" spans="1:6" s="1" customFormat="1" ht="15" customHeight="1" thickBot="1" x14ac:dyDescent="0.25">
      <c r="A93" s="21" t="s">
        <v>18</v>
      </c>
      <c r="B93" s="30" t="s">
        <v>376</v>
      </c>
      <c r="C93" s="446">
        <f>SUM(C94:C98)</f>
        <v>50807</v>
      </c>
      <c r="D93" s="374">
        <f>+D94+D95+D96+D97+D98</f>
        <v>68858</v>
      </c>
      <c r="E93" s="458">
        <f>+E94+E95+E96+E97+E98</f>
        <v>57990</v>
      </c>
      <c r="F93" s="164"/>
    </row>
    <row r="94" spans="1:6" s="1" customFormat="1" ht="12.95" customHeight="1" x14ac:dyDescent="0.2">
      <c r="A94" s="16" t="s">
        <v>100</v>
      </c>
      <c r="B94" s="9" t="s">
        <v>49</v>
      </c>
      <c r="C94" s="447">
        <v>20344</v>
      </c>
      <c r="D94" s="463">
        <v>21936</v>
      </c>
      <c r="E94" s="459">
        <v>23458</v>
      </c>
    </row>
    <row r="95" spans="1:6" ht="16.5" customHeight="1" x14ac:dyDescent="0.25">
      <c r="A95" s="13" t="s">
        <v>101</v>
      </c>
      <c r="B95" s="7" t="s">
        <v>187</v>
      </c>
      <c r="C95" s="448">
        <v>3431</v>
      </c>
      <c r="D95" s="376">
        <v>3643</v>
      </c>
      <c r="E95" s="267">
        <v>4405</v>
      </c>
    </row>
    <row r="96" spans="1:6" x14ac:dyDescent="0.25">
      <c r="A96" s="13" t="s">
        <v>102</v>
      </c>
      <c r="B96" s="7" t="s">
        <v>143</v>
      </c>
      <c r="C96" s="449">
        <v>21121</v>
      </c>
      <c r="D96" s="378">
        <v>28159</v>
      </c>
      <c r="E96" s="269">
        <v>24126</v>
      </c>
    </row>
    <row r="97" spans="1:5" s="44" customFormat="1" ht="12" customHeight="1" x14ac:dyDescent="0.2">
      <c r="A97" s="13" t="s">
        <v>103</v>
      </c>
      <c r="B97" s="10" t="s">
        <v>188</v>
      </c>
      <c r="C97" s="449">
        <v>473</v>
      </c>
      <c r="D97" s="378">
        <v>736</v>
      </c>
      <c r="E97" s="269">
        <v>475</v>
      </c>
    </row>
    <row r="98" spans="1:5" ht="12" customHeight="1" x14ac:dyDescent="0.25">
      <c r="A98" s="13" t="s">
        <v>114</v>
      </c>
      <c r="B98" s="18" t="s">
        <v>189</v>
      </c>
      <c r="C98" s="449">
        <v>5438</v>
      </c>
      <c r="D98" s="378">
        <v>14384</v>
      </c>
      <c r="E98" s="269">
        <v>5526</v>
      </c>
    </row>
    <row r="99" spans="1:5" ht="12" customHeight="1" x14ac:dyDescent="0.25">
      <c r="A99" s="13" t="s">
        <v>104</v>
      </c>
      <c r="B99" s="7" t="s">
        <v>377</v>
      </c>
      <c r="C99" s="449"/>
      <c r="D99" s="378"/>
      <c r="E99" s="269"/>
    </row>
    <row r="100" spans="1:5" ht="12" customHeight="1" x14ac:dyDescent="0.25">
      <c r="A100" s="13" t="s">
        <v>105</v>
      </c>
      <c r="B100" s="158" t="s">
        <v>378</v>
      </c>
      <c r="C100" s="449"/>
      <c r="D100" s="378"/>
      <c r="E100" s="269"/>
    </row>
    <row r="101" spans="1:5" ht="12" customHeight="1" x14ac:dyDescent="0.25">
      <c r="A101" s="13" t="s">
        <v>115</v>
      </c>
      <c r="B101" s="159" t="s">
        <v>379</v>
      </c>
      <c r="C101" s="449"/>
      <c r="D101" s="378"/>
      <c r="E101" s="269"/>
    </row>
    <row r="102" spans="1:5" ht="12" customHeight="1" x14ac:dyDescent="0.25">
      <c r="A102" s="13" t="s">
        <v>116</v>
      </c>
      <c r="B102" s="159" t="s">
        <v>380</v>
      </c>
      <c r="C102" s="449"/>
      <c r="D102" s="378"/>
      <c r="E102" s="269"/>
    </row>
    <row r="103" spans="1:5" ht="12" customHeight="1" x14ac:dyDescent="0.25">
      <c r="A103" s="13" t="s">
        <v>117</v>
      </c>
      <c r="B103" s="158" t="s">
        <v>381</v>
      </c>
      <c r="C103" s="449"/>
      <c r="D103" s="378"/>
      <c r="E103" s="269"/>
    </row>
    <row r="104" spans="1:5" ht="12" customHeight="1" x14ac:dyDescent="0.25">
      <c r="A104" s="13" t="s">
        <v>118</v>
      </c>
      <c r="B104" s="158" t="s">
        <v>382</v>
      </c>
      <c r="C104" s="449"/>
      <c r="D104" s="378"/>
      <c r="E104" s="269"/>
    </row>
    <row r="105" spans="1:5" ht="12" customHeight="1" x14ac:dyDescent="0.25">
      <c r="A105" s="13" t="s">
        <v>120</v>
      </c>
      <c r="B105" s="159" t="s">
        <v>383</v>
      </c>
      <c r="C105" s="449"/>
      <c r="D105" s="378">
        <v>6500</v>
      </c>
      <c r="E105" s="269"/>
    </row>
    <row r="106" spans="1:5" ht="12" customHeight="1" x14ac:dyDescent="0.25">
      <c r="A106" s="12" t="s">
        <v>190</v>
      </c>
      <c r="B106" s="160" t="s">
        <v>384</v>
      </c>
      <c r="C106" s="449"/>
      <c r="D106" s="378"/>
      <c r="E106" s="269"/>
    </row>
    <row r="107" spans="1:5" ht="12" customHeight="1" x14ac:dyDescent="0.25">
      <c r="A107" s="13" t="s">
        <v>374</v>
      </c>
      <c r="B107" s="160" t="s">
        <v>385</v>
      </c>
      <c r="C107" s="449"/>
      <c r="D107" s="378"/>
      <c r="E107" s="269"/>
    </row>
    <row r="108" spans="1:5" ht="12" customHeight="1" thickBot="1" x14ac:dyDescent="0.3">
      <c r="A108" s="17" t="s">
        <v>375</v>
      </c>
      <c r="B108" s="161" t="s">
        <v>386</v>
      </c>
      <c r="C108" s="450">
        <v>3344</v>
      </c>
      <c r="D108" s="464">
        <v>3582</v>
      </c>
      <c r="E108" s="460"/>
    </row>
    <row r="109" spans="1:5" ht="12" customHeight="1" thickBot="1" x14ac:dyDescent="0.3">
      <c r="A109" s="19" t="s">
        <v>19</v>
      </c>
      <c r="B109" s="29" t="s">
        <v>387</v>
      </c>
      <c r="C109" s="451">
        <f>+C110+C112+C114</f>
        <v>25152</v>
      </c>
      <c r="D109" s="375">
        <f>+D110+D112+D114</f>
        <v>5292</v>
      </c>
      <c r="E109" s="266">
        <f>+E110+E112+E114</f>
        <v>10200</v>
      </c>
    </row>
    <row r="110" spans="1:5" ht="12" customHeight="1" x14ac:dyDescent="0.25">
      <c r="A110" s="14" t="s">
        <v>106</v>
      </c>
      <c r="B110" s="7" t="s">
        <v>233</v>
      </c>
      <c r="C110" s="452">
        <v>20337</v>
      </c>
      <c r="D110" s="377">
        <v>4504</v>
      </c>
      <c r="E110" s="268">
        <v>2100</v>
      </c>
    </row>
    <row r="111" spans="1:5" ht="12" customHeight="1" x14ac:dyDescent="0.25">
      <c r="A111" s="14" t="s">
        <v>107</v>
      </c>
      <c r="B111" s="11" t="s">
        <v>391</v>
      </c>
      <c r="C111" s="452"/>
      <c r="D111" s="377"/>
      <c r="E111" s="268"/>
    </row>
    <row r="112" spans="1:5" ht="12" customHeight="1" x14ac:dyDescent="0.25">
      <c r="A112" s="14" t="s">
        <v>108</v>
      </c>
      <c r="B112" s="11" t="s">
        <v>191</v>
      </c>
      <c r="C112" s="448">
        <v>4815</v>
      </c>
      <c r="D112" s="376">
        <v>788</v>
      </c>
      <c r="E112" s="267">
        <v>8100</v>
      </c>
    </row>
    <row r="113" spans="1:5" ht="12" customHeight="1" x14ac:dyDescent="0.25">
      <c r="A113" s="14" t="s">
        <v>109</v>
      </c>
      <c r="B113" s="11" t="s">
        <v>392</v>
      </c>
      <c r="C113" s="453"/>
      <c r="D113" s="376"/>
      <c r="E113" s="267"/>
    </row>
    <row r="114" spans="1:5" ht="12" customHeight="1" x14ac:dyDescent="0.25">
      <c r="A114" s="14" t="s">
        <v>110</v>
      </c>
      <c r="B114" s="296" t="s">
        <v>236</v>
      </c>
      <c r="C114" s="453"/>
      <c r="D114" s="376"/>
      <c r="E114" s="267"/>
    </row>
    <row r="115" spans="1:5" ht="12" customHeight="1" x14ac:dyDescent="0.25">
      <c r="A115" s="14" t="s">
        <v>119</v>
      </c>
      <c r="B115" s="295" t="s">
        <v>480</v>
      </c>
      <c r="C115" s="453"/>
      <c r="D115" s="376"/>
      <c r="E115" s="267"/>
    </row>
    <row r="116" spans="1:5" x14ac:dyDescent="0.25">
      <c r="A116" s="14" t="s">
        <v>121</v>
      </c>
      <c r="B116" s="388" t="s">
        <v>397</v>
      </c>
      <c r="C116" s="453"/>
      <c r="D116" s="376"/>
      <c r="E116" s="267"/>
    </row>
    <row r="117" spans="1:5" ht="12" customHeight="1" x14ac:dyDescent="0.25">
      <c r="A117" s="14" t="s">
        <v>192</v>
      </c>
      <c r="B117" s="159" t="s">
        <v>380</v>
      </c>
      <c r="C117" s="453"/>
      <c r="D117" s="376"/>
      <c r="E117" s="267"/>
    </row>
    <row r="118" spans="1:5" ht="12" customHeight="1" x14ac:dyDescent="0.25">
      <c r="A118" s="14" t="s">
        <v>193</v>
      </c>
      <c r="B118" s="159" t="s">
        <v>396</v>
      </c>
      <c r="C118" s="453"/>
      <c r="D118" s="376"/>
      <c r="E118" s="267"/>
    </row>
    <row r="119" spans="1:5" ht="12" customHeight="1" x14ac:dyDescent="0.25">
      <c r="A119" s="14" t="s">
        <v>194</v>
      </c>
      <c r="B119" s="159" t="s">
        <v>395</v>
      </c>
      <c r="C119" s="453"/>
      <c r="D119" s="376"/>
      <c r="E119" s="267"/>
    </row>
    <row r="120" spans="1:5" ht="12" customHeight="1" x14ac:dyDescent="0.25">
      <c r="A120" s="14" t="s">
        <v>388</v>
      </c>
      <c r="B120" s="159" t="s">
        <v>383</v>
      </c>
      <c r="C120" s="453"/>
      <c r="D120" s="376"/>
      <c r="E120" s="267"/>
    </row>
    <row r="121" spans="1:5" ht="12" customHeight="1" x14ac:dyDescent="0.25">
      <c r="A121" s="14" t="s">
        <v>389</v>
      </c>
      <c r="B121" s="159" t="s">
        <v>394</v>
      </c>
      <c r="C121" s="453"/>
      <c r="D121" s="376"/>
      <c r="E121" s="267"/>
    </row>
    <row r="122" spans="1:5" ht="12" customHeight="1" thickBot="1" x14ac:dyDescent="0.3">
      <c r="A122" s="12" t="s">
        <v>390</v>
      </c>
      <c r="B122" s="159" t="s">
        <v>393</v>
      </c>
      <c r="C122" s="454"/>
      <c r="D122" s="378"/>
      <c r="E122" s="269"/>
    </row>
    <row r="123" spans="1:5" ht="12" customHeight="1" thickBot="1" x14ac:dyDescent="0.3">
      <c r="A123" s="19" t="s">
        <v>20</v>
      </c>
      <c r="B123" s="139" t="s">
        <v>398</v>
      </c>
      <c r="C123" s="451">
        <f>+C124+C125</f>
        <v>0</v>
      </c>
      <c r="D123" s="375">
        <f>+D124+D125</f>
        <v>0</v>
      </c>
      <c r="E123" s="266">
        <f>+E124+E125</f>
        <v>0</v>
      </c>
    </row>
    <row r="124" spans="1:5" ht="12" customHeight="1" x14ac:dyDescent="0.25">
      <c r="A124" s="14" t="s">
        <v>89</v>
      </c>
      <c r="B124" s="8" t="s">
        <v>58</v>
      </c>
      <c r="C124" s="452"/>
      <c r="D124" s="377"/>
      <c r="E124" s="268"/>
    </row>
    <row r="125" spans="1:5" ht="12" customHeight="1" thickBot="1" x14ac:dyDescent="0.3">
      <c r="A125" s="15" t="s">
        <v>90</v>
      </c>
      <c r="B125" s="11" t="s">
        <v>59</v>
      </c>
      <c r="C125" s="449"/>
      <c r="D125" s="378"/>
      <c r="E125" s="269"/>
    </row>
    <row r="126" spans="1:5" ht="12" customHeight="1" thickBot="1" x14ac:dyDescent="0.3">
      <c r="A126" s="19" t="s">
        <v>21</v>
      </c>
      <c r="B126" s="139" t="s">
        <v>399</v>
      </c>
      <c r="C126" s="451">
        <f>+C93+C109+C123</f>
        <v>75959</v>
      </c>
      <c r="D126" s="375">
        <f>+D93+D109+D123</f>
        <v>74150</v>
      </c>
      <c r="E126" s="266">
        <f>+E93+E109+E123</f>
        <v>68190</v>
      </c>
    </row>
    <row r="127" spans="1:5" ht="12" customHeight="1" thickBot="1" x14ac:dyDescent="0.3">
      <c r="A127" s="19" t="s">
        <v>22</v>
      </c>
      <c r="B127" s="139" t="s">
        <v>400</v>
      </c>
      <c r="C127" s="451">
        <f>+C128+C129+C130</f>
        <v>0</v>
      </c>
      <c r="D127" s="375">
        <f>+D128+D129+D130</f>
        <v>0</v>
      </c>
      <c r="E127" s="266">
        <f>+E128+E129+E130</f>
        <v>0</v>
      </c>
    </row>
    <row r="128" spans="1:5" ht="12" customHeight="1" x14ac:dyDescent="0.25">
      <c r="A128" s="14" t="s">
        <v>93</v>
      </c>
      <c r="B128" s="8" t="s">
        <v>401</v>
      </c>
      <c r="C128" s="453"/>
      <c r="D128" s="376"/>
      <c r="E128" s="267"/>
    </row>
    <row r="129" spans="1:5" ht="12" customHeight="1" x14ac:dyDescent="0.25">
      <c r="A129" s="14" t="s">
        <v>94</v>
      </c>
      <c r="B129" s="8" t="s">
        <v>402</v>
      </c>
      <c r="C129" s="453"/>
      <c r="D129" s="376"/>
      <c r="E129" s="267"/>
    </row>
    <row r="130" spans="1:5" ht="12" customHeight="1" thickBot="1" x14ac:dyDescent="0.3">
      <c r="A130" s="12" t="s">
        <v>95</v>
      </c>
      <c r="B130" s="6" t="s">
        <v>403</v>
      </c>
      <c r="C130" s="453"/>
      <c r="D130" s="376"/>
      <c r="E130" s="267"/>
    </row>
    <row r="131" spans="1:5" ht="12" customHeight="1" thickBot="1" x14ac:dyDescent="0.3">
      <c r="A131" s="19" t="s">
        <v>23</v>
      </c>
      <c r="B131" s="139" t="s">
        <v>462</v>
      </c>
      <c r="C131" s="451">
        <f>+C132+C133+C134+C135</f>
        <v>0</v>
      </c>
      <c r="D131" s="375">
        <f>+D132+D133+D134+D135</f>
        <v>0</v>
      </c>
      <c r="E131" s="266">
        <f>+E132+E133+E134+E135</f>
        <v>0</v>
      </c>
    </row>
    <row r="132" spans="1:5" ht="12" customHeight="1" x14ac:dyDescent="0.25">
      <c r="A132" s="14" t="s">
        <v>96</v>
      </c>
      <c r="B132" s="8" t="s">
        <v>404</v>
      </c>
      <c r="C132" s="453"/>
      <c r="D132" s="376"/>
      <c r="E132" s="267"/>
    </row>
    <row r="133" spans="1:5" ht="12" customHeight="1" x14ac:dyDescent="0.25">
      <c r="A133" s="14" t="s">
        <v>97</v>
      </c>
      <c r="B133" s="8" t="s">
        <v>405</v>
      </c>
      <c r="C133" s="453"/>
      <c r="D133" s="376"/>
      <c r="E133" s="267"/>
    </row>
    <row r="134" spans="1:5" ht="12" customHeight="1" x14ac:dyDescent="0.25">
      <c r="A134" s="14" t="s">
        <v>307</v>
      </c>
      <c r="B134" s="8" t="s">
        <v>406</v>
      </c>
      <c r="C134" s="453"/>
      <c r="D134" s="376"/>
      <c r="E134" s="267"/>
    </row>
    <row r="135" spans="1:5" ht="12" customHeight="1" thickBot="1" x14ac:dyDescent="0.3">
      <c r="A135" s="12" t="s">
        <v>308</v>
      </c>
      <c r="B135" s="6" t="s">
        <v>407</v>
      </c>
      <c r="C135" s="453"/>
      <c r="D135" s="376"/>
      <c r="E135" s="267"/>
    </row>
    <row r="136" spans="1:5" ht="12" customHeight="1" thickBot="1" x14ac:dyDescent="0.3">
      <c r="A136" s="19" t="s">
        <v>24</v>
      </c>
      <c r="B136" s="139" t="s">
        <v>408</v>
      </c>
      <c r="C136" s="455">
        <f>+C137+C138+C140+C141+C139</f>
        <v>0</v>
      </c>
      <c r="D136" s="455">
        <f>+D137+D138+D140+D141+D139</f>
        <v>523</v>
      </c>
      <c r="E136" s="305">
        <f>+E137+E138+E140+E141+E139</f>
        <v>0</v>
      </c>
    </row>
    <row r="137" spans="1:5" ht="12" customHeight="1" x14ac:dyDescent="0.25">
      <c r="A137" s="14" t="s">
        <v>98</v>
      </c>
      <c r="B137" s="8" t="s">
        <v>409</v>
      </c>
      <c r="C137" s="453"/>
      <c r="D137" s="376"/>
      <c r="E137" s="267"/>
    </row>
    <row r="138" spans="1:5" ht="12" customHeight="1" x14ac:dyDescent="0.25">
      <c r="A138" s="14" t="s">
        <v>99</v>
      </c>
      <c r="B138" s="8" t="s">
        <v>419</v>
      </c>
      <c r="C138" s="453"/>
      <c r="D138" s="376">
        <v>523</v>
      </c>
      <c r="E138" s="267"/>
    </row>
    <row r="139" spans="1:5" ht="12" customHeight="1" x14ac:dyDescent="0.25">
      <c r="A139" s="14" t="s">
        <v>320</v>
      </c>
      <c r="B139" s="8" t="s">
        <v>512</v>
      </c>
      <c r="C139" s="453"/>
      <c r="D139" s="376"/>
      <c r="E139" s="267"/>
    </row>
    <row r="140" spans="1:5" ht="12" customHeight="1" x14ac:dyDescent="0.25">
      <c r="A140" s="12" t="s">
        <v>321</v>
      </c>
      <c r="B140" s="8" t="s">
        <v>410</v>
      </c>
      <c r="C140" s="453"/>
      <c r="D140" s="376"/>
      <c r="E140" s="267"/>
    </row>
    <row r="141" spans="1:5" ht="12" customHeight="1" thickBot="1" x14ac:dyDescent="0.3">
      <c r="A141" s="12" t="s">
        <v>321</v>
      </c>
      <c r="B141" s="6" t="s">
        <v>411</v>
      </c>
      <c r="C141" s="453"/>
      <c r="D141" s="376"/>
      <c r="E141" s="267"/>
    </row>
    <row r="142" spans="1:5" ht="12" customHeight="1" thickBot="1" x14ac:dyDescent="0.3">
      <c r="A142" s="19" t="s">
        <v>25</v>
      </c>
      <c r="B142" s="139" t="s">
        <v>412</v>
      </c>
      <c r="C142" s="456">
        <f>+C143+C144+C145+C146</f>
        <v>0</v>
      </c>
      <c r="D142" s="465">
        <f>+D143+D144+D145+D146</f>
        <v>0</v>
      </c>
      <c r="E142" s="461">
        <f>+E143+E144+E145+E146</f>
        <v>0</v>
      </c>
    </row>
    <row r="143" spans="1:5" ht="12" customHeight="1" x14ac:dyDescent="0.25">
      <c r="A143" s="14" t="s">
        <v>185</v>
      </c>
      <c r="B143" s="8" t="s">
        <v>413</v>
      </c>
      <c r="C143" s="453"/>
      <c r="D143" s="376"/>
      <c r="E143" s="267"/>
    </row>
    <row r="144" spans="1:5" ht="12" customHeight="1" x14ac:dyDescent="0.25">
      <c r="A144" s="14" t="s">
        <v>186</v>
      </c>
      <c r="B144" s="8" t="s">
        <v>414</v>
      </c>
      <c r="C144" s="453"/>
      <c r="D144" s="376"/>
      <c r="E144" s="267"/>
    </row>
    <row r="145" spans="1:6" ht="12" customHeight="1" x14ac:dyDescent="0.25">
      <c r="A145" s="14" t="s">
        <v>235</v>
      </c>
      <c r="B145" s="8" t="s">
        <v>415</v>
      </c>
      <c r="C145" s="453"/>
      <c r="D145" s="376"/>
      <c r="E145" s="267"/>
    </row>
    <row r="146" spans="1:6" ht="12" customHeight="1" thickBot="1" x14ac:dyDescent="0.3">
      <c r="A146" s="14" t="s">
        <v>323</v>
      </c>
      <c r="B146" s="8" t="s">
        <v>416</v>
      </c>
      <c r="C146" s="453"/>
      <c r="D146" s="376"/>
      <c r="E146" s="267"/>
    </row>
    <row r="147" spans="1:6" ht="12" customHeight="1" thickBot="1" x14ac:dyDescent="0.3">
      <c r="A147" s="19" t="s">
        <v>26</v>
      </c>
      <c r="B147" s="139" t="s">
        <v>417</v>
      </c>
      <c r="C147" s="457">
        <f>+C127+C131+C136+C142</f>
        <v>0</v>
      </c>
      <c r="D147" s="466">
        <f>+D127+D131+D136+D142</f>
        <v>523</v>
      </c>
      <c r="E147" s="462">
        <f>+E127+E131+E136+E142</f>
        <v>0</v>
      </c>
    </row>
    <row r="148" spans="1:6" ht="12" customHeight="1" thickBot="1" x14ac:dyDescent="0.3">
      <c r="A148" s="533"/>
      <c r="B148" s="534" t="s">
        <v>528</v>
      </c>
      <c r="C148" s="457"/>
      <c r="D148" s="466"/>
      <c r="E148" s="462"/>
    </row>
    <row r="149" spans="1:6" ht="12" customHeight="1" thickBot="1" x14ac:dyDescent="0.3">
      <c r="A149" s="535" t="s">
        <v>27</v>
      </c>
      <c r="B149" s="536" t="s">
        <v>418</v>
      </c>
      <c r="C149" s="457">
        <f>+C126+C147+C148</f>
        <v>75959</v>
      </c>
      <c r="D149" s="457">
        <f>+D126+D147+D148</f>
        <v>74673</v>
      </c>
      <c r="E149" s="404">
        <f>+E126+E147+E148</f>
        <v>68190</v>
      </c>
    </row>
    <row r="150" spans="1:6" ht="12" customHeight="1" x14ac:dyDescent="0.25">
      <c r="C150" s="366"/>
    </row>
    <row r="151" spans="1:6" ht="12" customHeight="1" x14ac:dyDescent="0.25">
      <c r="C151" s="366"/>
    </row>
    <row r="152" spans="1:6" ht="12" customHeight="1" x14ac:dyDescent="0.25">
      <c r="C152" s="366"/>
    </row>
    <row r="153" spans="1:6" ht="12" customHeight="1" x14ac:dyDescent="0.25">
      <c r="C153" s="366"/>
    </row>
    <row r="154" spans="1:6" ht="12" customHeight="1" x14ac:dyDescent="0.25">
      <c r="C154" s="366"/>
    </row>
    <row r="155" spans="1:6" ht="15" customHeight="1" x14ac:dyDescent="0.25">
      <c r="C155" s="140"/>
      <c r="D155" s="140"/>
      <c r="E155" s="140"/>
      <c r="F155" s="140"/>
    </row>
    <row r="156" spans="1:6" s="1" customFormat="1" ht="12.95" customHeight="1" x14ac:dyDescent="0.2"/>
    <row r="157" spans="1:6" x14ac:dyDescent="0.25">
      <c r="C157" s="366"/>
    </row>
    <row r="158" spans="1:6" x14ac:dyDescent="0.25">
      <c r="C158" s="366"/>
    </row>
    <row r="159" spans="1:6" x14ac:dyDescent="0.25">
      <c r="C159" s="366"/>
    </row>
    <row r="160" spans="1:6" ht="16.5" customHeight="1" x14ac:dyDescent="0.25">
      <c r="C160" s="366"/>
    </row>
    <row r="161" spans="3:3" x14ac:dyDescent="0.25">
      <c r="C161" s="366"/>
    </row>
    <row r="162" spans="3:3" x14ac:dyDescent="0.25">
      <c r="C162" s="366"/>
    </row>
    <row r="163" spans="3:3" x14ac:dyDescent="0.25">
      <c r="C163" s="366"/>
    </row>
    <row r="164" spans="3:3" x14ac:dyDescent="0.25">
      <c r="C164" s="366"/>
    </row>
    <row r="165" spans="3:3" x14ac:dyDescent="0.25">
      <c r="C165" s="366"/>
    </row>
    <row r="166" spans="3:3" x14ac:dyDescent="0.25">
      <c r="C166" s="366"/>
    </row>
    <row r="167" spans="3:3" x14ac:dyDescent="0.25">
      <c r="C167" s="366"/>
    </row>
    <row r="168" spans="3:3" x14ac:dyDescent="0.25">
      <c r="C168" s="366"/>
    </row>
    <row r="169" spans="3:3" x14ac:dyDescent="0.25">
      <c r="C169" s="366"/>
    </row>
  </sheetData>
  <mergeCells count="4">
    <mergeCell ref="A1:E1"/>
    <mergeCell ref="A89:E89"/>
    <mergeCell ref="A90:B90"/>
    <mergeCell ref="A2:B2"/>
  </mergeCells>
  <phoneticPr fontId="30" type="noConversion"/>
  <printOptions horizontalCentered="1"/>
  <pageMargins left="0.78740157480314965" right="0.78740157480314965" top="1.4566929133858268" bottom="0.87" header="0.78740157480314965" footer="0.57999999999999996"/>
  <pageSetup paperSize="9" scale="62" fitToWidth="3" fitToHeight="2" orientation="portrait" r:id="rId1"/>
  <headerFooter alignWithMargins="0">
    <oddHeader>&amp;C&amp;"Times New Roman CE,Félkövér"&amp;12&amp;UTájékoztató kimutatások, mérlegek&amp;U
............................. Önkormányzat
2014. ÉVI KÖLTSÉGVETÉSÉNEK MÉRLEGE&amp;R&amp;"Times New Roman CE,Félkövér dőlt"&amp;11 1. számú tájékoztató tábla</oddHeader>
  </headerFooter>
  <rowBreaks count="1" manualBreakCount="1">
    <brk id="88" max="4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8"/>
  <sheetViews>
    <sheetView zoomScaleNormal="100" workbookViewId="0">
      <selection activeCell="I2" sqref="I2"/>
    </sheetView>
  </sheetViews>
  <sheetFormatPr defaultRowHeight="12.75" x14ac:dyDescent="0.2"/>
  <cols>
    <col min="1" max="1" width="6.83203125" style="211" customWidth="1"/>
    <col min="2" max="2" width="49.6640625" style="59" customWidth="1"/>
    <col min="3" max="8" width="12.83203125" style="59" customWidth="1"/>
    <col min="9" max="9" width="13.83203125" style="59" customWidth="1"/>
    <col min="10" max="16384" width="9.33203125" style="59"/>
  </cols>
  <sheetData>
    <row r="1" spans="1:9" ht="27.75" customHeight="1" x14ac:dyDescent="0.2">
      <c r="A1" s="817" t="s">
        <v>3</v>
      </c>
      <c r="B1" s="817"/>
      <c r="C1" s="817"/>
      <c r="D1" s="817"/>
      <c r="E1" s="817"/>
      <c r="F1" s="817"/>
      <c r="G1" s="817"/>
      <c r="H1" s="817"/>
      <c r="I1" s="817"/>
    </row>
    <row r="2" spans="1:9" ht="20.25" customHeight="1" thickBot="1" x14ac:dyDescent="0.3">
      <c r="I2" s="437" t="s">
        <v>60</v>
      </c>
    </row>
    <row r="3" spans="1:9" s="438" customFormat="1" ht="26.25" customHeight="1" x14ac:dyDescent="0.2">
      <c r="A3" s="825" t="s">
        <v>69</v>
      </c>
      <c r="B3" s="820" t="s">
        <v>86</v>
      </c>
      <c r="C3" s="825" t="s">
        <v>87</v>
      </c>
      <c r="D3" s="825" t="s">
        <v>481</v>
      </c>
      <c r="E3" s="822" t="s">
        <v>68</v>
      </c>
      <c r="F3" s="823"/>
      <c r="G3" s="823"/>
      <c r="H3" s="824"/>
      <c r="I3" s="820" t="s">
        <v>51</v>
      </c>
    </row>
    <row r="4" spans="1:9" s="439" customFormat="1" ht="32.25" customHeight="1" thickBot="1" x14ac:dyDescent="0.25">
      <c r="A4" s="826"/>
      <c r="B4" s="821"/>
      <c r="C4" s="821"/>
      <c r="D4" s="826"/>
      <c r="E4" s="272" t="s">
        <v>203</v>
      </c>
      <c r="F4" s="272" t="s">
        <v>255</v>
      </c>
      <c r="G4" s="272" t="s">
        <v>256</v>
      </c>
      <c r="H4" s="273" t="s">
        <v>468</v>
      </c>
      <c r="I4" s="821"/>
    </row>
    <row r="5" spans="1:9" s="440" customFormat="1" ht="12.95" customHeight="1" thickBot="1" x14ac:dyDescent="0.25">
      <c r="A5" s="274">
        <v>1</v>
      </c>
      <c r="B5" s="275">
        <v>2</v>
      </c>
      <c r="C5" s="276">
        <v>3</v>
      </c>
      <c r="D5" s="275">
        <v>4</v>
      </c>
      <c r="E5" s="274">
        <v>5</v>
      </c>
      <c r="F5" s="276">
        <v>6</v>
      </c>
      <c r="G5" s="276">
        <v>7</v>
      </c>
      <c r="H5" s="277">
        <v>8</v>
      </c>
      <c r="I5" s="278" t="s">
        <v>88</v>
      </c>
    </row>
    <row r="6" spans="1:9" ht="24.75" customHeight="1" thickBot="1" x14ac:dyDescent="0.25">
      <c r="A6" s="279" t="s">
        <v>18</v>
      </c>
      <c r="B6" s="280" t="s">
        <v>4</v>
      </c>
      <c r="C6" s="433"/>
      <c r="D6" s="73">
        <f>+D7+D8</f>
        <v>0</v>
      </c>
      <c r="E6" s="74">
        <f>+E7+E8</f>
        <v>0</v>
      </c>
      <c r="F6" s="75" t="e">
        <f>+F7+F8</f>
        <v>#VALUE!</v>
      </c>
      <c r="G6" s="75">
        <f>+G7+G8</f>
        <v>0</v>
      </c>
      <c r="H6" s="76">
        <f>+H7+H8</f>
        <v>0</v>
      </c>
      <c r="I6" s="73" t="e">
        <f t="shared" ref="I6:I17" si="0">SUM(D6:H6)</f>
        <v>#VALUE!</v>
      </c>
    </row>
    <row r="7" spans="1:9" ht="20.100000000000001" customHeight="1" x14ac:dyDescent="0.2">
      <c r="A7" s="281" t="s">
        <v>19</v>
      </c>
      <c r="B7" s="77" t="s">
        <v>70</v>
      </c>
      <c r="C7" s="434"/>
      <c r="D7" s="78"/>
      <c r="E7" s="79"/>
      <c r="F7" s="27"/>
      <c r="G7" s="27"/>
      <c r="H7" s="24"/>
      <c r="I7" s="282">
        <f t="shared" si="0"/>
        <v>0</v>
      </c>
    </row>
    <row r="8" spans="1:9" ht="20.100000000000001" customHeight="1" thickBot="1" x14ac:dyDescent="0.25">
      <c r="A8" s="281" t="s">
        <v>20</v>
      </c>
      <c r="B8" s="77" t="s">
        <v>70</v>
      </c>
      <c r="C8" s="434"/>
      <c r="D8" s="78"/>
      <c r="E8" s="79"/>
      <c r="F8" s="27" t="s">
        <v>525</v>
      </c>
      <c r="G8" s="27"/>
      <c r="H8" s="24"/>
      <c r="I8" s="282">
        <f t="shared" si="0"/>
        <v>0</v>
      </c>
    </row>
    <row r="9" spans="1:9" ht="26.1" customHeight="1" thickBot="1" x14ac:dyDescent="0.25">
      <c r="A9" s="279" t="s">
        <v>21</v>
      </c>
      <c r="B9" s="280" t="s">
        <v>5</v>
      </c>
      <c r="C9" s="435"/>
      <c r="D9" s="73">
        <f>+D10+D11</f>
        <v>0</v>
      </c>
      <c r="E9" s="74">
        <f>+E10+E11</f>
        <v>0</v>
      </c>
      <c r="F9" s="75">
        <f>+F10+F11</f>
        <v>0</v>
      </c>
      <c r="G9" s="75">
        <f>+G10+G11</f>
        <v>0</v>
      </c>
      <c r="H9" s="76">
        <f>+H10+H11</f>
        <v>0</v>
      </c>
      <c r="I9" s="73">
        <f t="shared" si="0"/>
        <v>0</v>
      </c>
    </row>
    <row r="10" spans="1:9" ht="20.100000000000001" customHeight="1" x14ac:dyDescent="0.2">
      <c r="A10" s="281" t="s">
        <v>22</v>
      </c>
      <c r="B10" s="209"/>
      <c r="C10" s="479"/>
      <c r="D10" s="78"/>
      <c r="E10" s="79"/>
      <c r="F10" s="27"/>
      <c r="G10" s="27"/>
      <c r="H10" s="24"/>
      <c r="I10" s="282">
        <f t="shared" si="0"/>
        <v>0</v>
      </c>
    </row>
    <row r="11" spans="1:9" ht="20.100000000000001" customHeight="1" thickBot="1" x14ac:dyDescent="0.25">
      <c r="A11" s="281" t="s">
        <v>23</v>
      </c>
      <c r="B11" s="77" t="s">
        <v>70</v>
      </c>
      <c r="C11" s="434"/>
      <c r="D11" s="78"/>
      <c r="E11" s="79"/>
      <c r="F11" s="27"/>
      <c r="G11" s="27"/>
      <c r="H11" s="24"/>
      <c r="I11" s="282">
        <f t="shared" si="0"/>
        <v>0</v>
      </c>
    </row>
    <row r="12" spans="1:9" ht="20.100000000000001" customHeight="1" thickBot="1" x14ac:dyDescent="0.25">
      <c r="A12" s="279" t="s">
        <v>24</v>
      </c>
      <c r="B12" s="280" t="s">
        <v>209</v>
      </c>
      <c r="C12" s="435"/>
      <c r="D12" s="73">
        <f>+D13</f>
        <v>0</v>
      </c>
      <c r="E12" s="74">
        <f>+E13</f>
        <v>0</v>
      </c>
      <c r="F12" s="75">
        <f>+F13</f>
        <v>0</v>
      </c>
      <c r="G12" s="75">
        <f>+G13</f>
        <v>0</v>
      </c>
      <c r="H12" s="76">
        <f>+H13</f>
        <v>0</v>
      </c>
      <c r="I12" s="73">
        <f t="shared" si="0"/>
        <v>0</v>
      </c>
    </row>
    <row r="13" spans="1:9" ht="20.100000000000001" customHeight="1" thickBot="1" x14ac:dyDescent="0.25">
      <c r="A13" s="281" t="s">
        <v>25</v>
      </c>
      <c r="B13" s="77" t="s">
        <v>70</v>
      </c>
      <c r="C13" s="434"/>
      <c r="D13" s="78"/>
      <c r="E13" s="79"/>
      <c r="F13" s="27"/>
      <c r="G13" s="27"/>
      <c r="H13" s="24"/>
      <c r="I13" s="282">
        <f t="shared" si="0"/>
        <v>0</v>
      </c>
    </row>
    <row r="14" spans="1:9" ht="20.100000000000001" customHeight="1" thickBot="1" x14ac:dyDescent="0.25">
      <c r="A14" s="279" t="s">
        <v>26</v>
      </c>
      <c r="B14" s="280" t="s">
        <v>210</v>
      </c>
      <c r="C14" s="435"/>
      <c r="D14" s="73">
        <f>+D15</f>
        <v>0</v>
      </c>
      <c r="E14" s="74">
        <f>+E15</f>
        <v>0</v>
      </c>
      <c r="F14" s="75">
        <f>+F15</f>
        <v>0</v>
      </c>
      <c r="G14" s="75">
        <f>+G15</f>
        <v>0</v>
      </c>
      <c r="H14" s="76">
        <f>+H15</f>
        <v>0</v>
      </c>
      <c r="I14" s="73">
        <f t="shared" si="0"/>
        <v>0</v>
      </c>
    </row>
    <row r="15" spans="1:9" ht="20.100000000000001" customHeight="1" thickBot="1" x14ac:dyDescent="0.25">
      <c r="A15" s="283" t="s">
        <v>27</v>
      </c>
      <c r="B15" s="80" t="s">
        <v>70</v>
      </c>
      <c r="C15" s="436"/>
      <c r="D15" s="81"/>
      <c r="E15" s="82"/>
      <c r="F15" s="28"/>
      <c r="G15" s="28"/>
      <c r="H15" s="26"/>
      <c r="I15" s="284">
        <f t="shared" si="0"/>
        <v>0</v>
      </c>
    </row>
    <row r="16" spans="1:9" ht="20.100000000000001" customHeight="1" thickBot="1" x14ac:dyDescent="0.25">
      <c r="A16" s="279" t="s">
        <v>28</v>
      </c>
      <c r="B16" s="285" t="s">
        <v>211</v>
      </c>
      <c r="C16" s="435"/>
      <c r="D16" s="73">
        <f>+D17</f>
        <v>0</v>
      </c>
      <c r="E16" s="74">
        <f>+E17</f>
        <v>0</v>
      </c>
      <c r="F16" s="75">
        <f>+F17</f>
        <v>0</v>
      </c>
      <c r="G16" s="75">
        <f>+G17</f>
        <v>0</v>
      </c>
      <c r="H16" s="76">
        <f>+H17</f>
        <v>0</v>
      </c>
      <c r="I16" s="73">
        <f t="shared" si="0"/>
        <v>0</v>
      </c>
    </row>
    <row r="17" spans="1:9" ht="20.100000000000001" customHeight="1" thickBot="1" x14ac:dyDescent="0.25">
      <c r="A17" s="286" t="s">
        <v>29</v>
      </c>
      <c r="B17" s="77"/>
      <c r="C17" s="480"/>
      <c r="D17" s="83"/>
      <c r="E17" s="84"/>
      <c r="F17" s="85"/>
      <c r="G17" s="85"/>
      <c r="H17" s="25"/>
      <c r="I17" s="287">
        <f t="shared" si="0"/>
        <v>0</v>
      </c>
    </row>
    <row r="18" spans="1:9" ht="20.100000000000001" customHeight="1" thickBot="1" x14ac:dyDescent="0.25">
      <c r="A18" s="818" t="s">
        <v>149</v>
      </c>
      <c r="B18" s="819"/>
      <c r="C18" s="136"/>
      <c r="D18" s="73">
        <f t="shared" ref="D18:I18" si="1">+D6+D9+D12+D14+D16</f>
        <v>0</v>
      </c>
      <c r="E18" s="74">
        <f t="shared" si="1"/>
        <v>0</v>
      </c>
      <c r="F18" s="75" t="e">
        <f t="shared" si="1"/>
        <v>#VALUE!</v>
      </c>
      <c r="G18" s="75">
        <f t="shared" si="1"/>
        <v>0</v>
      </c>
      <c r="H18" s="76">
        <f t="shared" si="1"/>
        <v>0</v>
      </c>
      <c r="I18" s="73" t="e">
        <f t="shared" si="1"/>
        <v>#VALUE!</v>
      </c>
    </row>
  </sheetData>
  <sheetProtection sheet="1"/>
  <mergeCells count="8"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>
    <oddHeader>&amp;R&amp;"Times New Roman CE,Félkövér dőlt"2. számú tájékoztató tábla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1"/>
  <sheetViews>
    <sheetView topLeftCell="B1" zoomScaleNormal="100" workbookViewId="0">
      <selection activeCell="D2" sqref="D2"/>
    </sheetView>
  </sheetViews>
  <sheetFormatPr defaultRowHeight="12.75" x14ac:dyDescent="0.2"/>
  <cols>
    <col min="1" max="1" width="5.83203125" style="99" customWidth="1"/>
    <col min="2" max="2" width="54.83203125" style="2" customWidth="1"/>
    <col min="3" max="4" width="17.6640625" style="2" customWidth="1"/>
    <col min="5" max="16384" width="9.33203125" style="2"/>
  </cols>
  <sheetData>
    <row r="1" spans="1:4" ht="31.5" customHeight="1" x14ac:dyDescent="0.25">
      <c r="B1" s="828" t="s">
        <v>6</v>
      </c>
      <c r="C1" s="828"/>
      <c r="D1" s="828"/>
    </row>
    <row r="2" spans="1:4" s="87" customFormat="1" ht="16.5" thickBot="1" x14ac:dyDescent="0.3">
      <c r="A2" s="86"/>
      <c r="B2" s="358"/>
      <c r="D2" s="47" t="s">
        <v>60</v>
      </c>
    </row>
    <row r="3" spans="1:4" s="89" customFormat="1" ht="48" customHeight="1" thickBot="1" x14ac:dyDescent="0.25">
      <c r="A3" s="88" t="s">
        <v>16</v>
      </c>
      <c r="B3" s="217" t="s">
        <v>17</v>
      </c>
      <c r="C3" s="217" t="s">
        <v>71</v>
      </c>
      <c r="D3" s="218" t="s">
        <v>72</v>
      </c>
    </row>
    <row r="4" spans="1:4" s="89" customFormat="1" ht="14.1" customHeight="1" thickBot="1" x14ac:dyDescent="0.25">
      <c r="A4" s="39">
        <v>1</v>
      </c>
      <c r="B4" s="219">
        <v>2</v>
      </c>
      <c r="C4" s="219">
        <v>3</v>
      </c>
      <c r="D4" s="220">
        <v>4</v>
      </c>
    </row>
    <row r="5" spans="1:4" ht="18" customHeight="1" x14ac:dyDescent="0.2">
      <c r="A5" s="149" t="s">
        <v>18</v>
      </c>
      <c r="B5" s="221" t="s">
        <v>171</v>
      </c>
      <c r="C5" s="147"/>
      <c r="D5" s="90"/>
    </row>
    <row r="6" spans="1:4" ht="18" customHeight="1" x14ac:dyDescent="0.2">
      <c r="A6" s="91" t="s">
        <v>19</v>
      </c>
      <c r="B6" s="222" t="s">
        <v>172</v>
      </c>
      <c r="C6" s="148"/>
      <c r="D6" s="93"/>
    </row>
    <row r="7" spans="1:4" ht="18" customHeight="1" x14ac:dyDescent="0.2">
      <c r="A7" s="91" t="s">
        <v>20</v>
      </c>
      <c r="B7" s="222" t="s">
        <v>122</v>
      </c>
      <c r="C7" s="148"/>
      <c r="D7" s="93"/>
    </row>
    <row r="8" spans="1:4" ht="18" customHeight="1" x14ac:dyDescent="0.2">
      <c r="A8" s="91" t="s">
        <v>21</v>
      </c>
      <c r="B8" s="222" t="s">
        <v>123</v>
      </c>
      <c r="C8" s="148"/>
      <c r="D8" s="93"/>
    </row>
    <row r="9" spans="1:4" ht="18" customHeight="1" x14ac:dyDescent="0.2">
      <c r="A9" s="91" t="s">
        <v>22</v>
      </c>
      <c r="B9" s="222" t="s">
        <v>164</v>
      </c>
      <c r="C9" s="148"/>
      <c r="D9" s="93"/>
    </row>
    <row r="10" spans="1:4" ht="18" customHeight="1" x14ac:dyDescent="0.2">
      <c r="A10" s="91" t="s">
        <v>23</v>
      </c>
      <c r="B10" s="222" t="s">
        <v>165</v>
      </c>
      <c r="C10" s="148"/>
      <c r="D10" s="93"/>
    </row>
    <row r="11" spans="1:4" ht="18" customHeight="1" x14ac:dyDescent="0.2">
      <c r="A11" s="91" t="s">
        <v>24</v>
      </c>
      <c r="B11" s="223" t="s">
        <v>166</v>
      </c>
      <c r="C11" s="148"/>
      <c r="D11" s="93"/>
    </row>
    <row r="12" spans="1:4" ht="18" customHeight="1" x14ac:dyDescent="0.2">
      <c r="A12" s="91" t="s">
        <v>26</v>
      </c>
      <c r="B12" s="223" t="s">
        <v>167</v>
      </c>
      <c r="C12" s="148">
        <v>735</v>
      </c>
      <c r="D12" s="93" t="s">
        <v>527</v>
      </c>
    </row>
    <row r="13" spans="1:4" ht="18" customHeight="1" x14ac:dyDescent="0.2">
      <c r="A13" s="91" t="s">
        <v>27</v>
      </c>
      <c r="B13" s="223" t="s">
        <v>168</v>
      </c>
      <c r="C13" s="148"/>
      <c r="D13" s="93"/>
    </row>
    <row r="14" spans="1:4" ht="18" customHeight="1" x14ac:dyDescent="0.2">
      <c r="A14" s="91" t="s">
        <v>28</v>
      </c>
      <c r="B14" s="223" t="s">
        <v>169</v>
      </c>
      <c r="C14" s="148"/>
      <c r="D14" s="93"/>
    </row>
    <row r="15" spans="1:4" ht="22.5" customHeight="1" x14ac:dyDescent="0.2">
      <c r="A15" s="91" t="s">
        <v>29</v>
      </c>
      <c r="B15" s="223" t="s">
        <v>170</v>
      </c>
      <c r="C15" s="148"/>
      <c r="D15" s="93"/>
    </row>
    <row r="16" spans="1:4" ht="18" customHeight="1" x14ac:dyDescent="0.2">
      <c r="A16" s="91" t="s">
        <v>30</v>
      </c>
      <c r="B16" s="222" t="s">
        <v>124</v>
      </c>
      <c r="C16" s="148"/>
      <c r="D16" s="93"/>
    </row>
    <row r="17" spans="1:4" ht="18" customHeight="1" x14ac:dyDescent="0.2">
      <c r="A17" s="91" t="s">
        <v>31</v>
      </c>
      <c r="B17" s="222" t="s">
        <v>8</v>
      </c>
      <c r="C17" s="148"/>
      <c r="D17" s="93"/>
    </row>
    <row r="18" spans="1:4" ht="18" customHeight="1" x14ac:dyDescent="0.2">
      <c r="A18" s="91" t="s">
        <v>32</v>
      </c>
      <c r="B18" s="222" t="s">
        <v>7</v>
      </c>
      <c r="C18" s="148"/>
      <c r="D18" s="93"/>
    </row>
    <row r="19" spans="1:4" ht="18" customHeight="1" x14ac:dyDescent="0.2">
      <c r="A19" s="91" t="s">
        <v>33</v>
      </c>
      <c r="B19" s="222" t="s">
        <v>125</v>
      </c>
      <c r="C19" s="148"/>
      <c r="D19" s="93"/>
    </row>
    <row r="20" spans="1:4" ht="18" customHeight="1" x14ac:dyDescent="0.2">
      <c r="A20" s="91" t="s">
        <v>34</v>
      </c>
      <c r="B20" s="222" t="s">
        <v>126</v>
      </c>
      <c r="C20" s="148"/>
      <c r="D20" s="93"/>
    </row>
    <row r="21" spans="1:4" ht="18" customHeight="1" x14ac:dyDescent="0.2">
      <c r="A21" s="91" t="s">
        <v>35</v>
      </c>
      <c r="B21" s="138"/>
      <c r="C21" s="92"/>
      <c r="D21" s="93"/>
    </row>
    <row r="22" spans="1:4" ht="18" customHeight="1" x14ac:dyDescent="0.2">
      <c r="A22" s="91" t="s">
        <v>36</v>
      </c>
      <c r="B22" s="94"/>
      <c r="C22" s="92"/>
      <c r="D22" s="93"/>
    </row>
    <row r="23" spans="1:4" ht="18" customHeight="1" x14ac:dyDescent="0.2">
      <c r="A23" s="91" t="s">
        <v>37</v>
      </c>
      <c r="B23" s="94"/>
      <c r="C23" s="92"/>
      <c r="D23" s="93"/>
    </row>
    <row r="24" spans="1:4" ht="18" customHeight="1" x14ac:dyDescent="0.2">
      <c r="A24" s="91" t="s">
        <v>38</v>
      </c>
      <c r="B24" s="94"/>
      <c r="C24" s="92"/>
      <c r="D24" s="93"/>
    </row>
    <row r="25" spans="1:4" ht="18" customHeight="1" x14ac:dyDescent="0.2">
      <c r="A25" s="91" t="s">
        <v>39</v>
      </c>
      <c r="B25" s="94"/>
      <c r="C25" s="92"/>
      <c r="D25" s="93"/>
    </row>
    <row r="26" spans="1:4" ht="18" customHeight="1" x14ac:dyDescent="0.2">
      <c r="A26" s="91" t="s">
        <v>40</v>
      </c>
      <c r="B26" s="94"/>
      <c r="C26" s="92"/>
      <c r="D26" s="93"/>
    </row>
    <row r="27" spans="1:4" ht="18" customHeight="1" x14ac:dyDescent="0.2">
      <c r="A27" s="91" t="s">
        <v>41</v>
      </c>
      <c r="B27" s="94"/>
      <c r="C27" s="92"/>
      <c r="D27" s="93"/>
    </row>
    <row r="28" spans="1:4" ht="18" customHeight="1" x14ac:dyDescent="0.2">
      <c r="A28" s="91" t="s">
        <v>42</v>
      </c>
      <c r="B28" s="94"/>
      <c r="C28" s="92"/>
      <c r="D28" s="93"/>
    </row>
    <row r="29" spans="1:4" ht="18" customHeight="1" thickBot="1" x14ac:dyDescent="0.25">
      <c r="A29" s="150" t="s">
        <v>43</v>
      </c>
      <c r="B29" s="95"/>
      <c r="C29" s="96"/>
      <c r="D29" s="97"/>
    </row>
    <row r="30" spans="1:4" ht="18" customHeight="1" thickBot="1" x14ac:dyDescent="0.25">
      <c r="A30" s="40" t="s">
        <v>44</v>
      </c>
      <c r="B30" s="226" t="s">
        <v>53</v>
      </c>
      <c r="C30" s="227">
        <f>+C5+C6+C7+C8+C9+C16+C17+C18+C19+C20+C21+C22+C23+C24+C25+C26+C27+C28+C29</f>
        <v>0</v>
      </c>
      <c r="D30" s="228">
        <f>+D5+D6+D7+D8+D9+D16+D17+D18+D19+D20+D21+D22+D23+D24+D25+D26+D27+D28+D29</f>
        <v>0</v>
      </c>
    </row>
    <row r="31" spans="1:4" ht="8.25" customHeight="1" x14ac:dyDescent="0.2">
      <c r="A31" s="98"/>
      <c r="B31" s="827"/>
      <c r="C31" s="827"/>
      <c r="D31" s="827"/>
    </row>
  </sheetData>
  <sheetProtection sheet="1"/>
  <mergeCells count="2">
    <mergeCell ref="B31:D31"/>
    <mergeCell ref="B1:D1"/>
  </mergeCells>
  <phoneticPr fontId="30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&amp;"Times New Roman CE,Félkövér dőlt"3. számú tájékoztató tábla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5">
    <tabColor rgb="FF92D050"/>
  </sheetPr>
  <dimension ref="A1:O81"/>
  <sheetViews>
    <sheetView zoomScaleNormal="100" workbookViewId="0">
      <selection activeCell="O2" sqref="O2"/>
    </sheetView>
  </sheetViews>
  <sheetFormatPr defaultRowHeight="15.75" x14ac:dyDescent="0.25"/>
  <cols>
    <col min="1" max="1" width="4.83203125" style="112" customWidth="1"/>
    <col min="2" max="2" width="31.1640625" style="130" customWidth="1"/>
    <col min="3" max="4" width="9" style="130" customWidth="1"/>
    <col min="5" max="5" width="9.5" style="130" customWidth="1"/>
    <col min="6" max="6" width="8.83203125" style="130" customWidth="1"/>
    <col min="7" max="7" width="8.6640625" style="130" customWidth="1"/>
    <col min="8" max="8" width="8.83203125" style="130" customWidth="1"/>
    <col min="9" max="9" width="8.1640625" style="130" customWidth="1"/>
    <col min="10" max="14" width="9.5" style="130" customWidth="1"/>
    <col min="15" max="15" width="12.6640625" style="112" customWidth="1"/>
    <col min="16" max="16384" width="9.33203125" style="130"/>
  </cols>
  <sheetData>
    <row r="1" spans="1:15" ht="31.5" customHeight="1" x14ac:dyDescent="0.25">
      <c r="A1" s="832" t="s">
        <v>544</v>
      </c>
      <c r="B1" s="833"/>
      <c r="C1" s="833"/>
      <c r="D1" s="833"/>
      <c r="E1" s="833"/>
      <c r="F1" s="833"/>
      <c r="G1" s="833"/>
      <c r="H1" s="833"/>
      <c r="I1" s="833"/>
      <c r="J1" s="833"/>
      <c r="K1" s="833"/>
      <c r="L1" s="833"/>
      <c r="M1" s="833"/>
      <c r="N1" s="833"/>
      <c r="O1" s="833"/>
    </row>
    <row r="2" spans="1:15" ht="16.5" thickBot="1" x14ac:dyDescent="0.3">
      <c r="O2" s="3" t="s">
        <v>54</v>
      </c>
    </row>
    <row r="3" spans="1:15" s="112" customFormat="1" ht="26.1" customHeight="1" thickBot="1" x14ac:dyDescent="0.3">
      <c r="A3" s="109" t="s">
        <v>16</v>
      </c>
      <c r="B3" s="110" t="s">
        <v>61</v>
      </c>
      <c r="C3" s="110" t="s">
        <v>73</v>
      </c>
      <c r="D3" s="110" t="s">
        <v>74</v>
      </c>
      <c r="E3" s="110" t="s">
        <v>75</v>
      </c>
      <c r="F3" s="110" t="s">
        <v>76</v>
      </c>
      <c r="G3" s="110" t="s">
        <v>77</v>
      </c>
      <c r="H3" s="110" t="s">
        <v>78</v>
      </c>
      <c r="I3" s="110" t="s">
        <v>79</v>
      </c>
      <c r="J3" s="110" t="s">
        <v>80</v>
      </c>
      <c r="K3" s="110" t="s">
        <v>81</v>
      </c>
      <c r="L3" s="110" t="s">
        <v>82</v>
      </c>
      <c r="M3" s="110" t="s">
        <v>83</v>
      </c>
      <c r="N3" s="110" t="s">
        <v>84</v>
      </c>
      <c r="O3" s="111" t="s">
        <v>53</v>
      </c>
    </row>
    <row r="4" spans="1:15" s="114" customFormat="1" ht="15" customHeight="1" thickBot="1" x14ac:dyDescent="0.25">
      <c r="A4" s="113" t="s">
        <v>18</v>
      </c>
      <c r="B4" s="829" t="s">
        <v>55</v>
      </c>
      <c r="C4" s="830"/>
      <c r="D4" s="830"/>
      <c r="E4" s="830"/>
      <c r="F4" s="830"/>
      <c r="G4" s="830"/>
      <c r="H4" s="830"/>
      <c r="I4" s="830"/>
      <c r="J4" s="830"/>
      <c r="K4" s="830"/>
      <c r="L4" s="830"/>
      <c r="M4" s="830"/>
      <c r="N4" s="830"/>
      <c r="O4" s="831"/>
    </row>
    <row r="5" spans="1:15" s="114" customFormat="1" ht="22.5" x14ac:dyDescent="0.2">
      <c r="A5" s="115" t="s">
        <v>19</v>
      </c>
      <c r="B5" s="441" t="s">
        <v>423</v>
      </c>
      <c r="C5" s="116">
        <v>1832</v>
      </c>
      <c r="D5" s="116">
        <v>1832</v>
      </c>
      <c r="E5" s="116">
        <v>1832</v>
      </c>
      <c r="F5" s="116">
        <v>1833</v>
      </c>
      <c r="G5" s="116">
        <v>1833</v>
      </c>
      <c r="H5" s="116">
        <v>1833</v>
      </c>
      <c r="I5" s="116">
        <v>1833</v>
      </c>
      <c r="J5" s="116">
        <v>1833</v>
      </c>
      <c r="K5" s="116">
        <v>1833</v>
      </c>
      <c r="L5" s="116">
        <v>1833</v>
      </c>
      <c r="M5" s="116">
        <v>1833</v>
      </c>
      <c r="N5" s="116">
        <v>1832</v>
      </c>
      <c r="O5" s="117">
        <f t="shared" ref="O5:O25" si="0">SUM(C5:N5)</f>
        <v>21992</v>
      </c>
    </row>
    <row r="6" spans="1:15" s="121" customFormat="1" ht="22.5" x14ac:dyDescent="0.2">
      <c r="A6" s="118" t="s">
        <v>20</v>
      </c>
      <c r="B6" s="290" t="s">
        <v>471</v>
      </c>
      <c r="C6" s="119">
        <v>1618</v>
      </c>
      <c r="D6" s="119">
        <v>1618</v>
      </c>
      <c r="E6" s="119">
        <v>1618</v>
      </c>
      <c r="F6" s="119">
        <v>1618</v>
      </c>
      <c r="G6" s="119">
        <v>1618</v>
      </c>
      <c r="H6" s="119">
        <v>1618</v>
      </c>
      <c r="I6" s="119">
        <v>1619</v>
      </c>
      <c r="J6" s="119">
        <v>1619</v>
      </c>
      <c r="K6" s="119">
        <v>1619</v>
      </c>
      <c r="L6" s="119">
        <v>1619</v>
      </c>
      <c r="M6" s="119">
        <v>1619</v>
      </c>
      <c r="N6" s="119">
        <v>1619</v>
      </c>
      <c r="O6" s="120">
        <f t="shared" si="0"/>
        <v>19422</v>
      </c>
    </row>
    <row r="7" spans="1:15" s="121" customFormat="1" ht="22.5" x14ac:dyDescent="0.2">
      <c r="A7" s="118" t="s">
        <v>21</v>
      </c>
      <c r="B7" s="289" t="s">
        <v>472</v>
      </c>
      <c r="C7" s="122"/>
      <c r="D7" s="122"/>
      <c r="E7" s="122">
        <v>1050</v>
      </c>
      <c r="F7" s="122"/>
      <c r="G7" s="122"/>
      <c r="H7" s="122">
        <v>1050</v>
      </c>
      <c r="I7" s="122"/>
      <c r="J7" s="122"/>
      <c r="K7" s="122"/>
      <c r="L7" s="122"/>
      <c r="M7" s="122"/>
      <c r="N7" s="122"/>
      <c r="O7" s="123">
        <f t="shared" si="0"/>
        <v>2100</v>
      </c>
    </row>
    <row r="8" spans="1:15" s="121" customFormat="1" ht="14.1" customHeight="1" x14ac:dyDescent="0.2">
      <c r="A8" s="118" t="s">
        <v>22</v>
      </c>
      <c r="B8" s="288" t="s">
        <v>178</v>
      </c>
      <c r="C8" s="119"/>
      <c r="D8" s="119"/>
      <c r="E8" s="119">
        <v>3437</v>
      </c>
      <c r="F8" s="119"/>
      <c r="G8" s="119"/>
      <c r="H8" s="119"/>
      <c r="I8" s="119"/>
      <c r="J8" s="119"/>
      <c r="K8" s="119">
        <v>3437</v>
      </c>
      <c r="L8" s="119"/>
      <c r="M8" s="119"/>
      <c r="N8" s="119"/>
      <c r="O8" s="120">
        <f t="shared" si="0"/>
        <v>6874</v>
      </c>
    </row>
    <row r="9" spans="1:15" s="121" customFormat="1" ht="14.1" customHeight="1" x14ac:dyDescent="0.2">
      <c r="A9" s="118" t="s">
        <v>23</v>
      </c>
      <c r="B9" s="288" t="s">
        <v>473</v>
      </c>
      <c r="C9" s="119">
        <v>749</v>
      </c>
      <c r="D9" s="119">
        <v>749</v>
      </c>
      <c r="E9" s="119">
        <v>749</v>
      </c>
      <c r="F9" s="119">
        <v>749</v>
      </c>
      <c r="G9" s="119">
        <v>749</v>
      </c>
      <c r="H9" s="119">
        <v>749</v>
      </c>
      <c r="I9" s="119">
        <v>749</v>
      </c>
      <c r="J9" s="119">
        <v>749</v>
      </c>
      <c r="K9" s="119">
        <v>749</v>
      </c>
      <c r="L9" s="119">
        <v>749</v>
      </c>
      <c r="M9" s="119">
        <v>750</v>
      </c>
      <c r="N9" s="119">
        <v>750</v>
      </c>
      <c r="O9" s="120">
        <f t="shared" si="0"/>
        <v>8990</v>
      </c>
    </row>
    <row r="10" spans="1:15" s="121" customFormat="1" ht="14.1" customHeight="1" x14ac:dyDescent="0.2">
      <c r="A10" s="118" t="s">
        <v>24</v>
      </c>
      <c r="B10" s="288" t="s">
        <v>9</v>
      </c>
      <c r="C10" s="119">
        <v>1800</v>
      </c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20">
        <f t="shared" si="0"/>
        <v>1800</v>
      </c>
    </row>
    <row r="11" spans="1:15" s="121" customFormat="1" ht="14.1" customHeight="1" x14ac:dyDescent="0.2">
      <c r="A11" s="118" t="s">
        <v>25</v>
      </c>
      <c r="B11" s="288" t="s">
        <v>425</v>
      </c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20">
        <f t="shared" si="0"/>
        <v>0</v>
      </c>
    </row>
    <row r="12" spans="1:15" s="121" customFormat="1" ht="22.5" x14ac:dyDescent="0.2">
      <c r="A12" s="118" t="s">
        <v>26</v>
      </c>
      <c r="B12" s="290" t="s">
        <v>469</v>
      </c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20">
        <f t="shared" si="0"/>
        <v>0</v>
      </c>
    </row>
    <row r="13" spans="1:15" s="121" customFormat="1" ht="14.1" customHeight="1" thickBot="1" x14ac:dyDescent="0.25">
      <c r="A13" s="118" t="s">
        <v>27</v>
      </c>
      <c r="B13" s="288" t="s">
        <v>10</v>
      </c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20">
        <f t="shared" si="0"/>
        <v>0</v>
      </c>
    </row>
    <row r="14" spans="1:15" s="114" customFormat="1" ht="15.95" customHeight="1" thickBot="1" x14ac:dyDescent="0.25">
      <c r="A14" s="113" t="s">
        <v>28</v>
      </c>
      <c r="B14" s="41" t="s">
        <v>111</v>
      </c>
      <c r="C14" s="124">
        <f t="shared" ref="C14:N14" si="1">SUM(C5:C13)</f>
        <v>5999</v>
      </c>
      <c r="D14" s="124">
        <f t="shared" si="1"/>
        <v>4199</v>
      </c>
      <c r="E14" s="124">
        <f t="shared" si="1"/>
        <v>8686</v>
      </c>
      <c r="F14" s="124">
        <f t="shared" si="1"/>
        <v>4200</v>
      </c>
      <c r="G14" s="124">
        <f t="shared" si="1"/>
        <v>4200</v>
      </c>
      <c r="H14" s="124">
        <f t="shared" si="1"/>
        <v>5250</v>
      </c>
      <c r="I14" s="124">
        <f t="shared" si="1"/>
        <v>4201</v>
      </c>
      <c r="J14" s="124">
        <f t="shared" si="1"/>
        <v>4201</v>
      </c>
      <c r="K14" s="124">
        <f t="shared" si="1"/>
        <v>7638</v>
      </c>
      <c r="L14" s="124">
        <f t="shared" si="1"/>
        <v>4201</v>
      </c>
      <c r="M14" s="124">
        <f t="shared" si="1"/>
        <v>4202</v>
      </c>
      <c r="N14" s="124">
        <f t="shared" si="1"/>
        <v>4201</v>
      </c>
      <c r="O14" s="125">
        <f>SUM(C14:N14)</f>
        <v>61178</v>
      </c>
    </row>
    <row r="15" spans="1:15" s="114" customFormat="1" ht="15" customHeight="1" thickBot="1" x14ac:dyDescent="0.25">
      <c r="A15" s="113" t="s">
        <v>29</v>
      </c>
      <c r="B15" s="829" t="s">
        <v>57</v>
      </c>
      <c r="C15" s="830"/>
      <c r="D15" s="830"/>
      <c r="E15" s="830"/>
      <c r="F15" s="830"/>
      <c r="G15" s="830"/>
      <c r="H15" s="830"/>
      <c r="I15" s="830"/>
      <c r="J15" s="830"/>
      <c r="K15" s="830"/>
      <c r="L15" s="830"/>
      <c r="M15" s="830"/>
      <c r="N15" s="830"/>
      <c r="O15" s="831"/>
    </row>
    <row r="16" spans="1:15" s="121" customFormat="1" ht="14.1" customHeight="1" x14ac:dyDescent="0.2">
      <c r="A16" s="126" t="s">
        <v>30</v>
      </c>
      <c r="B16" s="291" t="s">
        <v>62</v>
      </c>
      <c r="C16" s="122">
        <v>1954</v>
      </c>
      <c r="D16" s="122">
        <v>1954</v>
      </c>
      <c r="E16" s="122">
        <v>1955</v>
      </c>
      <c r="F16" s="122">
        <v>1955</v>
      </c>
      <c r="G16" s="122">
        <v>1955</v>
      </c>
      <c r="H16" s="122">
        <v>1955</v>
      </c>
      <c r="I16" s="122">
        <v>1955</v>
      </c>
      <c r="J16" s="122">
        <v>1955</v>
      </c>
      <c r="K16" s="122">
        <v>1955</v>
      </c>
      <c r="L16" s="122">
        <v>1955</v>
      </c>
      <c r="M16" s="122">
        <v>1955</v>
      </c>
      <c r="N16" s="122">
        <v>1955</v>
      </c>
      <c r="O16" s="123">
        <f t="shared" si="0"/>
        <v>23458</v>
      </c>
    </row>
    <row r="17" spans="1:15" s="121" customFormat="1" ht="27" customHeight="1" x14ac:dyDescent="0.2">
      <c r="A17" s="118" t="s">
        <v>31</v>
      </c>
      <c r="B17" s="290" t="s">
        <v>187</v>
      </c>
      <c r="C17" s="119">
        <v>367</v>
      </c>
      <c r="D17" s="119">
        <v>367</v>
      </c>
      <c r="E17" s="119">
        <v>367</v>
      </c>
      <c r="F17" s="119">
        <v>367</v>
      </c>
      <c r="G17" s="119">
        <v>367</v>
      </c>
      <c r="H17" s="119">
        <v>367</v>
      </c>
      <c r="I17" s="119">
        <v>367</v>
      </c>
      <c r="J17" s="119">
        <v>367</v>
      </c>
      <c r="K17" s="119">
        <v>367</v>
      </c>
      <c r="L17" s="119">
        <v>367</v>
      </c>
      <c r="M17" s="119">
        <v>367</v>
      </c>
      <c r="N17" s="119">
        <v>368</v>
      </c>
      <c r="O17" s="120">
        <f t="shared" si="0"/>
        <v>4405</v>
      </c>
    </row>
    <row r="18" spans="1:15" s="121" customFormat="1" ht="14.1" customHeight="1" x14ac:dyDescent="0.2">
      <c r="A18" s="118" t="s">
        <v>32</v>
      </c>
      <c r="B18" s="288" t="s">
        <v>143</v>
      </c>
      <c r="C18" s="119">
        <v>2010</v>
      </c>
      <c r="D18" s="119">
        <v>2010</v>
      </c>
      <c r="E18" s="119">
        <v>2010</v>
      </c>
      <c r="F18" s="119">
        <v>2010</v>
      </c>
      <c r="G18" s="119">
        <v>2010</v>
      </c>
      <c r="H18" s="119">
        <v>2010</v>
      </c>
      <c r="I18" s="119">
        <v>2011</v>
      </c>
      <c r="J18" s="119">
        <v>2011</v>
      </c>
      <c r="K18" s="119">
        <v>2011</v>
      </c>
      <c r="L18" s="119">
        <v>2011</v>
      </c>
      <c r="M18" s="119">
        <v>2011</v>
      </c>
      <c r="N18" s="119">
        <v>2011</v>
      </c>
      <c r="O18" s="120">
        <f t="shared" si="0"/>
        <v>24126</v>
      </c>
    </row>
    <row r="19" spans="1:15" s="121" customFormat="1" ht="14.1" customHeight="1" x14ac:dyDescent="0.2">
      <c r="A19" s="118" t="s">
        <v>33</v>
      </c>
      <c r="B19" s="288" t="s">
        <v>188</v>
      </c>
      <c r="C19" s="119">
        <v>140</v>
      </c>
      <c r="D19" s="119">
        <v>135</v>
      </c>
      <c r="E19" s="119">
        <v>80</v>
      </c>
      <c r="F19" s="119">
        <v>60</v>
      </c>
      <c r="G19" s="119">
        <v>20</v>
      </c>
      <c r="H19" s="119">
        <v>20</v>
      </c>
      <c r="I19" s="119">
        <v>10</v>
      </c>
      <c r="J19" s="119">
        <v>10</v>
      </c>
      <c r="K19" s="119"/>
      <c r="L19" s="119"/>
      <c r="M19" s="119"/>
      <c r="N19" s="119"/>
      <c r="O19" s="120">
        <f t="shared" si="0"/>
        <v>475</v>
      </c>
    </row>
    <row r="20" spans="1:15" s="121" customFormat="1" ht="14.1" customHeight="1" x14ac:dyDescent="0.2">
      <c r="A20" s="118" t="s">
        <v>34</v>
      </c>
      <c r="B20" s="288" t="s">
        <v>11</v>
      </c>
      <c r="C20" s="119">
        <v>244</v>
      </c>
      <c r="D20" s="119">
        <v>244</v>
      </c>
      <c r="E20" s="119">
        <v>244</v>
      </c>
      <c r="F20" s="119">
        <v>244</v>
      </c>
      <c r="G20" s="119">
        <v>1543</v>
      </c>
      <c r="H20" s="119">
        <v>244</v>
      </c>
      <c r="I20" s="119">
        <v>244</v>
      </c>
      <c r="J20" s="119">
        <v>1544</v>
      </c>
      <c r="K20" s="119">
        <v>244</v>
      </c>
      <c r="L20" s="119">
        <v>244</v>
      </c>
      <c r="M20" s="119">
        <v>244</v>
      </c>
      <c r="N20" s="119">
        <v>243</v>
      </c>
      <c r="O20" s="120">
        <f t="shared" si="0"/>
        <v>5526</v>
      </c>
    </row>
    <row r="21" spans="1:15" s="121" customFormat="1" ht="14.1" customHeight="1" x14ac:dyDescent="0.2">
      <c r="A21" s="118" t="s">
        <v>35</v>
      </c>
      <c r="B21" s="288" t="s">
        <v>233</v>
      </c>
      <c r="C21" s="119"/>
      <c r="D21" s="119"/>
      <c r="E21" s="119"/>
      <c r="F21" s="119"/>
      <c r="G21" s="119">
        <v>1050</v>
      </c>
      <c r="H21" s="119"/>
      <c r="I21" s="119"/>
      <c r="J21" s="119"/>
      <c r="K21" s="119">
        <v>1050</v>
      </c>
      <c r="L21" s="119"/>
      <c r="M21" s="119"/>
      <c r="N21" s="119"/>
      <c r="O21" s="120">
        <f t="shared" si="0"/>
        <v>2100</v>
      </c>
    </row>
    <row r="22" spans="1:15" s="121" customFormat="1" x14ac:dyDescent="0.2">
      <c r="A22" s="118" t="s">
        <v>36</v>
      </c>
      <c r="B22" s="290" t="s">
        <v>191</v>
      </c>
      <c r="C22" s="119"/>
      <c r="D22" s="119"/>
      <c r="E22" s="119">
        <v>2025</v>
      </c>
      <c r="F22" s="119"/>
      <c r="G22" s="119"/>
      <c r="H22" s="119">
        <v>2025</v>
      </c>
      <c r="I22" s="119"/>
      <c r="J22" s="119"/>
      <c r="K22" s="119">
        <v>2025</v>
      </c>
      <c r="L22" s="119"/>
      <c r="M22" s="119">
        <v>2025</v>
      </c>
      <c r="N22" s="119"/>
      <c r="O22" s="120">
        <f t="shared" si="0"/>
        <v>8100</v>
      </c>
    </row>
    <row r="23" spans="1:15" s="121" customFormat="1" ht="14.1" customHeight="1" x14ac:dyDescent="0.2">
      <c r="A23" s="118" t="s">
        <v>37</v>
      </c>
      <c r="B23" s="288" t="s">
        <v>236</v>
      </c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20">
        <f t="shared" si="0"/>
        <v>0</v>
      </c>
    </row>
    <row r="24" spans="1:15" s="121" customFormat="1" ht="14.1" customHeight="1" thickBot="1" x14ac:dyDescent="0.25">
      <c r="A24" s="118" t="s">
        <v>38</v>
      </c>
      <c r="B24" s="288" t="s">
        <v>12</v>
      </c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20">
        <f t="shared" si="0"/>
        <v>0</v>
      </c>
    </row>
    <row r="25" spans="1:15" s="114" customFormat="1" ht="15.95" customHeight="1" thickBot="1" x14ac:dyDescent="0.25">
      <c r="A25" s="127" t="s">
        <v>39</v>
      </c>
      <c r="B25" s="41" t="s">
        <v>112</v>
      </c>
      <c r="C25" s="124">
        <f t="shared" ref="C25:N25" si="2">SUM(C16:C24)</f>
        <v>4715</v>
      </c>
      <c r="D25" s="124">
        <f t="shared" si="2"/>
        <v>4710</v>
      </c>
      <c r="E25" s="124">
        <f t="shared" si="2"/>
        <v>6681</v>
      </c>
      <c r="F25" s="124">
        <f t="shared" si="2"/>
        <v>4636</v>
      </c>
      <c r="G25" s="124">
        <f t="shared" si="2"/>
        <v>6945</v>
      </c>
      <c r="H25" s="124">
        <f t="shared" si="2"/>
        <v>6621</v>
      </c>
      <c r="I25" s="124">
        <f t="shared" si="2"/>
        <v>4587</v>
      </c>
      <c r="J25" s="124">
        <f t="shared" si="2"/>
        <v>5887</v>
      </c>
      <c r="K25" s="124">
        <f t="shared" si="2"/>
        <v>7652</v>
      </c>
      <c r="L25" s="124">
        <f t="shared" si="2"/>
        <v>4577</v>
      </c>
      <c r="M25" s="124">
        <f t="shared" si="2"/>
        <v>6602</v>
      </c>
      <c r="N25" s="124">
        <f t="shared" si="2"/>
        <v>4577</v>
      </c>
      <c r="O25" s="125">
        <f t="shared" si="0"/>
        <v>68190</v>
      </c>
    </row>
    <row r="26" spans="1:15" ht="16.5" thickBot="1" x14ac:dyDescent="0.3">
      <c r="A26" s="127" t="s">
        <v>40</v>
      </c>
      <c r="B26" s="292" t="s">
        <v>113</v>
      </c>
      <c r="C26" s="128">
        <f t="shared" ref="C26:O26" si="3">C14-C25</f>
        <v>1284</v>
      </c>
      <c r="D26" s="128">
        <f t="shared" si="3"/>
        <v>-511</v>
      </c>
      <c r="E26" s="128">
        <f t="shared" si="3"/>
        <v>2005</v>
      </c>
      <c r="F26" s="128">
        <f t="shared" si="3"/>
        <v>-436</v>
      </c>
      <c r="G26" s="128">
        <f t="shared" si="3"/>
        <v>-2745</v>
      </c>
      <c r="H26" s="128">
        <f t="shared" si="3"/>
        <v>-1371</v>
      </c>
      <c r="I26" s="128">
        <f t="shared" si="3"/>
        <v>-386</v>
      </c>
      <c r="J26" s="128">
        <f t="shared" si="3"/>
        <v>-1686</v>
      </c>
      <c r="K26" s="128">
        <f t="shared" si="3"/>
        <v>-14</v>
      </c>
      <c r="L26" s="128">
        <f t="shared" si="3"/>
        <v>-376</v>
      </c>
      <c r="M26" s="128">
        <f t="shared" si="3"/>
        <v>-2400</v>
      </c>
      <c r="N26" s="128">
        <f t="shared" si="3"/>
        <v>-376</v>
      </c>
      <c r="O26" s="129">
        <f t="shared" si="3"/>
        <v>-7012</v>
      </c>
    </row>
    <row r="27" spans="1:15" x14ac:dyDescent="0.25">
      <c r="A27" s="131"/>
    </row>
    <row r="28" spans="1:15" x14ac:dyDescent="0.25">
      <c r="B28" s="132"/>
      <c r="C28" s="133"/>
      <c r="D28" s="133"/>
      <c r="O28" s="130"/>
    </row>
    <row r="29" spans="1:15" x14ac:dyDescent="0.25">
      <c r="O29" s="130"/>
    </row>
    <row r="30" spans="1:15" x14ac:dyDescent="0.25">
      <c r="O30" s="130"/>
    </row>
    <row r="31" spans="1:15" x14ac:dyDescent="0.25">
      <c r="O31" s="130"/>
    </row>
    <row r="32" spans="1:15" x14ac:dyDescent="0.25">
      <c r="O32" s="130"/>
    </row>
    <row r="33" spans="15:15" x14ac:dyDescent="0.25">
      <c r="O33" s="130"/>
    </row>
    <row r="34" spans="15:15" x14ac:dyDescent="0.25">
      <c r="O34" s="130"/>
    </row>
    <row r="35" spans="15:15" x14ac:dyDescent="0.25">
      <c r="O35" s="130"/>
    </row>
    <row r="36" spans="15:15" x14ac:dyDescent="0.25">
      <c r="O36" s="130"/>
    </row>
    <row r="37" spans="15:15" x14ac:dyDescent="0.25">
      <c r="O37" s="130"/>
    </row>
    <row r="38" spans="15:15" x14ac:dyDescent="0.25">
      <c r="O38" s="130"/>
    </row>
    <row r="39" spans="15:15" x14ac:dyDescent="0.25">
      <c r="O39" s="130"/>
    </row>
    <row r="40" spans="15:15" x14ac:dyDescent="0.25">
      <c r="O40" s="130"/>
    </row>
    <row r="41" spans="15:15" x14ac:dyDescent="0.25">
      <c r="O41" s="130"/>
    </row>
    <row r="42" spans="15:15" x14ac:dyDescent="0.25">
      <c r="O42" s="130"/>
    </row>
    <row r="43" spans="15:15" x14ac:dyDescent="0.25">
      <c r="O43" s="130"/>
    </row>
    <row r="44" spans="15:15" x14ac:dyDescent="0.25">
      <c r="O44" s="130"/>
    </row>
    <row r="45" spans="15:15" x14ac:dyDescent="0.25">
      <c r="O45" s="130"/>
    </row>
    <row r="46" spans="15:15" x14ac:dyDescent="0.25">
      <c r="O46" s="130"/>
    </row>
    <row r="47" spans="15:15" x14ac:dyDescent="0.25">
      <c r="O47" s="130"/>
    </row>
    <row r="48" spans="15:15" x14ac:dyDescent="0.25">
      <c r="O48" s="130"/>
    </row>
    <row r="49" spans="15:15" x14ac:dyDescent="0.25">
      <c r="O49" s="130"/>
    </row>
    <row r="50" spans="15:15" x14ac:dyDescent="0.25">
      <c r="O50" s="130"/>
    </row>
    <row r="51" spans="15:15" x14ac:dyDescent="0.25">
      <c r="O51" s="130"/>
    </row>
    <row r="52" spans="15:15" x14ac:dyDescent="0.25">
      <c r="O52" s="130"/>
    </row>
    <row r="53" spans="15:15" x14ac:dyDescent="0.25">
      <c r="O53" s="130"/>
    </row>
    <row r="54" spans="15:15" x14ac:dyDescent="0.25">
      <c r="O54" s="130"/>
    </row>
    <row r="55" spans="15:15" x14ac:dyDescent="0.25">
      <c r="O55" s="130"/>
    </row>
    <row r="56" spans="15:15" x14ac:dyDescent="0.25">
      <c r="O56" s="130"/>
    </row>
    <row r="57" spans="15:15" x14ac:dyDescent="0.25">
      <c r="O57" s="130"/>
    </row>
    <row r="58" spans="15:15" x14ac:dyDescent="0.25">
      <c r="O58" s="130"/>
    </row>
    <row r="59" spans="15:15" x14ac:dyDescent="0.25">
      <c r="O59" s="130"/>
    </row>
    <row r="60" spans="15:15" x14ac:dyDescent="0.25">
      <c r="O60" s="130"/>
    </row>
    <row r="61" spans="15:15" x14ac:dyDescent="0.25">
      <c r="O61" s="130"/>
    </row>
    <row r="62" spans="15:15" x14ac:dyDescent="0.25">
      <c r="O62" s="130"/>
    </row>
    <row r="63" spans="15:15" x14ac:dyDescent="0.25">
      <c r="O63" s="130"/>
    </row>
    <row r="64" spans="15:15" x14ac:dyDescent="0.25">
      <c r="O64" s="130"/>
    </row>
    <row r="65" spans="15:15" x14ac:dyDescent="0.25">
      <c r="O65" s="130"/>
    </row>
    <row r="66" spans="15:15" x14ac:dyDescent="0.25">
      <c r="O66" s="130"/>
    </row>
    <row r="67" spans="15:15" x14ac:dyDescent="0.25">
      <c r="O67" s="130"/>
    </row>
    <row r="68" spans="15:15" x14ac:dyDescent="0.25">
      <c r="O68" s="130"/>
    </row>
    <row r="69" spans="15:15" x14ac:dyDescent="0.25">
      <c r="O69" s="130"/>
    </row>
    <row r="70" spans="15:15" x14ac:dyDescent="0.25">
      <c r="O70" s="130"/>
    </row>
    <row r="71" spans="15:15" x14ac:dyDescent="0.25">
      <c r="O71" s="130"/>
    </row>
    <row r="72" spans="15:15" x14ac:dyDescent="0.25">
      <c r="O72" s="130"/>
    </row>
    <row r="73" spans="15:15" x14ac:dyDescent="0.25">
      <c r="O73" s="130"/>
    </row>
    <row r="74" spans="15:15" x14ac:dyDescent="0.25">
      <c r="O74" s="130"/>
    </row>
    <row r="75" spans="15:15" x14ac:dyDescent="0.25">
      <c r="O75" s="130"/>
    </row>
    <row r="76" spans="15:15" x14ac:dyDescent="0.25">
      <c r="O76" s="130"/>
    </row>
    <row r="77" spans="15:15" x14ac:dyDescent="0.25">
      <c r="O77" s="130"/>
    </row>
    <row r="78" spans="15:15" x14ac:dyDescent="0.25">
      <c r="O78" s="130"/>
    </row>
    <row r="79" spans="15:15" x14ac:dyDescent="0.25">
      <c r="O79" s="130"/>
    </row>
    <row r="80" spans="15:15" x14ac:dyDescent="0.25">
      <c r="O80" s="130"/>
    </row>
    <row r="81" spans="15:15" x14ac:dyDescent="0.25">
      <c r="O81" s="130"/>
    </row>
  </sheetData>
  <mergeCells count="3">
    <mergeCell ref="B4:O4"/>
    <mergeCell ref="B15:O15"/>
    <mergeCell ref="A1:O1"/>
  </mergeCells>
  <phoneticPr fontId="0" type="noConversion"/>
  <printOptions horizontalCentered="1"/>
  <pageMargins left="0.78740157480314965" right="0.78740157480314965" top="1.0687500000000001" bottom="0.98425196850393704" header="0.78740157480314965" footer="0.78740157480314965"/>
  <pageSetup paperSize="9" scale="90" orientation="landscape" r:id="rId1"/>
  <headerFooter alignWithMargins="0">
    <oddHeader>&amp;R&amp;"Times New Roman CE,Félkövér dőlt"&amp;11 4. számú tájékoztató tábla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G152"/>
  <sheetViews>
    <sheetView view="pageLayout" topLeftCell="A88" zoomScaleNormal="120" zoomScaleSheetLayoutView="100" workbookViewId="0">
      <selection activeCell="D94" sqref="D94"/>
    </sheetView>
  </sheetViews>
  <sheetFormatPr defaultRowHeight="15.75" x14ac:dyDescent="0.25"/>
  <cols>
    <col min="1" max="1" width="9.5" style="364" customWidth="1"/>
    <col min="2" max="2" width="76" style="364" customWidth="1"/>
    <col min="3" max="3" width="15.83203125" style="365" customWidth="1"/>
    <col min="4" max="4" width="13.33203125" style="365" customWidth="1"/>
    <col min="5" max="5" width="12.5" style="365" customWidth="1"/>
    <col min="6" max="6" width="11.5" style="389" customWidth="1"/>
    <col min="7" max="16384" width="9.33203125" style="389"/>
  </cols>
  <sheetData>
    <row r="1" spans="1:5" ht="15.95" customHeight="1" x14ac:dyDescent="0.25">
      <c r="A1" s="769" t="s">
        <v>15</v>
      </c>
      <c r="B1" s="769"/>
      <c r="C1" s="769"/>
      <c r="D1" s="769"/>
      <c r="E1" s="769"/>
    </row>
    <row r="2" spans="1:5" ht="15.95" customHeight="1" thickBot="1" x14ac:dyDescent="0.3">
      <c r="A2" s="573" t="s">
        <v>156</v>
      </c>
      <c r="B2" s="573"/>
      <c r="C2" s="574"/>
      <c r="D2" s="574"/>
      <c r="E2" s="574"/>
    </row>
    <row r="3" spans="1:5" ht="38.1" customHeight="1" thickBot="1" x14ac:dyDescent="0.3">
      <c r="A3" s="22" t="s">
        <v>69</v>
      </c>
      <c r="B3" s="542" t="s">
        <v>17</v>
      </c>
      <c r="C3" s="569" t="s">
        <v>536</v>
      </c>
      <c r="D3" s="571" t="s">
        <v>545</v>
      </c>
      <c r="E3" s="572" t="s">
        <v>546</v>
      </c>
    </row>
    <row r="4" spans="1:5" s="390" customFormat="1" ht="12" customHeight="1" thickBot="1" x14ac:dyDescent="0.25">
      <c r="A4" s="384">
        <v>1</v>
      </c>
      <c r="B4" s="543">
        <v>2</v>
      </c>
      <c r="C4" s="570">
        <v>3</v>
      </c>
      <c r="D4" s="36">
        <v>4</v>
      </c>
      <c r="E4" s="38">
        <v>5</v>
      </c>
    </row>
    <row r="5" spans="1:5" s="391" customFormat="1" ht="12" customHeight="1" thickBot="1" x14ac:dyDescent="0.25">
      <c r="A5" s="19" t="s">
        <v>18</v>
      </c>
      <c r="B5" s="544" t="s">
        <v>263</v>
      </c>
      <c r="C5" s="621">
        <f>+C6+C7+C8+C9+C10+C11</f>
        <v>21992586</v>
      </c>
      <c r="D5" s="622">
        <f>+E5-C5</f>
        <v>1476800</v>
      </c>
      <c r="E5" s="623">
        <f>+E6+E7+E8+E9+E10+E11</f>
        <v>23469386</v>
      </c>
    </row>
    <row r="6" spans="1:5" s="391" customFormat="1" ht="12" customHeight="1" x14ac:dyDescent="0.2">
      <c r="A6" s="14" t="s">
        <v>100</v>
      </c>
      <c r="B6" s="545" t="s">
        <v>264</v>
      </c>
      <c r="C6" s="624">
        <v>10169721</v>
      </c>
      <c r="D6" s="625">
        <f t="shared" ref="D6:D69" si="0">+E6-C6</f>
        <v>0</v>
      </c>
      <c r="E6" s="626">
        <v>10169721</v>
      </c>
    </row>
    <row r="7" spans="1:5" s="391" customFormat="1" ht="12" customHeight="1" x14ac:dyDescent="0.2">
      <c r="A7" s="13" t="s">
        <v>101</v>
      </c>
      <c r="B7" s="546" t="s">
        <v>265</v>
      </c>
      <c r="C7" s="627"/>
      <c r="D7" s="628">
        <f t="shared" si="0"/>
        <v>0</v>
      </c>
      <c r="E7" s="629"/>
    </row>
    <row r="8" spans="1:5" s="391" customFormat="1" ht="12" customHeight="1" x14ac:dyDescent="0.2">
      <c r="A8" s="13" t="s">
        <v>102</v>
      </c>
      <c r="B8" s="546" t="s">
        <v>266</v>
      </c>
      <c r="C8" s="627">
        <v>10622865</v>
      </c>
      <c r="D8" s="628">
        <f t="shared" si="0"/>
        <v>0</v>
      </c>
      <c r="E8" s="629">
        <v>10622865</v>
      </c>
    </row>
    <row r="9" spans="1:5" s="391" customFormat="1" ht="12" customHeight="1" x14ac:dyDescent="0.2">
      <c r="A9" s="13" t="s">
        <v>103</v>
      </c>
      <c r="B9" s="546" t="s">
        <v>267</v>
      </c>
      <c r="C9" s="627">
        <v>1200000</v>
      </c>
      <c r="D9" s="628">
        <f t="shared" si="0"/>
        <v>0</v>
      </c>
      <c r="E9" s="629">
        <v>1200000</v>
      </c>
    </row>
    <row r="10" spans="1:5" s="391" customFormat="1" ht="12" customHeight="1" x14ac:dyDescent="0.2">
      <c r="A10" s="13" t="s">
        <v>152</v>
      </c>
      <c r="B10" s="547" t="s">
        <v>269</v>
      </c>
      <c r="C10" s="627"/>
      <c r="D10" s="628">
        <f t="shared" si="0"/>
        <v>1000000</v>
      </c>
      <c r="E10" s="629">
        <v>1000000</v>
      </c>
    </row>
    <row r="11" spans="1:5" s="391" customFormat="1" ht="12" customHeight="1" thickBot="1" x14ac:dyDescent="0.25">
      <c r="A11" s="15" t="s">
        <v>104</v>
      </c>
      <c r="B11" s="547" t="s">
        <v>547</v>
      </c>
      <c r="C11" s="630"/>
      <c r="D11" s="631">
        <f t="shared" si="0"/>
        <v>476800</v>
      </c>
      <c r="E11" s="632">
        <v>476800</v>
      </c>
    </row>
    <row r="12" spans="1:5" s="391" customFormat="1" ht="12" customHeight="1" thickBot="1" x14ac:dyDescent="0.25">
      <c r="A12" s="19" t="s">
        <v>19</v>
      </c>
      <c r="B12" s="548" t="s">
        <v>270</v>
      </c>
      <c r="C12" s="621">
        <f>+C13+C14+C15+C16+C17</f>
        <v>19422000</v>
      </c>
      <c r="D12" s="622">
        <f t="shared" si="0"/>
        <v>0</v>
      </c>
      <c r="E12" s="623">
        <f>SUM(E13:E18)</f>
        <v>19422000</v>
      </c>
    </row>
    <row r="13" spans="1:5" s="391" customFormat="1" ht="12" customHeight="1" x14ac:dyDescent="0.2">
      <c r="A13" s="14" t="s">
        <v>106</v>
      </c>
      <c r="B13" s="545" t="s">
        <v>271</v>
      </c>
      <c r="C13" s="624"/>
      <c r="D13" s="633">
        <f t="shared" si="0"/>
        <v>0</v>
      </c>
      <c r="E13" s="634"/>
    </row>
    <row r="14" spans="1:5" s="391" customFormat="1" ht="12" customHeight="1" x14ac:dyDescent="0.2">
      <c r="A14" s="13" t="s">
        <v>107</v>
      </c>
      <c r="B14" s="546" t="s">
        <v>272</v>
      </c>
      <c r="C14" s="627"/>
      <c r="D14" s="635">
        <f t="shared" si="0"/>
        <v>0</v>
      </c>
      <c r="E14" s="636"/>
    </row>
    <row r="15" spans="1:5" s="391" customFormat="1" ht="12" customHeight="1" x14ac:dyDescent="0.2">
      <c r="A15" s="13" t="s">
        <v>108</v>
      </c>
      <c r="B15" s="546" t="s">
        <v>474</v>
      </c>
      <c r="C15" s="627"/>
      <c r="D15" s="635">
        <f t="shared" si="0"/>
        <v>0</v>
      </c>
      <c r="E15" s="636"/>
    </row>
    <row r="16" spans="1:5" s="391" customFormat="1" ht="12" customHeight="1" x14ac:dyDescent="0.2">
      <c r="A16" s="13" t="s">
        <v>109</v>
      </c>
      <c r="B16" s="546" t="s">
        <v>475</v>
      </c>
      <c r="C16" s="627"/>
      <c r="D16" s="635">
        <f t="shared" si="0"/>
        <v>0</v>
      </c>
      <c r="E16" s="636"/>
    </row>
    <row r="17" spans="1:5" s="391" customFormat="1" ht="12" customHeight="1" x14ac:dyDescent="0.2">
      <c r="A17" s="13" t="s">
        <v>110</v>
      </c>
      <c r="B17" s="546" t="s">
        <v>273</v>
      </c>
      <c r="C17" s="627">
        <v>19422000</v>
      </c>
      <c r="D17" s="635">
        <f t="shared" si="0"/>
        <v>0</v>
      </c>
      <c r="E17" s="636">
        <v>19422000</v>
      </c>
    </row>
    <row r="18" spans="1:5" s="391" customFormat="1" ht="12" customHeight="1" thickBot="1" x14ac:dyDescent="0.25">
      <c r="A18" s="15" t="s">
        <v>119</v>
      </c>
      <c r="B18" s="547" t="s">
        <v>274</v>
      </c>
      <c r="C18" s="630"/>
      <c r="D18" s="637">
        <f t="shared" si="0"/>
        <v>0</v>
      </c>
      <c r="E18" s="638"/>
    </row>
    <row r="19" spans="1:5" s="391" customFormat="1" ht="12" customHeight="1" thickBot="1" x14ac:dyDescent="0.25">
      <c r="A19" s="19" t="s">
        <v>20</v>
      </c>
      <c r="B19" s="544" t="s">
        <v>275</v>
      </c>
      <c r="C19" s="621">
        <f>+C20+C21+C22+C23+C24</f>
        <v>2100000</v>
      </c>
      <c r="D19" s="622">
        <f t="shared" si="0"/>
        <v>0</v>
      </c>
      <c r="E19" s="623">
        <f>SUM(E20:E25)</f>
        <v>2100000</v>
      </c>
    </row>
    <row r="20" spans="1:5" s="391" customFormat="1" ht="12" customHeight="1" x14ac:dyDescent="0.2">
      <c r="A20" s="14" t="s">
        <v>89</v>
      </c>
      <c r="B20" s="545" t="s">
        <v>276</v>
      </c>
      <c r="C20" s="624"/>
      <c r="D20" s="633">
        <f t="shared" si="0"/>
        <v>0</v>
      </c>
      <c r="E20" s="634"/>
    </row>
    <row r="21" spans="1:5" s="391" customFormat="1" ht="12" customHeight="1" x14ac:dyDescent="0.2">
      <c r="A21" s="13" t="s">
        <v>90</v>
      </c>
      <c r="B21" s="546" t="s">
        <v>277</v>
      </c>
      <c r="C21" s="627"/>
      <c r="D21" s="635">
        <f t="shared" si="0"/>
        <v>0</v>
      </c>
      <c r="E21" s="636"/>
    </row>
    <row r="22" spans="1:5" s="391" customFormat="1" ht="12" customHeight="1" x14ac:dyDescent="0.2">
      <c r="A22" s="13" t="s">
        <v>91</v>
      </c>
      <c r="B22" s="546" t="s">
        <v>476</v>
      </c>
      <c r="C22" s="627"/>
      <c r="D22" s="635">
        <f t="shared" si="0"/>
        <v>0</v>
      </c>
      <c r="E22" s="636"/>
    </row>
    <row r="23" spans="1:5" s="391" customFormat="1" ht="12" customHeight="1" x14ac:dyDescent="0.2">
      <c r="A23" s="13" t="s">
        <v>92</v>
      </c>
      <c r="B23" s="546" t="s">
        <v>477</v>
      </c>
      <c r="C23" s="627"/>
      <c r="D23" s="635">
        <f t="shared" si="0"/>
        <v>0</v>
      </c>
      <c r="E23" s="636"/>
    </row>
    <row r="24" spans="1:5" s="391" customFormat="1" ht="12" customHeight="1" x14ac:dyDescent="0.2">
      <c r="A24" s="13" t="s">
        <v>175</v>
      </c>
      <c r="B24" s="546" t="s">
        <v>278</v>
      </c>
      <c r="C24" s="627">
        <v>2100000</v>
      </c>
      <c r="D24" s="635">
        <f t="shared" si="0"/>
        <v>0</v>
      </c>
      <c r="E24" s="636">
        <v>2100000</v>
      </c>
    </row>
    <row r="25" spans="1:5" s="391" customFormat="1" ht="12" customHeight="1" thickBot="1" x14ac:dyDescent="0.25">
      <c r="A25" s="15" t="s">
        <v>176</v>
      </c>
      <c r="B25" s="547" t="s">
        <v>279</v>
      </c>
      <c r="C25" s="630"/>
      <c r="D25" s="637">
        <f t="shared" si="0"/>
        <v>0</v>
      </c>
      <c r="E25" s="638"/>
    </row>
    <row r="26" spans="1:5" s="391" customFormat="1" ht="12" customHeight="1" thickBot="1" x14ac:dyDescent="0.25">
      <c r="A26" s="19" t="s">
        <v>177</v>
      </c>
      <c r="B26" s="544" t="s">
        <v>280</v>
      </c>
      <c r="C26" s="639">
        <f>+C27+C31+C32+C33</f>
        <v>6873000</v>
      </c>
      <c r="D26" s="622">
        <f t="shared" si="0"/>
        <v>-92945</v>
      </c>
      <c r="E26" s="640">
        <f>+E27+E31+E32+E33</f>
        <v>6780055</v>
      </c>
    </row>
    <row r="27" spans="1:5" s="391" customFormat="1" ht="12" customHeight="1" x14ac:dyDescent="0.2">
      <c r="A27" s="14" t="s">
        <v>281</v>
      </c>
      <c r="B27" s="545" t="s">
        <v>287</v>
      </c>
      <c r="C27" s="641">
        <v>735000</v>
      </c>
      <c r="D27" s="625">
        <f t="shared" si="0"/>
        <v>39313</v>
      </c>
      <c r="E27" s="642">
        <v>774313</v>
      </c>
    </row>
    <row r="28" spans="1:5" s="391" customFormat="1" ht="12" customHeight="1" x14ac:dyDescent="0.2">
      <c r="A28" s="13" t="s">
        <v>282</v>
      </c>
      <c r="B28" s="545" t="s">
        <v>510</v>
      </c>
      <c r="C28" s="643"/>
      <c r="D28" s="628">
        <f t="shared" si="0"/>
        <v>0</v>
      </c>
      <c r="E28" s="644"/>
    </row>
    <row r="29" spans="1:5" s="391" customFormat="1" ht="12" customHeight="1" x14ac:dyDescent="0.2">
      <c r="A29" s="13" t="s">
        <v>283</v>
      </c>
      <c r="B29" s="546" t="s">
        <v>288</v>
      </c>
      <c r="C29" s="627">
        <v>735000</v>
      </c>
      <c r="D29" s="628">
        <f t="shared" si="0"/>
        <v>39313</v>
      </c>
      <c r="E29" s="636">
        <v>774313</v>
      </c>
    </row>
    <row r="30" spans="1:5" s="391" customFormat="1" ht="12" customHeight="1" x14ac:dyDescent="0.2">
      <c r="A30" s="13" t="s">
        <v>509</v>
      </c>
      <c r="B30" s="546" t="s">
        <v>289</v>
      </c>
      <c r="C30" s="627"/>
      <c r="D30" s="628">
        <f t="shared" si="0"/>
        <v>0</v>
      </c>
      <c r="E30" s="636"/>
    </row>
    <row r="31" spans="1:5" s="391" customFormat="1" ht="12" customHeight="1" x14ac:dyDescent="0.2">
      <c r="A31" s="13" t="s">
        <v>284</v>
      </c>
      <c r="B31" s="546" t="s">
        <v>290</v>
      </c>
      <c r="C31" s="627">
        <v>5863000</v>
      </c>
      <c r="D31" s="628">
        <f t="shared" si="0"/>
        <v>0</v>
      </c>
      <c r="E31" s="636">
        <v>5863000</v>
      </c>
    </row>
    <row r="32" spans="1:5" s="391" customFormat="1" ht="12" customHeight="1" x14ac:dyDescent="0.2">
      <c r="A32" s="13" t="s">
        <v>285</v>
      </c>
      <c r="B32" s="546" t="s">
        <v>291</v>
      </c>
      <c r="C32" s="627"/>
      <c r="D32" s="628">
        <f t="shared" si="0"/>
        <v>0</v>
      </c>
      <c r="E32" s="636"/>
    </row>
    <row r="33" spans="1:5" s="391" customFormat="1" ht="12" customHeight="1" thickBot="1" x14ac:dyDescent="0.25">
      <c r="A33" s="15" t="s">
        <v>286</v>
      </c>
      <c r="B33" s="547" t="s">
        <v>292</v>
      </c>
      <c r="C33" s="630">
        <v>275000</v>
      </c>
      <c r="D33" s="631">
        <f t="shared" si="0"/>
        <v>-132258</v>
      </c>
      <c r="E33" s="638">
        <v>142742</v>
      </c>
    </row>
    <row r="34" spans="1:5" s="391" customFormat="1" ht="12" customHeight="1" thickBot="1" x14ac:dyDescent="0.25">
      <c r="A34" s="19" t="s">
        <v>22</v>
      </c>
      <c r="B34" s="544" t="s">
        <v>293</v>
      </c>
      <c r="C34" s="621">
        <f>SUM(C35:C44)</f>
        <v>8990000</v>
      </c>
      <c r="D34" s="622">
        <f t="shared" si="0"/>
        <v>802496</v>
      </c>
      <c r="E34" s="623">
        <f>SUM(E35:E44)</f>
        <v>9792496</v>
      </c>
    </row>
    <row r="35" spans="1:5" s="391" customFormat="1" ht="12" customHeight="1" x14ac:dyDescent="0.2">
      <c r="A35" s="14" t="s">
        <v>93</v>
      </c>
      <c r="B35" s="545" t="s">
        <v>296</v>
      </c>
      <c r="C35" s="624">
        <v>4000000</v>
      </c>
      <c r="D35" s="625">
        <f t="shared" si="0"/>
        <v>-476800</v>
      </c>
      <c r="E35" s="626">
        <v>3523200</v>
      </c>
    </row>
    <row r="36" spans="1:5" s="391" customFormat="1" ht="12" customHeight="1" x14ac:dyDescent="0.2">
      <c r="A36" s="13" t="s">
        <v>94</v>
      </c>
      <c r="B36" s="546" t="s">
        <v>297</v>
      </c>
      <c r="C36" s="627">
        <v>840000</v>
      </c>
      <c r="D36" s="628">
        <f t="shared" si="0"/>
        <v>0</v>
      </c>
      <c r="E36" s="629">
        <v>840000</v>
      </c>
    </row>
    <row r="37" spans="1:5" s="391" customFormat="1" ht="12" customHeight="1" x14ac:dyDescent="0.2">
      <c r="A37" s="13" t="s">
        <v>95</v>
      </c>
      <c r="B37" s="546" t="s">
        <v>298</v>
      </c>
      <c r="C37" s="627"/>
      <c r="D37" s="628">
        <f t="shared" si="0"/>
        <v>0</v>
      </c>
      <c r="E37" s="629"/>
    </row>
    <row r="38" spans="1:5" s="391" customFormat="1" ht="12" customHeight="1" x14ac:dyDescent="0.2">
      <c r="A38" s="13" t="s">
        <v>179</v>
      </c>
      <c r="B38" s="546" t="s">
        <v>299</v>
      </c>
      <c r="C38" s="627"/>
      <c r="D38" s="628">
        <f t="shared" si="0"/>
        <v>119528</v>
      </c>
      <c r="E38" s="629">
        <v>119528</v>
      </c>
    </row>
    <row r="39" spans="1:5" s="391" customFormat="1" ht="12" customHeight="1" x14ac:dyDescent="0.2">
      <c r="A39" s="13" t="s">
        <v>180</v>
      </c>
      <c r="B39" s="546" t="s">
        <v>300</v>
      </c>
      <c r="C39" s="627">
        <v>2300000</v>
      </c>
      <c r="D39" s="628">
        <f t="shared" si="0"/>
        <v>0</v>
      </c>
      <c r="E39" s="629">
        <v>2300000</v>
      </c>
    </row>
    <row r="40" spans="1:5" s="391" customFormat="1" ht="12" customHeight="1" x14ac:dyDescent="0.2">
      <c r="A40" s="13" t="s">
        <v>181</v>
      </c>
      <c r="B40" s="546" t="s">
        <v>301</v>
      </c>
      <c r="C40" s="627"/>
      <c r="D40" s="628">
        <f t="shared" si="0"/>
        <v>0</v>
      </c>
      <c r="E40" s="629"/>
    </row>
    <row r="41" spans="1:5" s="391" customFormat="1" ht="12" customHeight="1" x14ac:dyDescent="0.2">
      <c r="A41" s="13" t="s">
        <v>182</v>
      </c>
      <c r="B41" s="546" t="s">
        <v>302</v>
      </c>
      <c r="C41" s="627"/>
      <c r="D41" s="628">
        <f t="shared" si="0"/>
        <v>0</v>
      </c>
      <c r="E41" s="629"/>
    </row>
    <row r="42" spans="1:5" s="391" customFormat="1" ht="12" customHeight="1" x14ac:dyDescent="0.2">
      <c r="A42" s="13" t="s">
        <v>183</v>
      </c>
      <c r="B42" s="546" t="s">
        <v>303</v>
      </c>
      <c r="C42" s="627"/>
      <c r="D42" s="628">
        <f t="shared" si="0"/>
        <v>0</v>
      </c>
      <c r="E42" s="629"/>
    </row>
    <row r="43" spans="1:5" s="391" customFormat="1" ht="12" customHeight="1" x14ac:dyDescent="0.2">
      <c r="A43" s="13" t="s">
        <v>294</v>
      </c>
      <c r="B43" s="546" t="s">
        <v>304</v>
      </c>
      <c r="C43" s="645"/>
      <c r="D43" s="628">
        <f t="shared" si="0"/>
        <v>0</v>
      </c>
      <c r="E43" s="629"/>
    </row>
    <row r="44" spans="1:5" s="391" customFormat="1" ht="12" customHeight="1" thickBot="1" x14ac:dyDescent="0.25">
      <c r="A44" s="15" t="s">
        <v>295</v>
      </c>
      <c r="B44" s="547" t="s">
        <v>305</v>
      </c>
      <c r="C44" s="646">
        <v>1850000</v>
      </c>
      <c r="D44" s="631">
        <f t="shared" si="0"/>
        <v>1159768</v>
      </c>
      <c r="E44" s="632">
        <v>3009768</v>
      </c>
    </row>
    <row r="45" spans="1:5" s="391" customFormat="1" ht="12" customHeight="1" thickBot="1" x14ac:dyDescent="0.25">
      <c r="A45" s="19" t="s">
        <v>23</v>
      </c>
      <c r="B45" s="544" t="s">
        <v>306</v>
      </c>
      <c r="C45" s="621">
        <f>SUM(C46:C50)</f>
        <v>1800000</v>
      </c>
      <c r="D45" s="622">
        <f t="shared" si="0"/>
        <v>0</v>
      </c>
      <c r="E45" s="623">
        <f>SUM(E46:E50)</f>
        <v>1800000</v>
      </c>
    </row>
    <row r="46" spans="1:5" s="391" customFormat="1" ht="12" customHeight="1" x14ac:dyDescent="0.2">
      <c r="A46" s="14" t="s">
        <v>96</v>
      </c>
      <c r="B46" s="545" t="s">
        <v>310</v>
      </c>
      <c r="C46" s="647"/>
      <c r="D46" s="633">
        <f t="shared" si="0"/>
        <v>0</v>
      </c>
      <c r="E46" s="626"/>
    </row>
    <row r="47" spans="1:5" s="391" customFormat="1" ht="12" customHeight="1" x14ac:dyDescent="0.2">
      <c r="A47" s="13" t="s">
        <v>97</v>
      </c>
      <c r="B47" s="546" t="s">
        <v>311</v>
      </c>
      <c r="C47" s="645"/>
      <c r="D47" s="635">
        <f t="shared" si="0"/>
        <v>0</v>
      </c>
      <c r="E47" s="629"/>
    </row>
    <row r="48" spans="1:5" s="391" customFormat="1" ht="12" customHeight="1" x14ac:dyDescent="0.2">
      <c r="A48" s="13" t="s">
        <v>307</v>
      </c>
      <c r="B48" s="546" t="s">
        <v>312</v>
      </c>
      <c r="C48" s="645">
        <v>1800000</v>
      </c>
      <c r="D48" s="635">
        <f t="shared" si="0"/>
        <v>0</v>
      </c>
      <c r="E48" s="629">
        <v>1800000</v>
      </c>
    </row>
    <row r="49" spans="1:5" s="391" customFormat="1" ht="12" customHeight="1" x14ac:dyDescent="0.2">
      <c r="A49" s="13" t="s">
        <v>308</v>
      </c>
      <c r="B49" s="546" t="s">
        <v>313</v>
      </c>
      <c r="C49" s="645"/>
      <c r="D49" s="635">
        <f t="shared" si="0"/>
        <v>0</v>
      </c>
      <c r="E49" s="629"/>
    </row>
    <row r="50" spans="1:5" s="391" customFormat="1" ht="12" customHeight="1" thickBot="1" x14ac:dyDescent="0.25">
      <c r="A50" s="15" t="s">
        <v>309</v>
      </c>
      <c r="B50" s="547" t="s">
        <v>314</v>
      </c>
      <c r="C50" s="646"/>
      <c r="D50" s="637">
        <f t="shared" si="0"/>
        <v>0</v>
      </c>
      <c r="E50" s="632"/>
    </row>
    <row r="51" spans="1:5" s="391" customFormat="1" ht="12" customHeight="1" thickBot="1" x14ac:dyDescent="0.25">
      <c r="A51" s="19" t="s">
        <v>184</v>
      </c>
      <c r="B51" s="544" t="s">
        <v>315</v>
      </c>
      <c r="C51" s="621">
        <f>SUM(C52:C54)</f>
        <v>0</v>
      </c>
      <c r="D51" s="622">
        <f t="shared" si="0"/>
        <v>0</v>
      </c>
      <c r="E51" s="623"/>
    </row>
    <row r="52" spans="1:5" s="391" customFormat="1" ht="12" customHeight="1" x14ac:dyDescent="0.2">
      <c r="A52" s="14" t="s">
        <v>98</v>
      </c>
      <c r="B52" s="545" t="s">
        <v>316</v>
      </c>
      <c r="C52" s="624"/>
      <c r="D52" s="633">
        <f t="shared" si="0"/>
        <v>0</v>
      </c>
      <c r="E52" s="634"/>
    </row>
    <row r="53" spans="1:5" s="391" customFormat="1" ht="12" customHeight="1" x14ac:dyDescent="0.2">
      <c r="A53" s="13" t="s">
        <v>99</v>
      </c>
      <c r="B53" s="546" t="s">
        <v>478</v>
      </c>
      <c r="C53" s="627"/>
      <c r="D53" s="635">
        <f t="shared" si="0"/>
        <v>0</v>
      </c>
      <c r="E53" s="636"/>
    </row>
    <row r="54" spans="1:5" s="391" customFormat="1" ht="12" customHeight="1" x14ac:dyDescent="0.2">
      <c r="A54" s="13" t="s">
        <v>320</v>
      </c>
      <c r="B54" s="546" t="s">
        <v>318</v>
      </c>
      <c r="C54" s="627"/>
      <c r="D54" s="635">
        <f t="shared" si="0"/>
        <v>0</v>
      </c>
      <c r="E54" s="636"/>
    </row>
    <row r="55" spans="1:5" s="391" customFormat="1" ht="12" customHeight="1" thickBot="1" x14ac:dyDescent="0.25">
      <c r="A55" s="15" t="s">
        <v>321</v>
      </c>
      <c r="B55" s="547" t="s">
        <v>319</v>
      </c>
      <c r="C55" s="630"/>
      <c r="D55" s="637">
        <f t="shared" si="0"/>
        <v>0</v>
      </c>
      <c r="E55" s="638"/>
    </row>
    <row r="56" spans="1:5" s="391" customFormat="1" ht="12" customHeight="1" thickBot="1" x14ac:dyDescent="0.25">
      <c r="A56" s="19" t="s">
        <v>25</v>
      </c>
      <c r="B56" s="548" t="s">
        <v>322</v>
      </c>
      <c r="C56" s="621">
        <f>SUM(C57:C59)</f>
        <v>0</v>
      </c>
      <c r="D56" s="622">
        <f t="shared" si="0"/>
        <v>0</v>
      </c>
      <c r="E56" s="623"/>
    </row>
    <row r="57" spans="1:5" s="391" customFormat="1" ht="12" customHeight="1" x14ac:dyDescent="0.2">
      <c r="A57" s="14" t="s">
        <v>185</v>
      </c>
      <c r="B57" s="545" t="s">
        <v>324</v>
      </c>
      <c r="C57" s="647"/>
      <c r="D57" s="633">
        <f t="shared" si="0"/>
        <v>0</v>
      </c>
      <c r="E57" s="626"/>
    </row>
    <row r="58" spans="1:5" s="391" customFormat="1" ht="12" customHeight="1" x14ac:dyDescent="0.2">
      <c r="A58" s="13" t="s">
        <v>186</v>
      </c>
      <c r="B58" s="546" t="s">
        <v>479</v>
      </c>
      <c r="C58" s="645"/>
      <c r="D58" s="635">
        <f t="shared" si="0"/>
        <v>0</v>
      </c>
      <c r="E58" s="629"/>
    </row>
    <row r="59" spans="1:5" s="391" customFormat="1" ht="12" customHeight="1" x14ac:dyDescent="0.2">
      <c r="A59" s="13" t="s">
        <v>235</v>
      </c>
      <c r="B59" s="546" t="s">
        <v>325</v>
      </c>
      <c r="C59" s="645"/>
      <c r="D59" s="635">
        <f t="shared" si="0"/>
        <v>0</v>
      </c>
      <c r="E59" s="629"/>
    </row>
    <row r="60" spans="1:5" s="391" customFormat="1" ht="12" customHeight="1" thickBot="1" x14ac:dyDescent="0.25">
      <c r="A60" s="15" t="s">
        <v>323</v>
      </c>
      <c r="B60" s="547" t="s">
        <v>326</v>
      </c>
      <c r="C60" s="646"/>
      <c r="D60" s="637">
        <f t="shared" si="0"/>
        <v>0</v>
      </c>
      <c r="E60" s="632"/>
    </row>
    <row r="61" spans="1:5" s="391" customFormat="1" ht="12" customHeight="1" thickBot="1" x14ac:dyDescent="0.25">
      <c r="A61" s="19" t="s">
        <v>26</v>
      </c>
      <c r="B61" s="544" t="s">
        <v>327</v>
      </c>
      <c r="C61" s="639">
        <f>+C5+C12+C19+C26+C34+C45+C51+C56</f>
        <v>61177586</v>
      </c>
      <c r="D61" s="622">
        <f t="shared" si="0"/>
        <v>2186351</v>
      </c>
      <c r="E61" s="640">
        <f>+E5+E12+E19+E26+E34+E45+E51+E56</f>
        <v>63363937</v>
      </c>
    </row>
    <row r="62" spans="1:5" s="391" customFormat="1" ht="12" customHeight="1" thickBot="1" x14ac:dyDescent="0.25">
      <c r="A62" s="583" t="s">
        <v>328</v>
      </c>
      <c r="B62" s="548" t="s">
        <v>329</v>
      </c>
      <c r="C62" s="621">
        <f>SUM(C63:C65)</f>
        <v>0</v>
      </c>
      <c r="D62" s="622">
        <f t="shared" si="0"/>
        <v>0</v>
      </c>
      <c r="E62" s="623"/>
    </row>
    <row r="63" spans="1:5" s="391" customFormat="1" ht="12" customHeight="1" x14ac:dyDescent="0.2">
      <c r="A63" s="14" t="s">
        <v>362</v>
      </c>
      <c r="B63" s="545" t="s">
        <v>330</v>
      </c>
      <c r="C63" s="647"/>
      <c r="D63" s="633">
        <f t="shared" si="0"/>
        <v>0</v>
      </c>
      <c r="E63" s="626"/>
    </row>
    <row r="64" spans="1:5" s="391" customFormat="1" ht="12" customHeight="1" x14ac:dyDescent="0.2">
      <c r="A64" s="13" t="s">
        <v>371</v>
      </c>
      <c r="B64" s="546" t="s">
        <v>331</v>
      </c>
      <c r="C64" s="645"/>
      <c r="D64" s="635">
        <f t="shared" si="0"/>
        <v>0</v>
      </c>
      <c r="E64" s="629"/>
    </row>
    <row r="65" spans="1:5" s="391" customFormat="1" ht="12" customHeight="1" thickBot="1" x14ac:dyDescent="0.25">
      <c r="A65" s="15" t="s">
        <v>372</v>
      </c>
      <c r="B65" s="584" t="s">
        <v>332</v>
      </c>
      <c r="C65" s="646"/>
      <c r="D65" s="637">
        <f t="shared" si="0"/>
        <v>0</v>
      </c>
      <c r="E65" s="632"/>
    </row>
    <row r="66" spans="1:5" s="391" customFormat="1" ht="12" customHeight="1" thickBot="1" x14ac:dyDescent="0.25">
      <c r="A66" s="583" t="s">
        <v>333</v>
      </c>
      <c r="B66" s="548" t="s">
        <v>334</v>
      </c>
      <c r="C66" s="621">
        <f>SUM(C67:C70)</f>
        <v>0</v>
      </c>
      <c r="D66" s="622">
        <f t="shared" si="0"/>
        <v>0</v>
      </c>
      <c r="E66" s="623"/>
    </row>
    <row r="67" spans="1:5" s="391" customFormat="1" ht="12" customHeight="1" x14ac:dyDescent="0.2">
      <c r="A67" s="14" t="s">
        <v>153</v>
      </c>
      <c r="B67" s="545" t="s">
        <v>335</v>
      </c>
      <c r="C67" s="647"/>
      <c r="D67" s="633">
        <f t="shared" si="0"/>
        <v>0</v>
      </c>
      <c r="E67" s="626"/>
    </row>
    <row r="68" spans="1:5" s="391" customFormat="1" ht="12" customHeight="1" x14ac:dyDescent="0.2">
      <c r="A68" s="13" t="s">
        <v>154</v>
      </c>
      <c r="B68" s="546" t="s">
        <v>336</v>
      </c>
      <c r="C68" s="645"/>
      <c r="D68" s="635">
        <f t="shared" si="0"/>
        <v>0</v>
      </c>
      <c r="E68" s="629"/>
    </row>
    <row r="69" spans="1:5" s="391" customFormat="1" ht="12" customHeight="1" x14ac:dyDescent="0.2">
      <c r="A69" s="13" t="s">
        <v>363</v>
      </c>
      <c r="B69" s="546" t="s">
        <v>337</v>
      </c>
      <c r="C69" s="645"/>
      <c r="D69" s="635">
        <f t="shared" si="0"/>
        <v>0</v>
      </c>
      <c r="E69" s="629"/>
    </row>
    <row r="70" spans="1:5" s="391" customFormat="1" ht="12" customHeight="1" thickBot="1" x14ac:dyDescent="0.25">
      <c r="A70" s="15" t="s">
        <v>364</v>
      </c>
      <c r="B70" s="547" t="s">
        <v>338</v>
      </c>
      <c r="C70" s="646"/>
      <c r="D70" s="637">
        <f t="shared" ref="D70:D86" si="1">+E70-C70</f>
        <v>0</v>
      </c>
      <c r="E70" s="632"/>
    </row>
    <row r="71" spans="1:5" s="391" customFormat="1" ht="12" customHeight="1" thickBot="1" x14ac:dyDescent="0.25">
      <c r="A71" s="583" t="s">
        <v>339</v>
      </c>
      <c r="B71" s="548" t="s">
        <v>340</v>
      </c>
      <c r="C71" s="621">
        <f>SUM(C72:C74)</f>
        <v>7012000</v>
      </c>
      <c r="D71" s="622">
        <f t="shared" si="1"/>
        <v>0</v>
      </c>
      <c r="E71" s="623">
        <f>SUM(E72:E74)</f>
        <v>7012000</v>
      </c>
    </row>
    <row r="72" spans="1:5" s="391" customFormat="1" ht="12" customHeight="1" x14ac:dyDescent="0.2">
      <c r="A72" s="14" t="s">
        <v>365</v>
      </c>
      <c r="B72" s="545" t="s">
        <v>341</v>
      </c>
      <c r="C72" s="647">
        <v>7012000</v>
      </c>
      <c r="D72" s="633">
        <f t="shared" si="1"/>
        <v>0</v>
      </c>
      <c r="E72" s="626">
        <v>7012000</v>
      </c>
    </row>
    <row r="73" spans="1:5" s="391" customFormat="1" ht="12" customHeight="1" x14ac:dyDescent="0.2">
      <c r="A73" s="15" t="s">
        <v>366</v>
      </c>
      <c r="B73" s="547" t="s">
        <v>342</v>
      </c>
      <c r="C73" s="645"/>
      <c r="D73" s="635">
        <f t="shared" si="1"/>
        <v>0</v>
      </c>
      <c r="E73" s="629"/>
    </row>
    <row r="74" spans="1:5" s="391" customFormat="1" ht="12" customHeight="1" thickBot="1" x14ac:dyDescent="0.25">
      <c r="A74" s="15" t="s">
        <v>511</v>
      </c>
      <c r="B74" s="547" t="s">
        <v>513</v>
      </c>
      <c r="C74" s="646"/>
      <c r="D74" s="637">
        <f t="shared" si="1"/>
        <v>0</v>
      </c>
      <c r="E74" s="632"/>
    </row>
    <row r="75" spans="1:5" s="391" customFormat="1" ht="12" customHeight="1" thickBot="1" x14ac:dyDescent="0.25">
      <c r="A75" s="583" t="s">
        <v>343</v>
      </c>
      <c r="B75" s="548" t="s">
        <v>344</v>
      </c>
      <c r="C75" s="621">
        <f>SUM(C76:C78)</f>
        <v>0</v>
      </c>
      <c r="D75" s="622">
        <f t="shared" si="1"/>
        <v>0</v>
      </c>
      <c r="E75" s="623"/>
    </row>
    <row r="76" spans="1:5" s="391" customFormat="1" ht="12" customHeight="1" x14ac:dyDescent="0.2">
      <c r="A76" s="14" t="s">
        <v>367</v>
      </c>
      <c r="B76" s="545" t="s">
        <v>345</v>
      </c>
      <c r="C76" s="647"/>
      <c r="D76" s="633">
        <f t="shared" si="1"/>
        <v>0</v>
      </c>
      <c r="E76" s="626"/>
    </row>
    <row r="77" spans="1:5" s="391" customFormat="1" ht="12" customHeight="1" x14ac:dyDescent="0.2">
      <c r="A77" s="13" t="s">
        <v>368</v>
      </c>
      <c r="B77" s="546" t="s">
        <v>346</v>
      </c>
      <c r="C77" s="645"/>
      <c r="D77" s="635">
        <f t="shared" si="1"/>
        <v>0</v>
      </c>
      <c r="E77" s="629"/>
    </row>
    <row r="78" spans="1:5" s="391" customFormat="1" ht="12" customHeight="1" thickBot="1" x14ac:dyDescent="0.25">
      <c r="A78" s="15" t="s">
        <v>369</v>
      </c>
      <c r="B78" s="547" t="s">
        <v>347</v>
      </c>
      <c r="C78" s="646"/>
      <c r="D78" s="637">
        <f t="shared" si="1"/>
        <v>0</v>
      </c>
      <c r="E78" s="632"/>
    </row>
    <row r="79" spans="1:5" s="391" customFormat="1" ht="12" customHeight="1" thickBot="1" x14ac:dyDescent="0.25">
      <c r="A79" s="583" t="s">
        <v>348</v>
      </c>
      <c r="B79" s="548" t="s">
        <v>370</v>
      </c>
      <c r="C79" s="621">
        <f>SUM(C80:C83)</f>
        <v>0</v>
      </c>
      <c r="D79" s="622">
        <f t="shared" si="1"/>
        <v>0</v>
      </c>
      <c r="E79" s="623"/>
    </row>
    <row r="80" spans="1:5" s="391" customFormat="1" ht="12" customHeight="1" x14ac:dyDescent="0.2">
      <c r="A80" s="585" t="s">
        <v>349</v>
      </c>
      <c r="B80" s="545" t="s">
        <v>350</v>
      </c>
      <c r="C80" s="647"/>
      <c r="D80" s="633">
        <f t="shared" si="1"/>
        <v>0</v>
      </c>
      <c r="E80" s="626"/>
    </row>
    <row r="81" spans="1:5" s="391" customFormat="1" ht="12" customHeight="1" x14ac:dyDescent="0.2">
      <c r="A81" s="586" t="s">
        <v>351</v>
      </c>
      <c r="B81" s="546" t="s">
        <v>352</v>
      </c>
      <c r="C81" s="645"/>
      <c r="D81" s="635">
        <f t="shared" si="1"/>
        <v>0</v>
      </c>
      <c r="E81" s="629"/>
    </row>
    <row r="82" spans="1:5" s="391" customFormat="1" ht="12" customHeight="1" x14ac:dyDescent="0.2">
      <c r="A82" s="586" t="s">
        <v>353</v>
      </c>
      <c r="B82" s="546" t="s">
        <v>354</v>
      </c>
      <c r="C82" s="645"/>
      <c r="D82" s="635">
        <f t="shared" si="1"/>
        <v>0</v>
      </c>
      <c r="E82" s="629"/>
    </row>
    <row r="83" spans="1:5" s="391" customFormat="1" ht="12" customHeight="1" thickBot="1" x14ac:dyDescent="0.25">
      <c r="A83" s="587" t="s">
        <v>355</v>
      </c>
      <c r="B83" s="547" t="s">
        <v>356</v>
      </c>
      <c r="C83" s="646"/>
      <c r="D83" s="637">
        <f t="shared" si="1"/>
        <v>0</v>
      </c>
      <c r="E83" s="632"/>
    </row>
    <row r="84" spans="1:5" s="391" customFormat="1" ht="13.5" customHeight="1" thickBot="1" x14ac:dyDescent="0.25">
      <c r="A84" s="583" t="s">
        <v>357</v>
      </c>
      <c r="B84" s="548" t="s">
        <v>358</v>
      </c>
      <c r="C84" s="648"/>
      <c r="D84" s="622">
        <f t="shared" si="1"/>
        <v>0</v>
      </c>
      <c r="E84" s="649"/>
    </row>
    <row r="85" spans="1:5" s="391" customFormat="1" ht="15.75" customHeight="1" thickBot="1" x14ac:dyDescent="0.25">
      <c r="A85" s="583" t="s">
        <v>359</v>
      </c>
      <c r="B85" s="588" t="s">
        <v>360</v>
      </c>
      <c r="C85" s="650">
        <f>+C62+C66+C71+C75+C79+C84</f>
        <v>7012000</v>
      </c>
      <c r="D85" s="622">
        <f t="shared" si="1"/>
        <v>0</v>
      </c>
      <c r="E85" s="640">
        <f>+E62+E66+E71+E75+E79+E84</f>
        <v>7012000</v>
      </c>
    </row>
    <row r="86" spans="1:5" s="391" customFormat="1" ht="16.5" customHeight="1" thickBot="1" x14ac:dyDescent="0.25">
      <c r="A86" s="589" t="s">
        <v>373</v>
      </c>
      <c r="B86" s="590" t="s">
        <v>361</v>
      </c>
      <c r="C86" s="639">
        <f>+C61+C85</f>
        <v>68189586</v>
      </c>
      <c r="D86" s="651">
        <f t="shared" si="1"/>
        <v>2186351</v>
      </c>
      <c r="E86" s="652">
        <f>+E61+E85</f>
        <v>70375937</v>
      </c>
    </row>
    <row r="87" spans="1:5" s="391" customFormat="1" ht="83.25" customHeight="1" x14ac:dyDescent="0.2">
      <c r="A87" s="592"/>
      <c r="B87" s="592"/>
      <c r="C87" s="593"/>
      <c r="D87" s="593"/>
      <c r="E87" s="593"/>
    </row>
    <row r="88" spans="1:5" ht="16.5" customHeight="1" x14ac:dyDescent="0.25">
      <c r="A88" s="771" t="s">
        <v>47</v>
      </c>
      <c r="B88" s="771"/>
      <c r="C88" s="771"/>
      <c r="D88" s="771"/>
      <c r="E88" s="771"/>
    </row>
    <row r="89" spans="1:5" s="403" customFormat="1" ht="16.5" customHeight="1" thickBot="1" x14ac:dyDescent="0.3">
      <c r="A89" s="768" t="s">
        <v>157</v>
      </c>
      <c r="B89" s="768"/>
      <c r="C89" s="594"/>
      <c r="D89" s="595"/>
      <c r="E89" s="595"/>
    </row>
    <row r="90" spans="1:5" ht="38.1" customHeight="1" thickBot="1" x14ac:dyDescent="0.3">
      <c r="A90" s="22" t="s">
        <v>69</v>
      </c>
      <c r="B90" s="23" t="s">
        <v>48</v>
      </c>
      <c r="C90" s="569" t="s">
        <v>536</v>
      </c>
      <c r="D90" s="571" t="s">
        <v>545</v>
      </c>
      <c r="E90" s="572" t="s">
        <v>546</v>
      </c>
    </row>
    <row r="91" spans="1:5" s="390" customFormat="1" ht="12" customHeight="1" thickBot="1" x14ac:dyDescent="0.25">
      <c r="A91" s="36">
        <v>1</v>
      </c>
      <c r="B91" s="37">
        <v>2</v>
      </c>
      <c r="C91" s="570">
        <v>3</v>
      </c>
      <c r="D91" s="36">
        <v>4</v>
      </c>
      <c r="E91" s="38">
        <v>5</v>
      </c>
    </row>
    <row r="92" spans="1:5" ht="12" customHeight="1" thickBot="1" x14ac:dyDescent="0.3">
      <c r="A92" s="21" t="s">
        <v>18</v>
      </c>
      <c r="B92" s="598" t="s">
        <v>376</v>
      </c>
      <c r="C92" s="653">
        <f>SUM(C93:C97)</f>
        <v>57109883</v>
      </c>
      <c r="D92" s="622">
        <f>+E92-C92</f>
        <v>2132113</v>
      </c>
      <c r="E92" s="623">
        <f>SUM(E93:E97)</f>
        <v>59241996</v>
      </c>
    </row>
    <row r="93" spans="1:5" ht="12" customHeight="1" x14ac:dyDescent="0.25">
      <c r="A93" s="16" t="s">
        <v>100</v>
      </c>
      <c r="B93" s="9" t="s">
        <v>49</v>
      </c>
      <c r="C93" s="654">
        <v>23458220</v>
      </c>
      <c r="D93" s="625">
        <f t="shared" ref="D93:D146" si="2">+E93-C93</f>
        <v>303177</v>
      </c>
      <c r="E93" s="634">
        <v>23761397</v>
      </c>
    </row>
    <row r="94" spans="1:5" ht="12" customHeight="1" x14ac:dyDescent="0.25">
      <c r="A94" s="13" t="s">
        <v>101</v>
      </c>
      <c r="B94" s="7" t="s">
        <v>187</v>
      </c>
      <c r="C94" s="655">
        <v>4404500</v>
      </c>
      <c r="D94" s="628">
        <f t="shared" si="2"/>
        <v>0</v>
      </c>
      <c r="E94" s="636">
        <v>4404500</v>
      </c>
    </row>
    <row r="95" spans="1:5" ht="12" customHeight="1" x14ac:dyDescent="0.25">
      <c r="A95" s="13" t="s">
        <v>102</v>
      </c>
      <c r="B95" s="7" t="s">
        <v>143</v>
      </c>
      <c r="C95" s="656">
        <v>24126000</v>
      </c>
      <c r="D95" s="628">
        <f t="shared" si="2"/>
        <v>1672005</v>
      </c>
      <c r="E95" s="636">
        <v>25798005</v>
      </c>
    </row>
    <row r="96" spans="1:5" ht="12" customHeight="1" x14ac:dyDescent="0.25">
      <c r="A96" s="13" t="s">
        <v>103</v>
      </c>
      <c r="B96" s="10" t="s">
        <v>188</v>
      </c>
      <c r="C96" s="656">
        <v>475000</v>
      </c>
      <c r="D96" s="628">
        <f t="shared" si="2"/>
        <v>156931</v>
      </c>
      <c r="E96" s="636">
        <v>631931</v>
      </c>
    </row>
    <row r="97" spans="1:6" ht="12" customHeight="1" x14ac:dyDescent="0.25">
      <c r="A97" s="13" t="s">
        <v>114</v>
      </c>
      <c r="B97" s="18" t="s">
        <v>189</v>
      </c>
      <c r="C97" s="656">
        <v>4646163</v>
      </c>
      <c r="D97" s="628">
        <f t="shared" si="2"/>
        <v>0</v>
      </c>
      <c r="E97" s="636">
        <v>4646163</v>
      </c>
    </row>
    <row r="98" spans="1:6" ht="12" customHeight="1" x14ac:dyDescent="0.25">
      <c r="A98" s="13" t="s">
        <v>104</v>
      </c>
      <c r="B98" s="7" t="s">
        <v>377</v>
      </c>
      <c r="C98" s="656"/>
      <c r="D98" s="628">
        <f t="shared" si="2"/>
        <v>0</v>
      </c>
      <c r="E98" s="636"/>
    </row>
    <row r="99" spans="1:6" ht="12" customHeight="1" x14ac:dyDescent="0.25">
      <c r="A99" s="13" t="s">
        <v>105</v>
      </c>
      <c r="B99" s="158" t="s">
        <v>378</v>
      </c>
      <c r="C99" s="656"/>
      <c r="D99" s="628">
        <f t="shared" si="2"/>
        <v>0</v>
      </c>
      <c r="E99" s="636"/>
    </row>
    <row r="100" spans="1:6" ht="12" customHeight="1" x14ac:dyDescent="0.25">
      <c r="A100" s="13" t="s">
        <v>115</v>
      </c>
      <c r="B100" s="159" t="s">
        <v>379</v>
      </c>
      <c r="C100" s="656"/>
      <c r="D100" s="628">
        <f t="shared" si="2"/>
        <v>0</v>
      </c>
      <c r="E100" s="636"/>
    </row>
    <row r="101" spans="1:6" ht="12" customHeight="1" x14ac:dyDescent="0.25">
      <c r="A101" s="13" t="s">
        <v>116</v>
      </c>
      <c r="B101" s="159" t="s">
        <v>380</v>
      </c>
      <c r="C101" s="656"/>
      <c r="D101" s="628">
        <f t="shared" si="2"/>
        <v>0</v>
      </c>
      <c r="E101" s="636"/>
    </row>
    <row r="102" spans="1:6" ht="12" customHeight="1" x14ac:dyDescent="0.25">
      <c r="A102" s="13" t="s">
        <v>117</v>
      </c>
      <c r="B102" s="158" t="s">
        <v>381</v>
      </c>
      <c r="C102" s="656"/>
      <c r="D102" s="628">
        <f t="shared" si="2"/>
        <v>0</v>
      </c>
      <c r="E102" s="636"/>
    </row>
    <row r="103" spans="1:6" ht="12" customHeight="1" x14ac:dyDescent="0.25">
      <c r="A103" s="13" t="s">
        <v>118</v>
      </c>
      <c r="B103" s="158" t="s">
        <v>382</v>
      </c>
      <c r="C103" s="656"/>
      <c r="D103" s="628">
        <f t="shared" si="2"/>
        <v>0</v>
      </c>
      <c r="E103" s="636"/>
    </row>
    <row r="104" spans="1:6" ht="12" customHeight="1" x14ac:dyDescent="0.25">
      <c r="A104" s="13" t="s">
        <v>120</v>
      </c>
      <c r="B104" s="159" t="s">
        <v>383</v>
      </c>
      <c r="C104" s="656"/>
      <c r="D104" s="628">
        <f t="shared" si="2"/>
        <v>0</v>
      </c>
      <c r="E104" s="636"/>
    </row>
    <row r="105" spans="1:6" ht="12" customHeight="1" x14ac:dyDescent="0.25">
      <c r="A105" s="12" t="s">
        <v>190</v>
      </c>
      <c r="B105" s="160" t="s">
        <v>384</v>
      </c>
      <c r="C105" s="656"/>
      <c r="D105" s="628">
        <f t="shared" si="2"/>
        <v>0</v>
      </c>
      <c r="E105" s="636"/>
    </row>
    <row r="106" spans="1:6" ht="12" customHeight="1" x14ac:dyDescent="0.25">
      <c r="A106" s="13" t="s">
        <v>374</v>
      </c>
      <c r="B106" s="160" t="s">
        <v>385</v>
      </c>
      <c r="C106" s="656"/>
      <c r="D106" s="628">
        <f t="shared" si="2"/>
        <v>0</v>
      </c>
      <c r="E106" s="636"/>
    </row>
    <row r="107" spans="1:6" ht="12" customHeight="1" thickBot="1" x14ac:dyDescent="0.3">
      <c r="A107" s="17" t="s">
        <v>375</v>
      </c>
      <c r="B107" s="161" t="s">
        <v>386</v>
      </c>
      <c r="C107" s="657">
        <v>2500000</v>
      </c>
      <c r="D107" s="631">
        <f t="shared" si="2"/>
        <v>-223837</v>
      </c>
      <c r="E107" s="638">
        <v>2276163</v>
      </c>
      <c r="F107" s="523"/>
    </row>
    <row r="108" spans="1:6" ht="12" customHeight="1" thickBot="1" x14ac:dyDescent="0.3">
      <c r="A108" s="19" t="s">
        <v>19</v>
      </c>
      <c r="B108" s="597" t="s">
        <v>387</v>
      </c>
      <c r="C108" s="658">
        <f>+C109+C111+C113</f>
        <v>10200000</v>
      </c>
      <c r="D108" s="622">
        <f t="shared" si="2"/>
        <v>54243</v>
      </c>
      <c r="E108" s="623">
        <f>+E109+E111+E113</f>
        <v>10254243</v>
      </c>
    </row>
    <row r="109" spans="1:6" ht="12" customHeight="1" x14ac:dyDescent="0.25">
      <c r="A109" s="14" t="s">
        <v>106</v>
      </c>
      <c r="B109" s="7" t="s">
        <v>233</v>
      </c>
      <c r="C109" s="659">
        <v>2100000</v>
      </c>
      <c r="D109" s="625">
        <f t="shared" si="2"/>
        <v>1779212</v>
      </c>
      <c r="E109" s="634">
        <v>3879212</v>
      </c>
    </row>
    <row r="110" spans="1:6" ht="12" customHeight="1" x14ac:dyDescent="0.25">
      <c r="A110" s="14" t="s">
        <v>107</v>
      </c>
      <c r="B110" s="11" t="s">
        <v>391</v>
      </c>
      <c r="C110" s="659"/>
      <c r="D110" s="628">
        <f t="shared" si="2"/>
        <v>0</v>
      </c>
      <c r="E110" s="636"/>
    </row>
    <row r="111" spans="1:6" ht="12" customHeight="1" x14ac:dyDescent="0.25">
      <c r="A111" s="14" t="s">
        <v>108</v>
      </c>
      <c r="B111" s="11" t="s">
        <v>191</v>
      </c>
      <c r="C111" s="655">
        <v>8100000</v>
      </c>
      <c r="D111" s="628">
        <f t="shared" si="2"/>
        <v>-1724969</v>
      </c>
      <c r="E111" s="636">
        <v>6375031</v>
      </c>
    </row>
    <row r="112" spans="1:6" ht="12" customHeight="1" x14ac:dyDescent="0.25">
      <c r="A112" s="14" t="s">
        <v>109</v>
      </c>
      <c r="B112" s="11" t="s">
        <v>392</v>
      </c>
      <c r="C112" s="660"/>
      <c r="D112" s="628">
        <f t="shared" si="2"/>
        <v>0</v>
      </c>
      <c r="E112" s="636"/>
    </row>
    <row r="113" spans="1:5" ht="12" customHeight="1" x14ac:dyDescent="0.25">
      <c r="A113" s="14" t="s">
        <v>110</v>
      </c>
      <c r="B113" s="296" t="s">
        <v>236</v>
      </c>
      <c r="C113" s="660"/>
      <c r="D113" s="628">
        <f t="shared" si="2"/>
        <v>0</v>
      </c>
      <c r="E113" s="636"/>
    </row>
    <row r="114" spans="1:5" ht="12" customHeight="1" x14ac:dyDescent="0.25">
      <c r="A114" s="14" t="s">
        <v>119</v>
      </c>
      <c r="B114" s="295" t="s">
        <v>480</v>
      </c>
      <c r="C114" s="660"/>
      <c r="D114" s="628">
        <f t="shared" si="2"/>
        <v>0</v>
      </c>
      <c r="E114" s="636"/>
    </row>
    <row r="115" spans="1:5" ht="12" customHeight="1" x14ac:dyDescent="0.25">
      <c r="A115" s="14" t="s">
        <v>121</v>
      </c>
      <c r="B115" s="388" t="s">
        <v>397</v>
      </c>
      <c r="C115" s="660"/>
      <c r="D115" s="628">
        <f t="shared" si="2"/>
        <v>0</v>
      </c>
      <c r="E115" s="636"/>
    </row>
    <row r="116" spans="1:5" x14ac:dyDescent="0.25">
      <c r="A116" s="14" t="s">
        <v>192</v>
      </c>
      <c r="B116" s="159" t="s">
        <v>380</v>
      </c>
      <c r="C116" s="660"/>
      <c r="D116" s="628">
        <f t="shared" si="2"/>
        <v>0</v>
      </c>
      <c r="E116" s="636"/>
    </row>
    <row r="117" spans="1:5" ht="12" customHeight="1" x14ac:dyDescent="0.25">
      <c r="A117" s="14" t="s">
        <v>193</v>
      </c>
      <c r="B117" s="159" t="s">
        <v>396</v>
      </c>
      <c r="C117" s="660"/>
      <c r="D117" s="628">
        <f t="shared" si="2"/>
        <v>0</v>
      </c>
      <c r="E117" s="636"/>
    </row>
    <row r="118" spans="1:5" ht="12" customHeight="1" x14ac:dyDescent="0.25">
      <c r="A118" s="14" t="s">
        <v>194</v>
      </c>
      <c r="B118" s="159" t="s">
        <v>395</v>
      </c>
      <c r="C118" s="660"/>
      <c r="D118" s="628">
        <f t="shared" si="2"/>
        <v>0</v>
      </c>
      <c r="E118" s="636"/>
    </row>
    <row r="119" spans="1:5" ht="12" customHeight="1" x14ac:dyDescent="0.25">
      <c r="A119" s="14" t="s">
        <v>388</v>
      </c>
      <c r="B119" s="159" t="s">
        <v>383</v>
      </c>
      <c r="C119" s="660"/>
      <c r="D119" s="628">
        <f t="shared" si="2"/>
        <v>0</v>
      </c>
      <c r="E119" s="636"/>
    </row>
    <row r="120" spans="1:5" ht="12" customHeight="1" x14ac:dyDescent="0.25">
      <c r="A120" s="14" t="s">
        <v>389</v>
      </c>
      <c r="B120" s="159" t="s">
        <v>394</v>
      </c>
      <c r="C120" s="660"/>
      <c r="D120" s="628">
        <f t="shared" si="2"/>
        <v>0</v>
      </c>
      <c r="E120" s="636"/>
    </row>
    <row r="121" spans="1:5" ht="16.5" thickBot="1" x14ac:dyDescent="0.3">
      <c r="A121" s="12" t="s">
        <v>390</v>
      </c>
      <c r="B121" s="159" t="s">
        <v>393</v>
      </c>
      <c r="C121" s="661"/>
      <c r="D121" s="631">
        <f t="shared" si="2"/>
        <v>0</v>
      </c>
      <c r="E121" s="638"/>
    </row>
    <row r="122" spans="1:5" ht="12" customHeight="1" thickBot="1" x14ac:dyDescent="0.3">
      <c r="A122" s="19" t="s">
        <v>20</v>
      </c>
      <c r="B122" s="139" t="s">
        <v>398</v>
      </c>
      <c r="C122" s="658">
        <f>+C123+C124</f>
        <v>0</v>
      </c>
      <c r="D122" s="622">
        <f t="shared" si="2"/>
        <v>0</v>
      </c>
      <c r="E122" s="623"/>
    </row>
    <row r="123" spans="1:5" ht="12" customHeight="1" x14ac:dyDescent="0.25">
      <c r="A123" s="14" t="s">
        <v>89</v>
      </c>
      <c r="B123" s="8" t="s">
        <v>58</v>
      </c>
      <c r="C123" s="659"/>
      <c r="D123" s="633">
        <f t="shared" si="2"/>
        <v>0</v>
      </c>
      <c r="E123" s="634"/>
    </row>
    <row r="124" spans="1:5" ht="12" customHeight="1" thickBot="1" x14ac:dyDescent="0.3">
      <c r="A124" s="15" t="s">
        <v>90</v>
      </c>
      <c r="B124" s="11" t="s">
        <v>59</v>
      </c>
      <c r="C124" s="656"/>
      <c r="D124" s="637">
        <f t="shared" si="2"/>
        <v>0</v>
      </c>
      <c r="E124" s="638"/>
    </row>
    <row r="125" spans="1:5" ht="12" customHeight="1" thickBot="1" x14ac:dyDescent="0.3">
      <c r="A125" s="19" t="s">
        <v>21</v>
      </c>
      <c r="B125" s="139" t="s">
        <v>399</v>
      </c>
      <c r="C125" s="658">
        <f>+C92+C108+C122</f>
        <v>67309883</v>
      </c>
      <c r="D125" s="622">
        <f t="shared" si="2"/>
        <v>2186356</v>
      </c>
      <c r="E125" s="623">
        <f>+E92+E108+E122</f>
        <v>69496239</v>
      </c>
    </row>
    <row r="126" spans="1:5" ht="12" customHeight="1" thickBot="1" x14ac:dyDescent="0.3">
      <c r="A126" s="19" t="s">
        <v>22</v>
      </c>
      <c r="B126" s="139" t="s">
        <v>400</v>
      </c>
      <c r="C126" s="658">
        <f>+C127+C128+C129</f>
        <v>0</v>
      </c>
      <c r="D126" s="633">
        <f t="shared" si="2"/>
        <v>0</v>
      </c>
      <c r="E126" s="662"/>
    </row>
    <row r="127" spans="1:5" ht="12" customHeight="1" x14ac:dyDescent="0.25">
      <c r="A127" s="14" t="s">
        <v>93</v>
      </c>
      <c r="B127" s="8" t="s">
        <v>401</v>
      </c>
      <c r="C127" s="660"/>
      <c r="D127" s="635">
        <f t="shared" si="2"/>
        <v>0</v>
      </c>
      <c r="E127" s="636"/>
    </row>
    <row r="128" spans="1:5" ht="12" customHeight="1" x14ac:dyDescent="0.25">
      <c r="A128" s="14" t="s">
        <v>94</v>
      </c>
      <c r="B128" s="8" t="s">
        <v>402</v>
      </c>
      <c r="C128" s="660"/>
      <c r="D128" s="635">
        <f t="shared" si="2"/>
        <v>0</v>
      </c>
      <c r="E128" s="636"/>
    </row>
    <row r="129" spans="1:5" ht="12" customHeight="1" thickBot="1" x14ac:dyDescent="0.3">
      <c r="A129" s="12" t="s">
        <v>95</v>
      </c>
      <c r="B129" s="6" t="s">
        <v>403</v>
      </c>
      <c r="C129" s="660"/>
      <c r="D129" s="637">
        <f t="shared" si="2"/>
        <v>0</v>
      </c>
      <c r="E129" s="638"/>
    </row>
    <row r="130" spans="1:5" ht="12" customHeight="1" thickBot="1" x14ac:dyDescent="0.3">
      <c r="A130" s="19" t="s">
        <v>23</v>
      </c>
      <c r="B130" s="139" t="s">
        <v>462</v>
      </c>
      <c r="C130" s="658">
        <f>+C131+C132+C133+C134</f>
        <v>0</v>
      </c>
      <c r="D130" s="622">
        <f t="shared" si="2"/>
        <v>0</v>
      </c>
      <c r="E130" s="623"/>
    </row>
    <row r="131" spans="1:5" ht="12" customHeight="1" x14ac:dyDescent="0.25">
      <c r="A131" s="14" t="s">
        <v>96</v>
      </c>
      <c r="B131" s="8" t="s">
        <v>404</v>
      </c>
      <c r="C131" s="660"/>
      <c r="D131" s="633">
        <f t="shared" si="2"/>
        <v>0</v>
      </c>
      <c r="E131" s="634"/>
    </row>
    <row r="132" spans="1:5" ht="12" customHeight="1" x14ac:dyDescent="0.25">
      <c r="A132" s="14" t="s">
        <v>97</v>
      </c>
      <c r="B132" s="8" t="s">
        <v>405</v>
      </c>
      <c r="C132" s="660"/>
      <c r="D132" s="635">
        <f t="shared" si="2"/>
        <v>0</v>
      </c>
      <c r="E132" s="636"/>
    </row>
    <row r="133" spans="1:5" ht="12" customHeight="1" x14ac:dyDescent="0.25">
      <c r="A133" s="14" t="s">
        <v>307</v>
      </c>
      <c r="B133" s="8" t="s">
        <v>406</v>
      </c>
      <c r="C133" s="660"/>
      <c r="D133" s="635">
        <f t="shared" si="2"/>
        <v>0</v>
      </c>
      <c r="E133" s="636"/>
    </row>
    <row r="134" spans="1:5" ht="12" customHeight="1" thickBot="1" x14ac:dyDescent="0.3">
      <c r="A134" s="12" t="s">
        <v>308</v>
      </c>
      <c r="B134" s="6" t="s">
        <v>407</v>
      </c>
      <c r="C134" s="660"/>
      <c r="D134" s="637">
        <f t="shared" si="2"/>
        <v>0</v>
      </c>
      <c r="E134" s="638"/>
    </row>
    <row r="135" spans="1:5" ht="12" customHeight="1" thickBot="1" x14ac:dyDescent="0.3">
      <c r="A135" s="19" t="s">
        <v>24</v>
      </c>
      <c r="B135" s="139" t="s">
        <v>408</v>
      </c>
      <c r="C135" s="663">
        <f>SUM(C136:C140)</f>
        <v>879703</v>
      </c>
      <c r="D135" s="622">
        <f t="shared" si="2"/>
        <v>0</v>
      </c>
      <c r="E135" s="640">
        <f>SUM(E136:E140)</f>
        <v>879703</v>
      </c>
    </row>
    <row r="136" spans="1:5" ht="12" customHeight="1" x14ac:dyDescent="0.25">
      <c r="A136" s="14" t="s">
        <v>98</v>
      </c>
      <c r="B136" s="8" t="s">
        <v>409</v>
      </c>
      <c r="C136" s="660"/>
      <c r="D136" s="633">
        <f t="shared" si="2"/>
        <v>0</v>
      </c>
      <c r="E136" s="634"/>
    </row>
    <row r="137" spans="1:5" ht="12" customHeight="1" x14ac:dyDescent="0.25">
      <c r="A137" s="14" t="s">
        <v>99</v>
      </c>
      <c r="B137" s="8" t="s">
        <v>419</v>
      </c>
      <c r="C137" s="660">
        <v>879703</v>
      </c>
      <c r="D137" s="635">
        <f t="shared" si="2"/>
        <v>0</v>
      </c>
      <c r="E137" s="636">
        <v>879703</v>
      </c>
    </row>
    <row r="138" spans="1:5" ht="12" customHeight="1" x14ac:dyDescent="0.25">
      <c r="A138" s="14" t="s">
        <v>320</v>
      </c>
      <c r="B138" s="8" t="s">
        <v>512</v>
      </c>
      <c r="C138" s="660"/>
      <c r="D138" s="635">
        <f t="shared" si="2"/>
        <v>0</v>
      </c>
      <c r="E138" s="636"/>
    </row>
    <row r="139" spans="1:5" ht="12" customHeight="1" x14ac:dyDescent="0.25">
      <c r="A139" s="12" t="s">
        <v>321</v>
      </c>
      <c r="B139" s="8" t="s">
        <v>410</v>
      </c>
      <c r="C139" s="660"/>
      <c r="D139" s="635">
        <f t="shared" si="2"/>
        <v>0</v>
      </c>
      <c r="E139" s="636"/>
    </row>
    <row r="140" spans="1:5" ht="12" customHeight="1" thickBot="1" x14ac:dyDescent="0.3">
      <c r="A140" s="12" t="s">
        <v>508</v>
      </c>
      <c r="B140" s="6" t="s">
        <v>411</v>
      </c>
      <c r="C140" s="660"/>
      <c r="D140" s="637">
        <f t="shared" si="2"/>
        <v>0</v>
      </c>
      <c r="E140" s="638"/>
    </row>
    <row r="141" spans="1:5" ht="12" customHeight="1" thickBot="1" x14ac:dyDescent="0.3">
      <c r="A141" s="19" t="s">
        <v>25</v>
      </c>
      <c r="B141" s="139" t="s">
        <v>412</v>
      </c>
      <c r="C141" s="664">
        <f>+C142+C143+C144+C145</f>
        <v>0</v>
      </c>
      <c r="D141" s="622">
        <f t="shared" si="2"/>
        <v>0</v>
      </c>
      <c r="E141" s="665"/>
    </row>
    <row r="142" spans="1:5" ht="12" customHeight="1" x14ac:dyDescent="0.25">
      <c r="A142" s="14" t="s">
        <v>185</v>
      </c>
      <c r="B142" s="8" t="s">
        <v>413</v>
      </c>
      <c r="C142" s="660"/>
      <c r="D142" s="633">
        <f t="shared" si="2"/>
        <v>0</v>
      </c>
      <c r="E142" s="634"/>
    </row>
    <row r="143" spans="1:5" ht="12" customHeight="1" x14ac:dyDescent="0.25">
      <c r="A143" s="14" t="s">
        <v>186</v>
      </c>
      <c r="B143" s="8" t="s">
        <v>414</v>
      </c>
      <c r="C143" s="660"/>
      <c r="D143" s="635">
        <f t="shared" si="2"/>
        <v>0</v>
      </c>
      <c r="E143" s="636"/>
    </row>
    <row r="144" spans="1:5" ht="12" customHeight="1" x14ac:dyDescent="0.25">
      <c r="A144" s="14" t="s">
        <v>235</v>
      </c>
      <c r="B144" s="8" t="s">
        <v>415</v>
      </c>
      <c r="C144" s="660"/>
      <c r="D144" s="635">
        <f t="shared" si="2"/>
        <v>0</v>
      </c>
      <c r="E144" s="636"/>
    </row>
    <row r="145" spans="1:7" ht="12" customHeight="1" thickBot="1" x14ac:dyDescent="0.3">
      <c r="A145" s="14" t="s">
        <v>323</v>
      </c>
      <c r="B145" s="8" t="s">
        <v>416</v>
      </c>
      <c r="C145" s="660"/>
      <c r="D145" s="637">
        <f t="shared" si="2"/>
        <v>0</v>
      </c>
      <c r="E145" s="638"/>
    </row>
    <row r="146" spans="1:7" ht="15" customHeight="1" thickBot="1" x14ac:dyDescent="0.3">
      <c r="A146" s="19" t="s">
        <v>26</v>
      </c>
      <c r="B146" s="139" t="s">
        <v>417</v>
      </c>
      <c r="C146" s="666">
        <f>+C126+C130+C135+C141</f>
        <v>879703</v>
      </c>
      <c r="D146" s="622">
        <f t="shared" si="2"/>
        <v>0</v>
      </c>
      <c r="E146" s="667">
        <f>+E126+E130+E135+E141</f>
        <v>879703</v>
      </c>
      <c r="G146" s="405"/>
    </row>
    <row r="147" spans="1:7" s="391" customFormat="1" ht="12.95" customHeight="1" thickBot="1" x14ac:dyDescent="0.25">
      <c r="A147" s="297" t="s">
        <v>27</v>
      </c>
      <c r="B147" s="363" t="s">
        <v>418</v>
      </c>
      <c r="C147" s="666">
        <f>+C125+C146</f>
        <v>68189586</v>
      </c>
      <c r="D147" s="651">
        <f>+E147-C147</f>
        <v>2186356</v>
      </c>
      <c r="E147" s="668">
        <f>+E125+E146</f>
        <v>70375942</v>
      </c>
    </row>
    <row r="148" spans="1:7" ht="7.5" customHeight="1" x14ac:dyDescent="0.25">
      <c r="A148" s="615"/>
      <c r="B148" s="615"/>
      <c r="C148" s="616"/>
      <c r="D148" s="617"/>
      <c r="E148" s="617"/>
    </row>
    <row r="149" spans="1:7" x14ac:dyDescent="0.25">
      <c r="A149" s="770" t="s">
        <v>420</v>
      </c>
      <c r="B149" s="770"/>
      <c r="C149" s="770"/>
      <c r="D149" s="770"/>
      <c r="E149" s="770"/>
    </row>
    <row r="150" spans="1:7" ht="15" customHeight="1" thickBot="1" x14ac:dyDescent="0.3">
      <c r="A150" s="767" t="s">
        <v>158</v>
      </c>
      <c r="B150" s="767"/>
      <c r="C150" s="618" t="s">
        <v>234</v>
      </c>
      <c r="D150" s="619"/>
      <c r="E150" s="619"/>
    </row>
    <row r="151" spans="1:7" ht="13.5" customHeight="1" thickBot="1" x14ac:dyDescent="0.3">
      <c r="A151" s="19">
        <v>1</v>
      </c>
      <c r="B151" s="597" t="s">
        <v>421</v>
      </c>
      <c r="C151" s="604">
        <f>+C61-C125</f>
        <v>-6132297</v>
      </c>
      <c r="D151" s="577"/>
      <c r="E151" s="578"/>
      <c r="F151" s="406"/>
    </row>
    <row r="152" spans="1:7" ht="27.75" customHeight="1" thickBot="1" x14ac:dyDescent="0.3">
      <c r="A152" s="19" t="s">
        <v>19</v>
      </c>
      <c r="B152" s="597" t="s">
        <v>422</v>
      </c>
      <c r="C152" s="604">
        <f>+C85-C146</f>
        <v>6132297</v>
      </c>
      <c r="D152" s="591"/>
      <c r="E152" s="620"/>
    </row>
  </sheetData>
  <mergeCells count="5">
    <mergeCell ref="A150:B150"/>
    <mergeCell ref="A89:B89"/>
    <mergeCell ref="A1:E1"/>
    <mergeCell ref="A149:E149"/>
    <mergeCell ref="A88:E88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Rábacsécsény Község Önkormányzat
2016. ÉVI KÖLTSÉGVETÉSÉNEK ÖSSZEVONT MÉRLEGE&amp;10
&amp;R&amp;"Times New Roman CE,Félkövér dőlt"&amp;11 1.1. melléklet az 1/2017.(I.25.) önkormányzati rendelethez</oddHeader>
  </headerFooter>
  <rowBreaks count="1" manualBreakCount="1">
    <brk id="87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>
    <tabColor rgb="FF92D050"/>
    <pageSetUpPr fitToPage="1"/>
  </sheetPr>
  <dimension ref="A1:H49"/>
  <sheetViews>
    <sheetView zoomScaleNormal="100" workbookViewId="0">
      <selection activeCell="B26" sqref="B26"/>
    </sheetView>
  </sheetViews>
  <sheetFormatPr defaultRowHeight="12.75" x14ac:dyDescent="0.2"/>
  <cols>
    <col min="1" max="1" width="88.6640625" style="50" customWidth="1"/>
    <col min="2" max="2" width="27.83203125" style="50" customWidth="1"/>
    <col min="3" max="5" width="9.33203125" style="50"/>
    <col min="6" max="6" width="36.6640625" style="50" customWidth="1"/>
    <col min="7" max="7" width="9.33203125" style="50"/>
    <col min="8" max="8" width="31" style="50" customWidth="1"/>
    <col min="9" max="16384" width="9.33203125" style="50"/>
  </cols>
  <sheetData>
    <row r="1" spans="1:8" ht="47.25" customHeight="1" x14ac:dyDescent="0.2">
      <c r="A1" s="834" t="s">
        <v>535</v>
      </c>
      <c r="B1" s="834"/>
    </row>
    <row r="2" spans="1:8" ht="22.5" customHeight="1" thickBot="1" x14ac:dyDescent="0.25">
      <c r="A2" s="501"/>
      <c r="B2" s="502" t="s">
        <v>13</v>
      </c>
    </row>
    <row r="3" spans="1:8" s="51" customFormat="1" ht="24" customHeight="1" thickBot="1" x14ac:dyDescent="0.25">
      <c r="A3" s="503" t="s">
        <v>52</v>
      </c>
      <c r="B3" s="504" t="s">
        <v>540</v>
      </c>
      <c r="F3" s="471"/>
      <c r="G3" s="470"/>
      <c r="H3"/>
    </row>
    <row r="4" spans="1:8" s="52" customFormat="1" ht="13.5" thickBot="1" x14ac:dyDescent="0.25">
      <c r="A4" s="505">
        <v>1</v>
      </c>
      <c r="B4" s="506">
        <v>2</v>
      </c>
      <c r="F4"/>
      <c r="G4" s="470"/>
      <c r="H4"/>
    </row>
    <row r="5" spans="1:8" x14ac:dyDescent="0.2">
      <c r="A5" s="468" t="s">
        <v>484</v>
      </c>
      <c r="B5" s="507"/>
      <c r="F5"/>
      <c r="G5" s="470"/>
      <c r="H5" s="470"/>
    </row>
    <row r="6" spans="1:8" ht="12.75" customHeight="1" x14ac:dyDescent="0.2">
      <c r="A6" s="468" t="s">
        <v>485</v>
      </c>
      <c r="B6" s="507">
        <v>1868740</v>
      </c>
      <c r="F6"/>
      <c r="G6" s="470"/>
      <c r="H6" s="470"/>
    </row>
    <row r="7" spans="1:8" x14ac:dyDescent="0.2">
      <c r="A7" s="468" t="s">
        <v>486</v>
      </c>
      <c r="B7" s="507">
        <v>2240000</v>
      </c>
      <c r="F7"/>
      <c r="G7" s="470"/>
      <c r="H7" s="470"/>
    </row>
    <row r="8" spans="1:8" x14ac:dyDescent="0.2">
      <c r="A8" s="468" t="s">
        <v>487</v>
      </c>
      <c r="B8" s="507">
        <v>488658</v>
      </c>
      <c r="F8"/>
      <c r="G8" s="470"/>
      <c r="H8" s="470"/>
    </row>
    <row r="9" spans="1:8" x14ac:dyDescent="0.2">
      <c r="A9" s="468" t="s">
        <v>488</v>
      </c>
      <c r="B9" s="507">
        <v>794500</v>
      </c>
      <c r="F9" s="471"/>
      <c r="G9" s="470"/>
      <c r="H9" s="472"/>
    </row>
    <row r="10" spans="1:8" x14ac:dyDescent="0.2">
      <c r="A10" s="468" t="s">
        <v>489</v>
      </c>
      <c r="B10" s="507">
        <v>4777823</v>
      </c>
      <c r="F10"/>
      <c r="G10"/>
      <c r="H10"/>
    </row>
    <row r="11" spans="1:8" x14ac:dyDescent="0.2">
      <c r="A11" s="512" t="s">
        <v>533</v>
      </c>
      <c r="B11" s="521">
        <v>1200000</v>
      </c>
      <c r="F11"/>
      <c r="G11"/>
      <c r="H11"/>
    </row>
    <row r="12" spans="1:8" x14ac:dyDescent="0.2">
      <c r="A12" s="512" t="s">
        <v>490</v>
      </c>
      <c r="B12" s="521"/>
      <c r="F12" s="471"/>
      <c r="G12" s="470"/>
      <c r="H12"/>
    </row>
    <row r="13" spans="1:8" x14ac:dyDescent="0.2">
      <c r="A13" s="520" t="s">
        <v>496</v>
      </c>
      <c r="B13" s="518">
        <f>SUM(B5:B12)</f>
        <v>11369721</v>
      </c>
      <c r="F13"/>
      <c r="G13"/>
      <c r="H13" s="470"/>
    </row>
    <row r="14" spans="1:8" x14ac:dyDescent="0.2">
      <c r="A14" s="517"/>
      <c r="B14" s="507"/>
      <c r="F14"/>
      <c r="G14"/>
      <c r="H14" s="473"/>
    </row>
    <row r="15" spans="1:8" x14ac:dyDescent="0.2">
      <c r="A15" s="468" t="s">
        <v>491</v>
      </c>
      <c r="B15" s="469"/>
      <c r="F15"/>
      <c r="G15"/>
      <c r="H15" s="473"/>
    </row>
    <row r="16" spans="1:8" x14ac:dyDescent="0.2">
      <c r="A16" s="468" t="s">
        <v>492</v>
      </c>
      <c r="B16" s="469"/>
      <c r="F16"/>
      <c r="G16"/>
      <c r="H16" s="473"/>
    </row>
    <row r="17" spans="1:8" x14ac:dyDescent="0.2">
      <c r="A17" s="468" t="s">
        <v>493</v>
      </c>
      <c r="B17" s="469"/>
      <c r="F17"/>
      <c r="G17"/>
      <c r="H17" s="473"/>
    </row>
    <row r="18" spans="1:8" x14ac:dyDescent="0.2">
      <c r="A18" s="468" t="s">
        <v>494</v>
      </c>
      <c r="B18" s="469"/>
      <c r="F18"/>
      <c r="G18"/>
      <c r="H18" s="473"/>
    </row>
    <row r="19" spans="1:8" x14ac:dyDescent="0.2">
      <c r="A19" s="512" t="s">
        <v>522</v>
      </c>
      <c r="B19" s="516"/>
      <c r="F19"/>
      <c r="G19"/>
      <c r="H19" s="476"/>
    </row>
    <row r="20" spans="1:8" x14ac:dyDescent="0.2">
      <c r="A20" s="520" t="s">
        <v>495</v>
      </c>
      <c r="B20" s="518">
        <f>SUM(B15:B19)</f>
        <v>0</v>
      </c>
      <c r="F20"/>
      <c r="G20"/>
      <c r="H20" s="478"/>
    </row>
    <row r="21" spans="1:8" x14ac:dyDescent="0.2">
      <c r="A21" s="519"/>
      <c r="B21" s="508"/>
      <c r="F21"/>
      <c r="G21"/>
      <c r="H21" s="470"/>
    </row>
    <row r="22" spans="1:8" x14ac:dyDescent="0.2">
      <c r="A22" s="468" t="s">
        <v>523</v>
      </c>
      <c r="B22" s="507">
        <v>3424831</v>
      </c>
      <c r="F22"/>
      <c r="G22" s="474"/>
      <c r="H22" s="470"/>
    </row>
    <row r="23" spans="1:8" x14ac:dyDescent="0.2">
      <c r="A23" s="468" t="s">
        <v>497</v>
      </c>
      <c r="B23" s="469"/>
      <c r="F23"/>
      <c r="G23" s="474"/>
      <c r="H23" s="470"/>
    </row>
    <row r="24" spans="1:8" x14ac:dyDescent="0.2">
      <c r="A24" s="468" t="s">
        <v>498</v>
      </c>
      <c r="B24" s="469">
        <v>332160</v>
      </c>
      <c r="F24"/>
      <c r="G24" s="474"/>
      <c r="H24" s="470"/>
    </row>
    <row r="25" spans="1:8" x14ac:dyDescent="0.2">
      <c r="A25" s="468" t="s">
        <v>499</v>
      </c>
      <c r="B25" s="469"/>
      <c r="F25"/>
      <c r="G25" s="474"/>
      <c r="H25" s="470"/>
    </row>
    <row r="26" spans="1:8" x14ac:dyDescent="0.2">
      <c r="A26" s="468" t="s">
        <v>500</v>
      </c>
      <c r="B26" s="469">
        <v>2291667</v>
      </c>
      <c r="F26"/>
      <c r="G26" s="474"/>
      <c r="H26" s="470"/>
    </row>
    <row r="27" spans="1:8" x14ac:dyDescent="0.2">
      <c r="A27" s="468" t="s">
        <v>501</v>
      </c>
      <c r="B27" s="469"/>
      <c r="F27" s="475"/>
      <c r="G27" s="475"/>
      <c r="H27" s="476"/>
    </row>
    <row r="28" spans="1:8" x14ac:dyDescent="0.2">
      <c r="A28" s="468" t="s">
        <v>502</v>
      </c>
      <c r="B28" s="469"/>
      <c r="F28" s="471"/>
      <c r="G28" s="477"/>
      <c r="H28" s="472"/>
    </row>
    <row r="29" spans="1:8" x14ac:dyDescent="0.2">
      <c r="A29" s="468" t="s">
        <v>503</v>
      </c>
      <c r="B29" s="469"/>
      <c r="F29"/>
      <c r="G29"/>
      <c r="H29"/>
    </row>
    <row r="30" spans="1:8" x14ac:dyDescent="0.2">
      <c r="A30" s="468" t="s">
        <v>534</v>
      </c>
      <c r="B30" s="469">
        <v>3166080</v>
      </c>
      <c r="F30"/>
      <c r="G30"/>
      <c r="H30"/>
    </row>
    <row r="31" spans="1:8" x14ac:dyDescent="0.2">
      <c r="A31" s="468" t="s">
        <v>504</v>
      </c>
      <c r="B31" s="469">
        <v>1408127</v>
      </c>
      <c r="F31"/>
      <c r="G31"/>
      <c r="H31" s="470"/>
    </row>
    <row r="32" spans="1:8" x14ac:dyDescent="0.2">
      <c r="A32" s="512" t="s">
        <v>505</v>
      </c>
      <c r="B32" s="516"/>
      <c r="F32"/>
      <c r="G32"/>
      <c r="H32"/>
    </row>
    <row r="33" spans="1:8" x14ac:dyDescent="0.2">
      <c r="A33" s="509" t="s">
        <v>266</v>
      </c>
      <c r="B33" s="518">
        <f>SUM(B22:B32)</f>
        <v>10622865</v>
      </c>
      <c r="F33" s="471"/>
      <c r="G33" s="474"/>
      <c r="H33" s="470"/>
    </row>
    <row r="34" spans="1:8" x14ac:dyDescent="0.2">
      <c r="A34" s="517"/>
      <c r="B34" s="469"/>
      <c r="F34"/>
      <c r="G34" s="474"/>
      <c r="H34" s="470"/>
    </row>
    <row r="35" spans="1:8" x14ac:dyDescent="0.2">
      <c r="A35" s="467" t="s">
        <v>506</v>
      </c>
      <c r="B35" s="510"/>
      <c r="F35"/>
      <c r="G35"/>
      <c r="H35" s="470"/>
    </row>
    <row r="36" spans="1:8" x14ac:dyDescent="0.2">
      <c r="A36" s="467" t="s">
        <v>507</v>
      </c>
      <c r="B36" s="510"/>
      <c r="F36"/>
      <c r="G36" s="474"/>
      <c r="H36" s="470"/>
    </row>
    <row r="37" spans="1:8" x14ac:dyDescent="0.2">
      <c r="A37" s="511"/>
      <c r="B37" s="507"/>
      <c r="F37"/>
      <c r="G37" s="474"/>
      <c r="H37" s="470"/>
    </row>
    <row r="38" spans="1:8" ht="13.5" thickBot="1" x14ac:dyDescent="0.25">
      <c r="A38" s="512"/>
      <c r="B38" s="507"/>
      <c r="F38" s="475"/>
      <c r="G38" s="471"/>
      <c r="H38" s="476"/>
    </row>
    <row r="39" spans="1:8" s="53" customFormat="1" ht="19.5" customHeight="1" thickBot="1" x14ac:dyDescent="0.25">
      <c r="A39" s="513" t="s">
        <v>53</v>
      </c>
      <c r="B39" s="514">
        <f>+B13+B20+B33+B35+B36</f>
        <v>21992586</v>
      </c>
      <c r="F39" s="475"/>
      <c r="G39"/>
      <c r="H39" s="476"/>
    </row>
    <row r="40" spans="1:8" x14ac:dyDescent="0.2">
      <c r="A40" s="515"/>
      <c r="B40" s="515"/>
      <c r="F40" s="471"/>
      <c r="G40"/>
      <c r="H40" s="472"/>
    </row>
    <row r="41" spans="1:8" x14ac:dyDescent="0.2">
      <c r="A41"/>
      <c r="B41" s="470"/>
      <c r="C41"/>
      <c r="D41" s="470"/>
      <c r="F41"/>
      <c r="G41"/>
      <c r="H41" s="470"/>
    </row>
    <row r="42" spans="1:8" x14ac:dyDescent="0.2">
      <c r="F42"/>
      <c r="G42"/>
      <c r="H42" s="470"/>
    </row>
    <row r="43" spans="1:8" x14ac:dyDescent="0.2">
      <c r="F43"/>
      <c r="G43" s="474"/>
      <c r="H43" s="470"/>
    </row>
    <row r="44" spans="1:8" x14ac:dyDescent="0.2">
      <c r="F44"/>
      <c r="G44" s="474"/>
      <c r="H44" s="470"/>
    </row>
    <row r="45" spans="1:8" x14ac:dyDescent="0.2">
      <c r="F45"/>
      <c r="G45" s="474"/>
      <c r="H45" s="470"/>
    </row>
    <row r="46" spans="1:8" x14ac:dyDescent="0.2">
      <c r="F46"/>
      <c r="G46"/>
      <c r="H46" s="470"/>
    </row>
    <row r="47" spans="1:8" x14ac:dyDescent="0.2">
      <c r="F47"/>
      <c r="G47" s="474"/>
      <c r="H47" s="470"/>
    </row>
    <row r="48" spans="1:8" x14ac:dyDescent="0.2">
      <c r="F48" s="475"/>
      <c r="G48" s="474"/>
      <c r="H48" s="470"/>
    </row>
    <row r="49" spans="6:8" x14ac:dyDescent="0.2">
      <c r="F49" s="471"/>
      <c r="G49"/>
      <c r="H49" s="472"/>
    </row>
  </sheetData>
  <mergeCells count="1">
    <mergeCell ref="A1:B1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80" orientation="landscape" verticalDpi="300" r:id="rId1"/>
  <headerFooter alignWithMargins="0">
    <oddHeader>&amp;R&amp;"Times New Roman CE,Félkövér dőlt"&amp;11 5. számú tájékoztató tábla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9"/>
  <sheetViews>
    <sheetView zoomScaleNormal="100" workbookViewId="0">
      <selection activeCell="D6" sqref="D6"/>
    </sheetView>
  </sheetViews>
  <sheetFormatPr defaultRowHeight="12.75" x14ac:dyDescent="0.2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4" ht="45" customHeight="1" x14ac:dyDescent="0.25">
      <c r="A1" s="838" t="s">
        <v>541</v>
      </c>
      <c r="B1" s="838"/>
      <c r="C1" s="838"/>
      <c r="D1" s="838"/>
    </row>
    <row r="2" spans="1:4" ht="17.25" customHeight="1" x14ac:dyDescent="0.25">
      <c r="A2" s="359"/>
      <c r="B2" s="359"/>
      <c r="C2" s="359"/>
      <c r="D2" s="359"/>
    </row>
    <row r="3" spans="1:4" ht="13.5" thickBot="1" x14ac:dyDescent="0.25">
      <c r="A3" s="229"/>
      <c r="B3" s="229"/>
      <c r="C3" s="835" t="s">
        <v>54</v>
      </c>
      <c r="D3" s="835"/>
    </row>
    <row r="4" spans="1:4" ht="42.75" customHeight="1" thickBot="1" x14ac:dyDescent="0.25">
      <c r="A4" s="360" t="s">
        <v>69</v>
      </c>
      <c r="B4" s="361" t="s">
        <v>127</v>
      </c>
      <c r="C4" s="361" t="s">
        <v>128</v>
      </c>
      <c r="D4" s="362" t="s">
        <v>14</v>
      </c>
    </row>
    <row r="5" spans="1:4" ht="15.95" customHeight="1" x14ac:dyDescent="0.2">
      <c r="A5" s="230" t="s">
        <v>18</v>
      </c>
      <c r="B5" s="31" t="s">
        <v>532</v>
      </c>
      <c r="C5" s="31"/>
      <c r="D5" s="32">
        <v>2500</v>
      </c>
    </row>
    <row r="6" spans="1:4" ht="15.95" customHeight="1" x14ac:dyDescent="0.2">
      <c r="A6" s="231" t="s">
        <v>19</v>
      </c>
      <c r="B6" s="33"/>
      <c r="C6" s="33"/>
      <c r="D6" s="34"/>
    </row>
    <row r="7" spans="1:4" ht="15.95" customHeight="1" x14ac:dyDescent="0.2">
      <c r="A7" s="231" t="s">
        <v>20</v>
      </c>
      <c r="B7" s="33"/>
      <c r="C7" s="33"/>
      <c r="D7" s="34"/>
    </row>
    <row r="8" spans="1:4" ht="15.95" customHeight="1" x14ac:dyDescent="0.2">
      <c r="A8" s="231" t="s">
        <v>21</v>
      </c>
      <c r="B8" s="33"/>
      <c r="C8" s="33"/>
      <c r="D8" s="34"/>
    </row>
    <row r="9" spans="1:4" ht="15.95" customHeight="1" x14ac:dyDescent="0.2">
      <c r="A9" s="231" t="s">
        <v>22</v>
      </c>
      <c r="B9" s="33"/>
      <c r="C9" s="33"/>
      <c r="D9" s="34"/>
    </row>
    <row r="10" spans="1:4" ht="15.95" customHeight="1" x14ac:dyDescent="0.2">
      <c r="A10" s="231" t="s">
        <v>23</v>
      </c>
      <c r="B10" s="33"/>
      <c r="C10" s="33"/>
      <c r="D10" s="34"/>
    </row>
    <row r="11" spans="1:4" ht="15.95" customHeight="1" x14ac:dyDescent="0.2">
      <c r="A11" s="231" t="s">
        <v>24</v>
      </c>
      <c r="B11" s="33"/>
      <c r="C11" s="33"/>
      <c r="D11" s="34"/>
    </row>
    <row r="12" spans="1:4" ht="15.95" customHeight="1" x14ac:dyDescent="0.2">
      <c r="A12" s="231" t="s">
        <v>25</v>
      </c>
      <c r="B12" s="33"/>
      <c r="C12" s="33"/>
      <c r="D12" s="34"/>
    </row>
    <row r="13" spans="1:4" ht="15.95" customHeight="1" x14ac:dyDescent="0.2">
      <c r="A13" s="231" t="s">
        <v>26</v>
      </c>
      <c r="B13" s="33"/>
      <c r="C13" s="33"/>
      <c r="D13" s="34"/>
    </row>
    <row r="14" spans="1:4" ht="15.95" customHeight="1" x14ac:dyDescent="0.2">
      <c r="A14" s="231" t="s">
        <v>27</v>
      </c>
      <c r="B14" s="33"/>
      <c r="C14" s="33"/>
      <c r="D14" s="34"/>
    </row>
    <row r="15" spans="1:4" ht="15.95" customHeight="1" x14ac:dyDescent="0.2">
      <c r="A15" s="231" t="s">
        <v>28</v>
      </c>
      <c r="B15" s="33"/>
      <c r="C15" s="33"/>
      <c r="D15" s="34"/>
    </row>
    <row r="16" spans="1:4" ht="15.95" customHeight="1" x14ac:dyDescent="0.2">
      <c r="A16" s="231" t="s">
        <v>29</v>
      </c>
      <c r="B16" s="33"/>
      <c r="C16" s="33"/>
      <c r="D16" s="34"/>
    </row>
    <row r="17" spans="1:4" ht="15.95" customHeight="1" x14ac:dyDescent="0.2">
      <c r="A17" s="231" t="s">
        <v>30</v>
      </c>
      <c r="B17" s="33"/>
      <c r="C17" s="33"/>
      <c r="D17" s="34"/>
    </row>
    <row r="18" spans="1:4" ht="15.95" customHeight="1" x14ac:dyDescent="0.2">
      <c r="A18" s="231" t="s">
        <v>31</v>
      </c>
      <c r="B18" s="33"/>
      <c r="C18" s="33"/>
      <c r="D18" s="34"/>
    </row>
    <row r="19" spans="1:4" ht="15.95" customHeight="1" x14ac:dyDescent="0.2">
      <c r="A19" s="231" t="s">
        <v>32</v>
      </c>
      <c r="B19" s="33"/>
      <c r="C19" s="33"/>
      <c r="D19" s="34"/>
    </row>
    <row r="20" spans="1:4" ht="15.95" customHeight="1" x14ac:dyDescent="0.2">
      <c r="A20" s="231" t="s">
        <v>33</v>
      </c>
      <c r="B20" s="33"/>
      <c r="C20" s="33"/>
      <c r="D20" s="34"/>
    </row>
    <row r="21" spans="1:4" ht="15.95" customHeight="1" x14ac:dyDescent="0.2">
      <c r="A21" s="231" t="s">
        <v>34</v>
      </c>
      <c r="B21" s="33"/>
      <c r="C21" s="33"/>
      <c r="D21" s="34"/>
    </row>
    <row r="22" spans="1:4" ht="15.95" customHeight="1" x14ac:dyDescent="0.2">
      <c r="A22" s="231" t="s">
        <v>35</v>
      </c>
      <c r="B22" s="33"/>
      <c r="C22" s="33"/>
      <c r="D22" s="34"/>
    </row>
    <row r="23" spans="1:4" ht="15.95" customHeight="1" x14ac:dyDescent="0.2">
      <c r="A23" s="231" t="s">
        <v>36</v>
      </c>
      <c r="B23" s="33"/>
      <c r="C23" s="33"/>
      <c r="D23" s="34"/>
    </row>
    <row r="24" spans="1:4" ht="15.95" customHeight="1" x14ac:dyDescent="0.2">
      <c r="A24" s="231" t="s">
        <v>37</v>
      </c>
      <c r="B24" s="33"/>
      <c r="C24" s="33"/>
      <c r="D24" s="34"/>
    </row>
    <row r="25" spans="1:4" ht="15.95" customHeight="1" x14ac:dyDescent="0.2">
      <c r="A25" s="231" t="s">
        <v>38</v>
      </c>
      <c r="B25" s="33"/>
      <c r="C25" s="33"/>
      <c r="D25" s="34"/>
    </row>
    <row r="26" spans="1:4" ht="15.95" customHeight="1" x14ac:dyDescent="0.2">
      <c r="A26" s="231" t="s">
        <v>39</v>
      </c>
      <c r="B26" s="33"/>
      <c r="C26" s="33"/>
      <c r="D26" s="34"/>
    </row>
    <row r="27" spans="1:4" ht="15.95" customHeight="1" x14ac:dyDescent="0.2">
      <c r="A27" s="231" t="s">
        <v>40</v>
      </c>
      <c r="B27" s="33"/>
      <c r="C27" s="33"/>
      <c r="D27" s="34"/>
    </row>
    <row r="28" spans="1:4" ht="15.95" customHeight="1" x14ac:dyDescent="0.2">
      <c r="A28" s="231" t="s">
        <v>41</v>
      </c>
      <c r="B28" s="33"/>
      <c r="C28" s="33"/>
      <c r="D28" s="34"/>
    </row>
    <row r="29" spans="1:4" ht="15.95" customHeight="1" x14ac:dyDescent="0.2">
      <c r="A29" s="231" t="s">
        <v>42</v>
      </c>
      <c r="B29" s="33"/>
      <c r="C29" s="33"/>
      <c r="D29" s="34"/>
    </row>
    <row r="30" spans="1:4" ht="15.95" customHeight="1" x14ac:dyDescent="0.2">
      <c r="A30" s="231" t="s">
        <v>43</v>
      </c>
      <c r="B30" s="33"/>
      <c r="C30" s="33"/>
      <c r="D30" s="34"/>
    </row>
    <row r="31" spans="1:4" ht="15.95" customHeight="1" x14ac:dyDescent="0.2">
      <c r="A31" s="231" t="s">
        <v>44</v>
      </c>
      <c r="B31" s="33"/>
      <c r="C31" s="33"/>
      <c r="D31" s="34"/>
    </row>
    <row r="32" spans="1:4" ht="15.95" customHeight="1" x14ac:dyDescent="0.2">
      <c r="A32" s="231" t="s">
        <v>45</v>
      </c>
      <c r="B32" s="33"/>
      <c r="C32" s="33"/>
      <c r="D32" s="34"/>
    </row>
    <row r="33" spans="1:4" ht="15.95" customHeight="1" x14ac:dyDescent="0.2">
      <c r="A33" s="231" t="s">
        <v>46</v>
      </c>
      <c r="B33" s="33"/>
      <c r="C33" s="33"/>
      <c r="D33" s="34"/>
    </row>
    <row r="34" spans="1:4" ht="15.95" customHeight="1" x14ac:dyDescent="0.2">
      <c r="A34" s="231" t="s">
        <v>129</v>
      </c>
      <c r="B34" s="33"/>
      <c r="C34" s="33"/>
      <c r="D34" s="100"/>
    </row>
    <row r="35" spans="1:4" ht="15.95" customHeight="1" x14ac:dyDescent="0.2">
      <c r="A35" s="231" t="s">
        <v>130</v>
      </c>
      <c r="B35" s="33"/>
      <c r="C35" s="33"/>
      <c r="D35" s="100"/>
    </row>
    <row r="36" spans="1:4" ht="15.95" customHeight="1" x14ac:dyDescent="0.2">
      <c r="A36" s="231" t="s">
        <v>131</v>
      </c>
      <c r="B36" s="33"/>
      <c r="C36" s="33"/>
      <c r="D36" s="100"/>
    </row>
    <row r="37" spans="1:4" ht="15.95" customHeight="1" thickBot="1" x14ac:dyDescent="0.25">
      <c r="A37" s="232" t="s">
        <v>132</v>
      </c>
      <c r="B37" s="35"/>
      <c r="C37" s="35"/>
      <c r="D37" s="101"/>
    </row>
    <row r="38" spans="1:4" ht="15.95" customHeight="1" thickBot="1" x14ac:dyDescent="0.25">
      <c r="A38" s="836" t="s">
        <v>53</v>
      </c>
      <c r="B38" s="837"/>
      <c r="C38" s="233"/>
      <c r="D38" s="234">
        <f>SUM(D5:D37)</f>
        <v>2500</v>
      </c>
    </row>
    <row r="39" spans="1:4" x14ac:dyDescent="0.2">
      <c r="A39" t="s">
        <v>208</v>
      </c>
    </row>
  </sheetData>
  <mergeCells count="3">
    <mergeCell ref="C3:D3"/>
    <mergeCell ref="A38:B38"/>
    <mergeCell ref="A1:D1"/>
  </mergeCells>
  <phoneticPr fontId="30" type="noConversion"/>
  <conditionalFormatting sqref="D38">
    <cfRule type="cellIs" dxfId="0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1"/>
  <headerFooter alignWithMargins="0">
    <oddHeader>&amp;R&amp;"Times New Roman CE,Félkövér dőlt"&amp;11 6. számú tájékoztató tábla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0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50"/>
  <sheetViews>
    <sheetView view="pageLayout" topLeftCell="B1" zoomScaleNormal="120" zoomScaleSheetLayoutView="100" workbookViewId="0">
      <selection activeCell="E96" sqref="E96"/>
    </sheetView>
  </sheetViews>
  <sheetFormatPr defaultRowHeight="15.75" x14ac:dyDescent="0.25"/>
  <cols>
    <col min="1" max="1" width="9.5" style="364" customWidth="1"/>
    <col min="2" max="2" width="75.5" style="364" customWidth="1"/>
    <col min="3" max="3" width="14.6640625" style="365" customWidth="1"/>
    <col min="4" max="4" width="13.1640625" style="389" customWidth="1"/>
    <col min="5" max="5" width="12.5" style="389" customWidth="1"/>
    <col min="6" max="16384" width="9.33203125" style="389"/>
  </cols>
  <sheetData>
    <row r="1" spans="1:6" ht="15.95" customHeight="1" x14ac:dyDescent="0.25">
      <c r="A1" s="769" t="s">
        <v>15</v>
      </c>
      <c r="B1" s="769"/>
      <c r="C1" s="769"/>
    </row>
    <row r="2" spans="1:6" ht="15.95" customHeight="1" thickBot="1" x14ac:dyDescent="0.3">
      <c r="A2" s="767" t="s">
        <v>156</v>
      </c>
      <c r="B2" s="767"/>
      <c r="C2" s="309"/>
    </row>
    <row r="3" spans="1:6" ht="38.1" customHeight="1" thickBot="1" x14ac:dyDescent="0.3">
      <c r="A3" s="22" t="s">
        <v>69</v>
      </c>
      <c r="B3" s="542" t="s">
        <v>17</v>
      </c>
      <c r="C3" s="569" t="s">
        <v>536</v>
      </c>
      <c r="D3" s="571" t="s">
        <v>545</v>
      </c>
      <c r="E3" s="572" t="s">
        <v>546</v>
      </c>
    </row>
    <row r="4" spans="1:6" s="390" customFormat="1" ht="12" customHeight="1" thickBot="1" x14ac:dyDescent="0.25">
      <c r="A4" s="384">
        <v>1</v>
      </c>
      <c r="B4" s="543">
        <v>2</v>
      </c>
      <c r="C4" s="570">
        <v>3</v>
      </c>
      <c r="D4" s="36">
        <v>4</v>
      </c>
      <c r="E4" s="38">
        <v>5</v>
      </c>
    </row>
    <row r="5" spans="1:6" s="391" customFormat="1" ht="12" customHeight="1" thickBot="1" x14ac:dyDescent="0.25">
      <c r="A5" s="19" t="s">
        <v>18</v>
      </c>
      <c r="B5" s="544" t="s">
        <v>263</v>
      </c>
      <c r="C5" s="556">
        <f>+C6+C7+C8+C9+C10+C11</f>
        <v>19700919</v>
      </c>
      <c r="D5" s="375">
        <f>+D6+D7+D8+D9+D10+D11</f>
        <v>1476800</v>
      </c>
      <c r="E5" s="556">
        <f>+E6+E7+E8+E9+E10+E11</f>
        <v>21177719</v>
      </c>
    </row>
    <row r="6" spans="1:6" s="391" customFormat="1" ht="12" customHeight="1" x14ac:dyDescent="0.2">
      <c r="A6" s="14" t="s">
        <v>100</v>
      </c>
      <c r="B6" s="545" t="s">
        <v>264</v>
      </c>
      <c r="C6" s="555">
        <v>10169721</v>
      </c>
      <c r="D6" s="377"/>
      <c r="E6" s="634">
        <v>10169721</v>
      </c>
      <c r="F6" s="493"/>
    </row>
    <row r="7" spans="1:6" s="391" customFormat="1" ht="12" customHeight="1" x14ac:dyDescent="0.2">
      <c r="A7" s="13" t="s">
        <v>101</v>
      </c>
      <c r="B7" s="546" t="s">
        <v>265</v>
      </c>
      <c r="C7" s="551"/>
      <c r="D7" s="376"/>
      <c r="E7" s="634"/>
      <c r="F7" s="493"/>
    </row>
    <row r="8" spans="1:6" s="391" customFormat="1" ht="12" customHeight="1" x14ac:dyDescent="0.2">
      <c r="A8" s="13" t="s">
        <v>102</v>
      </c>
      <c r="B8" s="546" t="s">
        <v>266</v>
      </c>
      <c r="C8" s="551">
        <v>8331198</v>
      </c>
      <c r="D8" s="376"/>
      <c r="E8" s="634">
        <v>8331198</v>
      </c>
      <c r="F8" s="493"/>
    </row>
    <row r="9" spans="1:6" s="391" customFormat="1" ht="12" customHeight="1" x14ac:dyDescent="0.2">
      <c r="A9" s="13" t="s">
        <v>103</v>
      </c>
      <c r="B9" s="546" t="s">
        <v>267</v>
      </c>
      <c r="C9" s="551">
        <v>1200000</v>
      </c>
      <c r="D9" s="376"/>
      <c r="E9" s="634">
        <v>1200000</v>
      </c>
      <c r="F9" s="493"/>
    </row>
    <row r="10" spans="1:6" s="391" customFormat="1" ht="12" customHeight="1" x14ac:dyDescent="0.2">
      <c r="A10" s="13" t="s">
        <v>152</v>
      </c>
      <c r="B10" s="547" t="s">
        <v>269</v>
      </c>
      <c r="C10" s="627"/>
      <c r="D10" s="628">
        <f t="shared" ref="D10:D11" si="0">+E10-C10</f>
        <v>1000000</v>
      </c>
      <c r="E10" s="629">
        <v>1000000</v>
      </c>
      <c r="F10" s="493"/>
    </row>
    <row r="11" spans="1:6" s="391" customFormat="1" ht="12" customHeight="1" thickBot="1" x14ac:dyDescent="0.25">
      <c r="A11" s="15" t="s">
        <v>104</v>
      </c>
      <c r="B11" s="547" t="s">
        <v>547</v>
      </c>
      <c r="C11" s="630"/>
      <c r="D11" s="631">
        <f t="shared" si="0"/>
        <v>476800</v>
      </c>
      <c r="E11" s="632">
        <v>476800</v>
      </c>
      <c r="F11" s="493"/>
    </row>
    <row r="12" spans="1:6" s="391" customFormat="1" ht="12" customHeight="1" thickBot="1" x14ac:dyDescent="0.25">
      <c r="A12" s="19" t="s">
        <v>19</v>
      </c>
      <c r="B12" s="548" t="s">
        <v>270</v>
      </c>
      <c r="C12" s="556">
        <f>+C13+C14+C15+C16+C17</f>
        <v>0</v>
      </c>
      <c r="D12" s="375"/>
      <c r="E12" s="299"/>
      <c r="F12" s="493"/>
    </row>
    <row r="13" spans="1:6" s="391" customFormat="1" ht="12" customHeight="1" x14ac:dyDescent="0.2">
      <c r="A13" s="14" t="s">
        <v>106</v>
      </c>
      <c r="B13" s="545" t="s">
        <v>271</v>
      </c>
      <c r="C13" s="555"/>
      <c r="D13" s="377"/>
      <c r="E13" s="302"/>
      <c r="F13" s="493"/>
    </row>
    <row r="14" spans="1:6" s="391" customFormat="1" ht="12" customHeight="1" x14ac:dyDescent="0.2">
      <c r="A14" s="13" t="s">
        <v>107</v>
      </c>
      <c r="B14" s="546" t="s">
        <v>272</v>
      </c>
      <c r="C14" s="551"/>
      <c r="D14" s="376"/>
      <c r="E14" s="301"/>
      <c r="F14" s="493"/>
    </row>
    <row r="15" spans="1:6" s="391" customFormat="1" ht="12" customHeight="1" x14ac:dyDescent="0.2">
      <c r="A15" s="13" t="s">
        <v>108</v>
      </c>
      <c r="B15" s="546" t="s">
        <v>474</v>
      </c>
      <c r="C15" s="551"/>
      <c r="D15" s="376"/>
      <c r="E15" s="301"/>
      <c r="F15" s="493"/>
    </row>
    <row r="16" spans="1:6" s="391" customFormat="1" ht="12" customHeight="1" x14ac:dyDescent="0.2">
      <c r="A16" s="13" t="s">
        <v>109</v>
      </c>
      <c r="B16" s="546" t="s">
        <v>475</v>
      </c>
      <c r="C16" s="551"/>
      <c r="D16" s="376"/>
      <c r="E16" s="301"/>
      <c r="F16" s="493"/>
    </row>
    <row r="17" spans="1:9" s="391" customFormat="1" ht="12" customHeight="1" x14ac:dyDescent="0.2">
      <c r="A17" s="13" t="s">
        <v>110</v>
      </c>
      <c r="B17" s="546" t="s">
        <v>273</v>
      </c>
      <c r="C17" s="551"/>
      <c r="D17" s="376"/>
      <c r="E17" s="301"/>
      <c r="F17" s="493"/>
    </row>
    <row r="18" spans="1:9" s="391" customFormat="1" ht="12" customHeight="1" thickBot="1" x14ac:dyDescent="0.25">
      <c r="A18" s="15" t="s">
        <v>119</v>
      </c>
      <c r="B18" s="547" t="s">
        <v>274</v>
      </c>
      <c r="C18" s="557"/>
      <c r="D18" s="378"/>
      <c r="E18" s="303"/>
      <c r="F18" s="493"/>
    </row>
    <row r="19" spans="1:9" s="391" customFormat="1" ht="12" customHeight="1" thickBot="1" x14ac:dyDescent="0.25">
      <c r="A19" s="19" t="s">
        <v>20</v>
      </c>
      <c r="B19" s="544" t="s">
        <v>275</v>
      </c>
      <c r="C19" s="556">
        <f>+C20+C21+C22+C23+C24</f>
        <v>0</v>
      </c>
      <c r="D19" s="375"/>
      <c r="E19" s="299"/>
      <c r="F19" s="493"/>
    </row>
    <row r="20" spans="1:9" s="391" customFormat="1" ht="12" customHeight="1" x14ac:dyDescent="0.2">
      <c r="A20" s="14" t="s">
        <v>89</v>
      </c>
      <c r="B20" s="545" t="s">
        <v>276</v>
      </c>
      <c r="C20" s="555"/>
      <c r="D20" s="377"/>
      <c r="E20" s="302"/>
      <c r="F20" s="493"/>
    </row>
    <row r="21" spans="1:9" s="391" customFormat="1" ht="12" customHeight="1" x14ac:dyDescent="0.2">
      <c r="A21" s="13" t="s">
        <v>90</v>
      </c>
      <c r="B21" s="546" t="s">
        <v>277</v>
      </c>
      <c r="C21" s="551"/>
      <c r="D21" s="376"/>
      <c r="E21" s="301"/>
      <c r="F21" s="493"/>
    </row>
    <row r="22" spans="1:9" s="391" customFormat="1" ht="12" customHeight="1" x14ac:dyDescent="0.2">
      <c r="A22" s="13" t="s">
        <v>91</v>
      </c>
      <c r="B22" s="546" t="s">
        <v>476</v>
      </c>
      <c r="C22" s="551"/>
      <c r="D22" s="376"/>
      <c r="E22" s="301"/>
      <c r="F22" s="493"/>
    </row>
    <row r="23" spans="1:9" s="391" customFormat="1" ht="12" customHeight="1" x14ac:dyDescent="0.2">
      <c r="A23" s="13" t="s">
        <v>92</v>
      </c>
      <c r="B23" s="546" t="s">
        <v>477</v>
      </c>
      <c r="C23" s="551"/>
      <c r="D23" s="376"/>
      <c r="E23" s="301"/>
      <c r="F23" s="493"/>
    </row>
    <row r="24" spans="1:9" s="391" customFormat="1" ht="12" customHeight="1" x14ac:dyDescent="0.2">
      <c r="A24" s="13" t="s">
        <v>175</v>
      </c>
      <c r="B24" s="546" t="s">
        <v>278</v>
      </c>
      <c r="C24" s="551"/>
      <c r="D24" s="376"/>
      <c r="E24" s="301"/>
      <c r="F24" s="493"/>
    </row>
    <row r="25" spans="1:9" s="391" customFormat="1" ht="12" customHeight="1" thickBot="1" x14ac:dyDescent="0.25">
      <c r="A25" s="15" t="s">
        <v>176</v>
      </c>
      <c r="B25" s="547" t="s">
        <v>279</v>
      </c>
      <c r="C25" s="557"/>
      <c r="D25" s="378"/>
      <c r="E25" s="303"/>
      <c r="F25" s="493"/>
    </row>
    <row r="26" spans="1:9" s="391" customFormat="1" ht="12" customHeight="1" thickBot="1" x14ac:dyDescent="0.25">
      <c r="A26" s="19" t="s">
        <v>177</v>
      </c>
      <c r="B26" s="544" t="s">
        <v>280</v>
      </c>
      <c r="C26" s="559">
        <f>+C27+C30+C31+C32</f>
        <v>6598000</v>
      </c>
      <c r="D26" s="382"/>
      <c r="E26" s="305">
        <f>+E27+E30+E31+E32</f>
        <v>6637313</v>
      </c>
      <c r="F26" s="493"/>
    </row>
    <row r="27" spans="1:9" s="391" customFormat="1" ht="12" customHeight="1" x14ac:dyDescent="0.2">
      <c r="A27" s="14" t="s">
        <v>281</v>
      </c>
      <c r="B27" s="545" t="s">
        <v>287</v>
      </c>
      <c r="C27" s="558">
        <v>735000</v>
      </c>
      <c r="D27" s="411"/>
      <c r="E27" s="387">
        <v>774313</v>
      </c>
      <c r="F27" s="493"/>
      <c r="G27" s="493"/>
      <c r="H27" s="494"/>
      <c r="I27" s="495"/>
    </row>
    <row r="28" spans="1:9" s="391" customFormat="1" ht="12" customHeight="1" x14ac:dyDescent="0.2">
      <c r="A28" s="13" t="s">
        <v>282</v>
      </c>
      <c r="B28" s="545" t="s">
        <v>288</v>
      </c>
      <c r="C28" s="552"/>
      <c r="D28" s="550"/>
      <c r="E28" s="553"/>
      <c r="F28" s="493"/>
      <c r="G28" s="493"/>
      <c r="H28" s="494"/>
      <c r="I28" s="495"/>
    </row>
    <row r="29" spans="1:9" s="391" customFormat="1" ht="12" customHeight="1" x14ac:dyDescent="0.2">
      <c r="A29" s="13" t="s">
        <v>283</v>
      </c>
      <c r="B29" s="546" t="s">
        <v>289</v>
      </c>
      <c r="C29" s="551"/>
      <c r="D29" s="376"/>
      <c r="E29" s="301"/>
      <c r="F29" s="493"/>
      <c r="G29" s="493"/>
      <c r="H29" s="494"/>
      <c r="I29" s="495"/>
    </row>
    <row r="30" spans="1:9" s="391" customFormat="1" ht="12" customHeight="1" x14ac:dyDescent="0.2">
      <c r="A30" s="13" t="s">
        <v>284</v>
      </c>
      <c r="B30" s="546" t="s">
        <v>290</v>
      </c>
      <c r="C30" s="551">
        <v>5863000</v>
      </c>
      <c r="D30" s="376"/>
      <c r="E30" s="301">
        <v>5863000</v>
      </c>
      <c r="F30" s="493"/>
      <c r="G30" s="493"/>
      <c r="H30" s="494"/>
      <c r="I30" s="495"/>
    </row>
    <row r="31" spans="1:9" s="391" customFormat="1" ht="12" customHeight="1" x14ac:dyDescent="0.2">
      <c r="A31" s="13" t="s">
        <v>285</v>
      </c>
      <c r="B31" s="546" t="s">
        <v>291</v>
      </c>
      <c r="C31" s="551"/>
      <c r="D31" s="376"/>
      <c r="E31" s="301"/>
      <c r="F31" s="493"/>
      <c r="G31" s="493"/>
      <c r="H31" s="494"/>
      <c r="I31" s="495"/>
    </row>
    <row r="32" spans="1:9" s="391" customFormat="1" ht="12" customHeight="1" thickBot="1" x14ac:dyDescent="0.25">
      <c r="A32" s="15" t="s">
        <v>286</v>
      </c>
      <c r="B32" s="547" t="s">
        <v>292</v>
      </c>
      <c r="C32" s="557"/>
      <c r="D32" s="378"/>
      <c r="E32" s="303"/>
      <c r="F32" s="493"/>
      <c r="G32" s="493"/>
      <c r="H32" s="494"/>
      <c r="I32" s="495"/>
    </row>
    <row r="33" spans="1:9" s="391" customFormat="1" ht="12" customHeight="1" thickBot="1" x14ac:dyDescent="0.25">
      <c r="A33" s="669" t="s">
        <v>22</v>
      </c>
      <c r="B33" s="670" t="s">
        <v>293</v>
      </c>
      <c r="C33" s="562">
        <f>SUM(C34:C43)</f>
        <v>4150000</v>
      </c>
      <c r="D33" s="421"/>
      <c r="E33" s="414">
        <f>SUM(E34:E43)</f>
        <v>5309768</v>
      </c>
      <c r="F33" s="493"/>
      <c r="G33" s="493"/>
      <c r="H33" s="494"/>
      <c r="I33" s="495"/>
    </row>
    <row r="34" spans="1:9" s="391" customFormat="1" ht="12" customHeight="1" x14ac:dyDescent="0.2">
      <c r="A34" s="672" t="s">
        <v>93</v>
      </c>
      <c r="B34" s="673" t="s">
        <v>296</v>
      </c>
      <c r="C34" s="674"/>
      <c r="D34" s="675"/>
      <c r="E34" s="676"/>
      <c r="F34" s="493"/>
      <c r="G34" s="493"/>
      <c r="H34" s="494"/>
      <c r="I34" s="495"/>
    </row>
    <row r="35" spans="1:9" s="391" customFormat="1" ht="12" customHeight="1" x14ac:dyDescent="0.2">
      <c r="A35" s="14" t="s">
        <v>94</v>
      </c>
      <c r="B35" s="545" t="s">
        <v>297</v>
      </c>
      <c r="C35" s="555"/>
      <c r="D35" s="377"/>
      <c r="E35" s="302"/>
      <c r="F35" s="493"/>
      <c r="G35" s="493"/>
      <c r="H35" s="494"/>
      <c r="I35" s="495"/>
    </row>
    <row r="36" spans="1:9" s="391" customFormat="1" ht="12" customHeight="1" x14ac:dyDescent="0.2">
      <c r="A36" s="13" t="s">
        <v>95</v>
      </c>
      <c r="B36" s="546" t="s">
        <v>298</v>
      </c>
      <c r="C36" s="551"/>
      <c r="D36" s="376"/>
      <c r="E36" s="301"/>
      <c r="F36" s="493"/>
      <c r="G36" s="493"/>
      <c r="H36" s="494"/>
      <c r="I36" s="495"/>
    </row>
    <row r="37" spans="1:9" s="391" customFormat="1" ht="12" customHeight="1" x14ac:dyDescent="0.2">
      <c r="A37" s="13" t="s">
        <v>179</v>
      </c>
      <c r="B37" s="546" t="s">
        <v>299</v>
      </c>
      <c r="C37" s="551"/>
      <c r="D37" s="376"/>
      <c r="E37" s="301"/>
      <c r="F37" s="493"/>
      <c r="G37" s="493"/>
      <c r="H37" s="494"/>
      <c r="I37" s="495"/>
    </row>
    <row r="38" spans="1:9" s="391" customFormat="1" ht="12" customHeight="1" x14ac:dyDescent="0.2">
      <c r="A38" s="13" t="s">
        <v>180</v>
      </c>
      <c r="B38" s="546" t="s">
        <v>300</v>
      </c>
      <c r="C38" s="551">
        <v>2300000</v>
      </c>
      <c r="D38" s="376"/>
      <c r="E38" s="301">
        <v>2300000</v>
      </c>
      <c r="F38" s="493"/>
      <c r="G38" s="493"/>
      <c r="H38" s="494"/>
      <c r="I38" s="495"/>
    </row>
    <row r="39" spans="1:9" s="391" customFormat="1" ht="12" customHeight="1" x14ac:dyDescent="0.2">
      <c r="A39" s="13" t="s">
        <v>181</v>
      </c>
      <c r="B39" s="546" t="s">
        <v>301</v>
      </c>
      <c r="C39" s="551"/>
      <c r="D39" s="376"/>
      <c r="E39" s="301"/>
      <c r="F39" s="493"/>
      <c r="G39" s="493"/>
      <c r="H39" s="494"/>
      <c r="I39" s="495"/>
    </row>
    <row r="40" spans="1:9" s="391" customFormat="1" ht="12" customHeight="1" x14ac:dyDescent="0.2">
      <c r="A40" s="13" t="s">
        <v>182</v>
      </c>
      <c r="B40" s="546" t="s">
        <v>302</v>
      </c>
      <c r="C40" s="551"/>
      <c r="D40" s="376"/>
      <c r="E40" s="301"/>
      <c r="F40" s="493"/>
      <c r="G40" s="493"/>
      <c r="H40" s="494"/>
      <c r="I40" s="495"/>
    </row>
    <row r="41" spans="1:9" s="391" customFormat="1" ht="12" customHeight="1" x14ac:dyDescent="0.2">
      <c r="A41" s="13" t="s">
        <v>183</v>
      </c>
      <c r="B41" s="546" t="s">
        <v>303</v>
      </c>
      <c r="C41" s="551"/>
      <c r="D41" s="376"/>
      <c r="E41" s="301"/>
      <c r="F41" s="493"/>
      <c r="G41" s="493"/>
      <c r="H41" s="494"/>
      <c r="I41" s="495"/>
    </row>
    <row r="42" spans="1:9" s="391" customFormat="1" ht="12" customHeight="1" x14ac:dyDescent="0.2">
      <c r="A42" s="13" t="s">
        <v>294</v>
      </c>
      <c r="B42" s="546" t="s">
        <v>304</v>
      </c>
      <c r="C42" s="551"/>
      <c r="D42" s="376"/>
      <c r="E42" s="301"/>
      <c r="F42" s="493"/>
      <c r="G42" s="493"/>
      <c r="H42" s="494"/>
      <c r="I42" s="495"/>
    </row>
    <row r="43" spans="1:9" s="391" customFormat="1" ht="12" customHeight="1" x14ac:dyDescent="0.2">
      <c r="A43" s="13" t="s">
        <v>295</v>
      </c>
      <c r="B43" s="546" t="s">
        <v>305</v>
      </c>
      <c r="C43" s="554">
        <v>1850000</v>
      </c>
      <c r="D43" s="379"/>
      <c r="E43" s="304">
        <v>3009768</v>
      </c>
      <c r="F43" s="493"/>
      <c r="G43" s="493"/>
      <c r="H43" s="494"/>
      <c r="I43" s="495"/>
    </row>
    <row r="44" spans="1:9" s="391" customFormat="1" ht="12" customHeight="1" thickBot="1" x14ac:dyDescent="0.25">
      <c r="A44" s="15" t="s">
        <v>23</v>
      </c>
      <c r="B44" s="547" t="s">
        <v>306</v>
      </c>
      <c r="C44" s="560">
        <f>SUM(C45:C49)</f>
        <v>0</v>
      </c>
      <c r="D44" s="380"/>
      <c r="E44" s="381"/>
      <c r="F44" s="493"/>
      <c r="G44" s="493"/>
      <c r="H44" s="494"/>
      <c r="I44" s="495"/>
    </row>
    <row r="45" spans="1:9" s="391" customFormat="1" ht="12" customHeight="1" thickBot="1" x14ac:dyDescent="0.25">
      <c r="A45" s="19" t="s">
        <v>96</v>
      </c>
      <c r="B45" s="544" t="s">
        <v>310</v>
      </c>
      <c r="C45" s="556"/>
      <c r="D45" s="375"/>
      <c r="E45" s="299"/>
      <c r="F45" s="493"/>
    </row>
    <row r="46" spans="1:9" s="391" customFormat="1" ht="12" customHeight="1" x14ac:dyDescent="0.2">
      <c r="A46" s="14" t="s">
        <v>97</v>
      </c>
      <c r="B46" s="545" t="s">
        <v>311</v>
      </c>
      <c r="C46" s="561"/>
      <c r="D46" s="415"/>
      <c r="E46" s="413"/>
      <c r="F46" s="493"/>
    </row>
    <row r="47" spans="1:9" s="391" customFormat="1" ht="12" customHeight="1" x14ac:dyDescent="0.2">
      <c r="A47" s="13" t="s">
        <v>307</v>
      </c>
      <c r="B47" s="546" t="s">
        <v>312</v>
      </c>
      <c r="C47" s="554"/>
      <c r="D47" s="379"/>
      <c r="E47" s="304"/>
      <c r="F47" s="493"/>
    </row>
    <row r="48" spans="1:9" s="391" customFormat="1" ht="12" customHeight="1" x14ac:dyDescent="0.2">
      <c r="A48" s="13" t="s">
        <v>308</v>
      </c>
      <c r="B48" s="546" t="s">
        <v>313</v>
      </c>
      <c r="C48" s="554"/>
      <c r="D48" s="379"/>
      <c r="E48" s="304"/>
      <c r="F48" s="493"/>
    </row>
    <row r="49" spans="1:6" s="391" customFormat="1" ht="12" customHeight="1" x14ac:dyDescent="0.2">
      <c r="A49" s="13" t="s">
        <v>309</v>
      </c>
      <c r="B49" s="546" t="s">
        <v>314</v>
      </c>
      <c r="C49" s="554"/>
      <c r="D49" s="379"/>
      <c r="E49" s="304"/>
      <c r="F49" s="493"/>
    </row>
    <row r="50" spans="1:6" s="391" customFormat="1" ht="12" customHeight="1" thickBot="1" x14ac:dyDescent="0.25">
      <c r="A50" s="15" t="s">
        <v>184</v>
      </c>
      <c r="B50" s="547" t="s">
        <v>315</v>
      </c>
      <c r="C50" s="560">
        <f>SUM(C51:C53)</f>
        <v>0</v>
      </c>
      <c r="D50" s="380"/>
      <c r="E50" s="381"/>
      <c r="F50" s="493"/>
    </row>
    <row r="51" spans="1:6" s="391" customFormat="1" ht="12" customHeight="1" thickBot="1" x14ac:dyDescent="0.25">
      <c r="A51" s="19" t="s">
        <v>98</v>
      </c>
      <c r="B51" s="544" t="s">
        <v>316</v>
      </c>
      <c r="C51" s="556"/>
      <c r="D51" s="375"/>
      <c r="E51" s="299"/>
      <c r="F51" s="493"/>
    </row>
    <row r="52" spans="1:6" s="391" customFormat="1" ht="12" customHeight="1" x14ac:dyDescent="0.2">
      <c r="A52" s="14" t="s">
        <v>99</v>
      </c>
      <c r="B52" s="545" t="s">
        <v>317</v>
      </c>
      <c r="C52" s="555"/>
      <c r="D52" s="377"/>
      <c r="E52" s="302"/>
      <c r="F52" s="493"/>
    </row>
    <row r="53" spans="1:6" s="391" customFormat="1" ht="12" customHeight="1" x14ac:dyDescent="0.2">
      <c r="A53" s="13" t="s">
        <v>320</v>
      </c>
      <c r="B53" s="546" t="s">
        <v>318</v>
      </c>
      <c r="C53" s="551"/>
      <c r="D53" s="376"/>
      <c r="E53" s="301"/>
      <c r="F53" s="493"/>
    </row>
    <row r="54" spans="1:6" s="391" customFormat="1" ht="12" customHeight="1" x14ac:dyDescent="0.2">
      <c r="A54" s="13" t="s">
        <v>321</v>
      </c>
      <c r="B54" s="546" t="s">
        <v>319</v>
      </c>
      <c r="C54" s="551"/>
      <c r="D54" s="376"/>
      <c r="E54" s="301"/>
      <c r="F54" s="493"/>
    </row>
    <row r="55" spans="1:6" s="391" customFormat="1" ht="12" customHeight="1" thickBot="1" x14ac:dyDescent="0.25">
      <c r="A55" s="15" t="s">
        <v>25</v>
      </c>
      <c r="B55" s="547" t="s">
        <v>322</v>
      </c>
      <c r="C55" s="557">
        <f>SUM(C56:C58)</f>
        <v>0</v>
      </c>
      <c r="D55" s="378"/>
      <c r="E55" s="303"/>
      <c r="F55" s="493"/>
    </row>
    <row r="56" spans="1:6" s="391" customFormat="1" ht="12" customHeight="1" thickBot="1" x14ac:dyDescent="0.25">
      <c r="A56" s="19" t="s">
        <v>185</v>
      </c>
      <c r="B56" s="548" t="s">
        <v>324</v>
      </c>
      <c r="C56" s="556"/>
      <c r="D56" s="375"/>
      <c r="E56" s="299"/>
      <c r="F56" s="493"/>
    </row>
    <row r="57" spans="1:6" s="391" customFormat="1" ht="12" customHeight="1" x14ac:dyDescent="0.2">
      <c r="A57" s="14" t="s">
        <v>186</v>
      </c>
      <c r="B57" s="545" t="s">
        <v>479</v>
      </c>
      <c r="C57" s="561"/>
      <c r="D57" s="415"/>
      <c r="E57" s="413"/>
      <c r="F57" s="493"/>
    </row>
    <row r="58" spans="1:6" s="391" customFormat="1" ht="12" customHeight="1" x14ac:dyDescent="0.2">
      <c r="A58" s="13" t="s">
        <v>235</v>
      </c>
      <c r="B58" s="546" t="s">
        <v>325</v>
      </c>
      <c r="C58" s="554"/>
      <c r="D58" s="379"/>
      <c r="E58" s="304"/>
      <c r="F58" s="493"/>
    </row>
    <row r="59" spans="1:6" s="391" customFormat="1" ht="12" customHeight="1" thickBot="1" x14ac:dyDescent="0.25">
      <c r="A59" s="15" t="s">
        <v>323</v>
      </c>
      <c r="B59" s="547" t="s">
        <v>326</v>
      </c>
      <c r="C59" s="560"/>
      <c r="D59" s="380"/>
      <c r="E59" s="381"/>
      <c r="F59" s="493"/>
    </row>
    <row r="60" spans="1:6" s="391" customFormat="1" ht="12" customHeight="1" thickBot="1" x14ac:dyDescent="0.25">
      <c r="A60" s="681" t="s">
        <v>26</v>
      </c>
      <c r="B60" s="682" t="s">
        <v>327</v>
      </c>
      <c r="C60" s="683">
        <f>+C5+C12+C19+C26+C33+C44+C50+C55</f>
        <v>30448919</v>
      </c>
      <c r="D60" s="684"/>
      <c r="E60" s="685">
        <f>+E5+E12+E19+E26+E33+E44+E50+E55</f>
        <v>33124800</v>
      </c>
      <c r="F60" s="493"/>
    </row>
    <row r="61" spans="1:6" s="391" customFormat="1" ht="12" customHeight="1" x14ac:dyDescent="0.2">
      <c r="A61" s="671" t="s">
        <v>328</v>
      </c>
      <c r="B61" s="689" t="s">
        <v>329</v>
      </c>
      <c r="C61" s="690">
        <f>SUM(C62:C64)</f>
        <v>0</v>
      </c>
      <c r="D61" s="690"/>
      <c r="E61" s="691"/>
      <c r="F61" s="680"/>
    </row>
    <row r="62" spans="1:6" s="391" customFormat="1" ht="12" customHeight="1" x14ac:dyDescent="0.2">
      <c r="A62" s="692" t="s">
        <v>362</v>
      </c>
      <c r="B62" s="686" t="s">
        <v>330</v>
      </c>
      <c r="C62" s="687"/>
      <c r="D62" s="687"/>
      <c r="E62" s="693"/>
      <c r="F62" s="680"/>
    </row>
    <row r="63" spans="1:6" s="391" customFormat="1" ht="12" customHeight="1" x14ac:dyDescent="0.2">
      <c r="A63" s="13" t="s">
        <v>371</v>
      </c>
      <c r="B63" s="393" t="s">
        <v>331</v>
      </c>
      <c r="C63" s="379"/>
      <c r="D63" s="379"/>
      <c r="E63" s="304"/>
      <c r="F63" s="680"/>
    </row>
    <row r="64" spans="1:6" s="391" customFormat="1" ht="12" customHeight="1" thickBot="1" x14ac:dyDescent="0.25">
      <c r="A64" s="17" t="s">
        <v>372</v>
      </c>
      <c r="B64" s="694" t="s">
        <v>332</v>
      </c>
      <c r="C64" s="695"/>
      <c r="D64" s="695"/>
      <c r="E64" s="696"/>
      <c r="F64" s="680"/>
    </row>
    <row r="65" spans="1:6" s="391" customFormat="1" ht="12" customHeight="1" thickBot="1" x14ac:dyDescent="0.25">
      <c r="A65" s="669" t="s">
        <v>333</v>
      </c>
      <c r="B65" s="549" t="s">
        <v>334</v>
      </c>
      <c r="C65" s="677">
        <f>SUM(C66:C69)</f>
        <v>0</v>
      </c>
      <c r="D65" s="678"/>
      <c r="E65" s="679"/>
      <c r="F65" s="493"/>
    </row>
    <row r="66" spans="1:6" s="391" customFormat="1" ht="12" customHeight="1" thickBot="1" x14ac:dyDescent="0.25">
      <c r="A66" s="698" t="s">
        <v>153</v>
      </c>
      <c r="B66" s="699" t="s">
        <v>335</v>
      </c>
      <c r="C66" s="700"/>
      <c r="D66" s="701"/>
      <c r="E66" s="702"/>
      <c r="F66" s="493"/>
    </row>
    <row r="67" spans="1:6" s="391" customFormat="1" ht="12" customHeight="1" x14ac:dyDescent="0.2">
      <c r="A67" s="703" t="s">
        <v>154</v>
      </c>
      <c r="B67" s="704" t="s">
        <v>336</v>
      </c>
      <c r="C67" s="705"/>
      <c r="D67" s="706"/>
      <c r="E67" s="707"/>
      <c r="F67" s="493"/>
    </row>
    <row r="68" spans="1:6" s="391" customFormat="1" ht="12" customHeight="1" x14ac:dyDescent="0.2">
      <c r="A68" s="708" t="s">
        <v>363</v>
      </c>
      <c r="B68" s="709" t="s">
        <v>337</v>
      </c>
      <c r="C68" s="710"/>
      <c r="D68" s="711"/>
      <c r="E68" s="712"/>
      <c r="F68" s="493"/>
    </row>
    <row r="69" spans="1:6" s="391" customFormat="1" ht="12" customHeight="1" thickBot="1" x14ac:dyDescent="0.25">
      <c r="A69" s="713" t="s">
        <v>364</v>
      </c>
      <c r="B69" s="714" t="s">
        <v>338</v>
      </c>
      <c r="C69" s="715"/>
      <c r="D69" s="716"/>
      <c r="E69" s="717"/>
      <c r="F69" s="493"/>
    </row>
    <row r="70" spans="1:6" s="391" customFormat="1" ht="12" customHeight="1" thickBot="1" x14ac:dyDescent="0.25">
      <c r="A70" s="718" t="s">
        <v>339</v>
      </c>
      <c r="B70" s="688" t="s">
        <v>340</v>
      </c>
      <c r="C70" s="719">
        <f>SUM(C71:C72)</f>
        <v>7012000</v>
      </c>
      <c r="D70" s="720"/>
      <c r="E70" s="721"/>
      <c r="F70" s="493"/>
    </row>
    <row r="71" spans="1:6" s="391" customFormat="1" ht="12" customHeight="1" thickBot="1" x14ac:dyDescent="0.25">
      <c r="A71" s="697" t="s">
        <v>365</v>
      </c>
      <c r="B71" s="722" t="s">
        <v>341</v>
      </c>
      <c r="C71" s="723">
        <v>7012000</v>
      </c>
      <c r="D71" s="724"/>
      <c r="E71" s="725">
        <v>7012000</v>
      </c>
      <c r="F71" s="493"/>
    </row>
    <row r="72" spans="1:6" s="391" customFormat="1" ht="12" customHeight="1" x14ac:dyDescent="0.2">
      <c r="A72" s="726" t="s">
        <v>366</v>
      </c>
      <c r="B72" s="727" t="s">
        <v>342</v>
      </c>
      <c r="C72" s="728"/>
      <c r="D72" s="729"/>
      <c r="E72" s="730"/>
      <c r="F72" s="493"/>
    </row>
    <row r="73" spans="1:6" s="391" customFormat="1" ht="12" customHeight="1" x14ac:dyDescent="0.2">
      <c r="A73" s="15" t="s">
        <v>343</v>
      </c>
      <c r="B73" s="547" t="s">
        <v>344</v>
      </c>
      <c r="C73" s="554">
        <f>SUM(C74:C76)</f>
        <v>0</v>
      </c>
      <c r="D73" s="379"/>
      <c r="E73" s="304"/>
      <c r="F73" s="493"/>
    </row>
    <row r="74" spans="1:6" s="391" customFormat="1" ht="12" customHeight="1" thickBot="1" x14ac:dyDescent="0.25">
      <c r="A74" s="15" t="s">
        <v>367</v>
      </c>
      <c r="B74" s="547" t="s">
        <v>345</v>
      </c>
      <c r="C74" s="560"/>
      <c r="D74" s="380"/>
      <c r="E74" s="381"/>
      <c r="F74" s="493"/>
    </row>
    <row r="75" spans="1:6" s="391" customFormat="1" ht="12" customHeight="1" thickBot="1" x14ac:dyDescent="0.25">
      <c r="A75" s="395" t="s">
        <v>368</v>
      </c>
      <c r="B75" s="548" t="s">
        <v>346</v>
      </c>
      <c r="C75" s="556"/>
      <c r="D75" s="375"/>
      <c r="E75" s="299"/>
      <c r="F75" s="493"/>
    </row>
    <row r="76" spans="1:6" s="391" customFormat="1" ht="12" customHeight="1" x14ac:dyDescent="0.2">
      <c r="A76" s="14" t="s">
        <v>369</v>
      </c>
      <c r="B76" s="545" t="s">
        <v>347</v>
      </c>
      <c r="C76" s="561"/>
      <c r="D76" s="415"/>
      <c r="E76" s="413"/>
      <c r="F76" s="493"/>
    </row>
    <row r="77" spans="1:6" s="391" customFormat="1" ht="12" customHeight="1" x14ac:dyDescent="0.2">
      <c r="A77" s="13" t="s">
        <v>348</v>
      </c>
      <c r="B77" s="546" t="s">
        <v>370</v>
      </c>
      <c r="C77" s="554">
        <f>SUM(C78:C81)</f>
        <v>0</v>
      </c>
      <c r="D77" s="379"/>
      <c r="E77" s="304"/>
      <c r="F77" s="493"/>
    </row>
    <row r="78" spans="1:6" s="391" customFormat="1" ht="12" customHeight="1" thickBot="1" x14ac:dyDescent="0.25">
      <c r="A78" s="15" t="s">
        <v>349</v>
      </c>
      <c r="B78" s="547" t="s">
        <v>350</v>
      </c>
      <c r="C78" s="560"/>
      <c r="D78" s="380"/>
      <c r="E78" s="381"/>
      <c r="F78" s="493"/>
    </row>
    <row r="79" spans="1:6" s="391" customFormat="1" ht="12" customHeight="1" thickBot="1" x14ac:dyDescent="0.25">
      <c r="A79" s="395" t="s">
        <v>351</v>
      </c>
      <c r="B79" s="548" t="s">
        <v>352</v>
      </c>
      <c r="C79" s="556"/>
      <c r="D79" s="375"/>
      <c r="E79" s="299"/>
      <c r="F79" s="493"/>
    </row>
    <row r="80" spans="1:6" s="391" customFormat="1" ht="12" customHeight="1" x14ac:dyDescent="0.2">
      <c r="A80" s="397" t="s">
        <v>353</v>
      </c>
      <c r="B80" s="545" t="s">
        <v>354</v>
      </c>
      <c r="C80" s="561"/>
      <c r="D80" s="415"/>
      <c r="E80" s="413"/>
      <c r="F80" s="493"/>
    </row>
    <row r="81" spans="1:6" s="391" customFormat="1" ht="12" customHeight="1" x14ac:dyDescent="0.2">
      <c r="A81" s="398" t="s">
        <v>355</v>
      </c>
      <c r="B81" s="546" t="s">
        <v>356</v>
      </c>
      <c r="C81" s="554"/>
      <c r="D81" s="379"/>
      <c r="E81" s="304"/>
      <c r="F81" s="493"/>
    </row>
    <row r="82" spans="1:6" s="391" customFormat="1" ht="13.5" customHeight="1" x14ac:dyDescent="0.2">
      <c r="A82" s="398" t="s">
        <v>357</v>
      </c>
      <c r="B82" s="546" t="s">
        <v>358</v>
      </c>
      <c r="C82" s="554"/>
      <c r="D82" s="379"/>
      <c r="E82" s="304"/>
      <c r="F82" s="493"/>
    </row>
    <row r="83" spans="1:6" s="391" customFormat="1" ht="15.75" customHeight="1" thickBot="1" x14ac:dyDescent="0.25">
      <c r="A83" s="399" t="s">
        <v>359</v>
      </c>
      <c r="B83" s="547" t="s">
        <v>360</v>
      </c>
      <c r="C83" s="560">
        <f>+C61+C65+C70+C73+C77+C82</f>
        <v>7012000</v>
      </c>
      <c r="D83" s="380"/>
      <c r="E83" s="381"/>
      <c r="F83" s="493"/>
    </row>
    <row r="84" spans="1:6" s="391" customFormat="1" ht="16.5" customHeight="1" thickBot="1" x14ac:dyDescent="0.25">
      <c r="A84" s="395" t="s">
        <v>373</v>
      </c>
      <c r="B84" s="548" t="s">
        <v>361</v>
      </c>
      <c r="C84" s="562">
        <f>+C60+C83</f>
        <v>37460919</v>
      </c>
      <c r="D84" s="421"/>
      <c r="E84" s="414">
        <f>+E60+E83</f>
        <v>33124800</v>
      </c>
      <c r="F84" s="493"/>
    </row>
    <row r="85" spans="1:6" s="391" customFormat="1" ht="83.25" customHeight="1" thickBot="1" x14ac:dyDescent="0.25">
      <c r="A85" s="395"/>
      <c r="B85" s="549"/>
      <c r="C85" s="563"/>
      <c r="D85" s="564"/>
      <c r="E85" s="565"/>
      <c r="F85" s="524"/>
    </row>
    <row r="86" spans="1:6" ht="16.5" customHeight="1" x14ac:dyDescent="0.25">
      <c r="A86" s="771" t="s">
        <v>47</v>
      </c>
      <c r="B86" s="771"/>
      <c r="C86" s="771"/>
      <c r="D86" s="771"/>
      <c r="E86" s="771"/>
      <c r="F86" s="489"/>
    </row>
    <row r="87" spans="1:6" s="403" customFormat="1" ht="16.5" customHeight="1" thickBot="1" x14ac:dyDescent="0.3">
      <c r="A87" s="768" t="s">
        <v>157</v>
      </c>
      <c r="B87" s="768"/>
      <c r="C87" s="594"/>
      <c r="D87" s="595"/>
      <c r="E87" s="595"/>
      <c r="F87" s="490"/>
    </row>
    <row r="88" spans="1:6" ht="38.1" customHeight="1" thickBot="1" x14ac:dyDescent="0.3">
      <c r="A88" s="575" t="s">
        <v>69</v>
      </c>
      <c r="B88" s="596" t="s">
        <v>48</v>
      </c>
      <c r="C88" s="569" t="s">
        <v>536</v>
      </c>
      <c r="D88" s="571" t="s">
        <v>545</v>
      </c>
      <c r="E88" s="572" t="s">
        <v>546</v>
      </c>
      <c r="F88" s="491"/>
    </row>
    <row r="89" spans="1:6" s="390" customFormat="1" ht="12" customHeight="1" thickBot="1" x14ac:dyDescent="0.25">
      <c r="A89" s="576">
        <v>1</v>
      </c>
      <c r="B89" s="597">
        <v>2</v>
      </c>
      <c r="C89" s="570">
        <v>3</v>
      </c>
      <c r="D89" s="36">
        <v>4</v>
      </c>
      <c r="E89" s="38">
        <v>5</v>
      </c>
      <c r="F89" s="489"/>
    </row>
    <row r="90" spans="1:6" ht="12" customHeight="1" thickBot="1" x14ac:dyDescent="0.3">
      <c r="A90" s="21" t="s">
        <v>18</v>
      </c>
      <c r="B90" s="598" t="s">
        <v>376</v>
      </c>
      <c r="C90" s="599">
        <f>SUM(C91:C95)</f>
        <v>34002883</v>
      </c>
      <c r="D90" s="622">
        <f>+E90-C90</f>
        <v>1528936</v>
      </c>
      <c r="E90" s="578">
        <f t="shared" ref="E90" si="1">SUM(E91:E95)</f>
        <v>35531819</v>
      </c>
      <c r="F90" s="489"/>
    </row>
    <row r="91" spans="1:6" ht="12" customHeight="1" x14ac:dyDescent="0.25">
      <c r="A91" s="16" t="s">
        <v>100</v>
      </c>
      <c r="B91" s="9" t="s">
        <v>49</v>
      </c>
      <c r="C91" s="600">
        <v>6693220</v>
      </c>
      <c r="D91" s="625">
        <f t="shared" ref="D91:D144" si="2">+E91-C91</f>
        <v>200000</v>
      </c>
      <c r="E91" s="579">
        <v>6893220</v>
      </c>
      <c r="F91" s="489"/>
    </row>
    <row r="92" spans="1:6" ht="12" customHeight="1" x14ac:dyDescent="0.25">
      <c r="A92" s="13" t="s">
        <v>101</v>
      </c>
      <c r="B92" s="7" t="s">
        <v>187</v>
      </c>
      <c r="C92" s="601">
        <v>1856500</v>
      </c>
      <c r="D92" s="628">
        <f t="shared" si="2"/>
        <v>0</v>
      </c>
      <c r="E92" s="580">
        <v>1856500</v>
      </c>
      <c r="F92" s="492"/>
    </row>
    <row r="93" spans="1:6" ht="12" customHeight="1" x14ac:dyDescent="0.25">
      <c r="A93" s="13" t="s">
        <v>102</v>
      </c>
      <c r="B93" s="7" t="s">
        <v>143</v>
      </c>
      <c r="C93" s="602">
        <v>20332000</v>
      </c>
      <c r="D93" s="628">
        <f t="shared" si="2"/>
        <v>1172005</v>
      </c>
      <c r="E93" s="580">
        <v>21504005</v>
      </c>
      <c r="F93" s="492"/>
    </row>
    <row r="94" spans="1:6" ht="12" customHeight="1" x14ac:dyDescent="0.25">
      <c r="A94" s="13" t="s">
        <v>103</v>
      </c>
      <c r="B94" s="10" t="s">
        <v>188</v>
      </c>
      <c r="C94" s="602">
        <v>475000</v>
      </c>
      <c r="D94" s="628">
        <f t="shared" si="2"/>
        <v>156931</v>
      </c>
      <c r="E94" s="580">
        <v>631931</v>
      </c>
      <c r="F94" s="492"/>
    </row>
    <row r="95" spans="1:6" ht="12" customHeight="1" x14ac:dyDescent="0.25">
      <c r="A95" s="13" t="s">
        <v>114</v>
      </c>
      <c r="B95" s="18" t="s">
        <v>189</v>
      </c>
      <c r="C95" s="602">
        <v>4646163</v>
      </c>
      <c r="D95" s="628">
        <f t="shared" si="2"/>
        <v>0</v>
      </c>
      <c r="E95" s="580">
        <v>4646163</v>
      </c>
      <c r="F95" s="492"/>
    </row>
    <row r="96" spans="1:6" ht="12" customHeight="1" x14ac:dyDescent="0.25">
      <c r="A96" s="13" t="s">
        <v>104</v>
      </c>
      <c r="B96" s="7" t="s">
        <v>377</v>
      </c>
      <c r="C96" s="602"/>
      <c r="D96" s="628">
        <f t="shared" si="2"/>
        <v>0</v>
      </c>
      <c r="E96" s="580"/>
      <c r="F96" s="492"/>
    </row>
    <row r="97" spans="1:6" ht="12" customHeight="1" x14ac:dyDescent="0.25">
      <c r="A97" s="13" t="s">
        <v>105</v>
      </c>
      <c r="B97" s="158" t="s">
        <v>378</v>
      </c>
      <c r="C97" s="602"/>
      <c r="D97" s="628">
        <f t="shared" si="2"/>
        <v>0</v>
      </c>
      <c r="E97" s="580"/>
    </row>
    <row r="98" spans="1:6" ht="12" customHeight="1" x14ac:dyDescent="0.25">
      <c r="A98" s="13" t="s">
        <v>115</v>
      </c>
      <c r="B98" s="159" t="s">
        <v>379</v>
      </c>
      <c r="C98" s="602"/>
      <c r="D98" s="628">
        <f t="shared" si="2"/>
        <v>0</v>
      </c>
      <c r="E98" s="580"/>
      <c r="F98" s="492"/>
    </row>
    <row r="99" spans="1:6" ht="12" customHeight="1" x14ac:dyDescent="0.25">
      <c r="A99" s="13" t="s">
        <v>116</v>
      </c>
      <c r="B99" s="159" t="s">
        <v>380</v>
      </c>
      <c r="C99" s="602"/>
      <c r="D99" s="628">
        <f t="shared" si="2"/>
        <v>0</v>
      </c>
      <c r="E99" s="580"/>
      <c r="F99" s="492"/>
    </row>
    <row r="100" spans="1:6" ht="12" customHeight="1" x14ac:dyDescent="0.25">
      <c r="A100" s="13" t="s">
        <v>117</v>
      </c>
      <c r="B100" s="158" t="s">
        <v>381</v>
      </c>
      <c r="C100" s="602"/>
      <c r="D100" s="628">
        <f t="shared" si="2"/>
        <v>0</v>
      </c>
      <c r="E100" s="580"/>
      <c r="F100" s="492"/>
    </row>
    <row r="101" spans="1:6" ht="12" customHeight="1" x14ac:dyDescent="0.25">
      <c r="A101" s="13" t="s">
        <v>118</v>
      </c>
      <c r="B101" s="158" t="s">
        <v>382</v>
      </c>
      <c r="C101" s="602"/>
      <c r="D101" s="628">
        <f t="shared" si="2"/>
        <v>0</v>
      </c>
      <c r="E101" s="580"/>
      <c r="F101" s="492"/>
    </row>
    <row r="102" spans="1:6" ht="12" customHeight="1" x14ac:dyDescent="0.25">
      <c r="A102" s="13" t="s">
        <v>120</v>
      </c>
      <c r="B102" s="159" t="s">
        <v>383</v>
      </c>
      <c r="C102" s="602"/>
      <c r="D102" s="628">
        <f t="shared" si="2"/>
        <v>0</v>
      </c>
      <c r="E102" s="580"/>
      <c r="F102" s="492"/>
    </row>
    <row r="103" spans="1:6" ht="12" customHeight="1" x14ac:dyDescent="0.25">
      <c r="A103" s="12" t="s">
        <v>190</v>
      </c>
      <c r="B103" s="160" t="s">
        <v>384</v>
      </c>
      <c r="C103" s="602"/>
      <c r="D103" s="628">
        <f t="shared" si="2"/>
        <v>0</v>
      </c>
      <c r="E103" s="580"/>
      <c r="F103" s="492"/>
    </row>
    <row r="104" spans="1:6" ht="12" customHeight="1" x14ac:dyDescent="0.25">
      <c r="A104" s="13" t="s">
        <v>374</v>
      </c>
      <c r="B104" s="160" t="s">
        <v>385</v>
      </c>
      <c r="C104" s="602"/>
      <c r="D104" s="628">
        <f t="shared" si="2"/>
        <v>0</v>
      </c>
      <c r="E104" s="580"/>
      <c r="F104" s="492"/>
    </row>
    <row r="105" spans="1:6" ht="12" customHeight="1" thickBot="1" x14ac:dyDescent="0.3">
      <c r="A105" s="17" t="s">
        <v>375</v>
      </c>
      <c r="B105" s="161" t="s">
        <v>386</v>
      </c>
      <c r="C105" s="603"/>
      <c r="D105" s="631">
        <f t="shared" si="2"/>
        <v>0</v>
      </c>
      <c r="E105" s="581"/>
      <c r="F105" s="492"/>
    </row>
    <row r="106" spans="1:6" ht="12" customHeight="1" thickBot="1" x14ac:dyDescent="0.3">
      <c r="A106" s="19" t="s">
        <v>19</v>
      </c>
      <c r="B106" s="597" t="s">
        <v>387</v>
      </c>
      <c r="C106" s="604">
        <f>+C107+C109+C111</f>
        <v>8100000</v>
      </c>
      <c r="D106" s="622">
        <f t="shared" si="2"/>
        <v>-1724969</v>
      </c>
      <c r="E106" s="578">
        <f t="shared" ref="E106" si="3">+E107+E109+E111</f>
        <v>6375031</v>
      </c>
      <c r="F106" s="492"/>
    </row>
    <row r="107" spans="1:6" ht="12" customHeight="1" x14ac:dyDescent="0.25">
      <c r="A107" s="14" t="s">
        <v>106</v>
      </c>
      <c r="B107" s="7" t="s">
        <v>233</v>
      </c>
      <c r="C107" s="605"/>
      <c r="D107" s="625">
        <f t="shared" si="2"/>
        <v>0</v>
      </c>
      <c r="E107" s="579"/>
      <c r="F107" s="492"/>
    </row>
    <row r="108" spans="1:6" ht="12" customHeight="1" x14ac:dyDescent="0.25">
      <c r="A108" s="14" t="s">
        <v>107</v>
      </c>
      <c r="B108" s="11" t="s">
        <v>391</v>
      </c>
      <c r="C108" s="605"/>
      <c r="D108" s="628">
        <f t="shared" si="2"/>
        <v>0</v>
      </c>
      <c r="E108" s="580"/>
      <c r="F108" s="489"/>
    </row>
    <row r="109" spans="1:6" ht="12" customHeight="1" x14ac:dyDescent="0.25">
      <c r="A109" s="14" t="s">
        <v>108</v>
      </c>
      <c r="B109" s="11" t="s">
        <v>191</v>
      </c>
      <c r="C109" s="601">
        <v>8100000</v>
      </c>
      <c r="D109" s="628"/>
      <c r="E109" s="580">
        <v>6375031</v>
      </c>
      <c r="F109" s="489"/>
    </row>
    <row r="110" spans="1:6" ht="12" customHeight="1" x14ac:dyDescent="0.25">
      <c r="A110" s="14" t="s">
        <v>109</v>
      </c>
      <c r="B110" s="11" t="s">
        <v>392</v>
      </c>
      <c r="C110" s="606"/>
      <c r="D110" s="628">
        <f t="shared" si="2"/>
        <v>0</v>
      </c>
      <c r="E110" s="580"/>
      <c r="F110" s="489"/>
    </row>
    <row r="111" spans="1:6" ht="12" customHeight="1" x14ac:dyDescent="0.25">
      <c r="A111" s="14" t="s">
        <v>110</v>
      </c>
      <c r="B111" s="296" t="s">
        <v>236</v>
      </c>
      <c r="C111" s="606"/>
      <c r="D111" s="628">
        <f t="shared" si="2"/>
        <v>0</v>
      </c>
      <c r="E111" s="580"/>
      <c r="F111" s="489"/>
    </row>
    <row r="112" spans="1:6" ht="12" customHeight="1" x14ac:dyDescent="0.25">
      <c r="A112" s="14" t="s">
        <v>119</v>
      </c>
      <c r="B112" s="295" t="s">
        <v>480</v>
      </c>
      <c r="C112" s="606"/>
      <c r="D112" s="628">
        <f t="shared" si="2"/>
        <v>0</v>
      </c>
      <c r="E112" s="580"/>
      <c r="F112" s="489"/>
    </row>
    <row r="113" spans="1:6" ht="12" customHeight="1" x14ac:dyDescent="0.25">
      <c r="A113" s="14" t="s">
        <v>121</v>
      </c>
      <c r="B113" s="388" t="s">
        <v>397</v>
      </c>
      <c r="C113" s="606"/>
      <c r="D113" s="628">
        <f t="shared" si="2"/>
        <v>0</v>
      </c>
      <c r="E113" s="580"/>
      <c r="F113" s="489"/>
    </row>
    <row r="114" spans="1:6" x14ac:dyDescent="0.25">
      <c r="A114" s="14" t="s">
        <v>192</v>
      </c>
      <c r="B114" s="159" t="s">
        <v>380</v>
      </c>
      <c r="C114" s="606"/>
      <c r="D114" s="628">
        <f t="shared" si="2"/>
        <v>0</v>
      </c>
      <c r="E114" s="580"/>
      <c r="F114" s="489"/>
    </row>
    <row r="115" spans="1:6" ht="12" customHeight="1" x14ac:dyDescent="0.25">
      <c r="A115" s="14" t="s">
        <v>193</v>
      </c>
      <c r="B115" s="159" t="s">
        <v>396</v>
      </c>
      <c r="C115" s="606"/>
      <c r="D115" s="628">
        <f t="shared" si="2"/>
        <v>0</v>
      </c>
      <c r="E115" s="580"/>
      <c r="F115" s="489"/>
    </row>
    <row r="116" spans="1:6" ht="12" customHeight="1" x14ac:dyDescent="0.25">
      <c r="A116" s="14" t="s">
        <v>194</v>
      </c>
      <c r="B116" s="159" t="s">
        <v>395</v>
      </c>
      <c r="C116" s="606"/>
      <c r="D116" s="628">
        <f t="shared" si="2"/>
        <v>0</v>
      </c>
      <c r="E116" s="580"/>
      <c r="F116" s="489"/>
    </row>
    <row r="117" spans="1:6" ht="12" customHeight="1" x14ac:dyDescent="0.25">
      <c r="A117" s="14" t="s">
        <v>388</v>
      </c>
      <c r="B117" s="159" t="s">
        <v>383</v>
      </c>
      <c r="C117" s="606"/>
      <c r="D117" s="628">
        <f t="shared" si="2"/>
        <v>0</v>
      </c>
      <c r="E117" s="580"/>
      <c r="F117" s="489"/>
    </row>
    <row r="118" spans="1:6" ht="12" customHeight="1" x14ac:dyDescent="0.25">
      <c r="A118" s="14" t="s">
        <v>389</v>
      </c>
      <c r="B118" s="159" t="s">
        <v>394</v>
      </c>
      <c r="C118" s="606"/>
      <c r="D118" s="628">
        <f t="shared" si="2"/>
        <v>0</v>
      </c>
      <c r="E118" s="580"/>
      <c r="F118" s="489"/>
    </row>
    <row r="119" spans="1:6" ht="16.5" thickBot="1" x14ac:dyDescent="0.3">
      <c r="A119" s="12" t="s">
        <v>390</v>
      </c>
      <c r="B119" s="159" t="s">
        <v>393</v>
      </c>
      <c r="C119" s="607"/>
      <c r="D119" s="631">
        <f t="shared" si="2"/>
        <v>0</v>
      </c>
      <c r="E119" s="581"/>
      <c r="F119" s="489"/>
    </row>
    <row r="120" spans="1:6" ht="12" customHeight="1" thickBot="1" x14ac:dyDescent="0.3">
      <c r="A120" s="19" t="s">
        <v>20</v>
      </c>
      <c r="B120" s="139" t="s">
        <v>398</v>
      </c>
      <c r="C120" s="604">
        <f>+C121+C122</f>
        <v>0</v>
      </c>
      <c r="D120" s="622">
        <f t="shared" si="2"/>
        <v>0</v>
      </c>
      <c r="E120" s="578"/>
      <c r="F120" s="489"/>
    </row>
    <row r="121" spans="1:6" ht="12" customHeight="1" x14ac:dyDescent="0.25">
      <c r="A121" s="14" t="s">
        <v>89</v>
      </c>
      <c r="B121" s="8" t="s">
        <v>58</v>
      </c>
      <c r="C121" s="605"/>
      <c r="D121" s="633">
        <f t="shared" si="2"/>
        <v>0</v>
      </c>
      <c r="E121" s="579"/>
      <c r="F121" s="489"/>
    </row>
    <row r="122" spans="1:6" ht="12" customHeight="1" thickBot="1" x14ac:dyDescent="0.3">
      <c r="A122" s="15" t="s">
        <v>90</v>
      </c>
      <c r="B122" s="11" t="s">
        <v>59</v>
      </c>
      <c r="C122" s="602"/>
      <c r="D122" s="637">
        <f t="shared" si="2"/>
        <v>0</v>
      </c>
      <c r="E122" s="581"/>
      <c r="F122" s="489"/>
    </row>
    <row r="123" spans="1:6" ht="12" customHeight="1" thickBot="1" x14ac:dyDescent="0.3">
      <c r="A123" s="19" t="s">
        <v>21</v>
      </c>
      <c r="B123" s="139" t="s">
        <v>399</v>
      </c>
      <c r="C123" s="604">
        <f>+C90+C106+C120</f>
        <v>42102883</v>
      </c>
      <c r="D123" s="622">
        <f t="shared" si="2"/>
        <v>-196033</v>
      </c>
      <c r="E123" s="578">
        <f t="shared" ref="E123" si="4">+E90+E106+E120</f>
        <v>41906850</v>
      </c>
      <c r="F123" s="491"/>
    </row>
    <row r="124" spans="1:6" ht="12" customHeight="1" thickBot="1" x14ac:dyDescent="0.3">
      <c r="A124" s="19" t="s">
        <v>22</v>
      </c>
      <c r="B124" s="139" t="s">
        <v>400</v>
      </c>
      <c r="C124" s="604">
        <f>+C125+C126+C127</f>
        <v>0</v>
      </c>
      <c r="D124" s="633">
        <f t="shared" si="2"/>
        <v>0</v>
      </c>
      <c r="E124" s="608"/>
      <c r="F124" s="489"/>
    </row>
    <row r="125" spans="1:6" ht="12" customHeight="1" x14ac:dyDescent="0.25">
      <c r="A125" s="14" t="s">
        <v>93</v>
      </c>
      <c r="B125" s="8" t="s">
        <v>401</v>
      </c>
      <c r="C125" s="606"/>
      <c r="D125" s="635">
        <f t="shared" si="2"/>
        <v>0</v>
      </c>
      <c r="E125" s="580"/>
      <c r="F125" s="489"/>
    </row>
    <row r="126" spans="1:6" ht="12" customHeight="1" x14ac:dyDescent="0.25">
      <c r="A126" s="14" t="s">
        <v>94</v>
      </c>
      <c r="B126" s="8" t="s">
        <v>402</v>
      </c>
      <c r="C126" s="606"/>
      <c r="D126" s="635">
        <f t="shared" si="2"/>
        <v>0</v>
      </c>
      <c r="E126" s="580"/>
      <c r="F126" s="489"/>
    </row>
    <row r="127" spans="1:6" ht="12" customHeight="1" thickBot="1" x14ac:dyDescent="0.3">
      <c r="A127" s="12" t="s">
        <v>95</v>
      </c>
      <c r="B127" s="6" t="s">
        <v>403</v>
      </c>
      <c r="C127" s="606"/>
      <c r="D127" s="637">
        <f t="shared" si="2"/>
        <v>0</v>
      </c>
      <c r="E127" s="581"/>
      <c r="F127" s="489"/>
    </row>
    <row r="128" spans="1:6" ht="12" customHeight="1" thickBot="1" x14ac:dyDescent="0.3">
      <c r="A128" s="19" t="s">
        <v>23</v>
      </c>
      <c r="B128" s="139" t="s">
        <v>462</v>
      </c>
      <c r="C128" s="604">
        <f>+C129+C130+C131+C132</f>
        <v>0</v>
      </c>
      <c r="D128" s="622">
        <f t="shared" si="2"/>
        <v>0</v>
      </c>
      <c r="E128" s="578"/>
      <c r="F128" s="489"/>
    </row>
    <row r="129" spans="1:8" ht="12" customHeight="1" x14ac:dyDescent="0.25">
      <c r="A129" s="14" t="s">
        <v>96</v>
      </c>
      <c r="B129" s="8" t="s">
        <v>404</v>
      </c>
      <c r="C129" s="606"/>
      <c r="D129" s="633">
        <f t="shared" si="2"/>
        <v>0</v>
      </c>
      <c r="E129" s="579"/>
      <c r="F129" s="489"/>
    </row>
    <row r="130" spans="1:8" ht="12" customHeight="1" x14ac:dyDescent="0.25">
      <c r="A130" s="14" t="s">
        <v>97</v>
      </c>
      <c r="B130" s="8" t="s">
        <v>405</v>
      </c>
      <c r="C130" s="606"/>
      <c r="D130" s="635">
        <f t="shared" si="2"/>
        <v>0</v>
      </c>
      <c r="E130" s="580"/>
      <c r="F130" s="491"/>
    </row>
    <row r="131" spans="1:8" ht="12" customHeight="1" x14ac:dyDescent="0.25">
      <c r="A131" s="14" t="s">
        <v>307</v>
      </c>
      <c r="B131" s="8" t="s">
        <v>406</v>
      </c>
      <c r="C131" s="606"/>
      <c r="D131" s="635">
        <f t="shared" si="2"/>
        <v>0</v>
      </c>
      <c r="E131" s="580"/>
      <c r="F131" s="489"/>
    </row>
    <row r="132" spans="1:8" ht="12" customHeight="1" thickBot="1" x14ac:dyDescent="0.3">
      <c r="A132" s="12" t="s">
        <v>308</v>
      </c>
      <c r="B132" s="6" t="s">
        <v>407</v>
      </c>
      <c r="C132" s="606"/>
      <c r="D132" s="637">
        <f t="shared" si="2"/>
        <v>0</v>
      </c>
      <c r="E132" s="581"/>
      <c r="F132" s="489"/>
    </row>
    <row r="133" spans="1:8" ht="12" customHeight="1" thickBot="1" x14ac:dyDescent="0.3">
      <c r="A133" s="19" t="s">
        <v>24</v>
      </c>
      <c r="B133" s="139" t="s">
        <v>408</v>
      </c>
      <c r="C133" s="609">
        <f>+C134+C135+C137+C138+C136</f>
        <v>879703</v>
      </c>
      <c r="D133" s="622">
        <f t="shared" si="2"/>
        <v>0</v>
      </c>
      <c r="E133" s="582">
        <f t="shared" ref="E133" si="5">+E134+E135+E137+E138+E136</f>
        <v>879703</v>
      </c>
      <c r="F133" s="489"/>
    </row>
    <row r="134" spans="1:8" ht="12" customHeight="1" x14ac:dyDescent="0.25">
      <c r="A134" s="14" t="s">
        <v>98</v>
      </c>
      <c r="B134" s="8" t="s">
        <v>409</v>
      </c>
      <c r="C134" s="606"/>
      <c r="D134" s="633">
        <f t="shared" si="2"/>
        <v>0</v>
      </c>
      <c r="E134" s="579"/>
      <c r="F134" s="489"/>
    </row>
    <row r="135" spans="1:8" ht="12" customHeight="1" x14ac:dyDescent="0.25">
      <c r="A135" s="14" t="s">
        <v>99</v>
      </c>
      <c r="B135" s="8" t="s">
        <v>419</v>
      </c>
      <c r="C135" s="606">
        <v>879703</v>
      </c>
      <c r="D135" s="635">
        <f t="shared" si="2"/>
        <v>0</v>
      </c>
      <c r="E135" s="580">
        <v>879703</v>
      </c>
      <c r="F135" s="491"/>
    </row>
    <row r="136" spans="1:8" ht="12" customHeight="1" x14ac:dyDescent="0.25">
      <c r="A136" s="14" t="s">
        <v>320</v>
      </c>
      <c r="B136" s="8" t="s">
        <v>514</v>
      </c>
      <c r="C136" s="606"/>
      <c r="D136" s="635">
        <f t="shared" si="2"/>
        <v>0</v>
      </c>
      <c r="E136" s="580"/>
      <c r="F136" s="491"/>
    </row>
    <row r="137" spans="1:8" ht="12" customHeight="1" x14ac:dyDescent="0.25">
      <c r="A137" s="12" t="s">
        <v>321</v>
      </c>
      <c r="B137" s="8" t="s">
        <v>410</v>
      </c>
      <c r="C137" s="606"/>
      <c r="D137" s="635">
        <f t="shared" si="2"/>
        <v>0</v>
      </c>
      <c r="E137" s="580"/>
      <c r="F137" s="491"/>
    </row>
    <row r="138" spans="1:8" ht="12" customHeight="1" thickBot="1" x14ac:dyDescent="0.3">
      <c r="A138" s="12" t="s">
        <v>321</v>
      </c>
      <c r="B138" s="6" t="s">
        <v>411</v>
      </c>
      <c r="C138" s="606"/>
      <c r="D138" s="637">
        <f t="shared" si="2"/>
        <v>0</v>
      </c>
      <c r="E138" s="581"/>
      <c r="F138" s="491"/>
    </row>
    <row r="139" spans="1:8" ht="12" customHeight="1" thickBot="1" x14ac:dyDescent="0.3">
      <c r="A139" s="19" t="s">
        <v>25</v>
      </c>
      <c r="B139" s="139" t="s">
        <v>412</v>
      </c>
      <c r="C139" s="610">
        <f>+C140+C141+C142+C143</f>
        <v>0</v>
      </c>
      <c r="D139" s="622">
        <f t="shared" si="2"/>
        <v>0</v>
      </c>
      <c r="E139" s="611"/>
      <c r="F139" s="491"/>
    </row>
    <row r="140" spans="1:8" ht="12" customHeight="1" x14ac:dyDescent="0.25">
      <c r="A140" s="14" t="s">
        <v>185</v>
      </c>
      <c r="B140" s="8" t="s">
        <v>413</v>
      </c>
      <c r="C140" s="606"/>
      <c r="D140" s="633">
        <f t="shared" si="2"/>
        <v>0</v>
      </c>
      <c r="E140" s="579"/>
      <c r="F140" s="491"/>
    </row>
    <row r="141" spans="1:8" ht="12" customHeight="1" x14ac:dyDescent="0.25">
      <c r="A141" s="14" t="s">
        <v>186</v>
      </c>
      <c r="B141" s="8" t="s">
        <v>414</v>
      </c>
      <c r="C141" s="606"/>
      <c r="D141" s="635">
        <f t="shared" si="2"/>
        <v>0</v>
      </c>
      <c r="E141" s="580"/>
      <c r="F141" s="489"/>
    </row>
    <row r="142" spans="1:8" ht="12" customHeight="1" x14ac:dyDescent="0.25">
      <c r="A142" s="14" t="s">
        <v>235</v>
      </c>
      <c r="B142" s="8" t="s">
        <v>415</v>
      </c>
      <c r="C142" s="606"/>
      <c r="D142" s="635">
        <f t="shared" si="2"/>
        <v>0</v>
      </c>
      <c r="E142" s="580"/>
      <c r="F142" s="489"/>
    </row>
    <row r="143" spans="1:8" ht="12" customHeight="1" thickBot="1" x14ac:dyDescent="0.3">
      <c r="A143" s="14" t="s">
        <v>323</v>
      </c>
      <c r="B143" s="8" t="s">
        <v>416</v>
      </c>
      <c r="C143" s="606"/>
      <c r="D143" s="637">
        <f t="shared" si="2"/>
        <v>0</v>
      </c>
      <c r="E143" s="581"/>
      <c r="F143" s="496"/>
    </row>
    <row r="144" spans="1:8" ht="15" customHeight="1" thickBot="1" x14ac:dyDescent="0.3">
      <c r="A144" s="19" t="s">
        <v>26</v>
      </c>
      <c r="B144" s="139" t="s">
        <v>417</v>
      </c>
      <c r="C144" s="612">
        <f>+C124+C128+C133+C139</f>
        <v>879703</v>
      </c>
      <c r="D144" s="622">
        <f t="shared" si="2"/>
        <v>0</v>
      </c>
      <c r="E144" s="613">
        <f t="shared" ref="E144" si="6">+E124+E128+E133+E139</f>
        <v>879703</v>
      </c>
      <c r="F144" s="489"/>
      <c r="G144" s="405"/>
      <c r="H144" s="405"/>
    </row>
    <row r="145" spans="1:6" s="391" customFormat="1" ht="12.95" customHeight="1" thickBot="1" x14ac:dyDescent="0.3">
      <c r="A145" s="297" t="s">
        <v>27</v>
      </c>
      <c r="B145" s="363" t="s">
        <v>418</v>
      </c>
      <c r="C145" s="612">
        <f>+C123+C144</f>
        <v>42982586</v>
      </c>
      <c r="D145" s="651">
        <f>+E145-C145</f>
        <v>-196033</v>
      </c>
      <c r="E145" s="614">
        <f t="shared" ref="E145" si="7">+E123+E144</f>
        <v>42786553</v>
      </c>
      <c r="F145" s="486"/>
    </row>
    <row r="146" spans="1:6" ht="7.5" customHeight="1" x14ac:dyDescent="0.25">
      <c r="D146" s="566"/>
      <c r="E146" s="566"/>
      <c r="F146" s="486"/>
    </row>
    <row r="147" spans="1:6" x14ac:dyDescent="0.25">
      <c r="A147" s="772" t="s">
        <v>420</v>
      </c>
      <c r="B147" s="772"/>
      <c r="C147" s="772"/>
      <c r="D147" s="772"/>
      <c r="E147" s="772"/>
    </row>
    <row r="148" spans="1:6" ht="15" customHeight="1" thickBot="1" x14ac:dyDescent="0.3">
      <c r="A148" s="767" t="s">
        <v>158</v>
      </c>
      <c r="B148" s="767"/>
      <c r="C148" s="309" t="s">
        <v>234</v>
      </c>
      <c r="D148" s="522"/>
      <c r="E148" s="522"/>
    </row>
    <row r="149" spans="1:6" ht="13.5" customHeight="1" thickBot="1" x14ac:dyDescent="0.3">
      <c r="A149" s="19">
        <v>1</v>
      </c>
      <c r="B149" s="29" t="s">
        <v>421</v>
      </c>
      <c r="C149" s="451">
        <f>+C60-C123</f>
        <v>-11653964</v>
      </c>
      <c r="D149" s="556"/>
      <c r="E149" s="299"/>
    </row>
    <row r="150" spans="1:6" ht="27.75" customHeight="1" thickBot="1" x14ac:dyDescent="0.3">
      <c r="A150" s="19" t="s">
        <v>19</v>
      </c>
      <c r="B150" s="29" t="s">
        <v>422</v>
      </c>
      <c r="C150" s="451">
        <f>+C83-C144</f>
        <v>6132297</v>
      </c>
      <c r="D150" s="567"/>
      <c r="E150" s="568"/>
    </row>
  </sheetData>
  <mergeCells count="6">
    <mergeCell ref="A148:B148"/>
    <mergeCell ref="A1:C1"/>
    <mergeCell ref="A2:B2"/>
    <mergeCell ref="A87:B87"/>
    <mergeCell ref="A147:E147"/>
    <mergeCell ref="A86:E86"/>
  </mergeCells>
  <phoneticPr fontId="3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Rábacsécsény Község Önkormányzat
2016. ÉVI KÖLTSÉGVETÉS
KÖTELEZŐ FELADATAINAK MÉRLEGE &amp;R&amp;"Times New Roman CE,Félkövér dőlt"&amp;11 1.2. melléklet az1/2016. (II.24.) önkormányzati rendelethez</oddHeader>
  </headerFooter>
  <rowBreaks count="1" manualBreakCount="1">
    <brk id="85" max="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182"/>
  <sheetViews>
    <sheetView view="pageLayout" zoomScaleNormal="120" zoomScaleSheetLayoutView="100" workbookViewId="0">
      <selection activeCell="B2" sqref="B2"/>
    </sheetView>
  </sheetViews>
  <sheetFormatPr defaultRowHeight="15.75" x14ac:dyDescent="0.25"/>
  <cols>
    <col min="1" max="1" width="9.5" style="364" customWidth="1"/>
    <col min="2" max="2" width="70" style="364" customWidth="1"/>
    <col min="3" max="3" width="15.33203125" style="365" customWidth="1"/>
    <col min="4" max="4" width="11.83203125" style="389" customWidth="1"/>
    <col min="5" max="5" width="12.33203125" style="389" customWidth="1"/>
    <col min="6" max="16384" width="9.33203125" style="389"/>
  </cols>
  <sheetData>
    <row r="1" spans="1:5" ht="15.95" customHeight="1" x14ac:dyDescent="0.25">
      <c r="A1" s="769" t="s">
        <v>15</v>
      </c>
      <c r="B1" s="769"/>
      <c r="C1" s="769"/>
      <c r="D1" s="769"/>
      <c r="E1" s="769"/>
    </row>
    <row r="2" spans="1:5" ht="15.95" customHeight="1" thickBot="1" x14ac:dyDescent="0.3">
      <c r="A2" s="573" t="s">
        <v>156</v>
      </c>
      <c r="B2" s="573"/>
      <c r="C2" s="574"/>
      <c r="D2" s="574"/>
      <c r="E2" s="574"/>
    </row>
    <row r="3" spans="1:5" ht="26.25" thickBot="1" x14ac:dyDescent="0.3">
      <c r="A3" s="22" t="s">
        <v>69</v>
      </c>
      <c r="B3" s="542" t="s">
        <v>17</v>
      </c>
      <c r="C3" s="569" t="s">
        <v>536</v>
      </c>
      <c r="D3" s="571" t="s">
        <v>545</v>
      </c>
      <c r="E3" s="572" t="s">
        <v>546</v>
      </c>
    </row>
    <row r="4" spans="1:5" ht="16.5" thickBot="1" x14ac:dyDescent="0.3">
      <c r="A4" s="384">
        <v>1</v>
      </c>
      <c r="B4" s="543">
        <v>2</v>
      </c>
      <c r="C4" s="570">
        <v>3</v>
      </c>
      <c r="D4" s="36">
        <v>4</v>
      </c>
      <c r="E4" s="38">
        <v>5</v>
      </c>
    </row>
    <row r="5" spans="1:5" ht="16.5" thickBot="1" x14ac:dyDescent="0.3">
      <c r="A5" s="19" t="s">
        <v>18</v>
      </c>
      <c r="B5" s="544" t="s">
        <v>263</v>
      </c>
      <c r="C5" s="621">
        <f>+C6+C7+C8+C9+C10+C11</f>
        <v>2291667</v>
      </c>
      <c r="D5" s="622">
        <f>+E5-C5</f>
        <v>0</v>
      </c>
      <c r="E5" s="623">
        <f>+E6+E7+E8+E9+E10+E11</f>
        <v>2291667</v>
      </c>
    </row>
    <row r="6" spans="1:5" x14ac:dyDescent="0.25">
      <c r="A6" s="14" t="s">
        <v>100</v>
      </c>
      <c r="B6" s="545" t="s">
        <v>264</v>
      </c>
      <c r="C6" s="624"/>
      <c r="D6" s="625"/>
      <c r="E6" s="626"/>
    </row>
    <row r="7" spans="1:5" x14ac:dyDescent="0.25">
      <c r="A7" s="13" t="s">
        <v>101</v>
      </c>
      <c r="B7" s="546" t="s">
        <v>265</v>
      </c>
      <c r="C7" s="627"/>
      <c r="D7" s="628"/>
      <c r="E7" s="629"/>
    </row>
    <row r="8" spans="1:5" x14ac:dyDescent="0.25">
      <c r="A8" s="13" t="s">
        <v>102</v>
      </c>
      <c r="B8" s="546" t="s">
        <v>266</v>
      </c>
      <c r="C8" s="627">
        <v>2291667</v>
      </c>
      <c r="D8" s="628"/>
      <c r="E8" s="629">
        <v>2291667</v>
      </c>
    </row>
    <row r="9" spans="1:5" x14ac:dyDescent="0.25">
      <c r="A9" s="13" t="s">
        <v>103</v>
      </c>
      <c r="B9" s="546" t="s">
        <v>267</v>
      </c>
      <c r="C9" s="627"/>
      <c r="D9" s="628"/>
      <c r="E9" s="629"/>
    </row>
    <row r="10" spans="1:5" x14ac:dyDescent="0.25">
      <c r="A10" s="13" t="s">
        <v>152</v>
      </c>
      <c r="B10" s="547" t="s">
        <v>269</v>
      </c>
      <c r="C10" s="627"/>
      <c r="D10" s="628"/>
      <c r="E10" s="629"/>
    </row>
    <row r="11" spans="1:5" ht="16.5" thickBot="1" x14ac:dyDescent="0.3">
      <c r="A11" s="15" t="s">
        <v>104</v>
      </c>
      <c r="B11" s="547" t="s">
        <v>547</v>
      </c>
      <c r="C11" s="630"/>
      <c r="D11" s="631"/>
      <c r="E11" s="632"/>
    </row>
    <row r="12" spans="1:5" ht="16.5" thickBot="1" x14ac:dyDescent="0.3">
      <c r="A12" s="19" t="s">
        <v>19</v>
      </c>
      <c r="B12" s="548" t="s">
        <v>270</v>
      </c>
      <c r="C12" s="621">
        <f>+C13+C14+C15+C16+C17</f>
        <v>19422000</v>
      </c>
      <c r="D12" s="622">
        <f t="shared" ref="D12:D69" si="0">+E12-C12</f>
        <v>0</v>
      </c>
      <c r="E12" s="623">
        <f>SUM(E13:E18)</f>
        <v>19422000</v>
      </c>
    </row>
    <row r="13" spans="1:5" x14ac:dyDescent="0.25">
      <c r="A13" s="14" t="s">
        <v>106</v>
      </c>
      <c r="B13" s="545" t="s">
        <v>271</v>
      </c>
      <c r="C13" s="624"/>
      <c r="D13" s="633">
        <f t="shared" si="0"/>
        <v>0</v>
      </c>
      <c r="E13" s="634"/>
    </row>
    <row r="14" spans="1:5" x14ac:dyDescent="0.25">
      <c r="A14" s="13" t="s">
        <v>107</v>
      </c>
      <c r="B14" s="546" t="s">
        <v>272</v>
      </c>
      <c r="C14" s="627"/>
      <c r="D14" s="635">
        <f t="shared" si="0"/>
        <v>0</v>
      </c>
      <c r="E14" s="636"/>
    </row>
    <row r="15" spans="1:5" x14ac:dyDescent="0.25">
      <c r="A15" s="13" t="s">
        <v>108</v>
      </c>
      <c r="B15" s="546" t="s">
        <v>474</v>
      </c>
      <c r="C15" s="627"/>
      <c r="D15" s="635">
        <f t="shared" si="0"/>
        <v>0</v>
      </c>
      <c r="E15" s="636"/>
    </row>
    <row r="16" spans="1:5" x14ac:dyDescent="0.25">
      <c r="A16" s="13" t="s">
        <v>109</v>
      </c>
      <c r="B16" s="546" t="s">
        <v>475</v>
      </c>
      <c r="C16" s="627"/>
      <c r="D16" s="635">
        <f t="shared" si="0"/>
        <v>0</v>
      </c>
      <c r="E16" s="636"/>
    </row>
    <row r="17" spans="1:5" x14ac:dyDescent="0.25">
      <c r="A17" s="13" t="s">
        <v>110</v>
      </c>
      <c r="B17" s="546" t="s">
        <v>273</v>
      </c>
      <c r="C17" s="627">
        <v>19422000</v>
      </c>
      <c r="D17" s="635">
        <f t="shared" si="0"/>
        <v>0</v>
      </c>
      <c r="E17" s="636">
        <v>19422000</v>
      </c>
    </row>
    <row r="18" spans="1:5" ht="16.5" thickBot="1" x14ac:dyDescent="0.3">
      <c r="A18" s="15" t="s">
        <v>119</v>
      </c>
      <c r="B18" s="547" t="s">
        <v>274</v>
      </c>
      <c r="C18" s="630"/>
      <c r="D18" s="637">
        <f t="shared" si="0"/>
        <v>0</v>
      </c>
      <c r="E18" s="638"/>
    </row>
    <row r="19" spans="1:5" ht="16.5" thickBot="1" x14ac:dyDescent="0.3">
      <c r="A19" s="19" t="s">
        <v>20</v>
      </c>
      <c r="B19" s="544" t="s">
        <v>275</v>
      </c>
      <c r="C19" s="621">
        <f>+C20+C21+C22+C23+C24</f>
        <v>2100000</v>
      </c>
      <c r="D19" s="622">
        <f t="shared" si="0"/>
        <v>0</v>
      </c>
      <c r="E19" s="623">
        <f>SUM(E20:E25)</f>
        <v>2100000</v>
      </c>
    </row>
    <row r="20" spans="1:5" x14ac:dyDescent="0.25">
      <c r="A20" s="14" t="s">
        <v>89</v>
      </c>
      <c r="B20" s="545" t="s">
        <v>276</v>
      </c>
      <c r="C20" s="624"/>
      <c r="D20" s="633">
        <f t="shared" si="0"/>
        <v>0</v>
      </c>
      <c r="E20" s="634"/>
    </row>
    <row r="21" spans="1:5" x14ac:dyDescent="0.25">
      <c r="A21" s="13" t="s">
        <v>90</v>
      </c>
      <c r="B21" s="546" t="s">
        <v>277</v>
      </c>
      <c r="C21" s="627"/>
      <c r="D21" s="635">
        <f t="shared" si="0"/>
        <v>0</v>
      </c>
      <c r="E21" s="636"/>
    </row>
    <row r="22" spans="1:5" x14ac:dyDescent="0.25">
      <c r="A22" s="13" t="s">
        <v>91</v>
      </c>
      <c r="B22" s="546" t="s">
        <v>476</v>
      </c>
      <c r="C22" s="627"/>
      <c r="D22" s="635">
        <f t="shared" si="0"/>
        <v>0</v>
      </c>
      <c r="E22" s="636"/>
    </row>
    <row r="23" spans="1:5" x14ac:dyDescent="0.25">
      <c r="A23" s="13" t="s">
        <v>92</v>
      </c>
      <c r="B23" s="546" t="s">
        <v>477</v>
      </c>
      <c r="C23" s="627"/>
      <c r="D23" s="635">
        <f t="shared" si="0"/>
        <v>0</v>
      </c>
      <c r="E23" s="636"/>
    </row>
    <row r="24" spans="1:5" x14ac:dyDescent="0.25">
      <c r="A24" s="13" t="s">
        <v>175</v>
      </c>
      <c r="B24" s="546" t="s">
        <v>278</v>
      </c>
      <c r="C24" s="627">
        <v>2100000</v>
      </c>
      <c r="D24" s="635">
        <f t="shared" si="0"/>
        <v>0</v>
      </c>
      <c r="E24" s="636">
        <v>2100000</v>
      </c>
    </row>
    <row r="25" spans="1:5" ht="16.5" thickBot="1" x14ac:dyDescent="0.3">
      <c r="A25" s="15" t="s">
        <v>176</v>
      </c>
      <c r="B25" s="547" t="s">
        <v>279</v>
      </c>
      <c r="C25" s="630"/>
      <c r="D25" s="637">
        <f t="shared" si="0"/>
        <v>0</v>
      </c>
      <c r="E25" s="638"/>
    </row>
    <row r="26" spans="1:5" ht="16.5" thickBot="1" x14ac:dyDescent="0.3">
      <c r="A26" s="19" t="s">
        <v>177</v>
      </c>
      <c r="B26" s="544" t="s">
        <v>280</v>
      </c>
      <c r="C26" s="639">
        <f>+C27+C31+C32+C33</f>
        <v>275000</v>
      </c>
      <c r="D26" s="622">
        <f t="shared" si="0"/>
        <v>-132258</v>
      </c>
      <c r="E26" s="640">
        <f>+E27+E31+E32+E33</f>
        <v>142742</v>
      </c>
    </row>
    <row r="27" spans="1:5" x14ac:dyDescent="0.25">
      <c r="A27" s="14" t="s">
        <v>281</v>
      </c>
      <c r="B27" s="545" t="s">
        <v>287</v>
      </c>
      <c r="C27" s="641"/>
      <c r="D27" s="625"/>
      <c r="E27" s="642"/>
    </row>
    <row r="28" spans="1:5" x14ac:dyDescent="0.25">
      <c r="A28" s="13" t="s">
        <v>282</v>
      </c>
      <c r="B28" s="545" t="s">
        <v>510</v>
      </c>
      <c r="C28" s="643"/>
      <c r="D28" s="628"/>
      <c r="E28" s="644"/>
    </row>
    <row r="29" spans="1:5" x14ac:dyDescent="0.25">
      <c r="A29" s="13" t="s">
        <v>283</v>
      </c>
      <c r="B29" s="546" t="s">
        <v>288</v>
      </c>
      <c r="C29" s="627"/>
      <c r="D29" s="628"/>
      <c r="E29" s="636"/>
    </row>
    <row r="30" spans="1:5" x14ac:dyDescent="0.25">
      <c r="A30" s="13" t="s">
        <v>509</v>
      </c>
      <c r="B30" s="546" t="s">
        <v>289</v>
      </c>
      <c r="C30" s="627"/>
      <c r="D30" s="628"/>
      <c r="E30" s="636"/>
    </row>
    <row r="31" spans="1:5" x14ac:dyDescent="0.25">
      <c r="A31" s="13" t="s">
        <v>284</v>
      </c>
      <c r="B31" s="546" t="s">
        <v>290</v>
      </c>
      <c r="C31" s="627"/>
      <c r="D31" s="628"/>
      <c r="E31" s="636"/>
    </row>
    <row r="32" spans="1:5" x14ac:dyDescent="0.25">
      <c r="A32" s="13" t="s">
        <v>285</v>
      </c>
      <c r="B32" s="546" t="s">
        <v>291</v>
      </c>
      <c r="C32" s="627"/>
      <c r="D32" s="628">
        <f t="shared" si="0"/>
        <v>0</v>
      </c>
      <c r="E32" s="636"/>
    </row>
    <row r="33" spans="1:5" ht="16.5" thickBot="1" x14ac:dyDescent="0.3">
      <c r="A33" s="15" t="s">
        <v>286</v>
      </c>
      <c r="B33" s="547" t="s">
        <v>292</v>
      </c>
      <c r="C33" s="630">
        <v>275000</v>
      </c>
      <c r="D33" s="631">
        <f t="shared" si="0"/>
        <v>-132258</v>
      </c>
      <c r="E33" s="638">
        <v>142742</v>
      </c>
    </row>
    <row r="34" spans="1:5" ht="16.5" thickBot="1" x14ac:dyDescent="0.3">
      <c r="A34" s="19" t="s">
        <v>22</v>
      </c>
      <c r="B34" s="544" t="s">
        <v>293</v>
      </c>
      <c r="C34" s="621">
        <f>SUM(C35:C44)</f>
        <v>4840000</v>
      </c>
      <c r="D34" s="622">
        <f t="shared" si="0"/>
        <v>-357272</v>
      </c>
      <c r="E34" s="623">
        <f>SUM(E35:E44)</f>
        <v>4482728</v>
      </c>
    </row>
    <row r="35" spans="1:5" x14ac:dyDescent="0.25">
      <c r="A35" s="14" t="s">
        <v>93</v>
      </c>
      <c r="B35" s="545" t="s">
        <v>296</v>
      </c>
      <c r="C35" s="624">
        <v>4000000</v>
      </c>
      <c r="D35" s="625">
        <f t="shared" si="0"/>
        <v>-476800</v>
      </c>
      <c r="E35" s="626">
        <v>3523200</v>
      </c>
    </row>
    <row r="36" spans="1:5" x14ac:dyDescent="0.25">
      <c r="A36" s="13" t="s">
        <v>94</v>
      </c>
      <c r="B36" s="546" t="s">
        <v>297</v>
      </c>
      <c r="C36" s="627">
        <v>840000</v>
      </c>
      <c r="D36" s="628">
        <f t="shared" si="0"/>
        <v>0</v>
      </c>
      <c r="E36" s="629">
        <v>840000</v>
      </c>
    </row>
    <row r="37" spans="1:5" x14ac:dyDescent="0.25">
      <c r="A37" s="13" t="s">
        <v>95</v>
      </c>
      <c r="B37" s="546" t="s">
        <v>298</v>
      </c>
      <c r="C37" s="627"/>
      <c r="D37" s="628">
        <f t="shared" si="0"/>
        <v>0</v>
      </c>
      <c r="E37" s="629"/>
    </row>
    <row r="38" spans="1:5" x14ac:dyDescent="0.25">
      <c r="A38" s="13" t="s">
        <v>179</v>
      </c>
      <c r="B38" s="546" t="s">
        <v>299</v>
      </c>
      <c r="C38" s="627"/>
      <c r="D38" s="628">
        <f t="shared" si="0"/>
        <v>119528</v>
      </c>
      <c r="E38" s="629">
        <v>119528</v>
      </c>
    </row>
    <row r="39" spans="1:5" x14ac:dyDescent="0.25">
      <c r="A39" s="13" t="s">
        <v>180</v>
      </c>
      <c r="B39" s="546" t="s">
        <v>300</v>
      </c>
      <c r="C39" s="627"/>
      <c r="D39" s="628"/>
      <c r="E39" s="629"/>
    </row>
    <row r="40" spans="1:5" x14ac:dyDescent="0.25">
      <c r="A40" s="13" t="s">
        <v>181</v>
      </c>
      <c r="B40" s="546" t="s">
        <v>301</v>
      </c>
      <c r="C40" s="627"/>
      <c r="D40" s="628">
        <f t="shared" si="0"/>
        <v>0</v>
      </c>
      <c r="E40" s="629"/>
    </row>
    <row r="41" spans="1:5" x14ac:dyDescent="0.25">
      <c r="A41" s="13" t="s">
        <v>182</v>
      </c>
      <c r="B41" s="546" t="s">
        <v>302</v>
      </c>
      <c r="C41" s="627"/>
      <c r="D41" s="628">
        <f t="shared" si="0"/>
        <v>0</v>
      </c>
      <c r="E41" s="629"/>
    </row>
    <row r="42" spans="1:5" x14ac:dyDescent="0.25">
      <c r="A42" s="13" t="s">
        <v>183</v>
      </c>
      <c r="B42" s="546" t="s">
        <v>303</v>
      </c>
      <c r="C42" s="627"/>
      <c r="D42" s="628">
        <f t="shared" si="0"/>
        <v>0</v>
      </c>
      <c r="E42" s="629"/>
    </row>
    <row r="43" spans="1:5" x14ac:dyDescent="0.25">
      <c r="A43" s="13" t="s">
        <v>294</v>
      </c>
      <c r="B43" s="546" t="s">
        <v>304</v>
      </c>
      <c r="C43" s="645"/>
      <c r="D43" s="628">
        <f t="shared" si="0"/>
        <v>0</v>
      </c>
      <c r="E43" s="629"/>
    </row>
    <row r="44" spans="1:5" ht="16.5" thickBot="1" x14ac:dyDescent="0.3">
      <c r="A44" s="15" t="s">
        <v>295</v>
      </c>
      <c r="B44" s="547" t="s">
        <v>305</v>
      </c>
      <c r="C44" s="646"/>
      <c r="D44" s="631"/>
      <c r="E44" s="632"/>
    </row>
    <row r="45" spans="1:5" ht="16.5" thickBot="1" x14ac:dyDescent="0.3">
      <c r="A45" s="19" t="s">
        <v>23</v>
      </c>
      <c r="B45" s="544" t="s">
        <v>306</v>
      </c>
      <c r="C45" s="621">
        <f>SUM(C46:C50)</f>
        <v>1800000</v>
      </c>
      <c r="D45" s="622">
        <f t="shared" si="0"/>
        <v>0</v>
      </c>
      <c r="E45" s="623">
        <f>SUM(E46:E50)</f>
        <v>1800000</v>
      </c>
    </row>
    <row r="46" spans="1:5" x14ac:dyDescent="0.25">
      <c r="A46" s="14" t="s">
        <v>96</v>
      </c>
      <c r="B46" s="545" t="s">
        <v>310</v>
      </c>
      <c r="C46" s="647"/>
      <c r="D46" s="633">
        <f t="shared" si="0"/>
        <v>0</v>
      </c>
      <c r="E46" s="626"/>
    </row>
    <row r="47" spans="1:5" x14ac:dyDescent="0.25">
      <c r="A47" s="13" t="s">
        <v>97</v>
      </c>
      <c r="B47" s="546" t="s">
        <v>311</v>
      </c>
      <c r="C47" s="645"/>
      <c r="D47" s="635">
        <f t="shared" si="0"/>
        <v>0</v>
      </c>
      <c r="E47" s="629"/>
    </row>
    <row r="48" spans="1:5" x14ac:dyDescent="0.25">
      <c r="A48" s="13" t="s">
        <v>307</v>
      </c>
      <c r="B48" s="546" t="s">
        <v>312</v>
      </c>
      <c r="C48" s="645">
        <v>1800000</v>
      </c>
      <c r="D48" s="635">
        <f t="shared" si="0"/>
        <v>0</v>
      </c>
      <c r="E48" s="629">
        <v>1800000</v>
      </c>
    </row>
    <row r="49" spans="1:5" x14ac:dyDescent="0.25">
      <c r="A49" s="13" t="s">
        <v>308</v>
      </c>
      <c r="B49" s="546" t="s">
        <v>313</v>
      </c>
      <c r="C49" s="645"/>
      <c r="D49" s="635">
        <f t="shared" si="0"/>
        <v>0</v>
      </c>
      <c r="E49" s="629"/>
    </row>
    <row r="50" spans="1:5" ht="16.5" thickBot="1" x14ac:dyDescent="0.3">
      <c r="A50" s="15" t="s">
        <v>309</v>
      </c>
      <c r="B50" s="547" t="s">
        <v>314</v>
      </c>
      <c r="C50" s="646"/>
      <c r="D50" s="637">
        <f t="shared" si="0"/>
        <v>0</v>
      </c>
      <c r="E50" s="632"/>
    </row>
    <row r="51" spans="1:5" ht="16.5" thickBot="1" x14ac:dyDescent="0.3">
      <c r="A51" s="19" t="s">
        <v>184</v>
      </c>
      <c r="B51" s="544" t="s">
        <v>315</v>
      </c>
      <c r="C51" s="621">
        <f>SUM(C52:C54)</f>
        <v>0</v>
      </c>
      <c r="D51" s="622">
        <f t="shared" si="0"/>
        <v>0</v>
      </c>
      <c r="E51" s="623"/>
    </row>
    <row r="52" spans="1:5" x14ac:dyDescent="0.25">
      <c r="A52" s="14" t="s">
        <v>98</v>
      </c>
      <c r="B52" s="545" t="s">
        <v>316</v>
      </c>
      <c r="C52" s="624"/>
      <c r="D52" s="633">
        <f t="shared" si="0"/>
        <v>0</v>
      </c>
      <c r="E52" s="634"/>
    </row>
    <row r="53" spans="1:5" x14ac:dyDescent="0.25">
      <c r="A53" s="13" t="s">
        <v>99</v>
      </c>
      <c r="B53" s="546" t="s">
        <v>478</v>
      </c>
      <c r="C53" s="627"/>
      <c r="D53" s="635">
        <f t="shared" si="0"/>
        <v>0</v>
      </c>
      <c r="E53" s="636"/>
    </row>
    <row r="54" spans="1:5" x14ac:dyDescent="0.25">
      <c r="A54" s="13" t="s">
        <v>320</v>
      </c>
      <c r="B54" s="546" t="s">
        <v>318</v>
      </c>
      <c r="C54" s="627"/>
      <c r="D54" s="635">
        <f t="shared" si="0"/>
        <v>0</v>
      </c>
      <c r="E54" s="636"/>
    </row>
    <row r="55" spans="1:5" ht="16.5" thickBot="1" x14ac:dyDescent="0.3">
      <c r="A55" s="15" t="s">
        <v>321</v>
      </c>
      <c r="B55" s="547" t="s">
        <v>319</v>
      </c>
      <c r="C55" s="630"/>
      <c r="D55" s="637">
        <f t="shared" si="0"/>
        <v>0</v>
      </c>
      <c r="E55" s="638"/>
    </row>
    <row r="56" spans="1:5" ht="16.5" thickBot="1" x14ac:dyDescent="0.3">
      <c r="A56" s="19" t="s">
        <v>25</v>
      </c>
      <c r="B56" s="548" t="s">
        <v>322</v>
      </c>
      <c r="C56" s="621">
        <f>SUM(C57:C59)</f>
        <v>0</v>
      </c>
      <c r="D56" s="622">
        <f t="shared" si="0"/>
        <v>0</v>
      </c>
      <c r="E56" s="623"/>
    </row>
    <row r="57" spans="1:5" x14ac:dyDescent="0.25">
      <c r="A57" s="14" t="s">
        <v>185</v>
      </c>
      <c r="B57" s="545" t="s">
        <v>324</v>
      </c>
      <c r="C57" s="647"/>
      <c r="D57" s="633">
        <f t="shared" si="0"/>
        <v>0</v>
      </c>
      <c r="E57" s="626"/>
    </row>
    <row r="58" spans="1:5" x14ac:dyDescent="0.25">
      <c r="A58" s="13" t="s">
        <v>186</v>
      </c>
      <c r="B58" s="546" t="s">
        <v>479</v>
      </c>
      <c r="C58" s="645"/>
      <c r="D58" s="635">
        <f t="shared" si="0"/>
        <v>0</v>
      </c>
      <c r="E58" s="629"/>
    </row>
    <row r="59" spans="1:5" x14ac:dyDescent="0.25">
      <c r="A59" s="13" t="s">
        <v>235</v>
      </c>
      <c r="B59" s="546" t="s">
        <v>325</v>
      </c>
      <c r="C59" s="645"/>
      <c r="D59" s="635">
        <f t="shared" si="0"/>
        <v>0</v>
      </c>
      <c r="E59" s="629"/>
    </row>
    <row r="60" spans="1:5" ht="16.5" thickBot="1" x14ac:dyDescent="0.3">
      <c r="A60" s="15" t="s">
        <v>323</v>
      </c>
      <c r="B60" s="547" t="s">
        <v>326</v>
      </c>
      <c r="C60" s="646"/>
      <c r="D60" s="637">
        <f t="shared" si="0"/>
        <v>0</v>
      </c>
      <c r="E60" s="632"/>
    </row>
    <row r="61" spans="1:5" ht="16.5" thickBot="1" x14ac:dyDescent="0.3">
      <c r="A61" s="19" t="s">
        <v>26</v>
      </c>
      <c r="B61" s="544" t="s">
        <v>327</v>
      </c>
      <c r="C61" s="639">
        <f>+C5+C12+C19+C26+C34+C45+C51+C56</f>
        <v>30728667</v>
      </c>
      <c r="D61" s="622">
        <f t="shared" si="0"/>
        <v>-489530</v>
      </c>
      <c r="E61" s="640">
        <f>+E5+E12+E19+E26+E34+E45+E51+E56</f>
        <v>30239137</v>
      </c>
    </row>
    <row r="62" spans="1:5" ht="16.5" thickBot="1" x14ac:dyDescent="0.3">
      <c r="A62" s="583" t="s">
        <v>328</v>
      </c>
      <c r="B62" s="548" t="s">
        <v>329</v>
      </c>
      <c r="C62" s="621">
        <f>SUM(C63:C65)</f>
        <v>0</v>
      </c>
      <c r="D62" s="622">
        <f t="shared" si="0"/>
        <v>0</v>
      </c>
      <c r="E62" s="623"/>
    </row>
    <row r="63" spans="1:5" x14ac:dyDescent="0.25">
      <c r="A63" s="14" t="s">
        <v>362</v>
      </c>
      <c r="B63" s="545" t="s">
        <v>330</v>
      </c>
      <c r="C63" s="647"/>
      <c r="D63" s="633">
        <f t="shared" si="0"/>
        <v>0</v>
      </c>
      <c r="E63" s="626"/>
    </row>
    <row r="64" spans="1:5" x14ac:dyDescent="0.25">
      <c r="A64" s="13" t="s">
        <v>371</v>
      </c>
      <c r="B64" s="546" t="s">
        <v>331</v>
      </c>
      <c r="C64" s="645"/>
      <c r="D64" s="635">
        <f t="shared" si="0"/>
        <v>0</v>
      </c>
      <c r="E64" s="629"/>
    </row>
    <row r="65" spans="1:5" ht="16.5" thickBot="1" x14ac:dyDescent="0.3">
      <c r="A65" s="15" t="s">
        <v>372</v>
      </c>
      <c r="B65" s="584" t="s">
        <v>332</v>
      </c>
      <c r="C65" s="646"/>
      <c r="D65" s="637">
        <f t="shared" si="0"/>
        <v>0</v>
      </c>
      <c r="E65" s="632"/>
    </row>
    <row r="66" spans="1:5" ht="16.5" thickBot="1" x14ac:dyDescent="0.3">
      <c r="A66" s="583" t="s">
        <v>333</v>
      </c>
      <c r="B66" s="548" t="s">
        <v>334</v>
      </c>
      <c r="C66" s="621">
        <f>SUM(C67:C70)</f>
        <v>0</v>
      </c>
      <c r="D66" s="622">
        <f t="shared" si="0"/>
        <v>0</v>
      </c>
      <c r="E66" s="623"/>
    </row>
    <row r="67" spans="1:5" x14ac:dyDescent="0.25">
      <c r="A67" s="14" t="s">
        <v>153</v>
      </c>
      <c r="B67" s="545" t="s">
        <v>335</v>
      </c>
      <c r="C67" s="647"/>
      <c r="D67" s="633">
        <f t="shared" si="0"/>
        <v>0</v>
      </c>
      <c r="E67" s="626"/>
    </row>
    <row r="68" spans="1:5" x14ac:dyDescent="0.25">
      <c r="A68" s="13" t="s">
        <v>154</v>
      </c>
      <c r="B68" s="546" t="s">
        <v>336</v>
      </c>
      <c r="C68" s="645"/>
      <c r="D68" s="635">
        <f t="shared" si="0"/>
        <v>0</v>
      </c>
      <c r="E68" s="629"/>
    </row>
    <row r="69" spans="1:5" x14ac:dyDescent="0.25">
      <c r="A69" s="13" t="s">
        <v>363</v>
      </c>
      <c r="B69" s="546" t="s">
        <v>337</v>
      </c>
      <c r="C69" s="645"/>
      <c r="D69" s="635">
        <f t="shared" si="0"/>
        <v>0</v>
      </c>
      <c r="E69" s="629"/>
    </row>
    <row r="70" spans="1:5" ht="16.5" thickBot="1" x14ac:dyDescent="0.3">
      <c r="A70" s="15" t="s">
        <v>364</v>
      </c>
      <c r="B70" s="547" t="s">
        <v>338</v>
      </c>
      <c r="C70" s="646"/>
      <c r="D70" s="637">
        <f t="shared" ref="D70:D86" si="1">+E70-C70</f>
        <v>0</v>
      </c>
      <c r="E70" s="632"/>
    </row>
    <row r="71" spans="1:5" ht="16.5" thickBot="1" x14ac:dyDescent="0.3">
      <c r="A71" s="583" t="s">
        <v>339</v>
      </c>
      <c r="B71" s="548" t="s">
        <v>340</v>
      </c>
      <c r="C71" s="621">
        <f>SUM(C72:C74)</f>
        <v>0</v>
      </c>
      <c r="D71" s="622">
        <f t="shared" si="1"/>
        <v>0</v>
      </c>
      <c r="E71" s="623">
        <f>SUM(E72:E74)</f>
        <v>0</v>
      </c>
    </row>
    <row r="72" spans="1:5" x14ac:dyDescent="0.25">
      <c r="A72" s="14" t="s">
        <v>365</v>
      </c>
      <c r="B72" s="545" t="s">
        <v>341</v>
      </c>
      <c r="C72" s="647"/>
      <c r="D72" s="633"/>
      <c r="E72" s="626"/>
    </row>
    <row r="73" spans="1:5" x14ac:dyDescent="0.25">
      <c r="A73" s="15" t="s">
        <v>366</v>
      </c>
      <c r="B73" s="547" t="s">
        <v>342</v>
      </c>
      <c r="C73" s="645"/>
      <c r="D73" s="635">
        <f t="shared" si="1"/>
        <v>0</v>
      </c>
      <c r="E73" s="629"/>
    </row>
    <row r="74" spans="1:5" ht="16.5" thickBot="1" x14ac:dyDescent="0.3">
      <c r="A74" s="15" t="s">
        <v>511</v>
      </c>
      <c r="B74" s="547" t="s">
        <v>513</v>
      </c>
      <c r="C74" s="646"/>
      <c r="D74" s="637">
        <f t="shared" si="1"/>
        <v>0</v>
      </c>
      <c r="E74" s="632"/>
    </row>
    <row r="75" spans="1:5" ht="16.5" thickBot="1" x14ac:dyDescent="0.3">
      <c r="A75" s="583" t="s">
        <v>343</v>
      </c>
      <c r="B75" s="548" t="s">
        <v>344</v>
      </c>
      <c r="C75" s="621">
        <f>SUM(C76:C78)</f>
        <v>0</v>
      </c>
      <c r="D75" s="622">
        <f t="shared" si="1"/>
        <v>0</v>
      </c>
      <c r="E75" s="623"/>
    </row>
    <row r="76" spans="1:5" x14ac:dyDescent="0.25">
      <c r="A76" s="14" t="s">
        <v>367</v>
      </c>
      <c r="B76" s="545" t="s">
        <v>345</v>
      </c>
      <c r="C76" s="647"/>
      <c r="D76" s="633">
        <f t="shared" si="1"/>
        <v>0</v>
      </c>
      <c r="E76" s="626"/>
    </row>
    <row r="77" spans="1:5" x14ac:dyDescent="0.25">
      <c r="A77" s="13" t="s">
        <v>368</v>
      </c>
      <c r="B77" s="546" t="s">
        <v>346</v>
      </c>
      <c r="C77" s="645"/>
      <c r="D77" s="635">
        <f t="shared" si="1"/>
        <v>0</v>
      </c>
      <c r="E77" s="629"/>
    </row>
    <row r="78" spans="1:5" ht="16.5" thickBot="1" x14ac:dyDescent="0.3">
      <c r="A78" s="15" t="s">
        <v>369</v>
      </c>
      <c r="B78" s="547" t="s">
        <v>347</v>
      </c>
      <c r="C78" s="646"/>
      <c r="D78" s="637">
        <f t="shared" si="1"/>
        <v>0</v>
      </c>
      <c r="E78" s="632"/>
    </row>
    <row r="79" spans="1:5" ht="16.5" thickBot="1" x14ac:dyDescent="0.3">
      <c r="A79" s="583" t="s">
        <v>348</v>
      </c>
      <c r="B79" s="548" t="s">
        <v>370</v>
      </c>
      <c r="C79" s="621">
        <f>SUM(C80:C83)</f>
        <v>0</v>
      </c>
      <c r="D79" s="622">
        <f t="shared" si="1"/>
        <v>0</v>
      </c>
      <c r="E79" s="623"/>
    </row>
    <row r="80" spans="1:5" x14ac:dyDescent="0.25">
      <c r="A80" s="585" t="s">
        <v>349</v>
      </c>
      <c r="B80" s="545" t="s">
        <v>350</v>
      </c>
      <c r="C80" s="647"/>
      <c r="D80" s="633">
        <f t="shared" si="1"/>
        <v>0</v>
      </c>
      <c r="E80" s="626"/>
    </row>
    <row r="81" spans="1:5" x14ac:dyDescent="0.25">
      <c r="A81" s="586" t="s">
        <v>351</v>
      </c>
      <c r="B81" s="546" t="s">
        <v>352</v>
      </c>
      <c r="C81" s="645"/>
      <c r="D81" s="635">
        <f t="shared" si="1"/>
        <v>0</v>
      </c>
      <c r="E81" s="629"/>
    </row>
    <row r="82" spans="1:5" x14ac:dyDescent="0.25">
      <c r="A82" s="586" t="s">
        <v>353</v>
      </c>
      <c r="B82" s="546" t="s">
        <v>354</v>
      </c>
      <c r="C82" s="645"/>
      <c r="D82" s="635">
        <f t="shared" si="1"/>
        <v>0</v>
      </c>
      <c r="E82" s="629"/>
    </row>
    <row r="83" spans="1:5" ht="16.5" thickBot="1" x14ac:dyDescent="0.3">
      <c r="A83" s="587" t="s">
        <v>355</v>
      </c>
      <c r="B83" s="547" t="s">
        <v>356</v>
      </c>
      <c r="C83" s="646"/>
      <c r="D83" s="637">
        <f t="shared" si="1"/>
        <v>0</v>
      </c>
      <c r="E83" s="632"/>
    </row>
    <row r="84" spans="1:5" ht="16.5" thickBot="1" x14ac:dyDescent="0.3">
      <c r="A84" s="583" t="s">
        <v>357</v>
      </c>
      <c r="B84" s="548" t="s">
        <v>358</v>
      </c>
      <c r="C84" s="648"/>
      <c r="D84" s="622">
        <f t="shared" si="1"/>
        <v>0</v>
      </c>
      <c r="E84" s="649"/>
    </row>
    <row r="85" spans="1:5" ht="16.5" thickBot="1" x14ac:dyDescent="0.3">
      <c r="A85" s="583" t="s">
        <v>359</v>
      </c>
      <c r="B85" s="588" t="s">
        <v>360</v>
      </c>
      <c r="C85" s="650">
        <f>+C62+C66+C71+C75+C79+C84</f>
        <v>0</v>
      </c>
      <c r="D85" s="622">
        <f t="shared" si="1"/>
        <v>0</v>
      </c>
      <c r="E85" s="640">
        <f>+E62+E66+E71+E75+E79+E84</f>
        <v>0</v>
      </c>
    </row>
    <row r="86" spans="1:5" ht="16.5" thickBot="1" x14ac:dyDescent="0.3">
      <c r="A86" s="589" t="s">
        <v>373</v>
      </c>
      <c r="B86" s="590" t="s">
        <v>361</v>
      </c>
      <c r="C86" s="639">
        <f>+C61+C85</f>
        <v>30728667</v>
      </c>
      <c r="D86" s="651">
        <f t="shared" si="1"/>
        <v>-489530</v>
      </c>
      <c r="E86" s="652">
        <f>+E61+E85</f>
        <v>30239137</v>
      </c>
    </row>
    <row r="118" spans="1:5" x14ac:dyDescent="0.25">
      <c r="A118" s="771" t="s">
        <v>47</v>
      </c>
      <c r="B118" s="771"/>
      <c r="C118" s="771"/>
      <c r="D118" s="771"/>
      <c r="E118" s="771"/>
    </row>
    <row r="119" spans="1:5" ht="16.5" thickBot="1" x14ac:dyDescent="0.3">
      <c r="A119" s="768" t="s">
        <v>157</v>
      </c>
      <c r="B119" s="768"/>
      <c r="C119" s="594"/>
      <c r="D119" s="595"/>
      <c r="E119" s="595"/>
    </row>
    <row r="120" spans="1:5" ht="26.25" thickBot="1" x14ac:dyDescent="0.3">
      <c r="A120" s="22" t="s">
        <v>69</v>
      </c>
      <c r="B120" s="23" t="s">
        <v>48</v>
      </c>
      <c r="C120" s="569" t="s">
        <v>536</v>
      </c>
      <c r="D120" s="571" t="s">
        <v>545</v>
      </c>
      <c r="E120" s="572" t="s">
        <v>546</v>
      </c>
    </row>
    <row r="121" spans="1:5" ht="16.5" thickBot="1" x14ac:dyDescent="0.3">
      <c r="A121" s="36">
        <v>1</v>
      </c>
      <c r="B121" s="37">
        <v>2</v>
      </c>
      <c r="C121" s="570">
        <v>3</v>
      </c>
      <c r="D121" s="36">
        <v>4</v>
      </c>
      <c r="E121" s="38">
        <v>5</v>
      </c>
    </row>
    <row r="122" spans="1:5" ht="16.5" thickBot="1" x14ac:dyDescent="0.3">
      <c r="A122" s="21" t="s">
        <v>18</v>
      </c>
      <c r="B122" s="598" t="s">
        <v>376</v>
      </c>
      <c r="C122" s="653">
        <f>SUM(C123:C127)</f>
        <v>23107000</v>
      </c>
      <c r="D122" s="622">
        <f>+E122-C122</f>
        <v>603177</v>
      </c>
      <c r="E122" s="623">
        <f>SUM(E123:E127)</f>
        <v>23710177</v>
      </c>
    </row>
    <row r="123" spans="1:5" x14ac:dyDescent="0.25">
      <c r="A123" s="16" t="s">
        <v>100</v>
      </c>
      <c r="B123" s="9" t="s">
        <v>49</v>
      </c>
      <c r="C123" s="654">
        <v>16765000</v>
      </c>
      <c r="D123" s="625">
        <f t="shared" ref="D123:D176" si="2">+E123-C123</f>
        <v>103177</v>
      </c>
      <c r="E123" s="634">
        <v>16868177</v>
      </c>
    </row>
    <row r="124" spans="1:5" x14ac:dyDescent="0.25">
      <c r="A124" s="13" t="s">
        <v>101</v>
      </c>
      <c r="B124" s="7" t="s">
        <v>187</v>
      </c>
      <c r="C124" s="655">
        <v>2548000</v>
      </c>
      <c r="D124" s="628">
        <f t="shared" si="2"/>
        <v>0</v>
      </c>
      <c r="E124" s="636">
        <v>2548000</v>
      </c>
    </row>
    <row r="125" spans="1:5" x14ac:dyDescent="0.25">
      <c r="A125" s="13" t="s">
        <v>102</v>
      </c>
      <c r="B125" s="7" t="s">
        <v>143</v>
      </c>
      <c r="C125" s="656">
        <v>3794000</v>
      </c>
      <c r="D125" s="628">
        <f t="shared" si="2"/>
        <v>500000</v>
      </c>
      <c r="E125" s="636">
        <v>4294000</v>
      </c>
    </row>
    <row r="126" spans="1:5" x14ac:dyDescent="0.25">
      <c r="A126" s="13" t="s">
        <v>103</v>
      </c>
      <c r="B126" s="10" t="s">
        <v>188</v>
      </c>
      <c r="C126" s="656"/>
      <c r="D126" s="628"/>
      <c r="E126" s="636"/>
    </row>
    <row r="127" spans="1:5" x14ac:dyDescent="0.25">
      <c r="A127" s="13" t="s">
        <v>114</v>
      </c>
      <c r="B127" s="18" t="s">
        <v>189</v>
      </c>
      <c r="C127" s="656"/>
      <c r="D127" s="628"/>
      <c r="E127" s="636"/>
    </row>
    <row r="128" spans="1:5" x14ac:dyDescent="0.25">
      <c r="A128" s="13" t="s">
        <v>104</v>
      </c>
      <c r="B128" s="7" t="s">
        <v>377</v>
      </c>
      <c r="C128" s="656"/>
      <c r="D128" s="628">
        <f t="shared" si="2"/>
        <v>0</v>
      </c>
      <c r="E128" s="636"/>
    </row>
    <row r="129" spans="1:5" x14ac:dyDescent="0.25">
      <c r="A129" s="13" t="s">
        <v>105</v>
      </c>
      <c r="B129" s="158" t="s">
        <v>378</v>
      </c>
      <c r="C129" s="656"/>
      <c r="D129" s="628">
        <f t="shared" si="2"/>
        <v>0</v>
      </c>
      <c r="E129" s="636"/>
    </row>
    <row r="130" spans="1:5" x14ac:dyDescent="0.25">
      <c r="A130" s="13" t="s">
        <v>115</v>
      </c>
      <c r="B130" s="159" t="s">
        <v>379</v>
      </c>
      <c r="C130" s="656"/>
      <c r="D130" s="628">
        <f t="shared" si="2"/>
        <v>0</v>
      </c>
      <c r="E130" s="636"/>
    </row>
    <row r="131" spans="1:5" x14ac:dyDescent="0.25">
      <c r="A131" s="13" t="s">
        <v>116</v>
      </c>
      <c r="B131" s="159" t="s">
        <v>380</v>
      </c>
      <c r="C131" s="656"/>
      <c r="D131" s="628">
        <f t="shared" si="2"/>
        <v>0</v>
      </c>
      <c r="E131" s="636"/>
    </row>
    <row r="132" spans="1:5" x14ac:dyDescent="0.25">
      <c r="A132" s="13" t="s">
        <v>117</v>
      </c>
      <c r="B132" s="158" t="s">
        <v>381</v>
      </c>
      <c r="C132" s="656"/>
      <c r="D132" s="628">
        <f t="shared" si="2"/>
        <v>0</v>
      </c>
      <c r="E132" s="636"/>
    </row>
    <row r="133" spans="1:5" x14ac:dyDescent="0.25">
      <c r="A133" s="13" t="s">
        <v>118</v>
      </c>
      <c r="B133" s="158" t="s">
        <v>382</v>
      </c>
      <c r="C133" s="656"/>
      <c r="D133" s="628">
        <f t="shared" si="2"/>
        <v>0</v>
      </c>
      <c r="E133" s="636"/>
    </row>
    <row r="134" spans="1:5" x14ac:dyDescent="0.25">
      <c r="A134" s="13" t="s">
        <v>120</v>
      </c>
      <c r="B134" s="159" t="s">
        <v>383</v>
      </c>
      <c r="C134" s="656"/>
      <c r="D134" s="628">
        <f t="shared" si="2"/>
        <v>0</v>
      </c>
      <c r="E134" s="636"/>
    </row>
    <row r="135" spans="1:5" x14ac:dyDescent="0.25">
      <c r="A135" s="12" t="s">
        <v>190</v>
      </c>
      <c r="B135" s="160" t="s">
        <v>384</v>
      </c>
      <c r="C135" s="656"/>
      <c r="D135" s="628">
        <f t="shared" si="2"/>
        <v>0</v>
      </c>
      <c r="E135" s="636"/>
    </row>
    <row r="136" spans="1:5" x14ac:dyDescent="0.25">
      <c r="A136" s="13" t="s">
        <v>374</v>
      </c>
      <c r="B136" s="160" t="s">
        <v>385</v>
      </c>
      <c r="C136" s="656"/>
      <c r="D136" s="628">
        <f t="shared" si="2"/>
        <v>0</v>
      </c>
      <c r="E136" s="636"/>
    </row>
    <row r="137" spans="1:5" ht="16.5" thickBot="1" x14ac:dyDescent="0.3">
      <c r="A137" s="17" t="s">
        <v>375</v>
      </c>
      <c r="B137" s="161" t="s">
        <v>386</v>
      </c>
      <c r="C137" s="657"/>
      <c r="D137" s="631">
        <f t="shared" si="2"/>
        <v>2276163</v>
      </c>
      <c r="E137" s="638">
        <v>2276163</v>
      </c>
    </row>
    <row r="138" spans="1:5" ht="16.5" thickBot="1" x14ac:dyDescent="0.3">
      <c r="A138" s="19" t="s">
        <v>19</v>
      </c>
      <c r="B138" s="597" t="s">
        <v>387</v>
      </c>
      <c r="C138" s="658">
        <f>+C139+C141+C143</f>
        <v>2100000</v>
      </c>
      <c r="D138" s="622">
        <f t="shared" si="2"/>
        <v>1779212</v>
      </c>
      <c r="E138" s="623">
        <f>+E139+E141+E143</f>
        <v>3879212</v>
      </c>
    </row>
    <row r="139" spans="1:5" x14ac:dyDescent="0.25">
      <c r="A139" s="14" t="s">
        <v>106</v>
      </c>
      <c r="B139" s="7" t="s">
        <v>233</v>
      </c>
      <c r="C139" s="659">
        <v>2100000</v>
      </c>
      <c r="D139" s="625">
        <f t="shared" si="2"/>
        <v>1779212</v>
      </c>
      <c r="E139" s="634">
        <v>3879212</v>
      </c>
    </row>
    <row r="140" spans="1:5" x14ac:dyDescent="0.25">
      <c r="A140" s="14" t="s">
        <v>107</v>
      </c>
      <c r="B140" s="11" t="s">
        <v>391</v>
      </c>
      <c r="C140" s="659"/>
      <c r="D140" s="628">
        <f t="shared" si="2"/>
        <v>0</v>
      </c>
      <c r="E140" s="636"/>
    </row>
    <row r="141" spans="1:5" x14ac:dyDescent="0.25">
      <c r="A141" s="14" t="s">
        <v>108</v>
      </c>
      <c r="B141" s="11" t="s">
        <v>191</v>
      </c>
      <c r="C141" s="655"/>
      <c r="D141" s="628"/>
      <c r="E141" s="636"/>
    </row>
    <row r="142" spans="1:5" x14ac:dyDescent="0.25">
      <c r="A142" s="14" t="s">
        <v>109</v>
      </c>
      <c r="B142" s="11" t="s">
        <v>392</v>
      </c>
      <c r="C142" s="660"/>
      <c r="D142" s="628">
        <f t="shared" si="2"/>
        <v>0</v>
      </c>
      <c r="E142" s="636"/>
    </row>
    <row r="143" spans="1:5" x14ac:dyDescent="0.25">
      <c r="A143" s="14" t="s">
        <v>110</v>
      </c>
      <c r="B143" s="296" t="s">
        <v>236</v>
      </c>
      <c r="C143" s="660"/>
      <c r="D143" s="628">
        <f t="shared" si="2"/>
        <v>0</v>
      </c>
      <c r="E143" s="636"/>
    </row>
    <row r="144" spans="1:5" x14ac:dyDescent="0.25">
      <c r="A144" s="14" t="s">
        <v>119</v>
      </c>
      <c r="B144" s="295" t="s">
        <v>480</v>
      </c>
      <c r="C144" s="660"/>
      <c r="D144" s="628">
        <f t="shared" si="2"/>
        <v>0</v>
      </c>
      <c r="E144" s="636"/>
    </row>
    <row r="145" spans="1:5" x14ac:dyDescent="0.25">
      <c r="A145" s="14" t="s">
        <v>121</v>
      </c>
      <c r="B145" s="388" t="s">
        <v>397</v>
      </c>
      <c r="C145" s="660"/>
      <c r="D145" s="628">
        <f t="shared" si="2"/>
        <v>0</v>
      </c>
      <c r="E145" s="636"/>
    </row>
    <row r="146" spans="1:5" x14ac:dyDescent="0.25">
      <c r="A146" s="14" t="s">
        <v>192</v>
      </c>
      <c r="B146" s="159" t="s">
        <v>380</v>
      </c>
      <c r="C146" s="660"/>
      <c r="D146" s="628">
        <f t="shared" si="2"/>
        <v>0</v>
      </c>
      <c r="E146" s="636"/>
    </row>
    <row r="147" spans="1:5" x14ac:dyDescent="0.25">
      <c r="A147" s="14" t="s">
        <v>193</v>
      </c>
      <c r="B147" s="159" t="s">
        <v>396</v>
      </c>
      <c r="C147" s="660"/>
      <c r="D147" s="628">
        <f t="shared" si="2"/>
        <v>0</v>
      </c>
      <c r="E147" s="636"/>
    </row>
    <row r="148" spans="1:5" x14ac:dyDescent="0.25">
      <c r="A148" s="14" t="s">
        <v>194</v>
      </c>
      <c r="B148" s="159" t="s">
        <v>395</v>
      </c>
      <c r="C148" s="660"/>
      <c r="D148" s="628">
        <f t="shared" si="2"/>
        <v>0</v>
      </c>
      <c r="E148" s="636"/>
    </row>
    <row r="149" spans="1:5" x14ac:dyDescent="0.25">
      <c r="A149" s="14" t="s">
        <v>388</v>
      </c>
      <c r="B149" s="159" t="s">
        <v>383</v>
      </c>
      <c r="C149" s="660"/>
      <c r="D149" s="628">
        <f t="shared" si="2"/>
        <v>0</v>
      </c>
      <c r="E149" s="636"/>
    </row>
    <row r="150" spans="1:5" x14ac:dyDescent="0.25">
      <c r="A150" s="14" t="s">
        <v>389</v>
      </c>
      <c r="B150" s="159" t="s">
        <v>394</v>
      </c>
      <c r="C150" s="660"/>
      <c r="D150" s="628">
        <f t="shared" si="2"/>
        <v>0</v>
      </c>
      <c r="E150" s="636"/>
    </row>
    <row r="151" spans="1:5" ht="16.5" thickBot="1" x14ac:dyDescent="0.3">
      <c r="A151" s="12" t="s">
        <v>390</v>
      </c>
      <c r="B151" s="159" t="s">
        <v>393</v>
      </c>
      <c r="C151" s="661"/>
      <c r="D151" s="631">
        <f t="shared" si="2"/>
        <v>0</v>
      </c>
      <c r="E151" s="638"/>
    </row>
    <row r="152" spans="1:5" ht="16.5" thickBot="1" x14ac:dyDescent="0.3">
      <c r="A152" s="19" t="s">
        <v>20</v>
      </c>
      <c r="B152" s="139" t="s">
        <v>398</v>
      </c>
      <c r="C152" s="658">
        <f>+C153+C154</f>
        <v>0</v>
      </c>
      <c r="D152" s="622">
        <f t="shared" si="2"/>
        <v>0</v>
      </c>
      <c r="E152" s="623"/>
    </row>
    <row r="153" spans="1:5" x14ac:dyDescent="0.25">
      <c r="A153" s="14" t="s">
        <v>89</v>
      </c>
      <c r="B153" s="8" t="s">
        <v>58</v>
      </c>
      <c r="C153" s="659"/>
      <c r="D153" s="633">
        <f t="shared" si="2"/>
        <v>0</v>
      </c>
      <c r="E153" s="634"/>
    </row>
    <row r="154" spans="1:5" ht="16.5" thickBot="1" x14ac:dyDescent="0.3">
      <c r="A154" s="15" t="s">
        <v>90</v>
      </c>
      <c r="B154" s="11" t="s">
        <v>59</v>
      </c>
      <c r="C154" s="656"/>
      <c r="D154" s="637">
        <f t="shared" si="2"/>
        <v>0</v>
      </c>
      <c r="E154" s="638"/>
    </row>
    <row r="155" spans="1:5" ht="16.5" thickBot="1" x14ac:dyDescent="0.3">
      <c r="A155" s="19" t="s">
        <v>21</v>
      </c>
      <c r="B155" s="139" t="s">
        <v>399</v>
      </c>
      <c r="C155" s="658">
        <f>+C122+C138+C152</f>
        <v>25207000</v>
      </c>
      <c r="D155" s="622">
        <f t="shared" si="2"/>
        <v>2382389</v>
      </c>
      <c r="E155" s="623">
        <f>+E122+E138+E152</f>
        <v>27589389</v>
      </c>
    </row>
    <row r="156" spans="1:5" ht="16.5" thickBot="1" x14ac:dyDescent="0.3">
      <c r="A156" s="19" t="s">
        <v>22</v>
      </c>
      <c r="B156" s="139" t="s">
        <v>400</v>
      </c>
      <c r="C156" s="658">
        <f>+C157+C158+C159</f>
        <v>0</v>
      </c>
      <c r="D156" s="633">
        <f t="shared" si="2"/>
        <v>0</v>
      </c>
      <c r="E156" s="662"/>
    </row>
    <row r="157" spans="1:5" x14ac:dyDescent="0.25">
      <c r="A157" s="14" t="s">
        <v>93</v>
      </c>
      <c r="B157" s="8" t="s">
        <v>401</v>
      </c>
      <c r="C157" s="660"/>
      <c r="D157" s="635">
        <f t="shared" si="2"/>
        <v>0</v>
      </c>
      <c r="E157" s="636"/>
    </row>
    <row r="158" spans="1:5" x14ac:dyDescent="0.25">
      <c r="A158" s="14" t="s">
        <v>94</v>
      </c>
      <c r="B158" s="8" t="s">
        <v>402</v>
      </c>
      <c r="C158" s="660"/>
      <c r="D158" s="635">
        <f t="shared" si="2"/>
        <v>0</v>
      </c>
      <c r="E158" s="636"/>
    </row>
    <row r="159" spans="1:5" ht="16.5" thickBot="1" x14ac:dyDescent="0.3">
      <c r="A159" s="12" t="s">
        <v>95</v>
      </c>
      <c r="B159" s="6" t="s">
        <v>403</v>
      </c>
      <c r="C159" s="660"/>
      <c r="D159" s="637">
        <f t="shared" si="2"/>
        <v>0</v>
      </c>
      <c r="E159" s="638"/>
    </row>
    <row r="160" spans="1:5" ht="16.5" thickBot="1" x14ac:dyDescent="0.3">
      <c r="A160" s="19" t="s">
        <v>23</v>
      </c>
      <c r="B160" s="139" t="s">
        <v>462</v>
      </c>
      <c r="C160" s="658">
        <f>+C161+C162+C163+C164</f>
        <v>0</v>
      </c>
      <c r="D160" s="622">
        <f t="shared" si="2"/>
        <v>0</v>
      </c>
      <c r="E160" s="623"/>
    </row>
    <row r="161" spans="1:5" x14ac:dyDescent="0.25">
      <c r="A161" s="14" t="s">
        <v>96</v>
      </c>
      <c r="B161" s="8" t="s">
        <v>404</v>
      </c>
      <c r="C161" s="660"/>
      <c r="D161" s="633">
        <f t="shared" si="2"/>
        <v>0</v>
      </c>
      <c r="E161" s="634"/>
    </row>
    <row r="162" spans="1:5" x14ac:dyDescent="0.25">
      <c r="A162" s="14" t="s">
        <v>97</v>
      </c>
      <c r="B162" s="8" t="s">
        <v>405</v>
      </c>
      <c r="C162" s="660"/>
      <c r="D162" s="635">
        <f t="shared" si="2"/>
        <v>0</v>
      </c>
      <c r="E162" s="636"/>
    </row>
    <row r="163" spans="1:5" x14ac:dyDescent="0.25">
      <c r="A163" s="14" t="s">
        <v>307</v>
      </c>
      <c r="B163" s="8" t="s">
        <v>406</v>
      </c>
      <c r="C163" s="660"/>
      <c r="D163" s="635">
        <f t="shared" si="2"/>
        <v>0</v>
      </c>
      <c r="E163" s="636"/>
    </row>
    <row r="164" spans="1:5" ht="16.5" thickBot="1" x14ac:dyDescent="0.3">
      <c r="A164" s="12" t="s">
        <v>308</v>
      </c>
      <c r="B164" s="6" t="s">
        <v>407</v>
      </c>
      <c r="C164" s="660"/>
      <c r="D164" s="637">
        <f t="shared" si="2"/>
        <v>0</v>
      </c>
      <c r="E164" s="638"/>
    </row>
    <row r="165" spans="1:5" ht="16.5" thickBot="1" x14ac:dyDescent="0.3">
      <c r="A165" s="19" t="s">
        <v>24</v>
      </c>
      <c r="B165" s="139" t="s">
        <v>408</v>
      </c>
      <c r="C165" s="663">
        <f>SUM(C166:C170)</f>
        <v>0</v>
      </c>
      <c r="D165" s="622">
        <f t="shared" si="2"/>
        <v>0</v>
      </c>
      <c r="E165" s="640">
        <f>SUM(E166:E170)</f>
        <v>0</v>
      </c>
    </row>
    <row r="166" spans="1:5" x14ac:dyDescent="0.25">
      <c r="A166" s="14" t="s">
        <v>98</v>
      </c>
      <c r="B166" s="8" t="s">
        <v>409</v>
      </c>
      <c r="C166" s="660"/>
      <c r="D166" s="633">
        <f t="shared" si="2"/>
        <v>0</v>
      </c>
      <c r="E166" s="634"/>
    </row>
    <row r="167" spans="1:5" x14ac:dyDescent="0.25">
      <c r="A167" s="14" t="s">
        <v>99</v>
      </c>
      <c r="B167" s="8" t="s">
        <v>419</v>
      </c>
      <c r="C167" s="660"/>
      <c r="D167" s="635">
        <f t="shared" si="2"/>
        <v>0</v>
      </c>
      <c r="E167" s="636"/>
    </row>
    <row r="168" spans="1:5" x14ac:dyDescent="0.25">
      <c r="A168" s="14" t="s">
        <v>320</v>
      </c>
      <c r="B168" s="8" t="s">
        <v>512</v>
      </c>
      <c r="C168" s="660"/>
      <c r="D168" s="635">
        <f t="shared" si="2"/>
        <v>0</v>
      </c>
      <c r="E168" s="636"/>
    </row>
    <row r="169" spans="1:5" x14ac:dyDescent="0.25">
      <c r="A169" s="12" t="s">
        <v>321</v>
      </c>
      <c r="B169" s="8" t="s">
        <v>410</v>
      </c>
      <c r="C169" s="660"/>
      <c r="D169" s="635">
        <f t="shared" si="2"/>
        <v>0</v>
      </c>
      <c r="E169" s="636"/>
    </row>
    <row r="170" spans="1:5" ht="16.5" thickBot="1" x14ac:dyDescent="0.3">
      <c r="A170" s="12" t="s">
        <v>508</v>
      </c>
      <c r="B170" s="6" t="s">
        <v>411</v>
      </c>
      <c r="C170" s="660"/>
      <c r="D170" s="637">
        <f t="shared" si="2"/>
        <v>0</v>
      </c>
      <c r="E170" s="638"/>
    </row>
    <row r="171" spans="1:5" ht="16.5" thickBot="1" x14ac:dyDescent="0.3">
      <c r="A171" s="19" t="s">
        <v>25</v>
      </c>
      <c r="B171" s="139" t="s">
        <v>412</v>
      </c>
      <c r="C171" s="664"/>
      <c r="D171" s="622">
        <f t="shared" si="2"/>
        <v>0</v>
      </c>
      <c r="E171" s="665"/>
    </row>
    <row r="172" spans="1:5" x14ac:dyDescent="0.25">
      <c r="A172" s="14" t="s">
        <v>185</v>
      </c>
      <c r="B172" s="8" t="s">
        <v>413</v>
      </c>
      <c r="C172" s="660"/>
      <c r="D172" s="633">
        <f t="shared" si="2"/>
        <v>0</v>
      </c>
      <c r="E172" s="634"/>
    </row>
    <row r="173" spans="1:5" x14ac:dyDescent="0.25">
      <c r="A173" s="14" t="s">
        <v>186</v>
      </c>
      <c r="B173" s="8" t="s">
        <v>414</v>
      </c>
      <c r="C173" s="660"/>
      <c r="D173" s="635">
        <f t="shared" si="2"/>
        <v>0</v>
      </c>
      <c r="E173" s="636"/>
    </row>
    <row r="174" spans="1:5" x14ac:dyDescent="0.25">
      <c r="A174" s="14" t="s">
        <v>235</v>
      </c>
      <c r="B174" s="8" t="s">
        <v>415</v>
      </c>
      <c r="C174" s="660"/>
      <c r="D174" s="635">
        <f t="shared" si="2"/>
        <v>0</v>
      </c>
      <c r="E174" s="636"/>
    </row>
    <row r="175" spans="1:5" ht="16.5" thickBot="1" x14ac:dyDescent="0.3">
      <c r="A175" s="14" t="s">
        <v>323</v>
      </c>
      <c r="B175" s="8" t="s">
        <v>416</v>
      </c>
      <c r="C175" s="660"/>
      <c r="D175" s="637">
        <f t="shared" si="2"/>
        <v>0</v>
      </c>
      <c r="E175" s="638"/>
    </row>
    <row r="176" spans="1:5" ht="16.5" thickBot="1" x14ac:dyDescent="0.3">
      <c r="A176" s="19" t="s">
        <v>26</v>
      </c>
      <c r="B176" s="139" t="s">
        <v>417</v>
      </c>
      <c r="C176" s="666">
        <f>+C156+C160+C165+C171</f>
        <v>0</v>
      </c>
      <c r="D176" s="622">
        <f t="shared" si="2"/>
        <v>0</v>
      </c>
      <c r="E176" s="667">
        <f>+E156+E160+E165+E171</f>
        <v>0</v>
      </c>
    </row>
    <row r="177" spans="1:5" ht="16.5" thickBot="1" x14ac:dyDescent="0.3">
      <c r="A177" s="297" t="s">
        <v>27</v>
      </c>
      <c r="B177" s="363" t="s">
        <v>418</v>
      </c>
      <c r="C177" s="666">
        <f>+C155+C176</f>
        <v>25207000</v>
      </c>
      <c r="D177" s="651">
        <f>+E177-C177</f>
        <v>2382389</v>
      </c>
      <c r="E177" s="668">
        <f>+E155+E176</f>
        <v>27589389</v>
      </c>
    </row>
    <row r="178" spans="1:5" x14ac:dyDescent="0.25">
      <c r="A178" s="615"/>
      <c r="B178" s="615"/>
      <c r="C178" s="616"/>
      <c r="D178" s="617"/>
      <c r="E178" s="617"/>
    </row>
    <row r="179" spans="1:5" x14ac:dyDescent="0.25">
      <c r="A179" s="770" t="s">
        <v>420</v>
      </c>
      <c r="B179" s="770"/>
      <c r="C179" s="770"/>
      <c r="D179" s="770"/>
      <c r="E179" s="770"/>
    </row>
    <row r="180" spans="1:5" ht="16.5" thickBot="1" x14ac:dyDescent="0.3">
      <c r="A180" s="767" t="s">
        <v>158</v>
      </c>
      <c r="B180" s="767"/>
      <c r="C180" s="618" t="s">
        <v>234</v>
      </c>
      <c r="D180" s="619"/>
      <c r="E180" s="619"/>
    </row>
    <row r="181" spans="1:5" ht="21.75" thickBot="1" x14ac:dyDescent="0.3">
      <c r="A181" s="19">
        <v>1</v>
      </c>
      <c r="B181" s="597" t="s">
        <v>421</v>
      </c>
      <c r="C181" s="604">
        <f>+C91-C155</f>
        <v>-25207000</v>
      </c>
      <c r="D181" s="577"/>
      <c r="E181" s="578"/>
    </row>
    <row r="182" spans="1:5" ht="21.75" thickBot="1" x14ac:dyDescent="0.3">
      <c r="A182" s="19" t="s">
        <v>19</v>
      </c>
      <c r="B182" s="597" t="s">
        <v>422</v>
      </c>
      <c r="C182" s="604">
        <f>+C115-C176</f>
        <v>0</v>
      </c>
      <c r="D182" s="591"/>
      <c r="E182" s="620"/>
    </row>
  </sheetData>
  <mergeCells count="5">
    <mergeCell ref="A179:E179"/>
    <mergeCell ref="A180:B180"/>
    <mergeCell ref="A1:E1"/>
    <mergeCell ref="A118:E118"/>
    <mergeCell ref="A119:B119"/>
  </mergeCells>
  <phoneticPr fontId="3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Rábacsécsény Község Önkormányzat
2016. ÉVI KÖLTSÉGVETÉS
ÖNKÉNT VÁLLALT FELADATAINAK MÉRLEGE
&amp;R&amp;"Times New Roman CE,Félkövér dőlt"&amp;11 1.3. melléklet az 1/2016. (II.24.)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51"/>
  <sheetViews>
    <sheetView view="pageLayout" zoomScaleNormal="120" zoomScaleSheetLayoutView="100" workbookViewId="0">
      <selection activeCell="C3" sqref="C3"/>
    </sheetView>
  </sheetViews>
  <sheetFormatPr defaultRowHeight="15.75" x14ac:dyDescent="0.25"/>
  <cols>
    <col min="1" max="1" width="9.5" style="364" customWidth="1"/>
    <col min="2" max="2" width="91.6640625" style="364" customWidth="1"/>
    <col min="3" max="3" width="21.6640625" style="365" customWidth="1"/>
    <col min="4" max="4" width="9" style="389" customWidth="1"/>
    <col min="5" max="16384" width="9.33203125" style="389"/>
  </cols>
  <sheetData>
    <row r="1" spans="1:3" ht="15.95" customHeight="1" x14ac:dyDescent="0.25">
      <c r="A1" s="771" t="s">
        <v>15</v>
      </c>
      <c r="B1" s="771"/>
      <c r="C1" s="771"/>
    </row>
    <row r="2" spans="1:3" ht="15.95" customHeight="1" thickBot="1" x14ac:dyDescent="0.3">
      <c r="A2" s="767" t="s">
        <v>156</v>
      </c>
      <c r="B2" s="767"/>
      <c r="C2" s="309"/>
    </row>
    <row r="3" spans="1:3" ht="38.1" customHeight="1" thickBot="1" x14ac:dyDescent="0.3">
      <c r="A3" s="22" t="s">
        <v>69</v>
      </c>
      <c r="B3" s="23" t="s">
        <v>17</v>
      </c>
      <c r="C3" s="43" t="s">
        <v>536</v>
      </c>
    </row>
    <row r="4" spans="1:3" s="390" customFormat="1" ht="12" customHeight="1" thickBot="1" x14ac:dyDescent="0.25">
      <c r="A4" s="384">
        <v>1</v>
      </c>
      <c r="B4" s="385">
        <v>2</v>
      </c>
      <c r="C4" s="386">
        <v>3</v>
      </c>
    </row>
    <row r="5" spans="1:3" s="391" customFormat="1" ht="12" customHeight="1" thickBot="1" x14ac:dyDescent="0.25">
      <c r="A5" s="19" t="s">
        <v>18</v>
      </c>
      <c r="B5" s="20" t="s">
        <v>263</v>
      </c>
      <c r="C5" s="299">
        <f>+C6+C7+C8+C9+C10+C11</f>
        <v>0</v>
      </c>
    </row>
    <row r="6" spans="1:3" s="391" customFormat="1" ht="12" customHeight="1" x14ac:dyDescent="0.2">
      <c r="A6" s="14" t="s">
        <v>100</v>
      </c>
      <c r="B6" s="392" t="s">
        <v>264</v>
      </c>
      <c r="C6" s="302"/>
    </row>
    <row r="7" spans="1:3" s="391" customFormat="1" ht="12" customHeight="1" x14ac:dyDescent="0.2">
      <c r="A7" s="13" t="s">
        <v>101</v>
      </c>
      <c r="B7" s="393" t="s">
        <v>265</v>
      </c>
      <c r="C7" s="301"/>
    </row>
    <row r="8" spans="1:3" s="391" customFormat="1" ht="12" customHeight="1" x14ac:dyDescent="0.2">
      <c r="A8" s="13" t="s">
        <v>102</v>
      </c>
      <c r="B8" s="393" t="s">
        <v>266</v>
      </c>
      <c r="C8" s="301"/>
    </row>
    <row r="9" spans="1:3" s="391" customFormat="1" ht="12" customHeight="1" x14ac:dyDescent="0.2">
      <c r="A9" s="13" t="s">
        <v>103</v>
      </c>
      <c r="B9" s="393" t="s">
        <v>267</v>
      </c>
      <c r="C9" s="301"/>
    </row>
    <row r="10" spans="1:3" s="391" customFormat="1" ht="12" customHeight="1" x14ac:dyDescent="0.2">
      <c r="A10" s="13" t="s">
        <v>152</v>
      </c>
      <c r="B10" s="393" t="s">
        <v>268</v>
      </c>
      <c r="C10" s="301"/>
    </row>
    <row r="11" spans="1:3" s="391" customFormat="1" ht="12" customHeight="1" thickBot="1" x14ac:dyDescent="0.25">
      <c r="A11" s="15" t="s">
        <v>104</v>
      </c>
      <c r="B11" s="394" t="s">
        <v>269</v>
      </c>
      <c r="C11" s="301"/>
    </row>
    <row r="12" spans="1:3" s="391" customFormat="1" ht="12" customHeight="1" thickBot="1" x14ac:dyDescent="0.25">
      <c r="A12" s="19" t="s">
        <v>19</v>
      </c>
      <c r="B12" s="294" t="s">
        <v>270</v>
      </c>
      <c r="C12" s="299">
        <f>+C13+C14+C15+C16+C17</f>
        <v>0</v>
      </c>
    </row>
    <row r="13" spans="1:3" s="391" customFormat="1" ht="12" customHeight="1" x14ac:dyDescent="0.2">
      <c r="A13" s="14" t="s">
        <v>106</v>
      </c>
      <c r="B13" s="392" t="s">
        <v>271</v>
      </c>
      <c r="C13" s="302"/>
    </row>
    <row r="14" spans="1:3" s="391" customFormat="1" ht="12" customHeight="1" x14ac:dyDescent="0.2">
      <c r="A14" s="13" t="s">
        <v>107</v>
      </c>
      <c r="B14" s="393" t="s">
        <v>272</v>
      </c>
      <c r="C14" s="301"/>
    </row>
    <row r="15" spans="1:3" s="391" customFormat="1" ht="12" customHeight="1" x14ac:dyDescent="0.2">
      <c r="A15" s="13" t="s">
        <v>108</v>
      </c>
      <c r="B15" s="393" t="s">
        <v>474</v>
      </c>
      <c r="C15" s="301"/>
    </row>
    <row r="16" spans="1:3" s="391" customFormat="1" ht="12" customHeight="1" x14ac:dyDescent="0.2">
      <c r="A16" s="13" t="s">
        <v>109</v>
      </c>
      <c r="B16" s="393" t="s">
        <v>475</v>
      </c>
      <c r="C16" s="301"/>
    </row>
    <row r="17" spans="1:3" s="391" customFormat="1" ht="12" customHeight="1" x14ac:dyDescent="0.2">
      <c r="A17" s="13" t="s">
        <v>110</v>
      </c>
      <c r="B17" s="393" t="s">
        <v>273</v>
      </c>
      <c r="C17" s="301"/>
    </row>
    <row r="18" spans="1:3" s="391" customFormat="1" ht="12" customHeight="1" thickBot="1" x14ac:dyDescent="0.25">
      <c r="A18" s="15" t="s">
        <v>119</v>
      </c>
      <c r="B18" s="394" t="s">
        <v>274</v>
      </c>
      <c r="C18" s="303"/>
    </row>
    <row r="19" spans="1:3" s="391" customFormat="1" ht="12" customHeight="1" thickBot="1" x14ac:dyDescent="0.25">
      <c r="A19" s="19" t="s">
        <v>20</v>
      </c>
      <c r="B19" s="20" t="s">
        <v>275</v>
      </c>
      <c r="C19" s="299">
        <f>+C20+C21+C22+C23+C24</f>
        <v>0</v>
      </c>
    </row>
    <row r="20" spans="1:3" s="391" customFormat="1" ht="12" customHeight="1" x14ac:dyDescent="0.2">
      <c r="A20" s="14" t="s">
        <v>89</v>
      </c>
      <c r="B20" s="392" t="s">
        <v>276</v>
      </c>
      <c r="C20" s="302"/>
    </row>
    <row r="21" spans="1:3" s="391" customFormat="1" ht="12" customHeight="1" x14ac:dyDescent="0.2">
      <c r="A21" s="13" t="s">
        <v>90</v>
      </c>
      <c r="B21" s="393" t="s">
        <v>277</v>
      </c>
      <c r="C21" s="301"/>
    </row>
    <row r="22" spans="1:3" s="391" customFormat="1" ht="12" customHeight="1" x14ac:dyDescent="0.2">
      <c r="A22" s="13" t="s">
        <v>91</v>
      </c>
      <c r="B22" s="393" t="s">
        <v>476</v>
      </c>
      <c r="C22" s="301"/>
    </row>
    <row r="23" spans="1:3" s="391" customFormat="1" ht="12" customHeight="1" x14ac:dyDescent="0.2">
      <c r="A23" s="13" t="s">
        <v>92</v>
      </c>
      <c r="B23" s="393" t="s">
        <v>477</v>
      </c>
      <c r="C23" s="301"/>
    </row>
    <row r="24" spans="1:3" s="391" customFormat="1" ht="12" customHeight="1" x14ac:dyDescent="0.2">
      <c r="A24" s="13" t="s">
        <v>175</v>
      </c>
      <c r="B24" s="393" t="s">
        <v>278</v>
      </c>
      <c r="C24" s="301"/>
    </row>
    <row r="25" spans="1:3" s="391" customFormat="1" ht="12" customHeight="1" thickBot="1" x14ac:dyDescent="0.25">
      <c r="A25" s="15" t="s">
        <v>176</v>
      </c>
      <c r="B25" s="394" t="s">
        <v>279</v>
      </c>
      <c r="C25" s="303"/>
    </row>
    <row r="26" spans="1:3" s="391" customFormat="1" ht="12" customHeight="1" thickBot="1" x14ac:dyDescent="0.25">
      <c r="A26" s="19" t="s">
        <v>177</v>
      </c>
      <c r="B26" s="20" t="s">
        <v>280</v>
      </c>
      <c r="C26" s="305">
        <f>+C27+C31+C32+C33</f>
        <v>0</v>
      </c>
    </row>
    <row r="27" spans="1:3" s="391" customFormat="1" ht="12" customHeight="1" x14ac:dyDescent="0.2">
      <c r="A27" s="14" t="s">
        <v>281</v>
      </c>
      <c r="B27" s="392" t="s">
        <v>287</v>
      </c>
      <c r="C27" s="387"/>
    </row>
    <row r="28" spans="1:3" s="391" customFormat="1" ht="12" customHeight="1" x14ac:dyDescent="0.2">
      <c r="A28" s="13" t="s">
        <v>282</v>
      </c>
      <c r="B28" s="392" t="s">
        <v>510</v>
      </c>
      <c r="C28" s="387"/>
    </row>
    <row r="29" spans="1:3" s="391" customFormat="1" ht="12" customHeight="1" x14ac:dyDescent="0.2">
      <c r="A29" s="13" t="s">
        <v>283</v>
      </c>
      <c r="B29" s="393" t="s">
        <v>288</v>
      </c>
      <c r="C29" s="301"/>
    </row>
    <row r="30" spans="1:3" s="391" customFormat="1" ht="12" customHeight="1" x14ac:dyDescent="0.2">
      <c r="A30" s="13" t="s">
        <v>283</v>
      </c>
      <c r="B30" s="393" t="s">
        <v>289</v>
      </c>
      <c r="C30" s="301"/>
    </row>
    <row r="31" spans="1:3" s="391" customFormat="1" ht="12" customHeight="1" x14ac:dyDescent="0.2">
      <c r="A31" s="13" t="s">
        <v>284</v>
      </c>
      <c r="B31" s="393" t="s">
        <v>290</v>
      </c>
      <c r="C31" s="301"/>
    </row>
    <row r="32" spans="1:3" s="391" customFormat="1" ht="12" customHeight="1" x14ac:dyDescent="0.2">
      <c r="A32" s="13" t="s">
        <v>285</v>
      </c>
      <c r="B32" s="393" t="s">
        <v>291</v>
      </c>
      <c r="C32" s="301"/>
    </row>
    <row r="33" spans="1:3" s="391" customFormat="1" ht="12" customHeight="1" thickBot="1" x14ac:dyDescent="0.25">
      <c r="A33" s="15" t="s">
        <v>286</v>
      </c>
      <c r="B33" s="394" t="s">
        <v>292</v>
      </c>
      <c r="C33" s="303"/>
    </row>
    <row r="34" spans="1:3" s="391" customFormat="1" ht="12" customHeight="1" thickBot="1" x14ac:dyDescent="0.25">
      <c r="A34" s="19" t="s">
        <v>22</v>
      </c>
      <c r="B34" s="20" t="s">
        <v>293</v>
      </c>
      <c r="C34" s="299">
        <f>SUM(C35:C44)</f>
        <v>0</v>
      </c>
    </row>
    <row r="35" spans="1:3" s="391" customFormat="1" ht="12" customHeight="1" x14ac:dyDescent="0.2">
      <c r="A35" s="14" t="s">
        <v>93</v>
      </c>
      <c r="B35" s="392" t="s">
        <v>296</v>
      </c>
      <c r="C35" s="302"/>
    </row>
    <row r="36" spans="1:3" s="391" customFormat="1" ht="12" customHeight="1" x14ac:dyDescent="0.2">
      <c r="A36" s="13" t="s">
        <v>94</v>
      </c>
      <c r="B36" s="393" t="s">
        <v>297</v>
      </c>
      <c r="C36" s="301"/>
    </row>
    <row r="37" spans="1:3" s="391" customFormat="1" ht="12" customHeight="1" x14ac:dyDescent="0.2">
      <c r="A37" s="13" t="s">
        <v>95</v>
      </c>
      <c r="B37" s="393" t="s">
        <v>298</v>
      </c>
      <c r="C37" s="301"/>
    </row>
    <row r="38" spans="1:3" s="391" customFormat="1" ht="12" customHeight="1" x14ac:dyDescent="0.2">
      <c r="A38" s="13" t="s">
        <v>179</v>
      </c>
      <c r="B38" s="393" t="s">
        <v>299</v>
      </c>
      <c r="C38" s="301"/>
    </row>
    <row r="39" spans="1:3" s="391" customFormat="1" ht="12" customHeight="1" x14ac:dyDescent="0.2">
      <c r="A39" s="13" t="s">
        <v>180</v>
      </c>
      <c r="B39" s="393" t="s">
        <v>300</v>
      </c>
      <c r="C39" s="301"/>
    </row>
    <row r="40" spans="1:3" s="391" customFormat="1" ht="12" customHeight="1" x14ac:dyDescent="0.2">
      <c r="A40" s="13" t="s">
        <v>181</v>
      </c>
      <c r="B40" s="393" t="s">
        <v>301</v>
      </c>
      <c r="C40" s="301"/>
    </row>
    <row r="41" spans="1:3" s="391" customFormat="1" ht="12" customHeight="1" x14ac:dyDescent="0.2">
      <c r="A41" s="13" t="s">
        <v>182</v>
      </c>
      <c r="B41" s="393" t="s">
        <v>302</v>
      </c>
      <c r="C41" s="301"/>
    </row>
    <row r="42" spans="1:3" s="391" customFormat="1" ht="12" customHeight="1" x14ac:dyDescent="0.2">
      <c r="A42" s="13" t="s">
        <v>183</v>
      </c>
      <c r="B42" s="393" t="s">
        <v>303</v>
      </c>
      <c r="C42" s="301"/>
    </row>
    <row r="43" spans="1:3" s="391" customFormat="1" ht="12" customHeight="1" x14ac:dyDescent="0.2">
      <c r="A43" s="13" t="s">
        <v>294</v>
      </c>
      <c r="B43" s="393" t="s">
        <v>304</v>
      </c>
      <c r="C43" s="304"/>
    </row>
    <row r="44" spans="1:3" s="391" customFormat="1" ht="12" customHeight="1" thickBot="1" x14ac:dyDescent="0.25">
      <c r="A44" s="15" t="s">
        <v>295</v>
      </c>
      <c r="B44" s="394" t="s">
        <v>305</v>
      </c>
      <c r="C44" s="381"/>
    </row>
    <row r="45" spans="1:3" s="391" customFormat="1" ht="12" customHeight="1" thickBot="1" x14ac:dyDescent="0.25">
      <c r="A45" s="19" t="s">
        <v>23</v>
      </c>
      <c r="B45" s="20" t="s">
        <v>306</v>
      </c>
      <c r="C45" s="299">
        <f>SUM(C46:C50)</f>
        <v>0</v>
      </c>
    </row>
    <row r="46" spans="1:3" s="391" customFormat="1" ht="12" customHeight="1" x14ac:dyDescent="0.2">
      <c r="A46" s="14" t="s">
        <v>96</v>
      </c>
      <c r="B46" s="392" t="s">
        <v>310</v>
      </c>
      <c r="C46" s="413"/>
    </row>
    <row r="47" spans="1:3" s="391" customFormat="1" ht="12" customHeight="1" x14ac:dyDescent="0.2">
      <c r="A47" s="13" t="s">
        <v>97</v>
      </c>
      <c r="B47" s="393" t="s">
        <v>311</v>
      </c>
      <c r="C47" s="304"/>
    </row>
    <row r="48" spans="1:3" s="391" customFormat="1" ht="12" customHeight="1" x14ac:dyDescent="0.2">
      <c r="A48" s="13" t="s">
        <v>307</v>
      </c>
      <c r="B48" s="393" t="s">
        <v>312</v>
      </c>
      <c r="C48" s="304"/>
    </row>
    <row r="49" spans="1:3" s="391" customFormat="1" ht="12" customHeight="1" x14ac:dyDescent="0.2">
      <c r="A49" s="13" t="s">
        <v>308</v>
      </c>
      <c r="B49" s="393" t="s">
        <v>313</v>
      </c>
      <c r="C49" s="304"/>
    </row>
    <row r="50" spans="1:3" s="391" customFormat="1" ht="12" customHeight="1" thickBot="1" x14ac:dyDescent="0.25">
      <c r="A50" s="15" t="s">
        <v>309</v>
      </c>
      <c r="B50" s="394" t="s">
        <v>314</v>
      </c>
      <c r="C50" s="381"/>
    </row>
    <row r="51" spans="1:3" s="391" customFormat="1" ht="12" customHeight="1" thickBot="1" x14ac:dyDescent="0.25">
      <c r="A51" s="19" t="s">
        <v>184</v>
      </c>
      <c r="B51" s="20" t="s">
        <v>315</v>
      </c>
      <c r="C51" s="299">
        <f>SUM(C52:C54)</f>
        <v>0</v>
      </c>
    </row>
    <row r="52" spans="1:3" s="391" customFormat="1" ht="12" customHeight="1" x14ac:dyDescent="0.2">
      <c r="A52" s="14" t="s">
        <v>98</v>
      </c>
      <c r="B52" s="392" t="s">
        <v>316</v>
      </c>
      <c r="C52" s="302"/>
    </row>
    <row r="53" spans="1:3" s="391" customFormat="1" ht="12" customHeight="1" x14ac:dyDescent="0.2">
      <c r="A53" s="13" t="s">
        <v>99</v>
      </c>
      <c r="B53" s="393" t="s">
        <v>478</v>
      </c>
      <c r="C53" s="301"/>
    </row>
    <row r="54" spans="1:3" s="391" customFormat="1" ht="12" customHeight="1" x14ac:dyDescent="0.2">
      <c r="A54" s="13" t="s">
        <v>320</v>
      </c>
      <c r="B54" s="393" t="s">
        <v>318</v>
      </c>
      <c r="C54" s="301"/>
    </row>
    <row r="55" spans="1:3" s="391" customFormat="1" ht="12" customHeight="1" thickBot="1" x14ac:dyDescent="0.25">
      <c r="A55" s="15" t="s">
        <v>321</v>
      </c>
      <c r="B55" s="394" t="s">
        <v>319</v>
      </c>
      <c r="C55" s="303"/>
    </row>
    <row r="56" spans="1:3" s="391" customFormat="1" ht="12" customHeight="1" thickBot="1" x14ac:dyDescent="0.25">
      <c r="A56" s="19" t="s">
        <v>25</v>
      </c>
      <c r="B56" s="294" t="s">
        <v>322</v>
      </c>
      <c r="C56" s="299">
        <f>SUM(C57:C59)</f>
        <v>0</v>
      </c>
    </row>
    <row r="57" spans="1:3" s="391" customFormat="1" ht="12" customHeight="1" x14ac:dyDescent="0.2">
      <c r="A57" s="14" t="s">
        <v>185</v>
      </c>
      <c r="B57" s="392" t="s">
        <v>324</v>
      </c>
      <c r="C57" s="304"/>
    </row>
    <row r="58" spans="1:3" s="391" customFormat="1" ht="12" customHeight="1" x14ac:dyDescent="0.2">
      <c r="A58" s="13" t="s">
        <v>186</v>
      </c>
      <c r="B58" s="393" t="s">
        <v>479</v>
      </c>
      <c r="C58" s="304"/>
    </row>
    <row r="59" spans="1:3" s="391" customFormat="1" ht="12" customHeight="1" x14ac:dyDescent="0.2">
      <c r="A59" s="13" t="s">
        <v>235</v>
      </c>
      <c r="B59" s="393" t="s">
        <v>325</v>
      </c>
      <c r="C59" s="304"/>
    </row>
    <row r="60" spans="1:3" s="391" customFormat="1" ht="12" customHeight="1" thickBot="1" x14ac:dyDescent="0.25">
      <c r="A60" s="15" t="s">
        <v>323</v>
      </c>
      <c r="B60" s="394" t="s">
        <v>326</v>
      </c>
      <c r="C60" s="304"/>
    </row>
    <row r="61" spans="1:3" s="391" customFormat="1" ht="12" customHeight="1" thickBot="1" x14ac:dyDescent="0.25">
      <c r="A61" s="19" t="s">
        <v>26</v>
      </c>
      <c r="B61" s="20" t="s">
        <v>327</v>
      </c>
      <c r="C61" s="305">
        <f>+C5+C12+C19+C26+C34+C45+C51+C56</f>
        <v>0</v>
      </c>
    </row>
    <row r="62" spans="1:3" s="391" customFormat="1" ht="12" customHeight="1" thickBot="1" x14ac:dyDescent="0.25">
      <c r="A62" s="395" t="s">
        <v>328</v>
      </c>
      <c r="B62" s="294" t="s">
        <v>329</v>
      </c>
      <c r="C62" s="299">
        <f>SUM(C63:C65)</f>
        <v>0</v>
      </c>
    </row>
    <row r="63" spans="1:3" s="391" customFormat="1" ht="12" customHeight="1" x14ac:dyDescent="0.2">
      <c r="A63" s="14" t="s">
        <v>362</v>
      </c>
      <c r="B63" s="392" t="s">
        <v>330</v>
      </c>
      <c r="C63" s="304"/>
    </row>
    <row r="64" spans="1:3" s="391" customFormat="1" ht="12" customHeight="1" x14ac:dyDescent="0.2">
      <c r="A64" s="13" t="s">
        <v>371</v>
      </c>
      <c r="B64" s="393" t="s">
        <v>331</v>
      </c>
      <c r="C64" s="304"/>
    </row>
    <row r="65" spans="1:5" s="391" customFormat="1" ht="12" customHeight="1" thickBot="1" x14ac:dyDescent="0.25">
      <c r="A65" s="15" t="s">
        <v>372</v>
      </c>
      <c r="B65" s="396" t="s">
        <v>332</v>
      </c>
      <c r="C65" s="304"/>
    </row>
    <row r="66" spans="1:5" s="391" customFormat="1" ht="12" customHeight="1" thickBot="1" x14ac:dyDescent="0.25">
      <c r="A66" s="395" t="s">
        <v>333</v>
      </c>
      <c r="B66" s="294" t="s">
        <v>334</v>
      </c>
      <c r="C66" s="299">
        <f>SUM(C67:C70)</f>
        <v>0</v>
      </c>
    </row>
    <row r="67" spans="1:5" s="391" customFormat="1" ht="12" customHeight="1" x14ac:dyDescent="0.2">
      <c r="A67" s="14" t="s">
        <v>153</v>
      </c>
      <c r="B67" s="392" t="s">
        <v>335</v>
      </c>
      <c r="C67" s="304"/>
    </row>
    <row r="68" spans="1:5" s="391" customFormat="1" ht="12" customHeight="1" x14ac:dyDescent="0.2">
      <c r="A68" s="13" t="s">
        <v>154</v>
      </c>
      <c r="B68" s="393" t="s">
        <v>336</v>
      </c>
      <c r="C68" s="304"/>
    </row>
    <row r="69" spans="1:5" s="391" customFormat="1" ht="12" customHeight="1" x14ac:dyDescent="0.2">
      <c r="A69" s="13" t="s">
        <v>363</v>
      </c>
      <c r="B69" s="393" t="s">
        <v>337</v>
      </c>
      <c r="C69" s="304"/>
    </row>
    <row r="70" spans="1:5" s="391" customFormat="1" ht="12" customHeight="1" thickBot="1" x14ac:dyDescent="0.25">
      <c r="A70" s="15" t="s">
        <v>364</v>
      </c>
      <c r="B70" s="394" t="s">
        <v>338</v>
      </c>
      <c r="C70" s="304"/>
    </row>
    <row r="71" spans="1:5" s="391" customFormat="1" ht="12" customHeight="1" thickBot="1" x14ac:dyDescent="0.25">
      <c r="A71" s="395" t="s">
        <v>339</v>
      </c>
      <c r="B71" s="294" t="s">
        <v>340</v>
      </c>
      <c r="C71" s="299">
        <f>SUM(C72:C73)</f>
        <v>0</v>
      </c>
    </row>
    <row r="72" spans="1:5" s="391" customFormat="1" ht="12" customHeight="1" x14ac:dyDescent="0.2">
      <c r="A72" s="14" t="s">
        <v>365</v>
      </c>
      <c r="B72" s="392" t="s">
        <v>341</v>
      </c>
      <c r="C72" s="304"/>
    </row>
    <row r="73" spans="1:5" s="391" customFormat="1" ht="12" customHeight="1" thickBot="1" x14ac:dyDescent="0.25">
      <c r="A73" s="15" t="s">
        <v>366</v>
      </c>
      <c r="B73" s="394" t="s">
        <v>342</v>
      </c>
      <c r="C73" s="304"/>
    </row>
    <row r="74" spans="1:5" s="391" customFormat="1" ht="12" customHeight="1" thickBot="1" x14ac:dyDescent="0.25">
      <c r="A74" s="395" t="s">
        <v>343</v>
      </c>
      <c r="B74" s="294" t="s">
        <v>344</v>
      </c>
      <c r="C74" s="299"/>
    </row>
    <row r="75" spans="1:5" s="391" customFormat="1" ht="12" customHeight="1" x14ac:dyDescent="0.2">
      <c r="A75" s="14" t="s">
        <v>367</v>
      </c>
      <c r="B75" s="392" t="s">
        <v>345</v>
      </c>
      <c r="C75" s="304"/>
    </row>
    <row r="76" spans="1:5" s="391" customFormat="1" ht="12" customHeight="1" x14ac:dyDescent="0.2">
      <c r="A76" s="13" t="s">
        <v>368</v>
      </c>
      <c r="B76" s="393" t="s">
        <v>346</v>
      </c>
      <c r="C76" s="304"/>
    </row>
    <row r="77" spans="1:5" s="391" customFormat="1" ht="12" customHeight="1" thickBot="1" x14ac:dyDescent="0.25">
      <c r="A77" s="15" t="s">
        <v>515</v>
      </c>
      <c r="B77" s="157" t="s">
        <v>470</v>
      </c>
      <c r="C77" s="304"/>
    </row>
    <row r="78" spans="1:5" s="391" customFormat="1" ht="12" customHeight="1" thickBot="1" x14ac:dyDescent="0.25">
      <c r="A78" s="15" t="s">
        <v>516</v>
      </c>
      <c r="B78" s="394" t="s">
        <v>347</v>
      </c>
      <c r="C78" s="304"/>
      <c r="E78" s="497"/>
    </row>
    <row r="79" spans="1:5" s="391" customFormat="1" ht="12" customHeight="1" thickBot="1" x14ac:dyDescent="0.25">
      <c r="A79" s="395" t="s">
        <v>348</v>
      </c>
      <c r="B79" s="294" t="s">
        <v>370</v>
      </c>
      <c r="C79" s="299">
        <f>SUM(C80:C83)</f>
        <v>0</v>
      </c>
    </row>
    <row r="80" spans="1:5" s="391" customFormat="1" ht="12" customHeight="1" x14ac:dyDescent="0.2">
      <c r="A80" s="397" t="s">
        <v>349</v>
      </c>
      <c r="B80" s="392" t="s">
        <v>350</v>
      </c>
      <c r="C80" s="304"/>
    </row>
    <row r="81" spans="1:3" s="391" customFormat="1" ht="12" customHeight="1" x14ac:dyDescent="0.2">
      <c r="A81" s="398" t="s">
        <v>351</v>
      </c>
      <c r="B81" s="393" t="s">
        <v>352</v>
      </c>
      <c r="C81" s="304"/>
    </row>
    <row r="82" spans="1:3" s="391" customFormat="1" ht="12" customHeight="1" x14ac:dyDescent="0.2">
      <c r="A82" s="398" t="s">
        <v>353</v>
      </c>
      <c r="B82" s="393" t="s">
        <v>354</v>
      </c>
      <c r="C82" s="304"/>
    </row>
    <row r="83" spans="1:3" s="391" customFormat="1" ht="12" customHeight="1" thickBot="1" x14ac:dyDescent="0.25">
      <c r="A83" s="399" t="s">
        <v>355</v>
      </c>
      <c r="B83" s="394" t="s">
        <v>356</v>
      </c>
      <c r="C83" s="304"/>
    </row>
    <row r="84" spans="1:3" s="391" customFormat="1" ht="13.5" customHeight="1" thickBot="1" x14ac:dyDescent="0.25">
      <c r="A84" s="395" t="s">
        <v>357</v>
      </c>
      <c r="B84" s="294" t="s">
        <v>358</v>
      </c>
      <c r="C84" s="414"/>
    </row>
    <row r="85" spans="1:3" s="391" customFormat="1" ht="15.75" customHeight="1" thickBot="1" x14ac:dyDescent="0.25">
      <c r="A85" s="395" t="s">
        <v>359</v>
      </c>
      <c r="B85" s="400" t="s">
        <v>360</v>
      </c>
      <c r="C85" s="305">
        <f>+C62+C66+C71+C74+C79+C84</f>
        <v>0</v>
      </c>
    </row>
    <row r="86" spans="1:3" s="391" customFormat="1" ht="16.5" customHeight="1" thickBot="1" x14ac:dyDescent="0.25">
      <c r="A86" s="401" t="s">
        <v>373</v>
      </c>
      <c r="B86" s="402" t="s">
        <v>361</v>
      </c>
      <c r="C86" s="305">
        <f>+C61+C85</f>
        <v>0</v>
      </c>
    </row>
    <row r="87" spans="1:3" s="391" customFormat="1" ht="83.25" customHeight="1" x14ac:dyDescent="0.2">
      <c r="A87" s="4"/>
      <c r="B87" s="5"/>
      <c r="C87" s="306"/>
    </row>
    <row r="88" spans="1:3" ht="16.5" customHeight="1" x14ac:dyDescent="0.25">
      <c r="A88" s="771" t="s">
        <v>47</v>
      </c>
      <c r="B88" s="771"/>
      <c r="C88" s="771"/>
    </row>
    <row r="89" spans="1:3" s="403" customFormat="1" ht="16.5" customHeight="1" thickBot="1" x14ac:dyDescent="0.3">
      <c r="A89" s="768" t="s">
        <v>157</v>
      </c>
      <c r="B89" s="768"/>
      <c r="C89" s="155" t="s">
        <v>234</v>
      </c>
    </row>
    <row r="90" spans="1:3" ht="38.1" customHeight="1" thickBot="1" x14ac:dyDescent="0.3">
      <c r="A90" s="22" t="s">
        <v>69</v>
      </c>
      <c r="B90" s="23" t="s">
        <v>48</v>
      </c>
      <c r="C90" s="43" t="s">
        <v>518</v>
      </c>
    </row>
    <row r="91" spans="1:3" s="390" customFormat="1" ht="12" customHeight="1" thickBot="1" x14ac:dyDescent="0.25">
      <c r="A91" s="36">
        <v>1</v>
      </c>
      <c r="B91" s="37">
        <v>2</v>
      </c>
      <c r="C91" s="38">
        <v>3</v>
      </c>
    </row>
    <row r="92" spans="1:3" ht="12" customHeight="1" thickBot="1" x14ac:dyDescent="0.3">
      <c r="A92" s="21" t="s">
        <v>18</v>
      </c>
      <c r="B92" s="30" t="s">
        <v>376</v>
      </c>
      <c r="C92" s="298">
        <f>SUM(C93:C97)</f>
        <v>0</v>
      </c>
    </row>
    <row r="93" spans="1:3" ht="12" customHeight="1" x14ac:dyDescent="0.25">
      <c r="A93" s="16" t="s">
        <v>100</v>
      </c>
      <c r="B93" s="9" t="s">
        <v>49</v>
      </c>
      <c r="C93" s="300"/>
    </row>
    <row r="94" spans="1:3" ht="12" customHeight="1" x14ac:dyDescent="0.25">
      <c r="A94" s="13" t="s">
        <v>101</v>
      </c>
      <c r="B94" s="7" t="s">
        <v>187</v>
      </c>
      <c r="C94" s="301"/>
    </row>
    <row r="95" spans="1:3" ht="12" customHeight="1" x14ac:dyDescent="0.25">
      <c r="A95" s="13" t="s">
        <v>102</v>
      </c>
      <c r="B95" s="7" t="s">
        <v>143</v>
      </c>
      <c r="C95" s="303"/>
    </row>
    <row r="96" spans="1:3" ht="12" customHeight="1" x14ac:dyDescent="0.25">
      <c r="A96" s="13" t="s">
        <v>103</v>
      </c>
      <c r="B96" s="10" t="s">
        <v>188</v>
      </c>
      <c r="C96" s="303"/>
    </row>
    <row r="97" spans="1:3" ht="12" customHeight="1" x14ac:dyDescent="0.25">
      <c r="A97" s="13" t="s">
        <v>114</v>
      </c>
      <c r="B97" s="18" t="s">
        <v>189</v>
      </c>
      <c r="C97" s="303"/>
    </row>
    <row r="98" spans="1:3" ht="12" customHeight="1" x14ac:dyDescent="0.25">
      <c r="A98" s="13" t="s">
        <v>104</v>
      </c>
      <c r="B98" s="7" t="s">
        <v>377</v>
      </c>
      <c r="C98" s="303"/>
    </row>
    <row r="99" spans="1:3" ht="12" customHeight="1" x14ac:dyDescent="0.25">
      <c r="A99" s="13" t="s">
        <v>105</v>
      </c>
      <c r="B99" s="158" t="s">
        <v>378</v>
      </c>
      <c r="C99" s="303"/>
    </row>
    <row r="100" spans="1:3" ht="12" customHeight="1" x14ac:dyDescent="0.25">
      <c r="A100" s="13" t="s">
        <v>115</v>
      </c>
      <c r="B100" s="159" t="s">
        <v>379</v>
      </c>
      <c r="C100" s="303"/>
    </row>
    <row r="101" spans="1:3" ht="12" customHeight="1" x14ac:dyDescent="0.25">
      <c r="A101" s="13" t="s">
        <v>116</v>
      </c>
      <c r="B101" s="159" t="s">
        <v>380</v>
      </c>
      <c r="C101" s="303"/>
    </row>
    <row r="102" spans="1:3" ht="12" customHeight="1" x14ac:dyDescent="0.25">
      <c r="A102" s="13" t="s">
        <v>117</v>
      </c>
      <c r="B102" s="158" t="s">
        <v>381</v>
      </c>
      <c r="C102" s="303"/>
    </row>
    <row r="103" spans="1:3" ht="12" customHeight="1" x14ac:dyDescent="0.25">
      <c r="A103" s="13" t="s">
        <v>118</v>
      </c>
      <c r="B103" s="158" t="s">
        <v>382</v>
      </c>
      <c r="C103" s="303"/>
    </row>
    <row r="104" spans="1:3" ht="12" customHeight="1" x14ac:dyDescent="0.25">
      <c r="A104" s="13" t="s">
        <v>120</v>
      </c>
      <c r="B104" s="159" t="s">
        <v>383</v>
      </c>
      <c r="C104" s="303"/>
    </row>
    <row r="105" spans="1:3" ht="12" customHeight="1" x14ac:dyDescent="0.25">
      <c r="A105" s="12" t="s">
        <v>190</v>
      </c>
      <c r="B105" s="160" t="s">
        <v>384</v>
      </c>
      <c r="C105" s="303"/>
    </row>
    <row r="106" spans="1:3" ht="12" customHeight="1" x14ac:dyDescent="0.25">
      <c r="A106" s="13" t="s">
        <v>374</v>
      </c>
      <c r="B106" s="160" t="s">
        <v>385</v>
      </c>
      <c r="C106" s="303"/>
    </row>
    <row r="107" spans="1:3" ht="12" customHeight="1" thickBot="1" x14ac:dyDescent="0.3">
      <c r="A107" s="17" t="s">
        <v>375</v>
      </c>
      <c r="B107" s="161" t="s">
        <v>386</v>
      </c>
      <c r="C107" s="307"/>
    </row>
    <row r="108" spans="1:3" ht="12" customHeight="1" thickBot="1" x14ac:dyDescent="0.3">
      <c r="A108" s="19" t="s">
        <v>19</v>
      </c>
      <c r="B108" s="29" t="s">
        <v>387</v>
      </c>
      <c r="C108" s="299">
        <f>+C109+C111+C113</f>
        <v>0</v>
      </c>
    </row>
    <row r="109" spans="1:3" ht="12" customHeight="1" x14ac:dyDescent="0.25">
      <c r="A109" s="14" t="s">
        <v>106</v>
      </c>
      <c r="B109" s="7" t="s">
        <v>233</v>
      </c>
      <c r="C109" s="302"/>
    </row>
    <row r="110" spans="1:3" ht="12" customHeight="1" x14ac:dyDescent="0.25">
      <c r="A110" s="14" t="s">
        <v>107</v>
      </c>
      <c r="B110" s="11" t="s">
        <v>391</v>
      </c>
      <c r="C110" s="302"/>
    </row>
    <row r="111" spans="1:3" ht="12" customHeight="1" x14ac:dyDescent="0.25">
      <c r="A111" s="14" t="s">
        <v>108</v>
      </c>
      <c r="B111" s="11" t="s">
        <v>191</v>
      </c>
      <c r="C111" s="301"/>
    </row>
    <row r="112" spans="1:3" ht="12" customHeight="1" x14ac:dyDescent="0.25">
      <c r="A112" s="14" t="s">
        <v>109</v>
      </c>
      <c r="B112" s="11" t="s">
        <v>392</v>
      </c>
      <c r="C112" s="267"/>
    </row>
    <row r="113" spans="1:3" ht="12" customHeight="1" x14ac:dyDescent="0.25">
      <c r="A113" s="14" t="s">
        <v>110</v>
      </c>
      <c r="B113" s="296" t="s">
        <v>236</v>
      </c>
      <c r="C113" s="267"/>
    </row>
    <row r="114" spans="1:3" ht="12" customHeight="1" x14ac:dyDescent="0.25">
      <c r="A114" s="14" t="s">
        <v>119</v>
      </c>
      <c r="B114" s="295" t="s">
        <v>480</v>
      </c>
      <c r="C114" s="267"/>
    </row>
    <row r="115" spans="1:3" ht="12" customHeight="1" x14ac:dyDescent="0.25">
      <c r="A115" s="14" t="s">
        <v>121</v>
      </c>
      <c r="B115" s="388" t="s">
        <v>397</v>
      </c>
      <c r="C115" s="267"/>
    </row>
    <row r="116" spans="1:3" x14ac:dyDescent="0.25">
      <c r="A116" s="14" t="s">
        <v>192</v>
      </c>
      <c r="B116" s="159" t="s">
        <v>380</v>
      </c>
      <c r="C116" s="267"/>
    </row>
    <row r="117" spans="1:3" ht="12" customHeight="1" x14ac:dyDescent="0.25">
      <c r="A117" s="14" t="s">
        <v>193</v>
      </c>
      <c r="B117" s="159" t="s">
        <v>396</v>
      </c>
      <c r="C117" s="267"/>
    </row>
    <row r="118" spans="1:3" ht="12" customHeight="1" x14ac:dyDescent="0.25">
      <c r="A118" s="14" t="s">
        <v>194</v>
      </c>
      <c r="B118" s="159" t="s">
        <v>395</v>
      </c>
      <c r="C118" s="267"/>
    </row>
    <row r="119" spans="1:3" ht="12" customHeight="1" x14ac:dyDescent="0.25">
      <c r="A119" s="14" t="s">
        <v>388</v>
      </c>
      <c r="B119" s="159" t="s">
        <v>383</v>
      </c>
      <c r="C119" s="267"/>
    </row>
    <row r="120" spans="1:3" ht="12" customHeight="1" x14ac:dyDescent="0.25">
      <c r="A120" s="14" t="s">
        <v>389</v>
      </c>
      <c r="B120" s="159" t="s">
        <v>394</v>
      </c>
      <c r="C120" s="267"/>
    </row>
    <row r="121" spans="1:3" ht="16.5" thickBot="1" x14ac:dyDescent="0.3">
      <c r="A121" s="12" t="s">
        <v>390</v>
      </c>
      <c r="B121" s="159" t="s">
        <v>393</v>
      </c>
      <c r="C121" s="269"/>
    </row>
    <row r="122" spans="1:3" ht="12" customHeight="1" thickBot="1" x14ac:dyDescent="0.3">
      <c r="A122" s="19" t="s">
        <v>20</v>
      </c>
      <c r="B122" s="139" t="s">
        <v>398</v>
      </c>
      <c r="C122" s="299">
        <f>+C123+C124</f>
        <v>0</v>
      </c>
    </row>
    <row r="123" spans="1:3" ht="12" customHeight="1" x14ac:dyDescent="0.25">
      <c r="A123" s="14" t="s">
        <v>89</v>
      </c>
      <c r="B123" s="8" t="s">
        <v>58</v>
      </c>
      <c r="C123" s="302"/>
    </row>
    <row r="124" spans="1:3" ht="12" customHeight="1" thickBot="1" x14ac:dyDescent="0.3">
      <c r="A124" s="15" t="s">
        <v>90</v>
      </c>
      <c r="B124" s="11" t="s">
        <v>59</v>
      </c>
      <c r="C124" s="303"/>
    </row>
    <row r="125" spans="1:3" ht="12" customHeight="1" thickBot="1" x14ac:dyDescent="0.3">
      <c r="A125" s="19" t="s">
        <v>21</v>
      </c>
      <c r="B125" s="139" t="s">
        <v>399</v>
      </c>
      <c r="C125" s="299">
        <f>+C92+C108+C122</f>
        <v>0</v>
      </c>
    </row>
    <row r="126" spans="1:3" ht="12" customHeight="1" thickBot="1" x14ac:dyDescent="0.3">
      <c r="A126" s="19" t="s">
        <v>22</v>
      </c>
      <c r="B126" s="139" t="s">
        <v>400</v>
      </c>
      <c r="C126" s="299">
        <f>+C127+C128+C129</f>
        <v>0</v>
      </c>
    </row>
    <row r="127" spans="1:3" ht="12" customHeight="1" x14ac:dyDescent="0.25">
      <c r="A127" s="14" t="s">
        <v>93</v>
      </c>
      <c r="B127" s="8" t="s">
        <v>401</v>
      </c>
      <c r="C127" s="267"/>
    </row>
    <row r="128" spans="1:3" ht="12" customHeight="1" x14ac:dyDescent="0.25">
      <c r="A128" s="14" t="s">
        <v>94</v>
      </c>
      <c r="B128" s="8" t="s">
        <v>402</v>
      </c>
      <c r="C128" s="267"/>
    </row>
    <row r="129" spans="1:3" ht="12" customHeight="1" thickBot="1" x14ac:dyDescent="0.3">
      <c r="A129" s="12" t="s">
        <v>95</v>
      </c>
      <c r="B129" s="6" t="s">
        <v>403</v>
      </c>
      <c r="C129" s="267"/>
    </row>
    <row r="130" spans="1:3" ht="12" customHeight="1" thickBot="1" x14ac:dyDescent="0.3">
      <c r="A130" s="19" t="s">
        <v>23</v>
      </c>
      <c r="B130" s="139" t="s">
        <v>462</v>
      </c>
      <c r="C130" s="299">
        <f>+C131+C132+C133+C134</f>
        <v>0</v>
      </c>
    </row>
    <row r="131" spans="1:3" ht="12" customHeight="1" x14ac:dyDescent="0.25">
      <c r="A131" s="14" t="s">
        <v>96</v>
      </c>
      <c r="B131" s="8" t="s">
        <v>404</v>
      </c>
      <c r="C131" s="267"/>
    </row>
    <row r="132" spans="1:3" ht="12" customHeight="1" x14ac:dyDescent="0.25">
      <c r="A132" s="14" t="s">
        <v>97</v>
      </c>
      <c r="B132" s="8" t="s">
        <v>405</v>
      </c>
      <c r="C132" s="267"/>
    </row>
    <row r="133" spans="1:3" ht="12" customHeight="1" x14ac:dyDescent="0.25">
      <c r="A133" s="14" t="s">
        <v>307</v>
      </c>
      <c r="B133" s="8" t="s">
        <v>406</v>
      </c>
      <c r="C133" s="267"/>
    </row>
    <row r="134" spans="1:3" ht="12" customHeight="1" thickBot="1" x14ac:dyDescent="0.3">
      <c r="A134" s="12" t="s">
        <v>308</v>
      </c>
      <c r="B134" s="6" t="s">
        <v>407</v>
      </c>
      <c r="C134" s="267"/>
    </row>
    <row r="135" spans="1:3" ht="12" customHeight="1" thickBot="1" x14ac:dyDescent="0.3">
      <c r="A135" s="19" t="s">
        <v>24</v>
      </c>
      <c r="B135" s="139" t="s">
        <v>408</v>
      </c>
      <c r="C135" s="305">
        <f>+C136+C137+C138+C139</f>
        <v>0</v>
      </c>
    </row>
    <row r="136" spans="1:3" ht="12" customHeight="1" x14ac:dyDescent="0.25">
      <c r="A136" s="14" t="s">
        <v>98</v>
      </c>
      <c r="B136" s="8" t="s">
        <v>409</v>
      </c>
      <c r="C136" s="267"/>
    </row>
    <row r="137" spans="1:3" ht="12" customHeight="1" x14ac:dyDescent="0.25">
      <c r="A137" s="14" t="s">
        <v>99</v>
      </c>
      <c r="B137" s="8" t="s">
        <v>419</v>
      </c>
      <c r="C137" s="267"/>
    </row>
    <row r="138" spans="1:3" ht="12" customHeight="1" x14ac:dyDescent="0.25">
      <c r="A138" s="14" t="s">
        <v>320</v>
      </c>
      <c r="B138" s="8" t="s">
        <v>410</v>
      </c>
      <c r="C138" s="267"/>
    </row>
    <row r="139" spans="1:3" ht="12" customHeight="1" thickBot="1" x14ac:dyDescent="0.3">
      <c r="A139" s="12" t="s">
        <v>321</v>
      </c>
      <c r="B139" s="6" t="s">
        <v>411</v>
      </c>
      <c r="C139" s="267"/>
    </row>
    <row r="140" spans="1:3" ht="12" customHeight="1" thickBot="1" x14ac:dyDescent="0.3">
      <c r="A140" s="19" t="s">
        <v>25</v>
      </c>
      <c r="B140" s="139" t="s">
        <v>412</v>
      </c>
      <c r="C140" s="308">
        <f>+C141+C142+C143+C144</f>
        <v>0</v>
      </c>
    </row>
    <row r="141" spans="1:3" ht="12" customHeight="1" x14ac:dyDescent="0.25">
      <c r="A141" s="14" t="s">
        <v>185</v>
      </c>
      <c r="B141" s="8" t="s">
        <v>413</v>
      </c>
      <c r="C141" s="267"/>
    </row>
    <row r="142" spans="1:3" ht="12" customHeight="1" x14ac:dyDescent="0.25">
      <c r="A142" s="14" t="s">
        <v>186</v>
      </c>
      <c r="B142" s="8" t="s">
        <v>414</v>
      </c>
      <c r="C142" s="267"/>
    </row>
    <row r="143" spans="1:3" ht="12" customHeight="1" x14ac:dyDescent="0.25">
      <c r="A143" s="14" t="s">
        <v>235</v>
      </c>
      <c r="B143" s="8" t="s">
        <v>415</v>
      </c>
      <c r="C143" s="267"/>
    </row>
    <row r="144" spans="1:3" ht="12" customHeight="1" thickBot="1" x14ac:dyDescent="0.3">
      <c r="A144" s="14" t="s">
        <v>323</v>
      </c>
      <c r="B144" s="8" t="s">
        <v>416</v>
      </c>
      <c r="C144" s="267"/>
    </row>
    <row r="145" spans="1:8" ht="15" customHeight="1" thickBot="1" x14ac:dyDescent="0.3">
      <c r="A145" s="19" t="s">
        <v>26</v>
      </c>
      <c r="B145" s="139" t="s">
        <v>417</v>
      </c>
      <c r="C145" s="404">
        <f>+C126+C130+C135+C140</f>
        <v>0</v>
      </c>
      <c r="F145" s="405"/>
      <c r="G145" s="405"/>
      <c r="H145" s="405"/>
    </row>
    <row r="146" spans="1:8" s="391" customFormat="1" ht="12.95" customHeight="1" thickBot="1" x14ac:dyDescent="0.25">
      <c r="A146" s="297" t="s">
        <v>27</v>
      </c>
      <c r="B146" s="363" t="s">
        <v>418</v>
      </c>
      <c r="C146" s="404">
        <f>+C125+C145</f>
        <v>0</v>
      </c>
    </row>
    <row r="147" spans="1:8" ht="7.5" customHeight="1" x14ac:dyDescent="0.25"/>
    <row r="148" spans="1:8" x14ac:dyDescent="0.25">
      <c r="A148" s="772" t="s">
        <v>420</v>
      </c>
      <c r="B148" s="772"/>
      <c r="C148" s="772"/>
    </row>
    <row r="149" spans="1:8" ht="15" customHeight="1" thickBot="1" x14ac:dyDescent="0.3">
      <c r="A149" s="767" t="s">
        <v>158</v>
      </c>
      <c r="B149" s="767"/>
      <c r="C149" s="309" t="s">
        <v>234</v>
      </c>
    </row>
    <row r="150" spans="1:8" ht="13.5" customHeight="1" thickBot="1" x14ac:dyDescent="0.3">
      <c r="A150" s="19">
        <v>1</v>
      </c>
      <c r="B150" s="29" t="s">
        <v>421</v>
      </c>
      <c r="C150" s="299">
        <f>+C61-C125</f>
        <v>0</v>
      </c>
      <c r="D150" s="406"/>
    </row>
    <row r="151" spans="1:8" ht="27.75" customHeight="1" thickBot="1" x14ac:dyDescent="0.3">
      <c r="A151" s="19" t="s">
        <v>19</v>
      </c>
      <c r="B151" s="29" t="s">
        <v>422</v>
      </c>
      <c r="C151" s="299">
        <f>+C85-C145</f>
        <v>0</v>
      </c>
    </row>
  </sheetData>
  <mergeCells count="6">
    <mergeCell ref="A148:C148"/>
    <mergeCell ref="A149:B149"/>
    <mergeCell ref="A1:C1"/>
    <mergeCell ref="A2:B2"/>
    <mergeCell ref="A88:C88"/>
    <mergeCell ref="A89:B89"/>
  </mergeCells>
  <phoneticPr fontId="3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Rábacsécsény Község Önkormányzat
2016. ÉVI KÖLTSÉGVETÉS
ÁLLAMI (ÁLLAMIGAZGATÁSI) FELADATOK MÉRLEGE
&amp;R&amp;"Times New Roman CE,Félkövér dőlt"&amp;11 1.4. melléklet az 1/2015.(II.06.) önkormányzati rendelethez</oddHeader>
  </headerFooter>
  <rowBreaks count="1" manualBreakCount="1">
    <brk id="87" max="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31"/>
  <sheetViews>
    <sheetView topLeftCell="B1" zoomScale="115" zoomScaleNormal="115" zoomScaleSheetLayoutView="100" workbookViewId="0">
      <selection activeCell="E10" sqref="E10"/>
    </sheetView>
  </sheetViews>
  <sheetFormatPr defaultRowHeight="12.75" x14ac:dyDescent="0.2"/>
  <cols>
    <col min="1" max="1" width="6.83203125" style="59" customWidth="1"/>
    <col min="2" max="2" width="55.1640625" style="211" customWidth="1"/>
    <col min="3" max="4" width="16.33203125" style="59" customWidth="1"/>
    <col min="5" max="5" width="55.1640625" style="59" customWidth="1"/>
    <col min="6" max="7" width="16.33203125" style="59" customWidth="1"/>
    <col min="8" max="8" width="4.83203125" style="59" customWidth="1"/>
    <col min="9" max="16384" width="9.33203125" style="59"/>
  </cols>
  <sheetData>
    <row r="1" spans="1:8" ht="39.75" customHeight="1" x14ac:dyDescent="0.2">
      <c r="B1" s="316" t="s">
        <v>162</v>
      </c>
      <c r="C1" s="317"/>
      <c r="D1" s="317"/>
      <c r="E1" s="317"/>
      <c r="F1" s="317"/>
      <c r="G1" s="317"/>
      <c r="H1" s="775" t="s">
        <v>562</v>
      </c>
    </row>
    <row r="2" spans="1:8" ht="14.25" thickBot="1" x14ac:dyDescent="0.25">
      <c r="F2" s="318"/>
      <c r="G2" s="318"/>
      <c r="H2" s="775"/>
    </row>
    <row r="3" spans="1:8" ht="18" customHeight="1" thickBot="1" x14ac:dyDescent="0.25">
      <c r="A3" s="773" t="s">
        <v>69</v>
      </c>
      <c r="B3" s="319" t="s">
        <v>55</v>
      </c>
      <c r="C3" s="320"/>
      <c r="D3" s="731"/>
      <c r="E3" s="319" t="s">
        <v>57</v>
      </c>
      <c r="F3" s="321"/>
      <c r="G3" s="743"/>
      <c r="H3" s="775"/>
    </row>
    <row r="4" spans="1:8" s="322" customFormat="1" ht="35.25" customHeight="1" thickBot="1" x14ac:dyDescent="0.25">
      <c r="A4" s="774"/>
      <c r="B4" s="212" t="s">
        <v>61</v>
      </c>
      <c r="C4" s="213" t="s">
        <v>536</v>
      </c>
      <c r="D4" s="732" t="s">
        <v>546</v>
      </c>
      <c r="E4" s="212" t="s">
        <v>61</v>
      </c>
      <c r="F4" s="745" t="s">
        <v>536</v>
      </c>
      <c r="G4" s="732" t="s">
        <v>546</v>
      </c>
      <c r="H4" s="775"/>
    </row>
    <row r="5" spans="1:8" s="326" customFormat="1" ht="12" customHeight="1" thickBot="1" x14ac:dyDescent="0.25">
      <c r="A5" s="323">
        <v>1</v>
      </c>
      <c r="B5" s="324">
        <v>2</v>
      </c>
      <c r="C5" s="325" t="s">
        <v>20</v>
      </c>
      <c r="D5" s="733"/>
      <c r="E5" s="324" t="s">
        <v>21</v>
      </c>
      <c r="F5" s="746" t="s">
        <v>22</v>
      </c>
      <c r="G5" s="323"/>
      <c r="H5" s="775"/>
    </row>
    <row r="6" spans="1:8" ht="12.95" customHeight="1" x14ac:dyDescent="0.2">
      <c r="A6" s="327" t="s">
        <v>18</v>
      </c>
      <c r="B6" s="328" t="s">
        <v>423</v>
      </c>
      <c r="C6" s="310">
        <v>21992586</v>
      </c>
      <c r="D6" s="734">
        <v>23469386</v>
      </c>
      <c r="E6" s="328" t="s">
        <v>62</v>
      </c>
      <c r="F6" s="747">
        <v>23458220</v>
      </c>
      <c r="G6" s="754">
        <v>23761397</v>
      </c>
      <c r="H6" s="775"/>
    </row>
    <row r="7" spans="1:8" ht="12.95" customHeight="1" x14ac:dyDescent="0.2">
      <c r="A7" s="329" t="s">
        <v>19</v>
      </c>
      <c r="B7" s="330" t="s">
        <v>424</v>
      </c>
      <c r="C7" s="311">
        <v>19422000</v>
      </c>
      <c r="D7" s="735">
        <v>19422000</v>
      </c>
      <c r="E7" s="330" t="s">
        <v>187</v>
      </c>
      <c r="F7" s="312">
        <v>4404500</v>
      </c>
      <c r="G7" s="752">
        <v>4404500</v>
      </c>
      <c r="H7" s="775"/>
    </row>
    <row r="8" spans="1:8" ht="12.95" customHeight="1" x14ac:dyDescent="0.2">
      <c r="A8" s="329" t="s">
        <v>20</v>
      </c>
      <c r="B8" s="330" t="s">
        <v>464</v>
      </c>
      <c r="C8" s="311"/>
      <c r="D8" s="735"/>
      <c r="E8" s="330" t="s">
        <v>239</v>
      </c>
      <c r="F8" s="312">
        <v>24126000</v>
      </c>
      <c r="G8" s="752">
        <v>25798005</v>
      </c>
      <c r="H8" s="775"/>
    </row>
    <row r="9" spans="1:8" ht="12.95" customHeight="1" x14ac:dyDescent="0.2">
      <c r="A9" s="329" t="s">
        <v>21</v>
      </c>
      <c r="B9" s="330" t="s">
        <v>178</v>
      </c>
      <c r="C9" s="311">
        <v>6873000</v>
      </c>
      <c r="D9" s="735">
        <v>6780055</v>
      </c>
      <c r="E9" s="330" t="s">
        <v>188</v>
      </c>
      <c r="F9" s="312">
        <v>475000</v>
      </c>
      <c r="G9" s="752">
        <v>631931</v>
      </c>
      <c r="H9" s="775"/>
    </row>
    <row r="10" spans="1:8" ht="12.95" customHeight="1" x14ac:dyDescent="0.2">
      <c r="A10" s="329" t="s">
        <v>22</v>
      </c>
      <c r="B10" s="331" t="s">
        <v>425</v>
      </c>
      <c r="C10" s="311">
        <v>8990000</v>
      </c>
      <c r="D10" s="735">
        <v>9792496</v>
      </c>
      <c r="E10" s="330" t="s">
        <v>189</v>
      </c>
      <c r="F10" s="312">
        <v>4646163</v>
      </c>
      <c r="G10" s="752">
        <v>4646163</v>
      </c>
      <c r="H10" s="775"/>
    </row>
    <row r="11" spans="1:8" ht="12.95" customHeight="1" x14ac:dyDescent="0.2">
      <c r="A11" s="329" t="s">
        <v>23</v>
      </c>
      <c r="B11" s="330" t="s">
        <v>426</v>
      </c>
      <c r="C11" s="312"/>
      <c r="D11" s="736"/>
      <c r="E11" s="330" t="s">
        <v>50</v>
      </c>
      <c r="F11" s="312"/>
      <c r="G11" s="752"/>
      <c r="H11" s="775"/>
    </row>
    <row r="12" spans="1:8" ht="12.95" customHeight="1" x14ac:dyDescent="0.2">
      <c r="A12" s="329" t="s">
        <v>24</v>
      </c>
      <c r="B12" s="330" t="s">
        <v>473</v>
      </c>
      <c r="C12" s="311"/>
      <c r="D12" s="735"/>
      <c r="E12" s="49"/>
      <c r="F12" s="312"/>
      <c r="G12" s="752"/>
      <c r="H12" s="775"/>
    </row>
    <row r="13" spans="1:8" ht="12.95" customHeight="1" x14ac:dyDescent="0.2">
      <c r="A13" s="329" t="s">
        <v>25</v>
      </c>
      <c r="B13" s="49"/>
      <c r="C13" s="311"/>
      <c r="D13" s="735"/>
      <c r="E13" s="49"/>
      <c r="F13" s="312"/>
      <c r="G13" s="752"/>
      <c r="H13" s="775"/>
    </row>
    <row r="14" spans="1:8" ht="12.95" customHeight="1" x14ac:dyDescent="0.2">
      <c r="A14" s="329" t="s">
        <v>26</v>
      </c>
      <c r="B14" s="407"/>
      <c r="C14" s="312"/>
      <c r="D14" s="736"/>
      <c r="E14" s="49"/>
      <c r="F14" s="312"/>
      <c r="G14" s="752"/>
      <c r="H14" s="775"/>
    </row>
    <row r="15" spans="1:8" ht="12.95" customHeight="1" x14ac:dyDescent="0.2">
      <c r="A15" s="329" t="s">
        <v>27</v>
      </c>
      <c r="B15" s="49"/>
      <c r="C15" s="311"/>
      <c r="D15" s="735"/>
      <c r="E15" s="49"/>
      <c r="F15" s="312"/>
      <c r="G15" s="752"/>
      <c r="H15" s="775"/>
    </row>
    <row r="16" spans="1:8" ht="12.95" customHeight="1" x14ac:dyDescent="0.2">
      <c r="A16" s="329" t="s">
        <v>28</v>
      </c>
      <c r="B16" s="49"/>
      <c r="C16" s="311"/>
      <c r="D16" s="735"/>
      <c r="E16" s="49"/>
      <c r="F16" s="312"/>
      <c r="G16" s="752"/>
      <c r="H16" s="775"/>
    </row>
    <row r="17" spans="1:8" ht="12.95" customHeight="1" thickBot="1" x14ac:dyDescent="0.25">
      <c r="A17" s="329" t="s">
        <v>29</v>
      </c>
      <c r="B17" s="61"/>
      <c r="C17" s="313"/>
      <c r="D17" s="737"/>
      <c r="E17" s="49"/>
      <c r="F17" s="748"/>
      <c r="G17" s="755"/>
      <c r="H17" s="775"/>
    </row>
    <row r="18" spans="1:8" ht="15.95" customHeight="1" thickBot="1" x14ac:dyDescent="0.25">
      <c r="A18" s="332" t="s">
        <v>30</v>
      </c>
      <c r="B18" s="141" t="s">
        <v>465</v>
      </c>
      <c r="C18" s="314">
        <f>+C6+C7+C9+C10+C12+C13+C14+C15+C16+C17</f>
        <v>57277586</v>
      </c>
      <c r="D18" s="738">
        <f>+D6+D7+D9+D10+D12+D13+D14+D15+D16+D17</f>
        <v>59463937</v>
      </c>
      <c r="E18" s="141" t="s">
        <v>434</v>
      </c>
      <c r="F18" s="749">
        <f>SUM(F6:F17)</f>
        <v>57109883</v>
      </c>
      <c r="G18" s="757">
        <f>SUM(G6:G17)</f>
        <v>59241996</v>
      </c>
      <c r="H18" s="775"/>
    </row>
    <row r="19" spans="1:8" ht="12.95" customHeight="1" x14ac:dyDescent="0.2">
      <c r="A19" s="333" t="s">
        <v>31</v>
      </c>
      <c r="B19" s="334" t="s">
        <v>429</v>
      </c>
      <c r="C19" s="442">
        <f>+C20+C21+C22+C23</f>
        <v>0</v>
      </c>
      <c r="D19" s="739"/>
      <c r="E19" s="335" t="s">
        <v>195</v>
      </c>
      <c r="F19" s="750"/>
      <c r="G19" s="756"/>
      <c r="H19" s="775"/>
    </row>
    <row r="20" spans="1:8" ht="12.95" customHeight="1" x14ac:dyDescent="0.2">
      <c r="A20" s="336" t="s">
        <v>32</v>
      </c>
      <c r="B20" s="335" t="s">
        <v>231</v>
      </c>
      <c r="C20" s="92"/>
      <c r="D20" s="148"/>
      <c r="E20" s="335" t="s">
        <v>433</v>
      </c>
      <c r="F20" s="751"/>
      <c r="G20" s="753"/>
      <c r="H20" s="775"/>
    </row>
    <row r="21" spans="1:8" ht="12.95" customHeight="1" x14ac:dyDescent="0.2">
      <c r="A21" s="336" t="s">
        <v>33</v>
      </c>
      <c r="B21" s="335" t="s">
        <v>232</v>
      </c>
      <c r="C21" s="92"/>
      <c r="D21" s="148"/>
      <c r="E21" s="335" t="s">
        <v>160</v>
      </c>
      <c r="F21" s="751"/>
      <c r="G21" s="753"/>
      <c r="H21" s="775"/>
    </row>
    <row r="22" spans="1:8" ht="12.95" customHeight="1" x14ac:dyDescent="0.2">
      <c r="A22" s="336" t="s">
        <v>34</v>
      </c>
      <c r="B22" s="335" t="s">
        <v>237</v>
      </c>
      <c r="C22" s="92"/>
      <c r="D22" s="148"/>
      <c r="E22" s="335" t="s">
        <v>161</v>
      </c>
      <c r="F22" s="751"/>
      <c r="G22" s="753"/>
      <c r="H22" s="775"/>
    </row>
    <row r="23" spans="1:8" ht="12.95" customHeight="1" x14ac:dyDescent="0.2">
      <c r="A23" s="336" t="s">
        <v>35</v>
      </c>
      <c r="B23" s="335" t="s">
        <v>238</v>
      </c>
      <c r="C23" s="92"/>
      <c r="D23" s="740"/>
      <c r="E23" s="334" t="s">
        <v>240</v>
      </c>
      <c r="F23" s="751"/>
      <c r="G23" s="753"/>
      <c r="H23" s="775"/>
    </row>
    <row r="24" spans="1:8" ht="12.95" customHeight="1" x14ac:dyDescent="0.2">
      <c r="A24" s="336" t="s">
        <v>36</v>
      </c>
      <c r="B24" s="335" t="s">
        <v>430</v>
      </c>
      <c r="C24" s="337">
        <f>+C25+C26</f>
        <v>0</v>
      </c>
      <c r="D24" s="741"/>
      <c r="E24" s="335" t="s">
        <v>196</v>
      </c>
      <c r="F24" s="751"/>
      <c r="G24" s="753"/>
      <c r="H24" s="775"/>
    </row>
    <row r="25" spans="1:8" ht="12.95" customHeight="1" x14ac:dyDescent="0.2">
      <c r="A25" s="333" t="s">
        <v>37</v>
      </c>
      <c r="B25" s="334" t="s">
        <v>427</v>
      </c>
      <c r="C25" s="315"/>
      <c r="D25" s="740"/>
      <c r="E25" s="328" t="s">
        <v>197</v>
      </c>
      <c r="F25" s="750"/>
      <c r="G25" s="753"/>
      <c r="H25" s="775"/>
    </row>
    <row r="26" spans="1:8" ht="12.95" customHeight="1" thickBot="1" x14ac:dyDescent="0.25">
      <c r="A26" s="336" t="s">
        <v>38</v>
      </c>
      <c r="B26" s="335" t="s">
        <v>428</v>
      </c>
      <c r="C26" s="92"/>
      <c r="D26" s="148"/>
      <c r="E26" s="764" t="s">
        <v>345</v>
      </c>
      <c r="F26" s="751">
        <v>879703</v>
      </c>
      <c r="G26" s="758">
        <v>879703</v>
      </c>
      <c r="H26" s="775"/>
    </row>
    <row r="27" spans="1:8" ht="15.95" customHeight="1" thickBot="1" x14ac:dyDescent="0.25">
      <c r="A27" s="332" t="s">
        <v>39</v>
      </c>
      <c r="B27" s="141" t="s">
        <v>431</v>
      </c>
      <c r="C27" s="314">
        <f>+C19+C24</f>
        <v>0</v>
      </c>
      <c r="D27" s="738"/>
      <c r="E27" s="141" t="s">
        <v>435</v>
      </c>
      <c r="F27" s="749">
        <f>SUM(F19:F26)</f>
        <v>879703</v>
      </c>
      <c r="G27" s="757">
        <f>SUM(G19:G26)</f>
        <v>879703</v>
      </c>
      <c r="H27" s="775"/>
    </row>
    <row r="28" spans="1:8" ht="13.5" thickBot="1" x14ac:dyDescent="0.25">
      <c r="A28" s="332" t="s">
        <v>40</v>
      </c>
      <c r="B28" s="338" t="s">
        <v>432</v>
      </c>
      <c r="C28" s="339">
        <f>+C18+C27</f>
        <v>57277586</v>
      </c>
      <c r="D28" s="742">
        <f>+D18+D27</f>
        <v>59463937</v>
      </c>
      <c r="E28" s="338" t="s">
        <v>436</v>
      </c>
      <c r="F28" s="742">
        <f>+F18+F27</f>
        <v>57989586</v>
      </c>
      <c r="G28" s="760">
        <f>+G18+G27</f>
        <v>60121699</v>
      </c>
      <c r="H28" s="775"/>
    </row>
    <row r="29" spans="1:8" ht="13.5" thickBot="1" x14ac:dyDescent="0.25">
      <c r="A29" s="332" t="s">
        <v>41</v>
      </c>
      <c r="B29" s="338" t="s">
        <v>173</v>
      </c>
      <c r="C29" s="339" t="str">
        <f>IF(C18-F18&lt;0,F18-C18,"-")</f>
        <v>-</v>
      </c>
      <c r="D29" s="742"/>
      <c r="E29" s="338" t="s">
        <v>174</v>
      </c>
      <c r="F29" s="742">
        <f>IF(C18-F18&gt;0,C18-F18,"-")</f>
        <v>167703</v>
      </c>
      <c r="G29" s="762">
        <f>IF(D18-G18&gt;0,D18-G18,"-")</f>
        <v>221941</v>
      </c>
      <c r="H29" s="775"/>
    </row>
    <row r="30" spans="1:8" ht="13.5" thickBot="1" x14ac:dyDescent="0.25">
      <c r="A30" s="332" t="s">
        <v>42</v>
      </c>
      <c r="B30" s="338" t="s">
        <v>241</v>
      </c>
      <c r="C30" s="339">
        <f>IF(C18+C19-F28&lt;0,F28-(C18+C19),"-")</f>
        <v>712000</v>
      </c>
      <c r="D30" s="742">
        <f>IF(D18+D19-G28&lt;0,G28-(D18+D19),"-")</f>
        <v>657762</v>
      </c>
      <c r="E30" s="338" t="s">
        <v>242</v>
      </c>
      <c r="F30" s="742" t="str">
        <f>IF(C18+C19-F28&gt;0,C18+C19-F28,"-")</f>
        <v>-</v>
      </c>
      <c r="G30" s="761" t="str">
        <f>IF(D18+D19-G28&gt;0,D18+D19-G28,"-")</f>
        <v>-</v>
      </c>
      <c r="H30" s="775"/>
    </row>
    <row r="31" spans="1:8" ht="18.75" x14ac:dyDescent="0.2">
      <c r="B31" s="776"/>
      <c r="C31" s="776"/>
      <c r="D31" s="776"/>
      <c r="E31" s="776"/>
    </row>
  </sheetData>
  <mergeCells count="3">
    <mergeCell ref="A3:A4"/>
    <mergeCell ref="H1:H30"/>
    <mergeCell ref="B31:E31"/>
  </mergeCells>
  <phoneticPr fontId="0" type="noConversion"/>
  <printOptions horizontalCentered="1"/>
  <pageMargins left="0.33" right="0.48" top="0.9055118110236221" bottom="0.5" header="0.6692913385826772" footer="0.28000000000000003"/>
  <pageSetup paperSize="9" scale="82" orientation="landscape" verticalDpi="300" r:id="rId1"/>
  <headerFooter alignWithMargins="0">
    <oddHeader xml:space="preserve">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33"/>
  <sheetViews>
    <sheetView zoomScaleNormal="100" zoomScaleSheetLayoutView="115" workbookViewId="0">
      <selection activeCell="E16" sqref="E16"/>
    </sheetView>
  </sheetViews>
  <sheetFormatPr defaultRowHeight="12.75" x14ac:dyDescent="0.2"/>
  <cols>
    <col min="1" max="1" width="6.83203125" style="59" customWidth="1"/>
    <col min="2" max="2" width="55.1640625" style="211" customWidth="1"/>
    <col min="3" max="4" width="16.33203125" style="59" customWidth="1"/>
    <col min="5" max="5" width="55.1640625" style="59" customWidth="1"/>
    <col min="6" max="7" width="16.33203125" style="59" customWidth="1"/>
    <col min="8" max="8" width="4.83203125" style="59" customWidth="1"/>
    <col min="9" max="16384" width="9.33203125" style="59"/>
  </cols>
  <sheetData>
    <row r="1" spans="1:8" ht="31.5" x14ac:dyDescent="0.2">
      <c r="B1" s="316" t="s">
        <v>163</v>
      </c>
      <c r="C1" s="317"/>
      <c r="D1" s="317"/>
      <c r="E1" s="317"/>
      <c r="F1" s="317"/>
      <c r="G1" s="317"/>
      <c r="H1" s="775" t="s">
        <v>563</v>
      </c>
    </row>
    <row r="2" spans="1:8" ht="14.25" thickBot="1" x14ac:dyDescent="0.25">
      <c r="F2" s="318"/>
      <c r="G2" s="318"/>
      <c r="H2" s="775"/>
    </row>
    <row r="3" spans="1:8" ht="13.5" thickBot="1" x14ac:dyDescent="0.25">
      <c r="A3" s="777" t="s">
        <v>69</v>
      </c>
      <c r="B3" s="319" t="s">
        <v>55</v>
      </c>
      <c r="C3" s="320"/>
      <c r="D3" s="731"/>
      <c r="E3" s="319" t="s">
        <v>57</v>
      </c>
      <c r="F3" s="321"/>
      <c r="G3" s="743"/>
      <c r="H3" s="775"/>
    </row>
    <row r="4" spans="1:8" s="322" customFormat="1" ht="24.75" thickBot="1" x14ac:dyDescent="0.25">
      <c r="A4" s="778"/>
      <c r="B4" s="212" t="s">
        <v>61</v>
      </c>
      <c r="C4" s="213" t="s">
        <v>536</v>
      </c>
      <c r="D4" s="732" t="s">
        <v>546</v>
      </c>
      <c r="E4" s="212" t="s">
        <v>61</v>
      </c>
      <c r="F4" s="745" t="s">
        <v>536</v>
      </c>
      <c r="G4" s="732" t="s">
        <v>546</v>
      </c>
      <c r="H4" s="775"/>
    </row>
    <row r="5" spans="1:8" s="322" customFormat="1" ht="13.5" thickBot="1" x14ac:dyDescent="0.25">
      <c r="A5" s="323">
        <v>1</v>
      </c>
      <c r="B5" s="324">
        <v>2</v>
      </c>
      <c r="C5" s="325">
        <v>3</v>
      </c>
      <c r="D5" s="733"/>
      <c r="E5" s="324">
        <v>4</v>
      </c>
      <c r="F5" s="746">
        <v>5</v>
      </c>
      <c r="G5" s="323"/>
      <c r="H5" s="775"/>
    </row>
    <row r="6" spans="1:8" ht="12.95" customHeight="1" x14ac:dyDescent="0.2">
      <c r="A6" s="327" t="s">
        <v>18</v>
      </c>
      <c r="B6" s="328" t="s">
        <v>437</v>
      </c>
      <c r="C6" s="310">
        <v>2100000</v>
      </c>
      <c r="D6" s="734">
        <v>2100000</v>
      </c>
      <c r="E6" s="328" t="s">
        <v>233</v>
      </c>
      <c r="F6" s="747">
        <v>2100000</v>
      </c>
      <c r="G6" s="754">
        <v>3879212</v>
      </c>
      <c r="H6" s="775"/>
    </row>
    <row r="7" spans="1:8" x14ac:dyDescent="0.2">
      <c r="A7" s="329" t="s">
        <v>19</v>
      </c>
      <c r="B7" s="330" t="s">
        <v>438</v>
      </c>
      <c r="C7" s="311"/>
      <c r="D7" s="735"/>
      <c r="E7" s="330" t="s">
        <v>443</v>
      </c>
      <c r="F7" s="312"/>
      <c r="G7" s="752"/>
      <c r="H7" s="775"/>
    </row>
    <row r="8" spans="1:8" ht="12.95" customHeight="1" x14ac:dyDescent="0.2">
      <c r="A8" s="329" t="s">
        <v>20</v>
      </c>
      <c r="B8" s="330" t="s">
        <v>9</v>
      </c>
      <c r="C8" s="311">
        <v>1800000</v>
      </c>
      <c r="D8" s="735">
        <v>1800000</v>
      </c>
      <c r="E8" s="330" t="s">
        <v>191</v>
      </c>
      <c r="F8" s="312">
        <v>8100000</v>
      </c>
      <c r="G8" s="752">
        <v>6375031</v>
      </c>
      <c r="H8" s="775"/>
    </row>
    <row r="9" spans="1:8" ht="12.95" customHeight="1" x14ac:dyDescent="0.2">
      <c r="A9" s="329" t="s">
        <v>21</v>
      </c>
      <c r="B9" s="330" t="s">
        <v>439</v>
      </c>
      <c r="C9" s="311"/>
      <c r="D9" s="735"/>
      <c r="E9" s="330" t="s">
        <v>444</v>
      </c>
      <c r="F9" s="312"/>
      <c r="G9" s="752"/>
      <c r="H9" s="775"/>
    </row>
    <row r="10" spans="1:8" ht="12.75" customHeight="1" x14ac:dyDescent="0.2">
      <c r="A10" s="329" t="s">
        <v>22</v>
      </c>
      <c r="B10" s="330" t="s">
        <v>440</v>
      </c>
      <c r="C10" s="311"/>
      <c r="D10" s="735"/>
      <c r="E10" s="330" t="s">
        <v>236</v>
      </c>
      <c r="F10" s="312"/>
      <c r="G10" s="752"/>
      <c r="H10" s="775"/>
    </row>
    <row r="11" spans="1:8" ht="12.95" customHeight="1" x14ac:dyDescent="0.2">
      <c r="A11" s="329" t="s">
        <v>23</v>
      </c>
      <c r="B11" s="330" t="s">
        <v>441</v>
      </c>
      <c r="C11" s="312"/>
      <c r="D11" s="736"/>
      <c r="E11" s="49"/>
      <c r="F11" s="312"/>
      <c r="G11" s="752"/>
      <c r="H11" s="775"/>
    </row>
    <row r="12" spans="1:8" ht="12.95" customHeight="1" x14ac:dyDescent="0.2">
      <c r="A12" s="329" t="s">
        <v>24</v>
      </c>
      <c r="B12" s="49"/>
      <c r="C12" s="311"/>
      <c r="D12" s="735"/>
      <c r="E12" s="49"/>
      <c r="F12" s="312"/>
      <c r="G12" s="752"/>
      <c r="H12" s="775"/>
    </row>
    <row r="13" spans="1:8" ht="12.95" customHeight="1" x14ac:dyDescent="0.2">
      <c r="A13" s="329" t="s">
        <v>25</v>
      </c>
      <c r="B13" s="49"/>
      <c r="C13" s="311"/>
      <c r="D13" s="735"/>
      <c r="E13" s="49"/>
      <c r="F13" s="312"/>
      <c r="G13" s="752"/>
      <c r="H13" s="775"/>
    </row>
    <row r="14" spans="1:8" ht="12.95" customHeight="1" x14ac:dyDescent="0.2">
      <c r="A14" s="329" t="s">
        <v>26</v>
      </c>
      <c r="B14" s="49"/>
      <c r="C14" s="312"/>
      <c r="D14" s="736"/>
      <c r="E14" s="49"/>
      <c r="F14" s="312"/>
      <c r="G14" s="752"/>
      <c r="H14" s="775"/>
    </row>
    <row r="15" spans="1:8" x14ac:dyDescent="0.2">
      <c r="A15" s="329" t="s">
        <v>27</v>
      </c>
      <c r="B15" s="49"/>
      <c r="C15" s="312"/>
      <c r="D15" s="736"/>
      <c r="E15" s="49"/>
      <c r="F15" s="312"/>
      <c r="G15" s="752"/>
      <c r="H15" s="775"/>
    </row>
    <row r="16" spans="1:8" ht="12.95" customHeight="1" thickBot="1" x14ac:dyDescent="0.25">
      <c r="A16" s="371" t="s">
        <v>28</v>
      </c>
      <c r="B16" s="408"/>
      <c r="C16" s="373"/>
      <c r="D16" s="744"/>
      <c r="E16" s="372" t="s">
        <v>50</v>
      </c>
      <c r="F16" s="373"/>
      <c r="G16" s="755"/>
      <c r="H16" s="775"/>
    </row>
    <row r="17" spans="1:8" ht="15.95" customHeight="1" thickBot="1" x14ac:dyDescent="0.25">
      <c r="A17" s="332" t="s">
        <v>29</v>
      </c>
      <c r="B17" s="141" t="s">
        <v>466</v>
      </c>
      <c r="C17" s="314">
        <f>+C6+C8+C9+C11+C12+C13+C14+C15+C16</f>
        <v>3900000</v>
      </c>
      <c r="D17" s="738">
        <f>+D6+D8+D9+D11+D12+D13+D14+D15+D16</f>
        <v>3900000</v>
      </c>
      <c r="E17" s="141" t="s">
        <v>467</v>
      </c>
      <c r="F17" s="749">
        <f>+F6+F8+F10+F11+F12+F13+F14+F15+F16</f>
        <v>10200000</v>
      </c>
      <c r="G17" s="757">
        <f>+G6+G8+G10+G11+G12+G13+G14+G15+G16</f>
        <v>10254243</v>
      </c>
      <c r="H17" s="775"/>
    </row>
    <row r="18" spans="1:8" ht="12.95" customHeight="1" x14ac:dyDescent="0.2">
      <c r="A18" s="327" t="s">
        <v>30</v>
      </c>
      <c r="B18" s="341" t="s">
        <v>254</v>
      </c>
      <c r="C18" s="348"/>
      <c r="D18" s="763"/>
      <c r="E18" s="335" t="s">
        <v>195</v>
      </c>
      <c r="F18" s="765"/>
      <c r="G18" s="756"/>
      <c r="H18" s="775"/>
    </row>
    <row r="19" spans="1:8" ht="12.95" customHeight="1" x14ac:dyDescent="0.2">
      <c r="A19" s="329" t="s">
        <v>31</v>
      </c>
      <c r="B19" s="342" t="s">
        <v>243</v>
      </c>
      <c r="C19" s="92"/>
      <c r="D19" s="148"/>
      <c r="E19" s="335" t="s">
        <v>198</v>
      </c>
      <c r="F19" s="751"/>
      <c r="G19" s="753"/>
      <c r="H19" s="775"/>
    </row>
    <row r="20" spans="1:8" ht="12.95" customHeight="1" x14ac:dyDescent="0.2">
      <c r="A20" s="327" t="s">
        <v>32</v>
      </c>
      <c r="B20" s="342" t="s">
        <v>244</v>
      </c>
      <c r="C20" s="92"/>
      <c r="D20" s="148"/>
      <c r="E20" s="335" t="s">
        <v>160</v>
      </c>
      <c r="F20" s="751"/>
      <c r="G20" s="753"/>
      <c r="H20" s="775"/>
    </row>
    <row r="21" spans="1:8" ht="12.95" customHeight="1" x14ac:dyDescent="0.2">
      <c r="A21" s="329" t="s">
        <v>33</v>
      </c>
      <c r="B21" s="342" t="s">
        <v>245</v>
      </c>
      <c r="C21" s="92"/>
      <c r="D21" s="148"/>
      <c r="E21" s="335" t="s">
        <v>161</v>
      </c>
      <c r="F21" s="751"/>
      <c r="G21" s="753"/>
      <c r="H21" s="775"/>
    </row>
    <row r="22" spans="1:8" ht="12.95" customHeight="1" x14ac:dyDescent="0.2">
      <c r="A22" s="327" t="s">
        <v>34</v>
      </c>
      <c r="B22" s="342" t="s">
        <v>246</v>
      </c>
      <c r="C22" s="92"/>
      <c r="D22" s="740"/>
      <c r="E22" s="334" t="s">
        <v>240</v>
      </c>
      <c r="F22" s="751"/>
      <c r="G22" s="753"/>
      <c r="H22" s="775"/>
    </row>
    <row r="23" spans="1:8" ht="12.95" customHeight="1" x14ac:dyDescent="0.2">
      <c r="A23" s="329" t="s">
        <v>35</v>
      </c>
      <c r="B23" s="343" t="s">
        <v>247</v>
      </c>
      <c r="C23" s="92"/>
      <c r="D23" s="148"/>
      <c r="E23" s="335" t="s">
        <v>199</v>
      </c>
      <c r="F23" s="751"/>
      <c r="G23" s="753"/>
      <c r="H23" s="775"/>
    </row>
    <row r="24" spans="1:8" ht="12.95" customHeight="1" x14ac:dyDescent="0.2">
      <c r="A24" s="327" t="s">
        <v>36</v>
      </c>
      <c r="B24" s="344" t="s">
        <v>248</v>
      </c>
      <c r="C24" s="337">
        <f>+C25+C26+C27+C28+C29</f>
        <v>0</v>
      </c>
      <c r="D24" s="763"/>
      <c r="E24" s="345" t="s">
        <v>197</v>
      </c>
      <c r="F24" s="751"/>
      <c r="G24" s="753"/>
      <c r="H24" s="775"/>
    </row>
    <row r="25" spans="1:8" ht="12.95" customHeight="1" x14ac:dyDescent="0.2">
      <c r="A25" s="329" t="s">
        <v>37</v>
      </c>
      <c r="B25" s="343" t="s">
        <v>249</v>
      </c>
      <c r="C25" s="92"/>
      <c r="D25" s="147"/>
      <c r="E25" s="345" t="s">
        <v>445</v>
      </c>
      <c r="F25" s="751"/>
      <c r="G25" s="753"/>
      <c r="H25" s="775"/>
    </row>
    <row r="26" spans="1:8" ht="12.95" customHeight="1" x14ac:dyDescent="0.2">
      <c r="A26" s="327" t="s">
        <v>38</v>
      </c>
      <c r="B26" s="343" t="s">
        <v>250</v>
      </c>
      <c r="C26" s="92"/>
      <c r="D26" s="147"/>
      <c r="E26" s="340"/>
      <c r="F26" s="751"/>
      <c r="G26" s="753"/>
      <c r="H26" s="775"/>
    </row>
    <row r="27" spans="1:8" ht="12.95" customHeight="1" x14ac:dyDescent="0.2">
      <c r="A27" s="329" t="s">
        <v>39</v>
      </c>
      <c r="B27" s="342" t="s">
        <v>251</v>
      </c>
      <c r="C27" s="92"/>
      <c r="D27" s="147"/>
      <c r="E27" s="137"/>
      <c r="F27" s="751"/>
      <c r="G27" s="753"/>
      <c r="H27" s="775"/>
    </row>
    <row r="28" spans="1:8" ht="12.95" customHeight="1" x14ac:dyDescent="0.2">
      <c r="A28" s="327" t="s">
        <v>40</v>
      </c>
      <c r="B28" s="346" t="s">
        <v>252</v>
      </c>
      <c r="C28" s="92"/>
      <c r="D28" s="148"/>
      <c r="E28" s="49"/>
      <c r="F28" s="751"/>
      <c r="G28" s="753"/>
      <c r="H28" s="775"/>
    </row>
    <row r="29" spans="1:8" ht="12.95" customHeight="1" thickBot="1" x14ac:dyDescent="0.25">
      <c r="A29" s="329" t="s">
        <v>41</v>
      </c>
      <c r="B29" s="347" t="s">
        <v>253</v>
      </c>
      <c r="C29" s="92"/>
      <c r="D29" s="147"/>
      <c r="E29" s="137"/>
      <c r="F29" s="751"/>
      <c r="G29" s="758"/>
      <c r="H29" s="775"/>
    </row>
    <row r="30" spans="1:8" ht="21.75" customHeight="1" thickBot="1" x14ac:dyDescent="0.25">
      <c r="A30" s="332" t="s">
        <v>42</v>
      </c>
      <c r="B30" s="141" t="s">
        <v>442</v>
      </c>
      <c r="C30" s="314">
        <f>+C18+C24</f>
        <v>0</v>
      </c>
      <c r="D30" s="738"/>
      <c r="E30" s="141" t="s">
        <v>446</v>
      </c>
      <c r="F30" s="749">
        <f>SUM(F18:F29)</f>
        <v>0</v>
      </c>
      <c r="G30" s="757"/>
      <c r="H30" s="775"/>
    </row>
    <row r="31" spans="1:8" ht="13.5" thickBot="1" x14ac:dyDescent="0.25">
      <c r="A31" s="332" t="s">
        <v>43</v>
      </c>
      <c r="B31" s="338" t="s">
        <v>447</v>
      </c>
      <c r="C31" s="339">
        <f>+C17+C30</f>
        <v>3900000</v>
      </c>
      <c r="D31" s="742">
        <f>+D17+D30</f>
        <v>3900000</v>
      </c>
      <c r="E31" s="338" t="s">
        <v>448</v>
      </c>
      <c r="F31" s="742">
        <f>+F17+F30</f>
        <v>10200000</v>
      </c>
      <c r="G31" s="759">
        <f>+G17+G30</f>
        <v>10254243</v>
      </c>
      <c r="H31" s="775"/>
    </row>
    <row r="32" spans="1:8" ht="13.5" thickBot="1" x14ac:dyDescent="0.25">
      <c r="A32" s="332" t="s">
        <v>44</v>
      </c>
      <c r="B32" s="338" t="s">
        <v>173</v>
      </c>
      <c r="C32" s="339">
        <f>IF(C17-F17&lt;0,F17-C17,"-")</f>
        <v>6300000</v>
      </c>
      <c r="D32" s="742">
        <f>IF(D17-G17&lt;0,G17-D17,"-")</f>
        <v>6354243</v>
      </c>
      <c r="E32" s="338" t="s">
        <v>174</v>
      </c>
      <c r="F32" s="742" t="str">
        <f>IF(C17-F17&gt;0,C17-F17,"-")</f>
        <v>-</v>
      </c>
      <c r="G32" s="766"/>
      <c r="H32" s="775"/>
    </row>
    <row r="33" spans="1:8" ht="13.5" thickBot="1" x14ac:dyDescent="0.25">
      <c r="A33" s="332" t="s">
        <v>45</v>
      </c>
      <c r="B33" s="338" t="s">
        <v>241</v>
      </c>
      <c r="C33" s="339">
        <f>IF(C17+C18-F31&lt;0,F31-(C17+C18),"-")</f>
        <v>6300000</v>
      </c>
      <c r="D33" s="742">
        <f>IF(D17+D18-G31&lt;0,G31-(D17+D18),"-")</f>
        <v>6354243</v>
      </c>
      <c r="E33" s="338" t="s">
        <v>242</v>
      </c>
      <c r="F33" s="742" t="str">
        <f>IF(C17+C18-F31&gt;0,C17+C18-F31,"-")</f>
        <v>-</v>
      </c>
      <c r="G33" s="762"/>
      <c r="H33" s="775"/>
    </row>
  </sheetData>
  <mergeCells count="2">
    <mergeCell ref="A3:A4"/>
    <mergeCell ref="H1:H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77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19"/>
  <sheetViews>
    <sheetView workbookViewId="0">
      <selection activeCell="B8" sqref="B8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142" t="s">
        <v>155</v>
      </c>
      <c r="E1" s="145" t="s">
        <v>159</v>
      </c>
    </row>
    <row r="3" spans="1:5" x14ac:dyDescent="0.2">
      <c r="A3" s="151"/>
      <c r="B3" s="152"/>
      <c r="C3" s="151"/>
      <c r="D3" s="154"/>
      <c r="E3" s="152"/>
    </row>
    <row r="4" spans="1:5" ht="15.75" x14ac:dyDescent="0.25">
      <c r="A4" s="102" t="s">
        <v>449</v>
      </c>
      <c r="B4" s="153"/>
      <c r="C4" s="162"/>
      <c r="D4" s="154"/>
      <c r="E4" s="152"/>
    </row>
    <row r="5" spans="1:5" x14ac:dyDescent="0.2">
      <c r="A5" s="151"/>
      <c r="B5" s="152"/>
      <c r="C5" s="151"/>
      <c r="D5" s="154"/>
      <c r="E5" s="152"/>
    </row>
    <row r="6" spans="1:5" x14ac:dyDescent="0.2">
      <c r="A6" s="151" t="s">
        <v>451</v>
      </c>
      <c r="B6" s="152">
        <f>+'1.1.sz.mell.'!C61</f>
        <v>61177586</v>
      </c>
      <c r="C6" s="151" t="s">
        <v>452</v>
      </c>
      <c r="D6" s="154">
        <f>+'2.1.sz.mell  '!C18+'2.2.sz.mell  '!C17</f>
        <v>61177586</v>
      </c>
      <c r="E6" s="152">
        <f t="shared" ref="E6:E15" si="0">+B6-D6</f>
        <v>0</v>
      </c>
    </row>
    <row r="7" spans="1:5" x14ac:dyDescent="0.2">
      <c r="A7" s="151" t="s">
        <v>453</v>
      </c>
      <c r="B7" s="152">
        <f>+'1.1.sz.mell.'!C85</f>
        <v>7012000</v>
      </c>
      <c r="C7" s="151" t="s">
        <v>454</v>
      </c>
      <c r="D7" s="154">
        <f>+'2.1.sz.mell  '!C27+'2.2.sz.mell  '!C30</f>
        <v>0</v>
      </c>
      <c r="E7" s="152">
        <f t="shared" si="0"/>
        <v>7012000</v>
      </c>
    </row>
    <row r="8" spans="1:5" x14ac:dyDescent="0.2">
      <c r="A8" s="151" t="s">
        <v>455</v>
      </c>
      <c r="B8" s="152">
        <f>+'1.1.sz.mell.'!C86</f>
        <v>68189586</v>
      </c>
      <c r="C8" s="151" t="s">
        <v>456</v>
      </c>
      <c r="D8" s="154">
        <f>+'2.1.sz.mell  '!C28+'2.2.sz.mell  '!C31</f>
        <v>61177586</v>
      </c>
      <c r="E8" s="152">
        <f t="shared" si="0"/>
        <v>7012000</v>
      </c>
    </row>
    <row r="9" spans="1:5" x14ac:dyDescent="0.2">
      <c r="A9" s="151"/>
      <c r="B9" s="152"/>
      <c r="C9" s="151"/>
      <c r="D9" s="154"/>
      <c r="E9" s="152"/>
    </row>
    <row r="10" spans="1:5" x14ac:dyDescent="0.2">
      <c r="A10" s="151"/>
      <c r="B10" s="152"/>
      <c r="C10" s="151"/>
      <c r="D10" s="154"/>
      <c r="E10" s="152"/>
    </row>
    <row r="11" spans="1:5" ht="15.75" x14ac:dyDescent="0.25">
      <c r="A11" s="102" t="s">
        <v>450</v>
      </c>
      <c r="B11" s="153"/>
      <c r="C11" s="162"/>
      <c r="D11" s="154"/>
      <c r="E11" s="152"/>
    </row>
    <row r="12" spans="1:5" x14ac:dyDescent="0.2">
      <c r="A12" s="151"/>
      <c r="B12" s="152"/>
      <c r="C12" s="151"/>
      <c r="D12" s="154"/>
      <c r="E12" s="152"/>
    </row>
    <row r="13" spans="1:5" x14ac:dyDescent="0.2">
      <c r="A13" s="151" t="s">
        <v>460</v>
      </c>
      <c r="B13" s="152">
        <f>+'1.1.sz.mell.'!C125</f>
        <v>67309883</v>
      </c>
      <c r="C13" s="151" t="s">
        <v>459</v>
      </c>
      <c r="D13" s="154">
        <f>+'2.1.sz.mell  '!F18+'2.2.sz.mell  '!F17</f>
        <v>67309883</v>
      </c>
      <c r="E13" s="152">
        <f t="shared" si="0"/>
        <v>0</v>
      </c>
    </row>
    <row r="14" spans="1:5" x14ac:dyDescent="0.2">
      <c r="A14" s="151" t="s">
        <v>261</v>
      </c>
      <c r="B14" s="152">
        <f>+'1.1.sz.mell.'!C146</f>
        <v>879703</v>
      </c>
      <c r="C14" s="151" t="s">
        <v>458</v>
      </c>
      <c r="D14" s="154">
        <f>+'2.1.sz.mell  '!F27+'2.2.sz.mell  '!F30</f>
        <v>879703</v>
      </c>
      <c r="E14" s="152">
        <f t="shared" si="0"/>
        <v>0</v>
      </c>
    </row>
    <row r="15" spans="1:5" x14ac:dyDescent="0.2">
      <c r="A15" s="151" t="s">
        <v>461</v>
      </c>
      <c r="B15" s="152">
        <f>+'1.1.sz.mell.'!C147</f>
        <v>68189586</v>
      </c>
      <c r="C15" s="151" t="s">
        <v>457</v>
      </c>
      <c r="D15" s="154">
        <f>+'2.1.sz.mell  '!F28+'2.2.sz.mell  '!F31</f>
        <v>68189586</v>
      </c>
      <c r="E15" s="152">
        <f t="shared" si="0"/>
        <v>0</v>
      </c>
    </row>
    <row r="16" spans="1:5" x14ac:dyDescent="0.2">
      <c r="A16" s="143"/>
      <c r="B16" s="143"/>
      <c r="C16" s="151"/>
      <c r="D16" s="154"/>
      <c r="E16" s="144"/>
    </row>
    <row r="17" spans="1:5" x14ac:dyDescent="0.2">
      <c r="A17" s="143"/>
      <c r="B17" s="143"/>
      <c r="C17" s="143"/>
      <c r="D17" s="143"/>
      <c r="E17" s="143"/>
    </row>
    <row r="18" spans="1:5" x14ac:dyDescent="0.2">
      <c r="A18" s="143"/>
      <c r="B18" s="143"/>
      <c r="C18" s="143"/>
      <c r="D18" s="143"/>
      <c r="E18" s="143"/>
    </row>
    <row r="19" spans="1:5" x14ac:dyDescent="0.2">
      <c r="A19" s="143"/>
      <c r="B19" s="143"/>
      <c r="C19" s="143"/>
      <c r="D19" s="143"/>
      <c r="E19" s="143"/>
    </row>
  </sheetData>
  <sheetProtection sheet="1"/>
  <phoneticPr fontId="30" type="noConversion"/>
  <conditionalFormatting sqref="E3:E15">
    <cfRule type="cellIs" dxfId="2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4"/>
  <sheetViews>
    <sheetView view="pageLayout" zoomScaleNormal="120" workbookViewId="0">
      <selection activeCell="C3" sqref="C3:E3"/>
    </sheetView>
  </sheetViews>
  <sheetFormatPr defaultRowHeight="15" x14ac:dyDescent="0.25"/>
  <cols>
    <col min="1" max="1" width="5.6640625" style="165" customWidth="1"/>
    <col min="2" max="2" width="35.6640625" style="165" customWidth="1"/>
    <col min="3" max="6" width="14" style="165" customWidth="1"/>
    <col min="7" max="16384" width="9.33203125" style="165"/>
  </cols>
  <sheetData>
    <row r="1" spans="1:7" ht="33" customHeight="1" x14ac:dyDescent="0.25">
      <c r="A1" s="779" t="s">
        <v>524</v>
      </c>
      <c r="B1" s="779"/>
      <c r="C1" s="779"/>
      <c r="D1" s="779"/>
      <c r="E1" s="779"/>
      <c r="F1" s="779"/>
    </row>
    <row r="2" spans="1:7" ht="15.95" customHeight="1" thickBot="1" x14ac:dyDescent="0.3">
      <c r="A2" s="166"/>
      <c r="B2" s="166"/>
      <c r="C2" s="780"/>
      <c r="D2" s="780"/>
      <c r="E2" s="787"/>
      <c r="F2" s="787"/>
      <c r="G2" s="173"/>
    </row>
    <row r="3" spans="1:7" ht="63" customHeight="1" x14ac:dyDescent="0.25">
      <c r="A3" s="783" t="s">
        <v>16</v>
      </c>
      <c r="B3" s="785" t="s">
        <v>202</v>
      </c>
      <c r="C3" s="785" t="s">
        <v>262</v>
      </c>
      <c r="D3" s="785"/>
      <c r="E3" s="785"/>
      <c r="F3" s="781" t="s">
        <v>257</v>
      </c>
    </row>
    <row r="4" spans="1:7" ht="15.75" thickBot="1" x14ac:dyDescent="0.3">
      <c r="A4" s="784"/>
      <c r="B4" s="786"/>
      <c r="C4" s="168">
        <v>2016</v>
      </c>
      <c r="D4" s="168">
        <v>2017</v>
      </c>
      <c r="E4" s="168">
        <v>2018</v>
      </c>
      <c r="F4" s="782"/>
    </row>
    <row r="5" spans="1:7" ht="15.75" thickBot="1" x14ac:dyDescent="0.3">
      <c r="A5" s="170">
        <v>1</v>
      </c>
      <c r="B5" s="171">
        <v>2</v>
      </c>
      <c r="C5" s="171">
        <v>3</v>
      </c>
      <c r="D5" s="171">
        <v>4</v>
      </c>
      <c r="E5" s="171">
        <v>5</v>
      </c>
      <c r="F5" s="172">
        <v>6</v>
      </c>
    </row>
    <row r="6" spans="1:7" x14ac:dyDescent="0.25">
      <c r="A6" s="169" t="s">
        <v>18</v>
      </c>
      <c r="B6" s="190"/>
      <c r="C6" s="191"/>
      <c r="D6" s="191"/>
      <c r="E6" s="191"/>
      <c r="F6" s="176">
        <f>SUM(C6:E6)</f>
        <v>0</v>
      </c>
    </row>
    <row r="7" spans="1:7" x14ac:dyDescent="0.25">
      <c r="A7" s="167" t="s">
        <v>19</v>
      </c>
      <c r="B7" s="499"/>
      <c r="C7" s="500"/>
      <c r="D7" s="500"/>
      <c r="E7" s="500"/>
      <c r="F7" s="176">
        <f>SUM(C7:E7)</f>
        <v>0</v>
      </c>
    </row>
    <row r="8" spans="1:7" x14ac:dyDescent="0.25">
      <c r="A8" s="167" t="s">
        <v>20</v>
      </c>
      <c r="B8" s="192"/>
      <c r="C8" s="525" t="s">
        <v>525</v>
      </c>
      <c r="D8" s="193"/>
      <c r="E8" s="193"/>
      <c r="F8" s="176">
        <f>SUM(C8:E8)</f>
        <v>0</v>
      </c>
    </row>
    <row r="9" spans="1:7" x14ac:dyDescent="0.25">
      <c r="A9" s="167" t="s">
        <v>21</v>
      </c>
      <c r="B9" s="192"/>
      <c r="C9" s="193"/>
      <c r="D9" s="193"/>
      <c r="E9" s="193"/>
      <c r="F9" s="176">
        <f>SUM(C9:E9)</f>
        <v>0</v>
      </c>
    </row>
    <row r="10" spans="1:7" ht="15.75" thickBot="1" x14ac:dyDescent="0.3">
      <c r="A10" s="174" t="s">
        <v>22</v>
      </c>
      <c r="B10" s="194"/>
      <c r="C10" s="195"/>
      <c r="D10" s="195"/>
      <c r="E10" s="195"/>
      <c r="F10" s="176">
        <f>SUM(C10:E10)</f>
        <v>0</v>
      </c>
    </row>
    <row r="11" spans="1:7" s="426" customFormat="1" thickBot="1" x14ac:dyDescent="0.25">
      <c r="A11" s="423" t="s">
        <v>23</v>
      </c>
      <c r="B11" s="175" t="s">
        <v>204</v>
      </c>
      <c r="C11" s="424">
        <f>SUM(C6:C10)</f>
        <v>0</v>
      </c>
      <c r="D11" s="424">
        <f>SUM(D6:D10)</f>
        <v>0</v>
      </c>
      <c r="E11" s="424">
        <f>SUM(E6:E10)</f>
        <v>0</v>
      </c>
      <c r="F11" s="425">
        <f>SUM(F6:F10)</f>
        <v>0</v>
      </c>
    </row>
    <row r="24" ht="12.75" customHeight="1" x14ac:dyDescent="0.25"/>
  </sheetData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3. melléklet az 1/2016.(II.24.)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23</vt:i4>
      </vt:variant>
      <vt:variant>
        <vt:lpstr>Névvel ellátott tartományok</vt:lpstr>
      </vt:variant>
      <vt:variant>
        <vt:i4>5</vt:i4>
      </vt:variant>
    </vt:vector>
  </HeadingPairs>
  <TitlesOfParts>
    <vt:vector size="28" baseType="lpstr">
      <vt:lpstr>ÖSSZEFÜGGÉSEK</vt:lpstr>
      <vt:lpstr>1.1.sz.mell.</vt:lpstr>
      <vt:lpstr>1.2.sz.mell.</vt:lpstr>
      <vt:lpstr>1.3.sz.mell.</vt:lpstr>
      <vt:lpstr>1.4.sz.mell.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6.sz.mell.</vt:lpstr>
      <vt:lpstr>7.sz.mell.</vt:lpstr>
      <vt:lpstr>8. sz. mell. </vt:lpstr>
      <vt:lpstr>9.sz.mell</vt:lpstr>
      <vt:lpstr>1. sz tájékoztató t.</vt:lpstr>
      <vt:lpstr>2. sz tájékoztató t</vt:lpstr>
      <vt:lpstr>3. sz tájékoztató t.</vt:lpstr>
      <vt:lpstr>4.sz tájékoztató t.</vt:lpstr>
      <vt:lpstr>5.sz tájékoztató t.</vt:lpstr>
      <vt:lpstr>6.sz tájékoztató t.</vt:lpstr>
      <vt:lpstr>Munka1</vt:lpstr>
      <vt:lpstr>Munka2</vt:lpstr>
      <vt:lpstr>'1. sz tájékoztató t.'!Nyomtatási_terület</vt:lpstr>
      <vt:lpstr>'1.1.sz.mell.'!Nyomtatási_terület</vt:lpstr>
      <vt:lpstr>'1.2.sz.mell.'!Nyomtatási_terület</vt:lpstr>
      <vt:lpstr>'1.3.sz.mell.'!Nyomtatási_terület</vt:lpstr>
      <vt:lpstr>'1.4.sz.mell.'!Nyomtatási_terület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Reni</cp:lastModifiedBy>
  <cp:lastPrinted>2017-01-24T14:02:22Z</cp:lastPrinted>
  <dcterms:created xsi:type="dcterms:W3CDTF">1999-10-30T10:30:45Z</dcterms:created>
  <dcterms:modified xsi:type="dcterms:W3CDTF">2017-01-24T14:03:26Z</dcterms:modified>
</cp:coreProperties>
</file>