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5311" windowWidth="20580" windowHeight="11640" tabRatio="727" activeTab="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1. sz. mell.ÖNKORM." sheetId="8" r:id="rId8"/>
    <sheet name="9.2. sz. mell.KÖH" sheetId="9" r:id="rId9"/>
    <sheet name="9.3. sz. mell.KIKI" sheetId="10" r:id="rId10"/>
    <sheet name="6.sz tájékoztató t." sheetId="11" r:id="rId11"/>
    <sheet name="5. tájékoztató" sheetId="12" r:id="rId12"/>
    <sheet name="Munka1" sheetId="13" r:id="rId13"/>
  </sheets>
  <definedNames>
    <definedName name="_xlfn.IFERROR" hidden="1">#NAME?</definedName>
    <definedName name="_xlnm.Print_Titles" localSheetId="7">'9.1. sz. mell.ÖNKORM.'!$1:$6</definedName>
    <definedName name="_xlnm.Print_Titles" localSheetId="8">'9.2. sz. mell.KÖH'!$1:$6</definedName>
    <definedName name="_xlnm.Print_Titles" localSheetId="9">'9.3. sz. mell.KIKI'!$1:$6</definedName>
    <definedName name="_xlnm.Print_Area" localSheetId="1">'1.1.sz.mell.'!$A$1:$F$159</definedName>
    <definedName name="_xlnm.Print_Area" localSheetId="7">'9.1. sz. mell.ÖNKORM.'!$A$1:$J$158</definedName>
  </definedNames>
  <calcPr fullCalcOnLoad="1"/>
</workbook>
</file>

<file path=xl/sharedStrings.xml><?xml version="1.0" encoding="utf-8"?>
<sst xmlns="http://schemas.openxmlformats.org/spreadsheetml/2006/main" count="1309" uniqueCount="584">
  <si>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</si>
  <si>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</si>
  <si>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</si>
  <si>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</si>
  <si>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</si>
  <si>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</si>
  <si>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</si>
  <si>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</si>
  <si>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</si>
  <si>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</si>
  <si>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</si>
  <si>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</si>
  <si>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</si>
  <si>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</si>
  <si>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</si>
  <si>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</si>
  <si>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</si>
  <si>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</si>
  <si>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</si>
  <si>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</si>
  <si>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</si>
  <si>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</si>
  <si>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</si>
  <si>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</si>
  <si>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</si>
  <si>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</si>
  <si>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</si>
  <si>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</si>
  <si>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</si>
  <si>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</si>
  <si>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</si>
  <si>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</si>
  <si>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</si>
  <si>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</si>
  <si>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</si>
  <si>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</si>
  <si>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</si>
  <si>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</si>
  <si>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</si>
  <si>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</si>
  <si>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</si>
  <si>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</si>
  <si>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</si>
  <si>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</si>
  <si>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</si>
  <si>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</si>
  <si>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</si>
  <si>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</si>
  <si>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</si>
  <si>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</si>
  <si>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</si>
  <si>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</si>
  <si>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</si>
  <si>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</si>
  <si>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</si>
  <si>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</si>
  <si>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</si>
  <si>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</si>
  <si>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</si>
  <si>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</si>
  <si>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</si>
  <si>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</si>
  <si>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</si>
  <si>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</si>
  <si>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</si>
  <si>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</si>
  <si>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</si>
  <si>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</si>
  <si>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</si>
  <si>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</si>
  <si>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</si>
  <si>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</si>
  <si>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</si>
  <si>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</si>
  <si>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</si>
  <si>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</si>
  <si>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</si>
  <si>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</si>
  <si>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</si>
  <si>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</si>
  <si>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</si>
  <si>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</si>
  <si>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</si>
  <si>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</si>
  <si>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</si>
  <si>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</si>
  <si>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</si>
  <si>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</si>
  <si>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</si>
  <si>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</si>
  <si>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</si>
  <si>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</si>
  <si>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</si>
  <si>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</si>
  <si>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</si>
  <si>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</si>
  <si>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</si>
  <si>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</si>
  <si>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</si>
  <si>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</si>
  <si>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</si>
  <si>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</si>
  <si>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</si>
  <si>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</si>
  <si>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</si>
  <si>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</si>
  <si>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</si>
  <si>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</si>
  <si>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</si>
  <si>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</si>
  <si>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</si>
  <si>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</si>
  <si>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</si>
  <si>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</si>
  <si>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</si>
  <si>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</si>
  <si>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</si>
  <si>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</si>
  <si>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</si>
  <si>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</si>
  <si>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</si>
  <si>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</si>
  <si>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</si>
  <si>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</si>
  <si>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</si>
  <si>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</si>
  <si>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</si>
  <si>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</si>
  <si>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</si>
  <si>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</si>
  <si>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</si>
  <si>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</si>
  <si>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</si>
  <si>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</si>
  <si>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</si>
  <si>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</si>
  <si>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</si>
  <si>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</si>
  <si>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</si>
  <si>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</si>
  <si>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</si>
  <si>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</si>
  <si>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</si>
  <si>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</si>
  <si>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</si>
  <si>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</si>
  <si>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</si>
  <si>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</si>
  <si>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</si>
  <si>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</si>
  <si>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</si>
  <si>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</si>
  <si>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</si>
  <si>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</si>
  <si>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</si>
  <si>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</si>
  <si>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</si>
  <si>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</si>
  <si>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</si>
  <si>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</si>
  <si>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</si>
  <si>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</si>
  <si>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</si>
  <si>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</si>
  <si>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</si>
  <si>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</si>
  <si>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</si>
  <si>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</si>
  <si>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</si>
  <si>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</si>
  <si>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</si>
  <si>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</si>
  <si>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</si>
  <si>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</si>
  <si>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</si>
  <si>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</si>
  <si>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</si>
  <si>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</si>
  <si>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</si>
  <si>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</si>
  <si>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</si>
  <si>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</si>
  <si>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</si>
  <si>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</si>
  <si>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</si>
  <si>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</si>
  <si>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</si>
  <si>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</si>
  <si>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</si>
  <si>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</si>
  <si>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</si>
  <si>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</si>
  <si>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</si>
  <si>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</si>
  <si>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</si>
  <si>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</si>
  <si>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</si>
  <si>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</si>
  <si>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</si>
  <si>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</si>
  <si>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</si>
  <si>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</si>
  <si>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</si>
  <si>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</si>
  <si>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</si>
  <si>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</si>
  <si>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</si>
  <si>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</si>
  <si>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</si>
  <si>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</si>
  <si>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</si>
  <si>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</si>
  <si>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</si>
  <si>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</si>
  <si>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</si>
  <si>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</si>
  <si>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</si>
  <si>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</si>
  <si>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</si>
  <si>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</si>
  <si>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</si>
  <si>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</si>
  <si>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</si>
  <si>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</si>
  <si>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</si>
  <si>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</si>
  <si>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</si>
  <si>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</si>
  <si>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</si>
  <si>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</si>
  <si>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</si>
  <si>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</si>
  <si>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</si>
  <si>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</si>
  <si>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</si>
  <si>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</si>
  <si>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</si>
  <si>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</si>
  <si>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</si>
  <si>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</si>
  <si>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</si>
  <si>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</si>
  <si>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</si>
  <si>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</si>
  <si>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</si>
  <si>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</si>
  <si>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</si>
  <si>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</si>
  <si>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</si>
  <si>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</si>
  <si>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</si>
  <si>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</si>
  <si>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</si>
  <si>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</si>
  <si>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</si>
  <si>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</si>
  <si>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</si>
  <si>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</si>
  <si>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</si>
  <si>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</si>
  <si>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</si>
  <si>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</si>
  <si>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</si>
  <si>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</si>
  <si>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</si>
  <si>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</si>
  <si>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</si>
  <si>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</si>
  <si>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</si>
  <si>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</si>
  <si>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</si>
  <si>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</si>
  <si>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</si>
  <si>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</si>
  <si>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</si>
  <si>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</si>
  <si>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</si>
  <si>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</si>
  <si>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</si>
  <si>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</si>
  <si>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</si>
  <si>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</si>
  <si>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</si>
  <si>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</si>
  <si>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</si>
  <si>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</si>
  <si>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</si>
  <si>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</si>
  <si>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</si>
  <si>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</si>
  <si>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</si>
  <si>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</si>
  <si>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</si>
  <si>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</si>
  <si>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</si>
  <si>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</si>
  <si>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</si>
  <si>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</si>
  <si>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</si>
  <si>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</si>
  <si>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</si>
  <si>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</si>
  <si>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</si>
  <si>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</si>
  <si>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</si>
  <si>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</si>
  <si>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</si>
  <si>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</si>
  <si>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</si>
  <si>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</si>
  <si>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</si>
  <si>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</si>
  <si>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</si>
  <si>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</si>
  <si>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</si>
  <si>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</si>
  <si>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</si>
  <si>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</si>
  <si>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</si>
  <si>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</si>
  <si>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</si>
  <si>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</si>
  <si>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</si>
  <si>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</si>
  <si>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</si>
  <si>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</si>
  <si>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</si>
  <si>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</si>
  <si>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</si>
  <si>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</si>
  <si>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</si>
  <si>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</si>
  <si>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</si>
  <si>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</si>
  <si>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</si>
  <si>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</si>
  <si>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</si>
  <si>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</si>
  <si>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</si>
  <si>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</si>
  <si>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</si>
  <si>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</si>
  <si>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</si>
  <si>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</si>
  <si>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</si>
  <si>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</si>
  <si>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</si>
  <si>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</si>
  <si>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</si>
  <si>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</si>
  <si>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</si>
  <si>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</si>
  <si>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</si>
  <si>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</si>
  <si>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</si>
  <si>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</si>
  <si>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</si>
  <si>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</si>
  <si>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</si>
  <si>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</si>
  <si>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</si>
  <si>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</si>
  <si>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</si>
  <si>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</si>
  <si>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</si>
  <si>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</si>
  <si>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</si>
  <si>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</si>
  <si>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</si>
  <si>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</si>
  <si>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</si>
  <si>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</si>
  <si>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</si>
  <si>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</si>
  <si>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</si>
  <si>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</si>
  <si>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</si>
  <si>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</si>
  <si>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</si>
  <si>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</si>
  <si>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</si>
  <si>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</si>
  <si>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</si>
  <si>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</si>
  <si>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</si>
  <si>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</si>
  <si>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</si>
  <si>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</si>
  <si>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</si>
  <si>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</si>
  <si>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</si>
  <si>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</si>
  <si>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</si>
  <si>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</si>
  <si>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</si>
  <si>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</si>
  <si>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</si>
  <si>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</si>
  <si>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</si>
  <si>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</si>
  <si>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</si>
  <si>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</si>
  <si>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</si>
  <si>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</si>
  <si>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</si>
  <si>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</si>
  <si>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</si>
  <si>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</si>
  <si>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</si>
  <si>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</si>
  <si>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</si>
  <si>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</si>
  <si>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</si>
  <si>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</si>
  <si>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</si>
  <si>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</si>
  <si>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</si>
  <si>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</si>
  <si>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</si>
  <si>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</si>
  <si>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</si>
  <si>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</si>
  <si>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</si>
  <si>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</si>
  <si>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</si>
  <si>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</si>
  <si>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</si>
  <si>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</si>
  <si>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</si>
  <si>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</si>
  <si>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</si>
  <si>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</si>
  <si>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</si>
  <si>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</si>
  <si>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Óvoda konyhai eszközök beszerzése</t>
  </si>
  <si>
    <t>2015.</t>
  </si>
  <si>
    <t>Óvoda tető felújítása</t>
  </si>
  <si>
    <t>Önkormányzati Közös Hivatal Kunszállás bútor</t>
  </si>
  <si>
    <t>Radnai tér raktár épület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</si>
  <si>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</si>
  <si>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>Homokhátsági Regionális Hulladékgazdálkodási Önkormányzati Társulás</t>
  </si>
  <si>
    <t>Önkormányzatonkénti 2015. évi tagdíj (1677 fő)</t>
  </si>
  <si>
    <t xml:space="preserve">Kiskőrös és Térsége Ivóvízminőség-javító Önkormányzati Társulás </t>
  </si>
  <si>
    <t>társulási tagok befizetési kötelezettsége</t>
  </si>
  <si>
    <t>többlet önerő biztosítása</t>
  </si>
  <si>
    <t>2015. évi tagdíj (1677 fő)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</si>
  <si>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</si>
  <si>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</si>
  <si>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</si>
  <si>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</si>
  <si>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</si>
  <si>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Helyi Rendőrörs támogatása</t>
  </si>
  <si>
    <t>Polgárőr Egyesületek</t>
  </si>
  <si>
    <t>Egyéb szervezetek, egyesületek</t>
  </si>
  <si>
    <t>KÖZÖS ÖNKORMÁNYZATI HIVATAL</t>
  </si>
  <si>
    <t>1. sz. táblázat                                                                ÖNKORMÁNYZAT ÖSSZEVONT MÉRLEGE</t>
  </si>
  <si>
    <t>módosított</t>
  </si>
  <si>
    <t>Támogatás eredeti ei.</t>
  </si>
  <si>
    <t>eredeti</t>
  </si>
  <si>
    <t xml:space="preserve">Temető harang </t>
  </si>
  <si>
    <t>1848 Agyagfalva</t>
  </si>
  <si>
    <t>Civil kosár</t>
  </si>
  <si>
    <t>tartalék</t>
  </si>
  <si>
    <t>Sportöltöző női WC</t>
  </si>
  <si>
    <t>Térfigyelő kamerák felszerelése</t>
  </si>
  <si>
    <t>Radnai tér tűo. Szertár kapucsere, garázs kapu</t>
  </si>
  <si>
    <t>Telkek kialakítása</t>
  </si>
  <si>
    <t>Tanyabusz pályázat (felszerelések)</t>
  </si>
  <si>
    <t>Arany J. u. parkoló kialakítása</t>
  </si>
  <si>
    <t>Tájház tetőtér kialakítása, ifj. klub</t>
  </si>
  <si>
    <t>Pályázati önerő</t>
  </si>
  <si>
    <t>Egyéb működési célú támogatások bevételei közfogl.</t>
  </si>
  <si>
    <t>önk.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</si>
  <si>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</si>
  <si>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</si>
  <si>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</si>
  <si>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</si>
  <si>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</si>
  <si>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</si>
  <si>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1.1. sz. melléklet Kiadások táblázat e. oszlop 3 sora =</t>
  </si>
  <si>
    <t>1.1. sz. melléklet Kiadások táblázat e. oszlop 10 sora =</t>
  </si>
  <si>
    <t>1.1. sz. melléklet Kiadások táblázat e. oszlop 11 sora =</t>
  </si>
  <si>
    <t>eredeti előirányzat</t>
  </si>
  <si>
    <t>változás</t>
  </si>
  <si>
    <t>Kunszállási Gyermekekért Alapítvány</t>
  </si>
  <si>
    <t>Nagycsaládosok Kunszállási Egyesülete</t>
  </si>
  <si>
    <t xml:space="preserve">Sportegyesület </t>
  </si>
  <si>
    <t xml:space="preserve">támogatás (2014. évről áthúzódó) </t>
  </si>
  <si>
    <t>Aranyalkony Nyugdíjas Klub</t>
  </si>
  <si>
    <t>Mozgáskorlátozottak helyi szervezete</t>
  </si>
  <si>
    <t xml:space="preserve">Cines Horgász Baráti Kör </t>
  </si>
  <si>
    <t xml:space="preserve">Csűrcsavaró Táncegyüttes </t>
  </si>
  <si>
    <t xml:space="preserve">változás </t>
  </si>
  <si>
    <t>Tanyabusz pályázati önerő</t>
  </si>
  <si>
    <t>III. módosított előirányzat</t>
  </si>
  <si>
    <t>2.1. melléklet a ………../2015. (……….) önkormányzati rendelethez</t>
  </si>
  <si>
    <t>2015. évi előirányzat</t>
  </si>
  <si>
    <t>-</t>
  </si>
  <si>
    <t>III. módosított</t>
  </si>
  <si>
    <t>mód. Ei. III.</t>
  </si>
  <si>
    <t>III. mód.ei.</t>
  </si>
  <si>
    <t>mód.ei.III.</t>
  </si>
  <si>
    <t>A 2015. évi általános működés és ágazati feladatok támogatásának alakulása jogcímenként</t>
  </si>
  <si>
    <t>5. sz. tájékoztató</t>
  </si>
  <si>
    <t>adatok forintban</t>
  </si>
  <si>
    <t>Jogcím</t>
  </si>
  <si>
    <t>2015. évi támogatás összesen</t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</si>
  <si>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</si>
  <si>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</si>
  <si>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</si>
  <si>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</si>
  <si>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</si>
  <si>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</si>
  <si>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</si>
  <si>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</si>
  <si>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</si>
  <si>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</si>
  <si>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</si>
  <si>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</si>
  <si>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</si>
  <si>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</si>
  <si>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</si>
  <si>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</si>
  <si>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</si>
  <si>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</si>
  <si>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</si>
  <si>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</si>
  <si>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</si>
  <si>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</si>
  <si>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</si>
  <si>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</si>
  <si>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</si>
  <si>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</si>
  <si>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</si>
  <si>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</si>
  <si>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</si>
  <si>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</si>
  <si>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</si>
  <si>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</si>
  <si>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</si>
  <si>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</si>
  <si>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</si>
  <si>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</si>
  <si>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</si>
  <si>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</si>
  <si>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</si>
  <si>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</si>
  <si>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</si>
  <si>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</si>
  <si>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</si>
  <si>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</si>
  <si>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</si>
  <si>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</si>
  <si>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</si>
  <si>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III.5.a) A finanszírozás szempontjából elismert dolgozók bértámogatása (gyermekétkeztetés)</t>
  </si>
  <si>
    <t>III.5.b) Gyermekétkeztetés üzemeltetési támogatása</t>
  </si>
  <si>
    <t>SZOCIÁLIS FELADATOK ELLÁTÁSA</t>
  </si>
  <si>
    <t>Könyvtári és közművelődési feladatok</t>
  </si>
  <si>
    <t>TÁMOGATÁSOK ÖSSZESEN</t>
  </si>
  <si>
    <t>Egyes jövedelmpótló támogatások (lakásfennt. tám. FHT,)</t>
  </si>
  <si>
    <t>TÁMOGATÁSOK MINDÖSSZESEN</t>
  </si>
  <si>
    <t xml:space="preserve">eredeti </t>
  </si>
  <si>
    <t>Költségvetési szervnél foglalkoztatottak kompenzációja</t>
  </si>
  <si>
    <t>Szociális ágazati pótlék</t>
  </si>
  <si>
    <t xml:space="preserve">Szociális, gyermekjóléti és gyermekvédelmi kiegészítő pótlék </t>
  </si>
  <si>
    <t>Rendőrség Nyomravezetői díj</t>
  </si>
  <si>
    <t>nyomravezeti díj kiegészítése</t>
  </si>
  <si>
    <t>támogatás (képviselői felajánlás)</t>
  </si>
  <si>
    <t>Gyermekekért Alapítvány</t>
  </si>
  <si>
    <t>képviselői felajánlás</t>
  </si>
  <si>
    <t>Cines esőbeálló (képviselői felajánlás)</t>
  </si>
  <si>
    <t>Sportöltöző eszközök (képviselői felajánlás)</t>
  </si>
  <si>
    <t>Hangfal (Egyház, képviselői felajánlás)</t>
  </si>
  <si>
    <t>Fűkasza (közfog.)</t>
  </si>
  <si>
    <t>módosított IV.</t>
  </si>
  <si>
    <t>mód.ei.IV.</t>
  </si>
  <si>
    <t>IV. mód.ei.</t>
  </si>
  <si>
    <t>mód. Ei. IV.</t>
  </si>
  <si>
    <t>IV. módosított előirányzat</t>
  </si>
  <si>
    <t>IV. módosított</t>
  </si>
  <si>
    <t>Egyéb működési célú támogatások bevételei közfoglalk. Tűzifa</t>
  </si>
  <si>
    <t>Erzsébet utalvány</t>
  </si>
  <si>
    <t xml:space="preserve">Raktári felszerelések, polcok beszerzése </t>
  </si>
  <si>
    <t xml:space="preserve">Szociális készülékek, telefonok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</si>
</sst>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  <numFmt numFmtId="176" formatCode="0.000"/>
    <numFmt numFmtId="177" formatCode="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2"/>
      <name val="Bodoni MT Black"/>
      <family val="1"/>
    </font>
    <font>
      <sz val="10"/>
      <name val="Times New Roman"/>
      <family val="1"/>
    </font>
    <font>
      <b/>
      <sz val="8"/>
      <name val="Bodoni MT Black"/>
      <family val="1"/>
    </font>
    <font>
      <b/>
      <sz val="8"/>
      <color indexed="8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4"/>
      <color indexed="10"/>
      <name val="Times New Roman CE"/>
      <family val="0"/>
    </font>
    <font>
      <sz val="9"/>
      <color indexed="8"/>
      <name val="Times New Roman"/>
      <family val="1"/>
    </font>
    <font>
      <sz val="8"/>
      <color indexed="10"/>
      <name val="Times New Roman CE"/>
      <family val="0"/>
    </font>
    <font>
      <sz val="10"/>
      <color indexed="10"/>
      <name val="Times New Roman CE"/>
      <family val="0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9"/>
      <color theme="1"/>
      <name val="Times New Roman"/>
      <family val="1"/>
    </font>
    <font>
      <sz val="8"/>
      <color rgb="FFFF0000"/>
      <name val="Times New Roman CE"/>
      <family val="0"/>
    </font>
    <font>
      <sz val="10"/>
      <color rgb="FFFF0000"/>
      <name val="Times New Roman CE"/>
      <family val="0"/>
    </font>
    <font>
      <sz val="11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theme="6" tint="-0.2499700039625167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12" fillId="0" borderId="10" xfId="58" applyFont="1" applyFill="1" applyBorder="1" applyAlignment="1" applyProtection="1">
      <alignment horizontal="left" vertical="center" wrapText="1" inden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0" fontId="12" fillId="0" borderId="13" xfId="58" applyFont="1" applyFill="1" applyBorder="1" applyAlignment="1" applyProtection="1">
      <alignment horizontal="left" vertical="center" wrapText="1" indent="1"/>
      <protection/>
    </xf>
    <xf numFmtId="0" fontId="12" fillId="0" borderId="14" xfId="58" applyFont="1" applyFill="1" applyBorder="1" applyAlignment="1" applyProtection="1">
      <alignment horizontal="left" vertical="center" wrapText="1" indent="1"/>
      <protection/>
    </xf>
    <xf numFmtId="0" fontId="12" fillId="0" borderId="15" xfId="58" applyFont="1" applyFill="1" applyBorder="1" applyAlignment="1" applyProtection="1">
      <alignment horizontal="left" vertical="center" wrapText="1" indent="1"/>
      <protection/>
    </xf>
    <xf numFmtId="49" fontId="1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2" xfId="58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24" xfId="58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23" xfId="58" applyFont="1" applyFill="1" applyBorder="1" applyAlignment="1" applyProtection="1">
      <alignment vertical="center" wrapText="1"/>
      <protection/>
    </xf>
    <xf numFmtId="0" fontId="11" fillId="0" borderId="25" xfId="58" applyFont="1" applyFill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1" fillId="0" borderId="22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27" xfId="0" applyNumberFormat="1" applyFont="1" applyFill="1" applyBorder="1" applyAlignment="1" applyProtection="1">
      <alignment horizontal="center" vertical="center" wrapText="1"/>
      <protection/>
    </xf>
    <xf numFmtId="164" fontId="11" fillId="0" borderId="28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164" fontId="11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12" fillId="0" borderId="11" xfId="58" applyFont="1" applyFill="1" applyBorder="1" applyAlignment="1" applyProtection="1">
      <alignment horizontal="left" indent="6"/>
      <protection/>
    </xf>
    <xf numFmtId="0" fontId="12" fillId="0" borderId="11" xfId="58" applyFont="1" applyFill="1" applyBorder="1" applyAlignment="1" applyProtection="1">
      <alignment horizontal="left" vertical="center" wrapText="1" indent="6"/>
      <protection/>
    </xf>
    <xf numFmtId="0" fontId="12" fillId="0" borderId="15" xfId="58" applyFont="1" applyFill="1" applyBorder="1" applyAlignment="1" applyProtection="1">
      <alignment horizontal="left" vertical="center" wrapText="1" indent="6"/>
      <protection/>
    </xf>
    <xf numFmtId="0" fontId="12" fillId="0" borderId="31" xfId="58" applyFont="1" applyFill="1" applyBorder="1" applyAlignment="1" applyProtection="1">
      <alignment horizontal="left" vertical="center" wrapText="1" indent="6"/>
      <protection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2" fillId="0" borderId="17" xfId="0" applyFont="1" applyBorder="1" applyAlignment="1" applyProtection="1">
      <alignment horizontal="right" vertical="center" indent="1"/>
      <protection/>
    </xf>
    <xf numFmtId="164" fontId="0" fillId="34" borderId="32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164" fontId="11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32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 horizontal="center" wrapText="1"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left" vertical="center" wrapText="1" indent="6"/>
      <protection/>
    </xf>
    <xf numFmtId="0" fontId="12" fillId="0" borderId="0" xfId="58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9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0" fontId="16" fillId="0" borderId="28" xfId="0" applyFont="1" applyBorder="1" applyAlignment="1" applyProtection="1">
      <alignment wrapTex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18" xfId="58" applyNumberFormat="1" applyFont="1" applyFill="1" applyBorder="1" applyAlignment="1" applyProtection="1">
      <alignment horizontal="center" vertical="center" wrapText="1"/>
      <protection/>
    </xf>
    <xf numFmtId="49" fontId="12" fillId="0" borderId="17" xfId="58" applyNumberFormat="1" applyFont="1" applyFill="1" applyBorder="1" applyAlignment="1" applyProtection="1">
      <alignment horizontal="center" vertical="center" wrapText="1"/>
      <protection/>
    </xf>
    <xf numFmtId="49" fontId="12" fillId="0" borderId="19" xfId="58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7" xfId="0" applyFont="1" applyBorder="1" applyAlignment="1" applyProtection="1">
      <alignment horizontal="center" wrapText="1"/>
      <protection/>
    </xf>
    <xf numFmtId="49" fontId="12" fillId="0" borderId="20" xfId="58" applyNumberFormat="1" applyFont="1" applyFill="1" applyBorder="1" applyAlignment="1" applyProtection="1">
      <alignment horizontal="center" vertical="center" wrapText="1"/>
      <protection/>
    </xf>
    <xf numFmtId="49" fontId="12" fillId="0" borderId="16" xfId="58" applyNumberFormat="1" applyFont="1" applyFill="1" applyBorder="1" applyAlignment="1" applyProtection="1">
      <alignment horizontal="center" vertical="center" wrapText="1"/>
      <protection/>
    </xf>
    <xf numFmtId="49" fontId="12" fillId="0" borderId="21" xfId="58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6" fillId="0" borderId="22" xfId="0" applyFont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 quotePrefix="1">
      <alignment horizontal="left" wrapText="1" indent="1"/>
      <protection/>
    </xf>
    <xf numFmtId="0" fontId="11" fillId="0" borderId="27" xfId="58" applyFont="1" applyFill="1" applyBorder="1" applyAlignment="1" applyProtection="1">
      <alignment horizontal="left" vertical="center" wrapText="1" indent="1"/>
      <protection/>
    </xf>
    <xf numFmtId="0" fontId="11" fillId="0" borderId="22" xfId="58" applyFont="1" applyFill="1" applyBorder="1" applyAlignment="1" applyProtection="1">
      <alignment horizontal="left" vertical="center" wrapTex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Protection="1">
      <alignment/>
      <protection/>
    </xf>
    <xf numFmtId="164" fontId="11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8" applyFont="1" applyFill="1" applyAlignment="1" applyProtection="1">
      <alignment/>
      <protection/>
    </xf>
    <xf numFmtId="0" fontId="11" fillId="0" borderId="0" xfId="58" applyFont="1" applyFill="1" applyProtection="1">
      <alignment/>
      <protection/>
    </xf>
    <xf numFmtId="0" fontId="12" fillId="0" borderId="0" xfId="58" applyFont="1" applyFill="1" applyAlignment="1" applyProtection="1">
      <alignment horizontal="right" vertical="center" indent="1"/>
      <protection/>
    </xf>
    <xf numFmtId="0" fontId="12" fillId="0" borderId="0" xfId="58" applyFont="1" applyFill="1" applyBorder="1" applyProtection="1">
      <alignment/>
      <protection/>
    </xf>
    <xf numFmtId="0" fontId="12" fillId="0" borderId="35" xfId="58" applyFont="1" applyFill="1" applyBorder="1" applyProtection="1">
      <alignment/>
      <protection/>
    </xf>
    <xf numFmtId="0" fontId="12" fillId="0" borderId="0" xfId="58" applyFont="1" applyFill="1" applyBorder="1" applyProtection="1">
      <alignment/>
      <protection/>
    </xf>
    <xf numFmtId="164" fontId="12" fillId="0" borderId="43" xfId="58" applyNumberFormat="1" applyFont="1" applyFill="1" applyBorder="1" applyAlignment="1" applyProtection="1">
      <alignment vertical="center" wrapText="1"/>
      <protection locked="0"/>
    </xf>
    <xf numFmtId="164" fontId="12" fillId="0" borderId="35" xfId="58" applyNumberFormat="1" applyFont="1" applyFill="1" applyBorder="1" applyAlignment="1" applyProtection="1">
      <alignment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11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1" fillId="0" borderId="47" xfId="58" applyFont="1" applyFill="1" applyBorder="1" applyAlignment="1" applyProtection="1">
      <alignment horizontal="center" vertical="center" wrapText="1"/>
      <protection/>
    </xf>
    <xf numFmtId="164" fontId="11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58" applyFont="1" applyFill="1" applyBorder="1" applyAlignment="1" applyProtection="1">
      <alignment horizontal="center" vertical="center" wrapText="1"/>
      <protection/>
    </xf>
    <xf numFmtId="164" fontId="11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vertical="center" wrapText="1"/>
      <protection locked="0"/>
    </xf>
    <xf numFmtId="0" fontId="12" fillId="0" borderId="11" xfId="58" applyFont="1" applyFill="1" applyBorder="1" applyProtection="1">
      <alignment/>
      <protection/>
    </xf>
    <xf numFmtId="164" fontId="11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0" applyFont="1" applyBorder="1" applyAlignment="1" applyProtection="1">
      <alignment vertical="center" wrapText="1"/>
      <protection/>
    </xf>
    <xf numFmtId="164" fontId="11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23" xfId="58" applyFont="1" applyFill="1" applyBorder="1" applyAlignment="1" applyProtection="1">
      <alignment horizontal="center" vertical="center"/>
      <protection/>
    </xf>
    <xf numFmtId="0" fontId="11" fillId="0" borderId="23" xfId="58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 quotePrefix="1">
      <alignment horizontal="left"/>
      <protection/>
    </xf>
    <xf numFmtId="0" fontId="15" fillId="0" borderId="15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1" fillId="0" borderId="0" xfId="58" applyFont="1" applyFill="1" applyBorder="1" applyAlignment="1" applyProtection="1">
      <alignment vertical="center"/>
      <protection/>
    </xf>
    <xf numFmtId="0" fontId="11" fillId="0" borderId="25" xfId="58" applyFont="1" applyFill="1" applyBorder="1" applyAlignment="1" applyProtection="1">
      <alignment vertical="center"/>
      <protection/>
    </xf>
    <xf numFmtId="0" fontId="12" fillId="0" borderId="13" xfId="58" applyFont="1" applyFill="1" applyBorder="1" applyAlignment="1" applyProtection="1">
      <alignment horizontal="left" vertical="center"/>
      <protection/>
    </xf>
    <xf numFmtId="0" fontId="12" fillId="0" borderId="11" xfId="58" applyFont="1" applyFill="1" applyBorder="1" applyAlignment="1" applyProtection="1">
      <alignment horizontal="left" vertical="center"/>
      <protection/>
    </xf>
    <xf numFmtId="0" fontId="12" fillId="0" borderId="14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1" xfId="58" applyFont="1" applyFill="1" applyBorder="1" applyAlignment="1" applyProtection="1">
      <alignment horizontal="left"/>
      <protection/>
    </xf>
    <xf numFmtId="0" fontId="12" fillId="0" borderId="31" xfId="58" applyFont="1" applyFill="1" applyBorder="1" applyAlignment="1" applyProtection="1">
      <alignment horizontal="left" vertical="center"/>
      <protection/>
    </xf>
    <xf numFmtId="0" fontId="11" fillId="0" borderId="28" xfId="58" applyFont="1" applyFill="1" applyBorder="1" applyAlignment="1" applyProtection="1">
      <alignment vertical="center"/>
      <protection/>
    </xf>
    <xf numFmtId="0" fontId="12" fillId="0" borderId="12" xfId="58" applyFont="1" applyFill="1" applyBorder="1" applyAlignment="1" applyProtection="1">
      <alignment horizontal="left" vertical="center"/>
      <protection/>
    </xf>
    <xf numFmtId="0" fontId="11" fillId="0" borderId="23" xfId="58" applyFont="1" applyFill="1" applyBorder="1" applyAlignment="1" applyProtection="1">
      <alignment horizontal="left" vertical="center"/>
      <protection/>
    </xf>
    <xf numFmtId="0" fontId="12" fillId="0" borderId="10" xfId="58" applyFont="1" applyFill="1" applyBorder="1" applyAlignment="1" applyProtection="1">
      <alignment horizontal="left" vertical="center"/>
      <protection/>
    </xf>
    <xf numFmtId="0" fontId="11" fillId="0" borderId="23" xfId="58" applyFont="1" applyFill="1" applyBorder="1" applyAlignment="1" applyProtection="1">
      <alignment vertical="center"/>
      <protection/>
    </xf>
    <xf numFmtId="0" fontId="11" fillId="0" borderId="0" xfId="58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0" applyFont="1" applyFill="1" applyBorder="1" applyAlignment="1">
      <alignment vertical="center" wrapText="1"/>
    </xf>
    <xf numFmtId="0" fontId="11" fillId="0" borderId="56" xfId="0" applyFont="1" applyFill="1" applyBorder="1" applyAlignment="1" applyProtection="1">
      <alignment vertical="center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11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2" fillId="0" borderId="12" xfId="58" applyFont="1" applyFill="1" applyBorder="1" applyAlignment="1" applyProtection="1">
      <alignment horizontal="left" vertical="center"/>
      <protection/>
    </xf>
    <xf numFmtId="0" fontId="12" fillId="0" borderId="11" xfId="58" applyFont="1" applyFill="1" applyBorder="1" applyAlignment="1" applyProtection="1">
      <alignment horizontal="left" vertical="center"/>
      <protection/>
    </xf>
    <xf numFmtId="0" fontId="12" fillId="0" borderId="28" xfId="58" applyFont="1" applyFill="1" applyBorder="1" applyAlignment="1" applyProtection="1">
      <alignment horizontal="left" vertical="center"/>
      <protection/>
    </xf>
    <xf numFmtId="0" fontId="20" fillId="0" borderId="57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1" fillId="0" borderId="54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3" fontId="12" fillId="0" borderId="35" xfId="0" applyNumberFormat="1" applyFont="1" applyBorder="1" applyAlignment="1" applyProtection="1">
      <alignment horizontal="right"/>
      <protection locked="0"/>
    </xf>
    <xf numFmtId="3" fontId="25" fillId="0" borderId="35" xfId="0" applyNumberFormat="1" applyFont="1" applyBorder="1" applyAlignment="1">
      <alignment vertical="center"/>
    </xf>
    <xf numFmtId="3" fontId="12" fillId="0" borderId="35" xfId="0" applyNumberFormat="1" applyFont="1" applyBorder="1" applyAlignment="1" applyProtection="1">
      <alignment vertical="center"/>
      <protection locked="0"/>
    </xf>
    <xf numFmtId="3" fontId="12" fillId="0" borderId="35" xfId="0" applyNumberFormat="1" applyFont="1" applyBorder="1" applyAlignment="1" applyProtection="1">
      <alignment horizontal="right" vertical="center" indent="1"/>
      <protection locked="0"/>
    </xf>
    <xf numFmtId="3" fontId="12" fillId="0" borderId="35" xfId="0" applyNumberFormat="1" applyFont="1" applyFill="1" applyBorder="1" applyAlignment="1" applyProtection="1">
      <alignment horizontal="right" vertical="center" indent="1"/>
      <protection locked="0"/>
    </xf>
    <xf numFmtId="3" fontId="12" fillId="0" borderId="48" xfId="0" applyNumberFormat="1" applyFont="1" applyFill="1" applyBorder="1" applyAlignment="1" applyProtection="1">
      <alignment horizontal="right" vertical="center" indent="1"/>
      <protection locked="0"/>
    </xf>
    <xf numFmtId="3" fontId="3" fillId="0" borderId="47" xfId="0" applyNumberFormat="1" applyFont="1" applyFill="1" applyBorder="1" applyAlignment="1" applyProtection="1">
      <alignment horizontal="right" vertical="center" indent="1"/>
      <protection/>
    </xf>
    <xf numFmtId="0" fontId="0" fillId="0" borderId="11" xfId="0" applyBorder="1" applyAlignment="1">
      <alignment/>
    </xf>
    <xf numFmtId="0" fontId="12" fillId="0" borderId="18" xfId="0" applyFont="1" applyBorder="1" applyAlignment="1" applyProtection="1">
      <alignment horizontal="right" vertical="center" indent="1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164" fontId="10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48" xfId="0" applyNumberFormat="1" applyFont="1" applyFill="1" applyBorder="1" applyAlignment="1" applyProtection="1">
      <alignment vertical="center" wrapText="1"/>
      <protection locked="0"/>
    </xf>
    <xf numFmtId="164" fontId="11" fillId="0" borderId="57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164" fontId="1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/>
      <protection/>
    </xf>
    <xf numFmtId="0" fontId="15" fillId="0" borderId="0" xfId="0" applyFont="1" applyAlignment="1" applyProtection="1">
      <alignment horizontal="right" vertical="top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11" fillId="0" borderId="4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56" xfId="0" applyFont="1" applyFill="1" applyBorder="1" applyAlignment="1" applyProtection="1">
      <alignment horizontal="left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164" fontId="11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0" fontId="11" fillId="0" borderId="57" xfId="0" applyFont="1" applyFill="1" applyBorder="1" applyAlignment="1" applyProtection="1">
      <alignment vertical="center"/>
      <protection/>
    </xf>
    <xf numFmtId="3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0" applyFont="1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vertical="center" wrapText="1"/>
      <protection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3" fontId="0" fillId="0" borderId="43" xfId="0" applyNumberFormat="1" applyBorder="1" applyAlignment="1">
      <alignment/>
    </xf>
    <xf numFmtId="0" fontId="12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center" wrapText="1"/>
    </xf>
    <xf numFmtId="0" fontId="12" fillId="0" borderId="11" xfId="58" applyFont="1" applyFill="1" applyBorder="1" applyProtection="1">
      <alignment/>
      <protection/>
    </xf>
    <xf numFmtId="0" fontId="12" fillId="0" borderId="0" xfId="58" applyFont="1" applyFill="1" applyBorder="1" applyAlignment="1" applyProtection="1">
      <alignment/>
      <protection/>
    </xf>
    <xf numFmtId="164" fontId="11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58" applyFont="1" applyFill="1" applyBorder="1" applyProtection="1">
      <alignment/>
      <protection/>
    </xf>
    <xf numFmtId="164" fontId="11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58" applyFont="1" applyFill="1" applyBorder="1" applyProtection="1">
      <alignment/>
      <protection/>
    </xf>
    <xf numFmtId="164" fontId="16" fillId="0" borderId="5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0" xfId="58" applyFont="1" applyFill="1" applyBorder="1" applyAlignment="1" applyProtection="1">
      <alignment horizontal="right" vertical="center" inden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30" xfId="58" applyFont="1" applyFill="1" applyBorder="1" applyAlignment="1" applyProtection="1">
      <alignment horizontal="center" vertical="center" wrapText="1"/>
      <protection/>
    </xf>
    <xf numFmtId="164" fontId="12" fillId="0" borderId="30" xfId="58" applyNumberFormat="1" applyFont="1" applyFill="1" applyBorder="1" applyAlignment="1" applyProtection="1">
      <alignment vertical="center" wrapText="1"/>
      <protection locked="0"/>
    </xf>
    <xf numFmtId="164" fontId="11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1" fillId="0" borderId="39" xfId="58" applyFont="1" applyFill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6" fillId="0" borderId="28" xfId="0" applyFont="1" applyBorder="1" applyAlignment="1" applyProtection="1">
      <alignment horizontal="left" vertical="center"/>
      <protection/>
    </xf>
    <xf numFmtId="164" fontId="11" fillId="0" borderId="22" xfId="0" applyNumberFormat="1" applyFont="1" applyFill="1" applyBorder="1" applyAlignment="1" applyProtection="1">
      <alignment horizontal="left" vertical="center" indent="1"/>
      <protection/>
    </xf>
    <xf numFmtId="164" fontId="11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3" xfId="58" applyFont="1" applyFill="1" applyBorder="1" applyProtection="1">
      <alignment/>
      <protection/>
    </xf>
    <xf numFmtId="0" fontId="12" fillId="0" borderId="60" xfId="58" applyFont="1" applyFill="1" applyBorder="1" applyProtection="1">
      <alignment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top"/>
      <protection locked="0"/>
    </xf>
    <xf numFmtId="164" fontId="1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right" vertical="center" wrapText="1" inden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" fontId="12" fillId="0" borderId="0" xfId="0" applyNumberFormat="1" applyFont="1" applyFill="1" applyAlignment="1">
      <alignment vertical="center" wrapText="1"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11" fillId="0" borderId="34" xfId="0" applyFont="1" applyFill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vertical="center" wrapText="1"/>
      <protection/>
    </xf>
    <xf numFmtId="3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2" xfId="0" applyNumberFormat="1" applyFont="1" applyFill="1" applyBorder="1" applyAlignment="1">
      <alignment vertical="center" wrapText="1"/>
    </xf>
    <xf numFmtId="3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11" xfId="0" applyFont="1" applyBorder="1" applyAlignment="1">
      <alignment vertical="center" readingOrder="1"/>
    </xf>
    <xf numFmtId="0" fontId="3" fillId="0" borderId="26" xfId="0" applyFont="1" applyBorder="1" applyAlignment="1">
      <alignment horizontal="center" wrapText="1"/>
    </xf>
    <xf numFmtId="3" fontId="0" fillId="0" borderId="36" xfId="0" applyNumberFormat="1" applyBorder="1" applyAlignment="1">
      <alignment/>
    </xf>
    <xf numFmtId="0" fontId="73" fillId="0" borderId="0" xfId="0" applyFont="1" applyBorder="1" applyAlignment="1">
      <alignment vertical="center" readingOrder="1"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61" xfId="0" applyBorder="1" applyAlignment="1">
      <alignment/>
    </xf>
    <xf numFmtId="164" fontId="12" fillId="0" borderId="16" xfId="0" applyNumberFormat="1" applyFont="1" applyFill="1" applyBorder="1" applyAlignment="1" applyProtection="1">
      <alignment horizontal="left" vertical="center" indent="1"/>
      <protection/>
    </xf>
    <xf numFmtId="164" fontId="12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7" xfId="0" applyNumberFormat="1" applyFont="1" applyFill="1" applyBorder="1" applyAlignment="1" applyProtection="1">
      <alignment horizontal="left" vertical="center" indent="1"/>
      <protection/>
    </xf>
    <xf numFmtId="164" fontId="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2" xfId="0" applyNumberFormat="1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left" vertical="center" inden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58" applyFont="1" applyFill="1" applyBorder="1" applyAlignment="1" applyProtection="1">
      <alignment horizontal="center" vertical="center" wrapText="1"/>
      <protection/>
    </xf>
    <xf numFmtId="164" fontId="11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58" applyNumberFormat="1" applyFont="1" applyFill="1" applyBorder="1" applyAlignment="1" applyProtection="1">
      <alignment vertical="center" wrapText="1"/>
      <protection locked="0"/>
    </xf>
    <xf numFmtId="164" fontId="11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58" applyNumberFormat="1" applyFont="1" applyFill="1" applyBorder="1" applyAlignment="1" applyProtection="1">
      <alignment vertical="center" wrapText="1"/>
      <protection locked="0"/>
    </xf>
    <xf numFmtId="164" fontId="13" fillId="0" borderId="39" xfId="58" applyNumberFormat="1" applyFont="1" applyFill="1" applyBorder="1" applyAlignment="1" applyProtection="1">
      <alignment horizontal="left"/>
      <protection/>
    </xf>
    <xf numFmtId="164" fontId="13" fillId="0" borderId="0" xfId="58" applyNumberFormat="1" applyFont="1" applyFill="1" applyBorder="1" applyAlignment="1" applyProtection="1">
      <alignment horizontal="right"/>
      <protection/>
    </xf>
    <xf numFmtId="164" fontId="11" fillId="0" borderId="60" xfId="58" applyNumberFormat="1" applyFont="1" applyFill="1" applyBorder="1" applyAlignment="1" applyProtection="1">
      <alignment horizontal="center" vertical="center" wrapText="1"/>
      <protection locked="0"/>
    </xf>
    <xf numFmtId="0" fontId="12" fillId="0" borderId="67" xfId="58" applyFont="1" applyFill="1" applyBorder="1" applyProtection="1">
      <alignment/>
      <protection/>
    </xf>
    <xf numFmtId="164" fontId="11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1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69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1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58" applyNumberFormat="1" applyFont="1" applyFill="1" applyBorder="1" applyAlignment="1" applyProtection="1">
      <alignment vertical="center" wrapText="1"/>
      <protection locked="0"/>
    </xf>
    <xf numFmtId="0" fontId="11" fillId="0" borderId="16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/>
      <protection/>
    </xf>
    <xf numFmtId="0" fontId="11" fillId="0" borderId="42" xfId="58" applyFont="1" applyFill="1" applyBorder="1" applyAlignment="1" applyProtection="1">
      <alignment horizontal="center" vertical="center" wrapText="1"/>
      <protection/>
    </xf>
    <xf numFmtId="0" fontId="11" fillId="0" borderId="20" xfId="58" applyFont="1" applyFill="1" applyBorder="1" applyAlignment="1" applyProtection="1">
      <alignment horizontal="center" vertical="center" wrapText="1"/>
      <protection/>
    </xf>
    <xf numFmtId="0" fontId="11" fillId="0" borderId="71" xfId="58" applyFont="1" applyFill="1" applyBorder="1" applyAlignment="1" applyProtection="1">
      <alignment horizontal="center" vertical="center"/>
      <protection/>
    </xf>
    <xf numFmtId="0" fontId="11" fillId="0" borderId="67" xfId="58" applyFont="1" applyFill="1" applyBorder="1" applyAlignment="1" applyProtection="1">
      <alignment horizontal="center" vertical="center" wrapText="1"/>
      <protection/>
    </xf>
    <xf numFmtId="164" fontId="12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74" fillId="0" borderId="59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right" vertic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19" borderId="11" xfId="0" applyFill="1" applyBorder="1" applyAlignment="1">
      <alignment/>
    </xf>
    <xf numFmtId="3" fontId="0" fillId="19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5" fillId="0" borderId="0" xfId="0" applyFont="1" applyAlignment="1">
      <alignment/>
    </xf>
    <xf numFmtId="4" fontId="0" fillId="0" borderId="11" xfId="0" applyNumberFormat="1" applyFill="1" applyBorder="1" applyAlignment="1">
      <alignment/>
    </xf>
    <xf numFmtId="0" fontId="12" fillId="0" borderId="42" xfId="58" applyFont="1" applyFill="1" applyBorder="1" applyProtection="1">
      <alignment/>
      <protection/>
    </xf>
    <xf numFmtId="0" fontId="17" fillId="0" borderId="0" xfId="0" applyFont="1" applyFill="1" applyBorder="1" applyAlignment="1">
      <alignment vertical="center" wrapText="1"/>
    </xf>
    <xf numFmtId="3" fontId="75" fillId="0" borderId="0" xfId="0" applyNumberFormat="1" applyFont="1" applyBorder="1" applyAlignment="1">
      <alignment wrapText="1"/>
    </xf>
    <xf numFmtId="3" fontId="75" fillId="0" borderId="0" xfId="0" applyNumberFormat="1" applyFont="1" applyBorder="1" applyAlignment="1">
      <alignment/>
    </xf>
    <xf numFmtId="0" fontId="76" fillId="0" borderId="0" xfId="0" applyFont="1" applyFill="1" applyAlignment="1">
      <alignment vertical="center" wrapText="1"/>
    </xf>
    <xf numFmtId="0" fontId="76" fillId="0" borderId="0" xfId="0" applyFont="1" applyFill="1" applyAlignment="1" applyProtection="1">
      <alignment vertical="center" wrapText="1"/>
      <protection/>
    </xf>
    <xf numFmtId="0" fontId="77" fillId="0" borderId="0" xfId="0" applyFont="1" applyFill="1" applyAlignment="1" applyProtection="1">
      <alignment vertical="center" wrapText="1"/>
      <protection/>
    </xf>
    <xf numFmtId="0" fontId="78" fillId="0" borderId="0" xfId="0" applyFon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164" fontId="1" fillId="0" borderId="30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61" xfId="0" applyFont="1" applyFill="1" applyBorder="1" applyAlignment="1" applyProtection="1">
      <alignment vertical="center" wrapText="1"/>
      <protection/>
    </xf>
    <xf numFmtId="164" fontId="0" fillId="0" borderId="30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6" xfId="0" applyFont="1" applyFill="1" applyBorder="1" applyAlignment="1" applyProtection="1">
      <alignment vertical="center"/>
      <protection/>
    </xf>
    <xf numFmtId="0" fontId="11" fillId="0" borderId="77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0" fontId="12" fillId="0" borderId="77" xfId="0" applyFont="1" applyFill="1" applyBorder="1" applyAlignment="1" applyProtection="1">
      <alignment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 indent="1"/>
      <protection/>
    </xf>
    <xf numFmtId="0" fontId="12" fillId="0" borderId="70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58" applyFont="1" applyFill="1" applyBorder="1" applyAlignment="1" applyProtection="1">
      <alignment horizontal="left" vertical="center"/>
      <protection/>
    </xf>
    <xf numFmtId="164" fontId="11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vertical="center" wrapText="1"/>
      <protection/>
    </xf>
    <xf numFmtId="0" fontId="12" fillId="0" borderId="78" xfId="0" applyFont="1" applyFill="1" applyBorder="1" applyAlignment="1" applyProtection="1">
      <alignment vertical="center" wrapText="1"/>
      <protection/>
    </xf>
    <xf numFmtId="0" fontId="11" fillId="0" borderId="28" xfId="58" applyFont="1" applyFill="1" applyBorder="1" applyAlignment="1" applyProtection="1">
      <alignment horizontal="left" vertical="center"/>
      <protection/>
    </xf>
    <xf numFmtId="164" fontId="11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79" xfId="0" applyFont="1" applyFill="1" applyBorder="1" applyAlignment="1" applyProtection="1">
      <alignment horizontal="left" vertical="center" wrapText="1"/>
      <protection/>
    </xf>
    <xf numFmtId="0" fontId="12" fillId="0" borderId="59" xfId="0" applyFont="1" applyFill="1" applyBorder="1" applyAlignment="1" applyProtection="1">
      <alignment vertical="center"/>
      <protection/>
    </xf>
    <xf numFmtId="0" fontId="12" fillId="0" borderId="59" xfId="0" applyFont="1" applyFill="1" applyBorder="1" applyAlignment="1" applyProtection="1">
      <alignment horizontal="right" vertical="center" wrapText="1" inden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2" fillId="0" borderId="60" xfId="0" applyFont="1" applyFill="1" applyBorder="1" applyAlignment="1" applyProtection="1">
      <alignment vertical="center" wrapText="1"/>
      <protection/>
    </xf>
    <xf numFmtId="3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6" xfId="0" applyFont="1" applyFill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11" fillId="0" borderId="39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68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>
      <alignment horizontal="center" vertical="center" wrapText="1"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164" fontId="11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164" fontId="11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0" xfId="58" applyNumberFormat="1" applyFont="1" applyFill="1" applyBorder="1" applyAlignment="1" applyProtection="1">
      <alignment horizontal="left" vertical="center"/>
      <protection/>
    </xf>
    <xf numFmtId="0" fontId="11" fillId="0" borderId="0" xfId="58" applyFont="1" applyFill="1" applyBorder="1" applyAlignment="1" applyProtection="1">
      <alignment horizontal="center"/>
      <protection/>
    </xf>
    <xf numFmtId="164" fontId="11" fillId="0" borderId="39" xfId="5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46" xfId="0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Alignment="1" applyProtection="1">
      <alignment horizontal="center" textRotation="180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59" xfId="0" applyNumberFormat="1" applyFont="1" applyFill="1" applyBorder="1" applyAlignment="1" applyProtection="1">
      <alignment horizontal="center" vertical="center"/>
      <protection/>
    </xf>
    <xf numFmtId="164" fontId="6" fillId="0" borderId="76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46" xfId="0" applyNumberFormat="1" applyFont="1" applyFill="1" applyBorder="1" applyAlignment="1" applyProtection="1">
      <alignment horizontal="right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right"/>
      <protection/>
    </xf>
    <xf numFmtId="0" fontId="3" fillId="0" borderId="81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/>
      <protection/>
    </xf>
    <xf numFmtId="0" fontId="6" fillId="0" borderId="34" xfId="0" applyFont="1" applyBorder="1" applyAlignment="1" applyProtection="1">
      <alignment horizontal="left" vertical="center" indent="2"/>
      <protection/>
    </xf>
    <xf numFmtId="0" fontId="6" fillId="0" borderId="57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4" xfId="0" applyBorder="1" applyAlignment="1">
      <alignment horizontal="right"/>
    </xf>
    <xf numFmtId="164" fontId="5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91</v>
      </c>
    </row>
    <row r="4" spans="1:2" ht="12.75">
      <c r="A4" s="53"/>
      <c r="B4" s="53"/>
    </row>
    <row r="5" spans="1:2" s="62" customFormat="1" ht="15.75">
      <c r="A5" s="45" t="s">
        <v>335</v>
      </c>
      <c r="B5" s="61"/>
    </row>
    <row r="6" spans="1:2" ht="12.75">
      <c r="A6" s="53"/>
      <c r="B6" s="53"/>
    </row>
    <row r="7" spans="1:2" ht="12.75">
      <c r="A7" s="53" t="s">
        <v>473</v>
      </c>
      <c r="B7" s="53" t="s">
        <v>476</v>
      </c>
    </row>
    <row r="8" spans="1:2" ht="12.75">
      <c r="A8" s="53" t="s">
        <v>474</v>
      </c>
      <c r="B8" s="53" t="s">
        <v>477</v>
      </c>
    </row>
    <row r="9" spans="1:2" ht="12.75">
      <c r="A9" s="53" t="s">
        <v>475</v>
      </c>
      <c r="B9" s="53" t="s">
        <v>478</v>
      </c>
    </row>
    <row r="10" spans="1:2" ht="12.75">
      <c r="A10" s="53"/>
      <c r="B10" s="53"/>
    </row>
    <row r="11" spans="1:2" ht="12.75">
      <c r="A11" s="53"/>
      <c r="B11" s="53"/>
    </row>
    <row r="12" spans="1:2" s="62" customFormat="1" ht="15.75">
      <c r="A12" s="45" t="str">
        <f>+CONCATENATE(LEFT(A5,4),". évi előirányzat KIADÁSOK")</f>
        <v>2015. évi előirányzat KIADÁSOK</v>
      </c>
      <c r="B12" s="61"/>
    </row>
    <row r="13" spans="1:2" ht="12.75">
      <c r="A13" s="53"/>
      <c r="B13" s="53"/>
    </row>
    <row r="14" spans="1:2" ht="12.75">
      <c r="A14" s="53" t="s">
        <v>479</v>
      </c>
      <c r="B14" s="53" t="s">
        <v>394</v>
      </c>
    </row>
    <row r="15" spans="1:2" ht="12.75">
      <c r="A15" s="53" t="s">
        <v>480</v>
      </c>
      <c r="B15" s="53" t="s">
        <v>395</v>
      </c>
    </row>
    <row r="16" spans="1:2" ht="12.75">
      <c r="A16" s="53" t="s">
        <v>481</v>
      </c>
      <c r="B16" s="53" t="s">
        <v>396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60"/>
  <sheetViews>
    <sheetView workbookViewId="0" topLeftCell="A13">
      <selection activeCell="D48" sqref="D48"/>
    </sheetView>
  </sheetViews>
  <sheetFormatPr defaultColWidth="9.00390625" defaultRowHeight="12.75"/>
  <cols>
    <col min="1" max="1" width="13.875" style="306" customWidth="1"/>
    <col min="2" max="2" width="50.875" style="307" customWidth="1"/>
    <col min="3" max="6" width="12.875" style="301" customWidth="1"/>
    <col min="7" max="10" width="8.875" style="301" customWidth="1"/>
    <col min="11" max="16384" width="9.375" style="301" customWidth="1"/>
  </cols>
  <sheetData>
    <row r="1" spans="1:3" s="75" customFormat="1" ht="21" customHeight="1" thickBot="1">
      <c r="A1" s="74"/>
      <c r="B1" s="262"/>
      <c r="C1" s="146" t="str">
        <f>+CONCATENATE("9.3. melléklet a ……/",LEFT(ÖSSZEFÜGGÉSEK!A5,4),". (….) önkormányzati rendelethez")</f>
        <v>9.3. melléklet a ……/2015. (….) önkormányzati rendelethez</v>
      </c>
    </row>
    <row r="2" spans="1:6" s="147" customFormat="1" ht="25.5" customHeight="1">
      <c r="A2" s="377" t="s">
        <v>127</v>
      </c>
      <c r="B2" s="633" t="s">
        <v>439</v>
      </c>
      <c r="C2" s="634"/>
      <c r="D2" s="634"/>
      <c r="E2" s="634"/>
      <c r="F2" s="635"/>
    </row>
    <row r="3" spans="1:6" s="147" customFormat="1" ht="16.5" thickBot="1">
      <c r="A3" s="378" t="s">
        <v>126</v>
      </c>
      <c r="B3" s="636" t="s">
        <v>308</v>
      </c>
      <c r="C3" s="637"/>
      <c r="D3" s="637"/>
      <c r="E3" s="637"/>
      <c r="F3" s="638"/>
    </row>
    <row r="4" spans="1:6" s="148" customFormat="1" ht="15.75" customHeight="1" thickBot="1">
      <c r="A4" s="538"/>
      <c r="B4" s="639" t="s">
        <v>40</v>
      </c>
      <c r="C4" s="640"/>
      <c r="D4" s="640"/>
      <c r="E4" s="640"/>
      <c r="F4" s="641"/>
    </row>
    <row r="5" spans="1:6" ht="13.5" thickBot="1">
      <c r="A5" s="117" t="s">
        <v>128</v>
      </c>
      <c r="B5" s="274" t="s">
        <v>41</v>
      </c>
      <c r="C5" s="275" t="s">
        <v>42</v>
      </c>
      <c r="D5" s="276" t="s">
        <v>456</v>
      </c>
      <c r="E5" s="276" t="s">
        <v>483</v>
      </c>
      <c r="F5" s="539" t="s">
        <v>456</v>
      </c>
    </row>
    <row r="6" spans="1:6" s="149" customFormat="1" ht="12.75" customHeight="1" thickBot="1">
      <c r="A6" s="68" t="s">
        <v>397</v>
      </c>
      <c r="B6" s="263" t="s">
        <v>398</v>
      </c>
      <c r="C6" s="239" t="s">
        <v>399</v>
      </c>
      <c r="D6" s="260"/>
      <c r="E6" s="260"/>
      <c r="F6" s="540"/>
    </row>
    <row r="7" spans="1:6" s="149" customFormat="1" ht="15.75" customHeight="1" thickBot="1">
      <c r="A7" s="76"/>
      <c r="B7" s="264" t="s">
        <v>43</v>
      </c>
      <c r="C7" s="248"/>
      <c r="D7" s="260"/>
      <c r="E7" s="260"/>
      <c r="F7" s="540"/>
    </row>
    <row r="8" spans="1:6" s="150" customFormat="1" ht="12" customHeight="1" thickBot="1">
      <c r="A8" s="68" t="s">
        <v>7</v>
      </c>
      <c r="B8" s="265" t="s">
        <v>415</v>
      </c>
      <c r="C8" s="249">
        <f>SUM(C9:C19)</f>
        <v>19484</v>
      </c>
      <c r="D8" s="249">
        <v>19484</v>
      </c>
      <c r="E8" s="249">
        <f>SUM(E9:E19)</f>
        <v>0</v>
      </c>
      <c r="F8" s="92">
        <f>SUM(F9:F19)</f>
        <v>19484</v>
      </c>
    </row>
    <row r="9" spans="1:6" s="150" customFormat="1" ht="12" customHeight="1">
      <c r="A9" s="143" t="s">
        <v>66</v>
      </c>
      <c r="B9" s="226" t="s">
        <v>183</v>
      </c>
      <c r="C9" s="250"/>
      <c r="D9" s="261"/>
      <c r="E9" s="261"/>
      <c r="F9" s="541"/>
    </row>
    <row r="10" spans="1:6" s="150" customFormat="1" ht="12" customHeight="1">
      <c r="A10" s="144" t="s">
        <v>67</v>
      </c>
      <c r="B10" s="227" t="s">
        <v>184</v>
      </c>
      <c r="C10" s="87">
        <v>0</v>
      </c>
      <c r="D10" s="261"/>
      <c r="E10" s="261"/>
      <c r="F10" s="541"/>
    </row>
    <row r="11" spans="1:6" s="150" customFormat="1" ht="12" customHeight="1">
      <c r="A11" s="144" t="s">
        <v>68</v>
      </c>
      <c r="B11" s="227" t="s">
        <v>185</v>
      </c>
      <c r="C11" s="87">
        <v>42</v>
      </c>
      <c r="D11" s="261">
        <v>42</v>
      </c>
      <c r="E11" s="341"/>
      <c r="F11" s="542">
        <f>SUM(D11:E11)</f>
        <v>42</v>
      </c>
    </row>
    <row r="12" spans="1:6" s="150" customFormat="1" ht="12" customHeight="1">
      <c r="A12" s="144" t="s">
        <v>69</v>
      </c>
      <c r="B12" s="227" t="s">
        <v>186</v>
      </c>
      <c r="C12" s="87"/>
      <c r="D12" s="261">
        <v>0</v>
      </c>
      <c r="E12" s="341"/>
      <c r="F12" s="542">
        <f aca="true" t="shared" si="0" ref="F12:F19">SUM(D12:E12)</f>
        <v>0</v>
      </c>
    </row>
    <row r="13" spans="1:6" s="150" customFormat="1" ht="12" customHeight="1">
      <c r="A13" s="144" t="s">
        <v>88</v>
      </c>
      <c r="B13" s="227" t="s">
        <v>187</v>
      </c>
      <c r="C13" s="87">
        <v>8050</v>
      </c>
      <c r="D13" s="261">
        <v>8050</v>
      </c>
      <c r="E13" s="341"/>
      <c r="F13" s="542">
        <f t="shared" si="0"/>
        <v>8050</v>
      </c>
    </row>
    <row r="14" spans="1:6" s="150" customFormat="1" ht="12" customHeight="1">
      <c r="A14" s="144" t="s">
        <v>70</v>
      </c>
      <c r="B14" s="227" t="s">
        <v>309</v>
      </c>
      <c r="C14" s="87">
        <v>4142</v>
      </c>
      <c r="D14" s="261">
        <v>4142</v>
      </c>
      <c r="E14" s="341"/>
      <c r="F14" s="542">
        <f t="shared" si="0"/>
        <v>4142</v>
      </c>
    </row>
    <row r="15" spans="1:6" s="150" customFormat="1" ht="12" customHeight="1">
      <c r="A15" s="144" t="s">
        <v>71</v>
      </c>
      <c r="B15" s="236" t="s">
        <v>310</v>
      </c>
      <c r="C15" s="87"/>
      <c r="D15" s="261">
        <v>0</v>
      </c>
      <c r="E15" s="341"/>
      <c r="F15" s="542">
        <f t="shared" si="0"/>
        <v>0</v>
      </c>
    </row>
    <row r="16" spans="1:6" s="150" customFormat="1" ht="12" customHeight="1">
      <c r="A16" s="144" t="s">
        <v>78</v>
      </c>
      <c r="B16" s="227" t="s">
        <v>190</v>
      </c>
      <c r="C16" s="114"/>
      <c r="D16" s="261">
        <v>0</v>
      </c>
      <c r="E16" s="341"/>
      <c r="F16" s="542">
        <f t="shared" si="0"/>
        <v>0</v>
      </c>
    </row>
    <row r="17" spans="1:6" s="150" customFormat="1" ht="12" customHeight="1">
      <c r="A17" s="144" t="s">
        <v>79</v>
      </c>
      <c r="B17" s="227" t="s">
        <v>191</v>
      </c>
      <c r="C17" s="87"/>
      <c r="D17" s="261">
        <v>0</v>
      </c>
      <c r="E17" s="341"/>
      <c r="F17" s="542">
        <f t="shared" si="0"/>
        <v>0</v>
      </c>
    </row>
    <row r="18" spans="1:6" s="150" customFormat="1" ht="12" customHeight="1">
      <c r="A18" s="144" t="s">
        <v>80</v>
      </c>
      <c r="B18" s="227" t="s">
        <v>340</v>
      </c>
      <c r="C18" s="251"/>
      <c r="D18" s="261">
        <v>0</v>
      </c>
      <c r="E18" s="341"/>
      <c r="F18" s="542">
        <f t="shared" si="0"/>
        <v>0</v>
      </c>
    </row>
    <row r="19" spans="1:6" s="150" customFormat="1" ht="12" customHeight="1" thickBot="1">
      <c r="A19" s="144" t="s">
        <v>81</v>
      </c>
      <c r="B19" s="236" t="s">
        <v>192</v>
      </c>
      <c r="C19" s="251">
        <v>7250</v>
      </c>
      <c r="D19" s="261">
        <v>7250</v>
      </c>
      <c r="E19" s="341"/>
      <c r="F19" s="542">
        <f t="shared" si="0"/>
        <v>7250</v>
      </c>
    </row>
    <row r="20" spans="1:6" s="150" customFormat="1" ht="12" customHeight="1" thickBot="1">
      <c r="A20" s="68" t="s">
        <v>8</v>
      </c>
      <c r="B20" s="265" t="s">
        <v>311</v>
      </c>
      <c r="C20" s="249">
        <f>SUM(C21:C23)</f>
        <v>0</v>
      </c>
      <c r="D20" s="249">
        <v>0</v>
      </c>
      <c r="E20" s="249">
        <f>SUM(E21:E23)</f>
        <v>0</v>
      </c>
      <c r="F20" s="92">
        <f>SUM(F21:F23)</f>
        <v>0</v>
      </c>
    </row>
    <row r="21" spans="1:6" s="150" customFormat="1" ht="12" customHeight="1">
      <c r="A21" s="144" t="s">
        <v>72</v>
      </c>
      <c r="B21" s="234" t="s">
        <v>161</v>
      </c>
      <c r="C21" s="87"/>
      <c r="D21" s="261"/>
      <c r="E21" s="261"/>
      <c r="F21" s="541"/>
    </row>
    <row r="22" spans="1:6" s="150" customFormat="1" ht="12" customHeight="1">
      <c r="A22" s="144" t="s">
        <v>73</v>
      </c>
      <c r="B22" s="227" t="s">
        <v>312</v>
      </c>
      <c r="C22" s="87"/>
      <c r="D22" s="261"/>
      <c r="E22" s="261"/>
      <c r="F22" s="541"/>
    </row>
    <row r="23" spans="1:6" s="150" customFormat="1" ht="12" customHeight="1">
      <c r="A23" s="144" t="s">
        <v>74</v>
      </c>
      <c r="B23" s="227" t="s">
        <v>313</v>
      </c>
      <c r="C23" s="87"/>
      <c r="D23" s="261"/>
      <c r="E23" s="261"/>
      <c r="F23" s="541"/>
    </row>
    <row r="24" spans="1:6" s="150" customFormat="1" ht="12" customHeight="1" thickBot="1">
      <c r="A24" s="144" t="s">
        <v>75</v>
      </c>
      <c r="B24" s="227" t="s">
        <v>420</v>
      </c>
      <c r="C24" s="87"/>
      <c r="D24" s="261"/>
      <c r="E24" s="261"/>
      <c r="F24" s="541"/>
    </row>
    <row r="25" spans="1:6" s="150" customFormat="1" ht="12" customHeight="1" thickBot="1">
      <c r="A25" s="70" t="s">
        <v>9</v>
      </c>
      <c r="B25" s="235" t="s">
        <v>104</v>
      </c>
      <c r="C25" s="252"/>
      <c r="D25" s="252"/>
      <c r="E25" s="252"/>
      <c r="F25" s="543"/>
    </row>
    <row r="26" spans="1:6" s="150" customFormat="1" ht="12" customHeight="1" thickBot="1">
      <c r="A26" s="70" t="s">
        <v>10</v>
      </c>
      <c r="B26" s="235" t="s">
        <v>314</v>
      </c>
      <c r="C26" s="249">
        <f>+C27+C28</f>
        <v>0</v>
      </c>
      <c r="D26" s="249">
        <v>0</v>
      </c>
      <c r="E26" s="249">
        <f>+E27+E28</f>
        <v>0</v>
      </c>
      <c r="F26" s="92">
        <f>+F27+F28</f>
        <v>0</v>
      </c>
    </row>
    <row r="27" spans="1:6" s="150" customFormat="1" ht="12" customHeight="1">
      <c r="A27" s="145" t="s">
        <v>170</v>
      </c>
      <c r="B27" s="266" t="s">
        <v>312</v>
      </c>
      <c r="C27" s="253"/>
      <c r="D27" s="261"/>
      <c r="E27" s="261"/>
      <c r="F27" s="541"/>
    </row>
    <row r="28" spans="1:6" s="150" customFormat="1" ht="12" customHeight="1">
      <c r="A28" s="145" t="s">
        <v>173</v>
      </c>
      <c r="B28" s="267" t="s">
        <v>315</v>
      </c>
      <c r="C28" s="254"/>
      <c r="D28" s="261"/>
      <c r="E28" s="261"/>
      <c r="F28" s="541"/>
    </row>
    <row r="29" spans="1:6" s="150" customFormat="1" ht="12" customHeight="1" thickBot="1">
      <c r="A29" s="144" t="s">
        <v>174</v>
      </c>
      <c r="B29" s="268" t="s">
        <v>421</v>
      </c>
      <c r="C29" s="255"/>
      <c r="D29" s="261"/>
      <c r="E29" s="261"/>
      <c r="F29" s="541"/>
    </row>
    <row r="30" spans="1:6" s="150" customFormat="1" ht="12" customHeight="1" thickBot="1">
      <c r="A30" s="70" t="s">
        <v>11</v>
      </c>
      <c r="B30" s="235" t="s">
        <v>316</v>
      </c>
      <c r="C30" s="249">
        <f>+C31+C32+C33</f>
        <v>0</v>
      </c>
      <c r="D30" s="249">
        <v>0</v>
      </c>
      <c r="E30" s="249">
        <f>+E31+E32+E33</f>
        <v>0</v>
      </c>
      <c r="F30" s="92">
        <f>+F31+F32+F33</f>
        <v>0</v>
      </c>
    </row>
    <row r="31" spans="1:6" s="150" customFormat="1" ht="12" customHeight="1">
      <c r="A31" s="145" t="s">
        <v>59</v>
      </c>
      <c r="B31" s="266" t="s">
        <v>197</v>
      </c>
      <c r="C31" s="253"/>
      <c r="D31" s="261"/>
      <c r="E31" s="261"/>
      <c r="F31" s="541"/>
    </row>
    <row r="32" spans="1:6" s="150" customFormat="1" ht="12" customHeight="1">
      <c r="A32" s="145" t="s">
        <v>60</v>
      </c>
      <c r="B32" s="267" t="s">
        <v>198</v>
      </c>
      <c r="C32" s="254"/>
      <c r="D32" s="261"/>
      <c r="E32" s="261"/>
      <c r="F32" s="541"/>
    </row>
    <row r="33" spans="1:6" s="150" customFormat="1" ht="12" customHeight="1" thickBot="1">
      <c r="A33" s="144" t="s">
        <v>61</v>
      </c>
      <c r="B33" s="268" t="s">
        <v>199</v>
      </c>
      <c r="C33" s="255"/>
      <c r="D33" s="261"/>
      <c r="E33" s="261"/>
      <c r="F33" s="541"/>
    </row>
    <row r="34" spans="1:6" s="150" customFormat="1" ht="12" customHeight="1" thickBot="1">
      <c r="A34" s="70" t="s">
        <v>12</v>
      </c>
      <c r="B34" s="235" t="s">
        <v>285</v>
      </c>
      <c r="C34" s="252"/>
      <c r="D34" s="261"/>
      <c r="E34" s="261"/>
      <c r="F34" s="541"/>
    </row>
    <row r="35" spans="1:6" s="150" customFormat="1" ht="12" customHeight="1" thickBot="1">
      <c r="A35" s="70" t="s">
        <v>13</v>
      </c>
      <c r="B35" s="235" t="s">
        <v>317</v>
      </c>
      <c r="C35" s="256"/>
      <c r="D35" s="261"/>
      <c r="E35" s="261"/>
      <c r="F35" s="541"/>
    </row>
    <row r="36" spans="1:6" s="150" customFormat="1" ht="12" customHeight="1" thickBot="1">
      <c r="A36" s="68" t="s">
        <v>14</v>
      </c>
      <c r="B36" s="235" t="s">
        <v>422</v>
      </c>
      <c r="C36" s="257">
        <f>+C8+C20+C25+C26+C30+C34+C35</f>
        <v>19484</v>
      </c>
      <c r="D36" s="257">
        <v>19484</v>
      </c>
      <c r="E36" s="257">
        <f>+E8+E20+E25+E26+E30+E34+E35</f>
        <v>0</v>
      </c>
      <c r="F36" s="544">
        <f>+F8+F20+F25+F26+F30+F34+F35</f>
        <v>19484</v>
      </c>
    </row>
    <row r="37" spans="1:6" s="150" customFormat="1" ht="12" customHeight="1" thickBot="1">
      <c r="A37" s="77" t="s">
        <v>15</v>
      </c>
      <c r="B37" s="235" t="s">
        <v>319</v>
      </c>
      <c r="C37" s="257">
        <f>+C38+C39+C40</f>
        <v>68026</v>
      </c>
      <c r="D37" s="257">
        <v>67064</v>
      </c>
      <c r="E37" s="257">
        <f>+E38+E39+E40</f>
        <v>165</v>
      </c>
      <c r="F37" s="544">
        <f>+F38+F39+F40</f>
        <v>64416</v>
      </c>
    </row>
    <row r="38" spans="1:6" s="150" customFormat="1" ht="12" customHeight="1">
      <c r="A38" s="145" t="s">
        <v>320</v>
      </c>
      <c r="B38" s="266" t="s">
        <v>143</v>
      </c>
      <c r="C38" s="253"/>
      <c r="D38" s="261">
        <v>3173</v>
      </c>
      <c r="E38" s="341"/>
      <c r="F38" s="542">
        <f>SUM(D38:E38)</f>
        <v>3173</v>
      </c>
    </row>
    <row r="39" spans="1:6" s="150" customFormat="1" ht="12" customHeight="1">
      <c r="A39" s="145" t="s">
        <v>321</v>
      </c>
      <c r="B39" s="267" t="s">
        <v>2</v>
      </c>
      <c r="C39" s="254"/>
      <c r="D39" s="261">
        <v>0</v>
      </c>
      <c r="E39" s="341"/>
      <c r="F39" s="542">
        <f>SUM(D39:E39)</f>
        <v>0</v>
      </c>
    </row>
    <row r="40" spans="1:8" s="150" customFormat="1" ht="12" customHeight="1" thickBot="1">
      <c r="A40" s="144" t="s">
        <v>322</v>
      </c>
      <c r="B40" s="268" t="s">
        <v>323</v>
      </c>
      <c r="C40" s="255">
        <v>68026</v>
      </c>
      <c r="D40" s="261">
        <v>61078</v>
      </c>
      <c r="E40" s="341">
        <v>165</v>
      </c>
      <c r="F40" s="542">
        <f>SUM(D40:E40)</f>
        <v>61243</v>
      </c>
      <c r="G40" s="536"/>
      <c r="H40" s="537"/>
    </row>
    <row r="41" spans="1:6" s="150" customFormat="1" ht="15" customHeight="1" thickBot="1">
      <c r="A41" s="77" t="s">
        <v>16</v>
      </c>
      <c r="B41" s="269" t="s">
        <v>324</v>
      </c>
      <c r="C41" s="240">
        <f>+C36+C37</f>
        <v>87510</v>
      </c>
      <c r="D41" s="240">
        <v>86548</v>
      </c>
      <c r="E41" s="240">
        <f>+E36+E37</f>
        <v>165</v>
      </c>
      <c r="F41" s="545">
        <f>+F36+F37</f>
        <v>83900</v>
      </c>
    </row>
    <row r="42" spans="1:6" s="150" customFormat="1" ht="15" customHeight="1">
      <c r="A42" s="546"/>
      <c r="B42" s="270"/>
      <c r="C42" s="111"/>
      <c r="D42" s="273"/>
      <c r="E42" s="273"/>
      <c r="F42" s="547"/>
    </row>
    <row r="43" spans="1:6" ht="13.5" thickBot="1">
      <c r="A43" s="548"/>
      <c r="B43" s="549"/>
      <c r="C43" s="550"/>
      <c r="D43" s="340"/>
      <c r="E43" s="340"/>
      <c r="F43" s="551"/>
    </row>
    <row r="44" spans="1:6" s="149" customFormat="1" ht="16.5" customHeight="1" thickBot="1">
      <c r="A44" s="79"/>
      <c r="B44" s="642" t="s">
        <v>44</v>
      </c>
      <c r="C44" s="642"/>
      <c r="D44" s="642"/>
      <c r="E44" s="642"/>
      <c r="F44" s="643"/>
    </row>
    <row r="45" spans="1:6" s="303" customFormat="1" ht="12" customHeight="1" thickBot="1">
      <c r="A45" s="70" t="s">
        <v>7</v>
      </c>
      <c r="B45" s="235" t="s">
        <v>325</v>
      </c>
      <c r="C45" s="249">
        <f>SUM(C46:C50)</f>
        <v>86210</v>
      </c>
      <c r="D45" s="249">
        <v>85248</v>
      </c>
      <c r="E45" s="249">
        <f>SUM(E46:E50)</f>
        <v>165</v>
      </c>
      <c r="F45" s="92">
        <f>SUM(F46:F50)</f>
        <v>82600</v>
      </c>
    </row>
    <row r="46" spans="1:10" ht="12" customHeight="1">
      <c r="A46" s="144" t="s">
        <v>66</v>
      </c>
      <c r="B46" s="234" t="s">
        <v>37</v>
      </c>
      <c r="C46" s="253">
        <v>41779</v>
      </c>
      <c r="D46" s="304">
        <v>42081</v>
      </c>
      <c r="E46" s="305">
        <v>135</v>
      </c>
      <c r="F46" s="552">
        <f>SUM(D46:E46)</f>
        <v>42216</v>
      </c>
      <c r="G46" s="301">
        <v>21</v>
      </c>
      <c r="H46" s="301">
        <v>34</v>
      </c>
      <c r="I46" s="301">
        <v>80</v>
      </c>
      <c r="J46" s="301">
        <f>SUM(G46:I46)</f>
        <v>135</v>
      </c>
    </row>
    <row r="47" spans="1:10" ht="12" customHeight="1">
      <c r="A47" s="144" t="s">
        <v>67</v>
      </c>
      <c r="B47" s="227" t="s">
        <v>113</v>
      </c>
      <c r="C47" s="258">
        <v>12821</v>
      </c>
      <c r="D47" s="304">
        <v>13041</v>
      </c>
      <c r="E47" s="305">
        <v>30</v>
      </c>
      <c r="F47" s="552">
        <f>SUM(D47:E47)</f>
        <v>13071</v>
      </c>
      <c r="H47" s="301">
        <v>9</v>
      </c>
      <c r="I47" s="301">
        <v>21</v>
      </c>
      <c r="J47" s="301">
        <f>SUM(G47:I47)</f>
        <v>30</v>
      </c>
    </row>
    <row r="48" spans="1:6" ht="12" customHeight="1">
      <c r="A48" s="144" t="s">
        <v>68</v>
      </c>
      <c r="B48" s="227" t="s">
        <v>87</v>
      </c>
      <c r="C48" s="258">
        <v>31610</v>
      </c>
      <c r="D48" s="304">
        <v>27313</v>
      </c>
      <c r="E48" s="305"/>
      <c r="F48" s="552">
        <f>SUM(D48:E48)</f>
        <v>27313</v>
      </c>
    </row>
    <row r="49" spans="1:6" ht="12" customHeight="1">
      <c r="A49" s="144" t="s">
        <v>69</v>
      </c>
      <c r="B49" s="227" t="s">
        <v>114</v>
      </c>
      <c r="C49" s="258"/>
      <c r="D49" s="304">
        <v>0</v>
      </c>
      <c r="E49" s="305">
        <f>SUM(C49:D49)</f>
        <v>0</v>
      </c>
      <c r="F49" s="552">
        <f>SUM(D49:E49)</f>
        <v>0</v>
      </c>
    </row>
    <row r="50" spans="1:7" ht="12" customHeight="1" thickBot="1">
      <c r="A50" s="144" t="s">
        <v>88</v>
      </c>
      <c r="B50" s="227" t="s">
        <v>115</v>
      </c>
      <c r="C50" s="258"/>
      <c r="D50" s="304"/>
      <c r="E50" s="305"/>
      <c r="F50" s="552">
        <f>SUM(D50:E50)</f>
        <v>0</v>
      </c>
      <c r="G50" s="535"/>
    </row>
    <row r="51" spans="1:6" ht="12" customHeight="1" thickBot="1">
      <c r="A51" s="70" t="s">
        <v>8</v>
      </c>
      <c r="B51" s="235" t="s">
        <v>326</v>
      </c>
      <c r="C51" s="249">
        <f>SUM(C52:C54)</f>
        <v>1300</v>
      </c>
      <c r="D51" s="249">
        <v>1300</v>
      </c>
      <c r="E51" s="249">
        <f>SUM(E52:E54)</f>
        <v>0</v>
      </c>
      <c r="F51" s="92">
        <f>SUM(F52:F54)</f>
        <v>1300</v>
      </c>
    </row>
    <row r="52" spans="1:6" s="303" customFormat="1" ht="12" customHeight="1">
      <c r="A52" s="144" t="s">
        <v>72</v>
      </c>
      <c r="B52" s="234" t="s">
        <v>133</v>
      </c>
      <c r="C52" s="253">
        <v>600</v>
      </c>
      <c r="D52" s="302">
        <v>600</v>
      </c>
      <c r="E52" s="305"/>
      <c r="F52" s="552">
        <f>SUM(D52:E52)</f>
        <v>600</v>
      </c>
    </row>
    <row r="53" spans="1:6" ht="12" customHeight="1">
      <c r="A53" s="144" t="s">
        <v>73</v>
      </c>
      <c r="B53" s="227" t="s">
        <v>117</v>
      </c>
      <c r="C53" s="258">
        <v>700</v>
      </c>
      <c r="D53" s="304">
        <v>700</v>
      </c>
      <c r="E53" s="305"/>
      <c r="F53" s="552">
        <f>SUM(D53:E53)</f>
        <v>700</v>
      </c>
    </row>
    <row r="54" spans="1:6" ht="12" customHeight="1">
      <c r="A54" s="144" t="s">
        <v>74</v>
      </c>
      <c r="B54" s="227" t="s">
        <v>45</v>
      </c>
      <c r="C54" s="258"/>
      <c r="D54" s="304">
        <v>0</v>
      </c>
      <c r="E54" s="305"/>
      <c r="F54" s="552">
        <f>SUM(D54:E54)</f>
        <v>0</v>
      </c>
    </row>
    <row r="55" spans="1:6" ht="12" customHeight="1" thickBot="1">
      <c r="A55" s="144" t="s">
        <v>75</v>
      </c>
      <c r="B55" s="227" t="s">
        <v>419</v>
      </c>
      <c r="C55" s="258"/>
      <c r="D55" s="304">
        <v>0</v>
      </c>
      <c r="E55" s="305"/>
      <c r="F55" s="552">
        <f>SUM(D55:E55)</f>
        <v>0</v>
      </c>
    </row>
    <row r="56" spans="1:6" ht="15" customHeight="1" thickBot="1">
      <c r="A56" s="70" t="s">
        <v>9</v>
      </c>
      <c r="B56" s="235" t="s">
        <v>4</v>
      </c>
      <c r="C56" s="252"/>
      <c r="D56" s="304">
        <v>0</v>
      </c>
      <c r="E56" s="305"/>
      <c r="F56" s="552">
        <f>SUM(D56:E56)</f>
        <v>0</v>
      </c>
    </row>
    <row r="57" spans="1:6" ht="13.5" thickBot="1">
      <c r="A57" s="70" t="s">
        <v>10</v>
      </c>
      <c r="B57" s="271" t="s">
        <v>423</v>
      </c>
      <c r="C57" s="259">
        <f>+C45+C51+C56</f>
        <v>87510</v>
      </c>
      <c r="D57" s="259">
        <v>86548</v>
      </c>
      <c r="E57" s="259">
        <f>+E45+E51+E56</f>
        <v>165</v>
      </c>
      <c r="F57" s="553">
        <f>+F45+F51+F56</f>
        <v>83900</v>
      </c>
    </row>
    <row r="58" spans="1:6" ht="15" customHeight="1" thickBot="1">
      <c r="A58" s="554"/>
      <c r="B58" s="555"/>
      <c r="C58" s="556"/>
      <c r="D58" s="304"/>
      <c r="E58" s="304"/>
      <c r="F58" s="557"/>
    </row>
    <row r="59" spans="1:6" ht="14.25" customHeight="1" thickBot="1">
      <c r="A59" s="80" t="s">
        <v>414</v>
      </c>
      <c r="B59" s="272"/>
      <c r="C59" s="241">
        <v>19</v>
      </c>
      <c r="D59" s="241">
        <v>19</v>
      </c>
      <c r="E59" s="241"/>
      <c r="F59" s="558">
        <v>19</v>
      </c>
    </row>
    <row r="60" spans="1:6" ht="13.5" thickBot="1">
      <c r="A60" s="80" t="s">
        <v>129</v>
      </c>
      <c r="B60" s="272"/>
      <c r="C60" s="241"/>
      <c r="D60" s="241"/>
      <c r="E60" s="241"/>
      <c r="F60" s="558"/>
    </row>
  </sheetData>
  <sheetProtection formatCells="0"/>
  <mergeCells count="4">
    <mergeCell ref="B2:F2"/>
    <mergeCell ref="B3:F3"/>
    <mergeCell ref="B4:F4"/>
    <mergeCell ref="B44:F44"/>
  </mergeCells>
  <printOptions horizontalCentered="1"/>
  <pageMargins left="0.5905511811023623" right="0.5905511811023623" top="0.984251968503937" bottom="0.984251968503937" header="0.7874015748031497" footer="0.7874015748031497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 topLeftCell="A1">
      <selection activeCell="J27" sqref="J2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7" width="11.875" style="0" customWidth="1"/>
  </cols>
  <sheetData>
    <row r="1" spans="1:4" ht="45" customHeight="1">
      <c r="A1" s="647" t="str">
        <f>+CONCATENATE("K I M U T A T Á S",CHAR(10),"a ",LEFT(ÖSSZEFÜGGÉSEK!A5,4),". évben céljelleggel juttatott támogatásokról")</f>
        <v>K I M U T A T Á S
a 2015. évben céljelleggel juttatott támogatásokról</v>
      </c>
      <c r="B1" s="647"/>
      <c r="C1" s="647"/>
      <c r="D1" s="647"/>
    </row>
    <row r="2" spans="1:4" ht="17.25" customHeight="1">
      <c r="A2" s="112"/>
      <c r="B2" s="112"/>
      <c r="C2" s="112"/>
      <c r="D2" s="112"/>
    </row>
    <row r="3" spans="1:4" ht="13.5" thickBot="1">
      <c r="A3" s="71"/>
      <c r="B3" s="71"/>
      <c r="C3" s="644" t="s">
        <v>40</v>
      </c>
      <c r="D3" s="644"/>
    </row>
    <row r="4" spans="1:7" ht="42.75" customHeight="1" thickBot="1">
      <c r="A4" s="288" t="s">
        <v>54</v>
      </c>
      <c r="B4" s="289" t="s">
        <v>85</v>
      </c>
      <c r="C4" s="289" t="s">
        <v>86</v>
      </c>
      <c r="D4" s="290" t="s">
        <v>457</v>
      </c>
      <c r="E4" s="376" t="s">
        <v>501</v>
      </c>
      <c r="F4" s="375" t="s">
        <v>483</v>
      </c>
      <c r="G4" s="405" t="s">
        <v>575</v>
      </c>
    </row>
    <row r="5" spans="1:7" ht="15.75" customHeight="1">
      <c r="A5" s="285" t="s">
        <v>7</v>
      </c>
      <c r="B5" s="176" t="s">
        <v>440</v>
      </c>
      <c r="C5" s="176" t="s">
        <v>441</v>
      </c>
      <c r="D5" s="286">
        <v>138</v>
      </c>
      <c r="E5" s="287">
        <v>138</v>
      </c>
      <c r="F5" s="342"/>
      <c r="G5" s="406">
        <f aca="true" t="shared" si="0" ref="G5:G25">SUM(E5:F5)</f>
        <v>138</v>
      </c>
    </row>
    <row r="6" spans="1:7" ht="15.75" customHeight="1">
      <c r="A6" s="72" t="s">
        <v>8</v>
      </c>
      <c r="B6" s="178" t="s">
        <v>442</v>
      </c>
      <c r="C6" s="174" t="s">
        <v>444</v>
      </c>
      <c r="D6" s="277">
        <v>882</v>
      </c>
      <c r="E6" s="284">
        <v>882</v>
      </c>
      <c r="F6" s="342"/>
      <c r="G6" s="406">
        <f t="shared" si="0"/>
        <v>882</v>
      </c>
    </row>
    <row r="7" spans="1:7" ht="15.75" customHeight="1">
      <c r="A7" s="72" t="s">
        <v>9</v>
      </c>
      <c r="B7" s="175" t="s">
        <v>442</v>
      </c>
      <c r="C7" s="174" t="s">
        <v>443</v>
      </c>
      <c r="D7" s="278">
        <v>169</v>
      </c>
      <c r="E7" s="284">
        <v>169</v>
      </c>
      <c r="F7" s="342"/>
      <c r="G7" s="406">
        <f t="shared" si="0"/>
        <v>169</v>
      </c>
    </row>
    <row r="8" spans="1:7" ht="15.75" customHeight="1">
      <c r="A8" s="72" t="s">
        <v>10</v>
      </c>
      <c r="B8" s="176" t="s">
        <v>446</v>
      </c>
      <c r="C8" s="176" t="s">
        <v>445</v>
      </c>
      <c r="D8" s="278">
        <v>185</v>
      </c>
      <c r="E8" s="284">
        <v>185</v>
      </c>
      <c r="F8" s="342"/>
      <c r="G8" s="406">
        <f t="shared" si="0"/>
        <v>185</v>
      </c>
    </row>
    <row r="9" spans="1:7" ht="15.75" customHeight="1">
      <c r="A9" s="285" t="s">
        <v>11</v>
      </c>
      <c r="B9" s="177" t="s">
        <v>447</v>
      </c>
      <c r="C9" s="177" t="s">
        <v>449</v>
      </c>
      <c r="D9" s="279">
        <v>19</v>
      </c>
      <c r="E9" s="284">
        <v>19</v>
      </c>
      <c r="F9" s="342"/>
      <c r="G9" s="406">
        <f t="shared" si="0"/>
        <v>19</v>
      </c>
    </row>
    <row r="10" spans="1:7" ht="15.75" customHeight="1">
      <c r="A10" s="72" t="s">
        <v>12</v>
      </c>
      <c r="B10" s="177" t="s">
        <v>448</v>
      </c>
      <c r="C10" s="177" t="s">
        <v>450</v>
      </c>
      <c r="D10" s="279">
        <v>21</v>
      </c>
      <c r="E10" s="284">
        <v>21</v>
      </c>
      <c r="F10" s="342"/>
      <c r="G10" s="406">
        <f t="shared" si="0"/>
        <v>21</v>
      </c>
    </row>
    <row r="11" spans="1:7" ht="15.75" customHeight="1">
      <c r="A11" s="72" t="s">
        <v>13</v>
      </c>
      <c r="B11" s="177" t="s">
        <v>451</v>
      </c>
      <c r="C11" s="177" t="s">
        <v>450</v>
      </c>
      <c r="D11" s="279">
        <v>50</v>
      </c>
      <c r="E11" s="284">
        <v>50</v>
      </c>
      <c r="F11" s="342"/>
      <c r="G11" s="406">
        <f t="shared" si="0"/>
        <v>50</v>
      </c>
    </row>
    <row r="12" spans="1:7" ht="15.75" customHeight="1">
      <c r="A12" s="72" t="s">
        <v>14</v>
      </c>
      <c r="B12" s="177" t="s">
        <v>452</v>
      </c>
      <c r="C12" s="177" t="s">
        <v>567</v>
      </c>
      <c r="D12" s="279">
        <v>280</v>
      </c>
      <c r="E12" s="284">
        <v>680</v>
      </c>
      <c r="F12" s="342"/>
      <c r="G12" s="406">
        <f t="shared" si="0"/>
        <v>680</v>
      </c>
    </row>
    <row r="13" spans="1:7" ht="15.75" customHeight="1">
      <c r="A13" s="285" t="s">
        <v>15</v>
      </c>
      <c r="B13" s="177" t="s">
        <v>453</v>
      </c>
      <c r="C13" s="177" t="s">
        <v>450</v>
      </c>
      <c r="D13" s="279">
        <v>256</v>
      </c>
      <c r="E13" s="284">
        <v>256</v>
      </c>
      <c r="F13" s="342"/>
      <c r="G13" s="406">
        <f t="shared" si="0"/>
        <v>256</v>
      </c>
    </row>
    <row r="14" spans="1:7" ht="15.75" customHeight="1">
      <c r="A14" s="72" t="s">
        <v>16</v>
      </c>
      <c r="B14" s="177" t="s">
        <v>486</v>
      </c>
      <c r="C14" s="177" t="s">
        <v>487</v>
      </c>
      <c r="D14" s="280"/>
      <c r="E14" s="284">
        <v>557</v>
      </c>
      <c r="F14" s="342"/>
      <c r="G14" s="406">
        <f t="shared" si="0"/>
        <v>557</v>
      </c>
    </row>
    <row r="15" spans="1:7" ht="15.75" customHeight="1">
      <c r="A15" s="72" t="s">
        <v>17</v>
      </c>
      <c r="B15" s="177" t="s">
        <v>460</v>
      </c>
      <c r="C15" s="177" t="s">
        <v>450</v>
      </c>
      <c r="D15" s="280"/>
      <c r="E15" s="284">
        <v>555</v>
      </c>
      <c r="F15" s="342"/>
      <c r="G15" s="406">
        <f t="shared" si="0"/>
        <v>555</v>
      </c>
    </row>
    <row r="16" spans="1:7" ht="15.75" customHeight="1">
      <c r="A16" s="72" t="s">
        <v>18</v>
      </c>
      <c r="B16" s="177" t="s">
        <v>461</v>
      </c>
      <c r="C16" s="177" t="s">
        <v>462</v>
      </c>
      <c r="D16" s="280"/>
      <c r="E16" s="284">
        <v>0</v>
      </c>
      <c r="F16" s="342"/>
      <c r="G16" s="406">
        <f t="shared" si="0"/>
        <v>0</v>
      </c>
    </row>
    <row r="17" spans="1:7" ht="15.75" customHeight="1">
      <c r="A17" s="72" t="s">
        <v>19</v>
      </c>
      <c r="B17" s="407" t="s">
        <v>484</v>
      </c>
      <c r="C17" s="177" t="s">
        <v>450</v>
      </c>
      <c r="D17" s="280"/>
      <c r="E17" s="284">
        <v>180</v>
      </c>
      <c r="F17" s="342"/>
      <c r="G17" s="406">
        <f t="shared" si="0"/>
        <v>180</v>
      </c>
    </row>
    <row r="18" spans="1:7" ht="15.75" customHeight="1">
      <c r="A18" s="72" t="s">
        <v>20</v>
      </c>
      <c r="B18" s="404" t="s">
        <v>485</v>
      </c>
      <c r="C18" s="177" t="s">
        <v>450</v>
      </c>
      <c r="D18" s="280"/>
      <c r="E18" s="284">
        <v>100</v>
      </c>
      <c r="F18" s="342"/>
      <c r="G18" s="406">
        <f t="shared" si="0"/>
        <v>100</v>
      </c>
    </row>
    <row r="19" spans="1:7" ht="15.75" customHeight="1">
      <c r="A19" s="72" t="s">
        <v>21</v>
      </c>
      <c r="B19" s="407" t="s">
        <v>488</v>
      </c>
      <c r="C19" s="177" t="s">
        <v>450</v>
      </c>
      <c r="D19" s="280"/>
      <c r="E19" s="284">
        <v>160</v>
      </c>
      <c r="F19" s="342"/>
      <c r="G19" s="406">
        <f t="shared" si="0"/>
        <v>160</v>
      </c>
    </row>
    <row r="20" spans="1:7" ht="15.75" customHeight="1">
      <c r="A20" s="72" t="s">
        <v>22</v>
      </c>
      <c r="B20" s="404" t="s">
        <v>489</v>
      </c>
      <c r="C20" s="177" t="s">
        <v>450</v>
      </c>
      <c r="D20" s="280"/>
      <c r="E20" s="284">
        <v>90</v>
      </c>
      <c r="F20" s="342"/>
      <c r="G20" s="406">
        <f t="shared" si="0"/>
        <v>90</v>
      </c>
    </row>
    <row r="21" spans="1:7" ht="15.75" customHeight="1">
      <c r="A21" s="72" t="s">
        <v>23</v>
      </c>
      <c r="B21" s="407" t="s">
        <v>490</v>
      </c>
      <c r="C21" s="177" t="s">
        <v>450</v>
      </c>
      <c r="D21" s="280"/>
      <c r="E21" s="284">
        <v>180</v>
      </c>
      <c r="F21" s="342">
        <v>150</v>
      </c>
      <c r="G21" s="406">
        <f t="shared" si="0"/>
        <v>330</v>
      </c>
    </row>
    <row r="22" spans="1:7" ht="15.75" customHeight="1">
      <c r="A22" s="72" t="s">
        <v>24</v>
      </c>
      <c r="B22" s="404" t="s">
        <v>491</v>
      </c>
      <c r="C22" s="177" t="s">
        <v>450</v>
      </c>
      <c r="D22" s="281"/>
      <c r="E22" s="284">
        <v>130</v>
      </c>
      <c r="F22" s="342"/>
      <c r="G22" s="406">
        <f t="shared" si="0"/>
        <v>130</v>
      </c>
    </row>
    <row r="23" spans="1:7" ht="15.75" customHeight="1">
      <c r="A23" s="72" t="s">
        <v>25</v>
      </c>
      <c r="B23" s="177" t="s">
        <v>565</v>
      </c>
      <c r="C23" s="177" t="s">
        <v>566</v>
      </c>
      <c r="D23" s="281"/>
      <c r="E23" s="284">
        <v>1000</v>
      </c>
      <c r="F23" s="342"/>
      <c r="G23" s="406">
        <f t="shared" si="0"/>
        <v>1000</v>
      </c>
    </row>
    <row r="24" spans="1:7" ht="15.75" customHeight="1">
      <c r="A24" s="72" t="s">
        <v>26</v>
      </c>
      <c r="B24" s="177" t="s">
        <v>568</v>
      </c>
      <c r="C24" s="177" t="s">
        <v>569</v>
      </c>
      <c r="D24" s="281"/>
      <c r="E24" s="284">
        <v>50</v>
      </c>
      <c r="F24" s="342"/>
      <c r="G24" s="406">
        <f t="shared" si="0"/>
        <v>50</v>
      </c>
    </row>
    <row r="25" spans="1:7" ht="15.75" customHeight="1" thickBot="1">
      <c r="A25" s="72" t="s">
        <v>27</v>
      </c>
      <c r="B25" s="21"/>
      <c r="C25" s="21"/>
      <c r="D25" s="282"/>
      <c r="E25" s="284">
        <v>0</v>
      </c>
      <c r="F25" s="342"/>
      <c r="G25" s="406">
        <f t="shared" si="0"/>
        <v>0</v>
      </c>
    </row>
    <row r="26" spans="1:7" ht="15.75" customHeight="1" thickBot="1">
      <c r="A26" s="645" t="s">
        <v>39</v>
      </c>
      <c r="B26" s="646"/>
      <c r="C26" s="73"/>
      <c r="D26" s="283">
        <f>SUM(D5:D25)</f>
        <v>2000</v>
      </c>
      <c r="E26" s="283">
        <v>5402</v>
      </c>
      <c r="F26" s="283">
        <f>SUM(F5:F25)</f>
        <v>150</v>
      </c>
      <c r="G26" s="408">
        <f>SUM(G5:G25)</f>
        <v>5552</v>
      </c>
    </row>
    <row r="27" spans="1:7" ht="13.5" thickBot="1">
      <c r="A27" s="179"/>
      <c r="B27" s="180"/>
      <c r="C27" s="180"/>
      <c r="D27" s="180"/>
      <c r="E27" s="180"/>
      <c r="F27" s="180"/>
      <c r="G27" s="409"/>
    </row>
  </sheetData>
  <sheetProtection/>
  <mergeCells count="3">
    <mergeCell ref="C3:D3"/>
    <mergeCell ref="A26:B26"/>
    <mergeCell ref="A1:D1"/>
  </mergeCells>
  <conditionalFormatting sqref="D26:F26">
    <cfRule type="cellIs" priority="2" dxfId="4" operator="equal" stopIfTrue="1">
      <formula>0</formula>
    </cfRule>
  </conditionalFormatting>
  <conditionalFormatting sqref="G26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2" r:id="rId1"/>
  <headerFooter alignWithMargins="0">
    <oddHeader>&amp;R&amp;"Times New Roman CE,Félkövér dőlt"&amp;11 6. tájékoztató tábla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6">
      <selection activeCell="J24" sqref="J24"/>
    </sheetView>
  </sheetViews>
  <sheetFormatPr defaultColWidth="9.00390625" defaultRowHeight="12.75"/>
  <cols>
    <col min="1" max="1" width="73.875" style="0" customWidth="1"/>
    <col min="2" max="2" width="8.375" style="0" customWidth="1"/>
    <col min="3" max="3" width="8.125" style="0" customWidth="1"/>
    <col min="4" max="7" width="12.875" style="0" customWidth="1"/>
  </cols>
  <sheetData>
    <row r="1" spans="1:7" ht="12.75">
      <c r="A1" s="648" t="s">
        <v>502</v>
      </c>
      <c r="B1" s="649"/>
      <c r="C1" s="650"/>
      <c r="D1" s="651" t="s">
        <v>503</v>
      </c>
      <c r="E1" s="652"/>
      <c r="F1" s="652"/>
      <c r="G1" s="653"/>
    </row>
    <row r="2" spans="1:7" ht="12.75">
      <c r="A2" s="651" t="s">
        <v>504</v>
      </c>
      <c r="B2" s="652"/>
      <c r="C2" s="652"/>
      <c r="D2" s="652"/>
      <c r="E2" s="652"/>
      <c r="F2" s="652"/>
      <c r="G2" s="653"/>
    </row>
    <row r="3" spans="1:7" ht="12.75">
      <c r="A3" s="516" t="s">
        <v>505</v>
      </c>
      <c r="B3" s="284"/>
      <c r="C3" s="648" t="s">
        <v>506</v>
      </c>
      <c r="D3" s="649"/>
      <c r="E3" s="649"/>
      <c r="F3" s="649"/>
      <c r="G3" s="650"/>
    </row>
    <row r="4" spans="1:7" ht="12.75">
      <c r="A4" s="284" t="s">
        <v>397</v>
      </c>
      <c r="B4" s="284"/>
      <c r="C4" s="284"/>
      <c r="D4" s="284" t="s">
        <v>561</v>
      </c>
      <c r="E4" s="284" t="s">
        <v>456</v>
      </c>
      <c r="F4" s="284" t="s">
        <v>483</v>
      </c>
      <c r="G4" s="284" t="s">
        <v>574</v>
      </c>
    </row>
    <row r="5" spans="1:7" ht="12.75">
      <c r="A5" s="284" t="s">
        <v>507</v>
      </c>
      <c r="B5" s="284"/>
      <c r="C5" s="284"/>
      <c r="D5" s="284"/>
      <c r="E5" s="284"/>
      <c r="F5" s="284"/>
      <c r="G5" s="284"/>
    </row>
    <row r="6" spans="1:7" ht="12.75">
      <c r="A6" s="284" t="s">
        <v>508</v>
      </c>
      <c r="B6" s="284"/>
      <c r="C6" s="284"/>
      <c r="D6" s="284"/>
      <c r="E6" s="284"/>
      <c r="F6" s="284"/>
      <c r="G6" s="284"/>
    </row>
    <row r="7" spans="1:7" ht="12.75">
      <c r="A7" s="284" t="s">
        <v>509</v>
      </c>
      <c r="B7" s="284"/>
      <c r="C7" s="284"/>
      <c r="D7" s="284"/>
      <c r="E7" s="284"/>
      <c r="F7" s="284"/>
      <c r="G7" s="284"/>
    </row>
    <row r="8" spans="1:7" ht="12.75">
      <c r="A8" s="284" t="s">
        <v>510</v>
      </c>
      <c r="B8" s="284" t="s">
        <v>511</v>
      </c>
      <c r="C8" s="284">
        <v>8.66</v>
      </c>
      <c r="D8" s="515">
        <v>39662800</v>
      </c>
      <c r="E8" s="515">
        <v>39662800</v>
      </c>
      <c r="F8" s="284"/>
      <c r="G8" s="515">
        <v>39662800</v>
      </c>
    </row>
    <row r="9" spans="1:7" ht="12.75">
      <c r="A9" s="284" t="s">
        <v>512</v>
      </c>
      <c r="B9" s="284" t="s">
        <v>511</v>
      </c>
      <c r="C9" s="284">
        <v>0</v>
      </c>
      <c r="D9" s="515">
        <f>D11+D12+D13</f>
        <v>14690845</v>
      </c>
      <c r="E9" s="515">
        <f>E11+E12+E13+E14</f>
        <v>14690845</v>
      </c>
      <c r="F9" s="515">
        <f>F11+F12+F13+F14</f>
        <v>0</v>
      </c>
      <c r="G9" s="515">
        <f>G11+G12+G13+G14</f>
        <v>14690845</v>
      </c>
    </row>
    <row r="10" spans="1:7" ht="12.75">
      <c r="A10" s="284" t="s">
        <v>513</v>
      </c>
      <c r="B10" s="284" t="s">
        <v>511</v>
      </c>
      <c r="C10" s="284">
        <v>0</v>
      </c>
      <c r="D10" s="284"/>
      <c r="E10" s="284"/>
      <c r="F10" s="284"/>
      <c r="G10" s="284"/>
    </row>
    <row r="11" spans="1:7" ht="12.75">
      <c r="A11" s="284" t="s">
        <v>514</v>
      </c>
      <c r="B11" s="284" t="s">
        <v>511</v>
      </c>
      <c r="C11" s="284">
        <v>0</v>
      </c>
      <c r="D11" s="515">
        <v>11696595</v>
      </c>
      <c r="E11" s="515">
        <v>11696595</v>
      </c>
      <c r="F11" s="284"/>
      <c r="G11" s="515">
        <v>11696595</v>
      </c>
    </row>
    <row r="12" spans="1:7" ht="12.75">
      <c r="A12" s="284" t="s">
        <v>515</v>
      </c>
      <c r="B12" s="284" t="s">
        <v>511</v>
      </c>
      <c r="C12" s="284">
        <v>0</v>
      </c>
      <c r="D12" s="515">
        <v>100000</v>
      </c>
      <c r="E12" s="515">
        <v>100000</v>
      </c>
      <c r="F12" s="284"/>
      <c r="G12" s="515">
        <v>100000</v>
      </c>
    </row>
    <row r="13" spans="1:7" ht="12.75">
      <c r="A13" s="284" t="s">
        <v>516</v>
      </c>
      <c r="B13" s="284" t="s">
        <v>511</v>
      </c>
      <c r="C13" s="284">
        <v>0</v>
      </c>
      <c r="D13" s="515">
        <v>2894250</v>
      </c>
      <c r="E13" s="515">
        <v>2894250</v>
      </c>
      <c r="F13" s="284"/>
      <c r="G13" s="515">
        <v>2894250</v>
      </c>
    </row>
    <row r="14" spans="1:7" ht="12.75">
      <c r="A14" s="284" t="s">
        <v>517</v>
      </c>
      <c r="B14" s="284" t="s">
        <v>511</v>
      </c>
      <c r="C14" s="284">
        <v>0</v>
      </c>
      <c r="D14" s="284"/>
      <c r="E14" s="284"/>
      <c r="F14" s="284"/>
      <c r="G14" s="284"/>
    </row>
    <row r="15" spans="1:7" ht="12.75">
      <c r="A15" s="517" t="s">
        <v>518</v>
      </c>
      <c r="B15" s="517"/>
      <c r="C15" s="517"/>
      <c r="D15" s="518">
        <f>D8+D9</f>
        <v>54353645</v>
      </c>
      <c r="E15" s="518">
        <f>E8+E9</f>
        <v>54353645</v>
      </c>
      <c r="F15" s="518">
        <f>F8+F9</f>
        <v>0</v>
      </c>
      <c r="G15" s="518">
        <f>G8+G9</f>
        <v>54353645</v>
      </c>
    </row>
    <row r="16" spans="1:7" ht="12.75">
      <c r="A16" s="284" t="s">
        <v>519</v>
      </c>
      <c r="B16" s="284"/>
      <c r="C16" s="284"/>
      <c r="D16" s="284"/>
      <c r="E16" s="284"/>
      <c r="F16" s="284"/>
      <c r="G16" s="284"/>
    </row>
    <row r="17" spans="1:7" ht="12.75">
      <c r="A17" s="519" t="s">
        <v>520</v>
      </c>
      <c r="B17" s="519" t="s">
        <v>511</v>
      </c>
      <c r="C17" s="519">
        <v>7.3</v>
      </c>
      <c r="D17" s="520">
        <v>20206400</v>
      </c>
      <c r="E17" s="520">
        <v>19376000</v>
      </c>
      <c r="F17" s="519"/>
      <c r="G17" s="520">
        <f>SUM(E17:F17)</f>
        <v>19376000</v>
      </c>
    </row>
    <row r="18" spans="1:7" ht="12.75">
      <c r="A18" s="284" t="s">
        <v>521</v>
      </c>
      <c r="B18" s="284" t="s">
        <v>511</v>
      </c>
      <c r="C18" s="284">
        <v>78</v>
      </c>
      <c r="D18" s="284">
        <v>0</v>
      </c>
      <c r="E18" s="284">
        <v>0</v>
      </c>
      <c r="F18" s="284"/>
      <c r="G18" s="528">
        <f aca="true" t="shared" si="0" ref="G18:G42">SUM(E18:F18)</f>
        <v>0</v>
      </c>
    </row>
    <row r="19" spans="1:7" ht="12.75">
      <c r="A19" s="284" t="s">
        <v>522</v>
      </c>
      <c r="B19" s="284" t="s">
        <v>511</v>
      </c>
      <c r="C19" s="284">
        <v>0.94</v>
      </c>
      <c r="D19" s="284">
        <v>0</v>
      </c>
      <c r="E19" s="284">
        <v>0</v>
      </c>
      <c r="F19" s="284"/>
      <c r="G19" s="528">
        <f t="shared" si="0"/>
        <v>0</v>
      </c>
    </row>
    <row r="20" spans="1:7" ht="12.75">
      <c r="A20" s="284" t="s">
        <v>523</v>
      </c>
      <c r="B20" s="284" t="s">
        <v>511</v>
      </c>
      <c r="C20" s="284">
        <v>2</v>
      </c>
      <c r="D20" s="284">
        <v>0</v>
      </c>
      <c r="E20" s="284">
        <v>0</v>
      </c>
      <c r="F20" s="284"/>
      <c r="G20" s="528">
        <f t="shared" si="0"/>
        <v>0</v>
      </c>
    </row>
    <row r="21" spans="1:7" ht="12.75">
      <c r="A21" s="284" t="s">
        <v>524</v>
      </c>
      <c r="B21" s="284" t="s">
        <v>525</v>
      </c>
      <c r="C21" s="284">
        <v>34</v>
      </c>
      <c r="D21" s="284">
        <v>0</v>
      </c>
      <c r="E21" s="284">
        <v>0</v>
      </c>
      <c r="F21" s="284"/>
      <c r="G21" s="528">
        <f t="shared" si="0"/>
        <v>0</v>
      </c>
    </row>
    <row r="22" spans="1:7" ht="12.75">
      <c r="A22" s="519" t="s">
        <v>526</v>
      </c>
      <c r="B22" s="519" t="s">
        <v>511</v>
      </c>
      <c r="C22" s="519">
        <v>4</v>
      </c>
      <c r="D22" s="520">
        <v>4800000</v>
      </c>
      <c r="E22" s="520">
        <v>5630400</v>
      </c>
      <c r="F22" s="519"/>
      <c r="G22" s="520">
        <f t="shared" si="0"/>
        <v>5630400</v>
      </c>
    </row>
    <row r="23" spans="1:7" ht="12.75">
      <c r="A23" s="284" t="s">
        <v>527</v>
      </c>
      <c r="B23" s="284" t="s">
        <v>511</v>
      </c>
      <c r="C23" s="284">
        <v>3</v>
      </c>
      <c r="D23" s="284">
        <v>0</v>
      </c>
      <c r="E23" s="284">
        <v>0</v>
      </c>
      <c r="F23" s="284"/>
      <c r="G23" s="528">
        <f t="shared" si="0"/>
        <v>0</v>
      </c>
    </row>
    <row r="24" spans="1:7" ht="12.75">
      <c r="A24" s="284" t="s">
        <v>528</v>
      </c>
      <c r="B24" s="284" t="s">
        <v>511</v>
      </c>
      <c r="C24" s="284">
        <v>1</v>
      </c>
      <c r="D24" s="284">
        <v>0</v>
      </c>
      <c r="E24" s="284">
        <v>0</v>
      </c>
      <c r="F24" s="284"/>
      <c r="G24" s="528">
        <f t="shared" si="0"/>
        <v>0</v>
      </c>
    </row>
    <row r="25" spans="1:7" ht="12.75">
      <c r="A25" s="284" t="s">
        <v>529</v>
      </c>
      <c r="B25" s="284"/>
      <c r="C25" s="284"/>
      <c r="D25" s="284"/>
      <c r="E25" s="284">
        <v>0</v>
      </c>
      <c r="F25" s="284"/>
      <c r="G25" s="528">
        <f t="shared" si="0"/>
        <v>0</v>
      </c>
    </row>
    <row r="26" spans="1:7" ht="12.75">
      <c r="A26" s="519" t="s">
        <v>530</v>
      </c>
      <c r="B26" s="519" t="s">
        <v>511</v>
      </c>
      <c r="C26" s="519">
        <v>6.2</v>
      </c>
      <c r="D26" s="520">
        <v>8580800</v>
      </c>
      <c r="E26" s="520">
        <v>8601800</v>
      </c>
      <c r="F26" s="519"/>
      <c r="G26" s="520">
        <f t="shared" si="0"/>
        <v>8601800</v>
      </c>
    </row>
    <row r="27" spans="1:7" ht="12.75">
      <c r="A27" s="284" t="s">
        <v>531</v>
      </c>
      <c r="B27" s="284" t="s">
        <v>511</v>
      </c>
      <c r="C27" s="284">
        <v>0</v>
      </c>
      <c r="D27" s="284">
        <v>0</v>
      </c>
      <c r="E27" s="284">
        <v>0</v>
      </c>
      <c r="F27" s="284"/>
      <c r="G27" s="528">
        <f t="shared" si="0"/>
        <v>0</v>
      </c>
    </row>
    <row r="28" spans="1:7" ht="12.75">
      <c r="A28" s="284" t="s">
        <v>532</v>
      </c>
      <c r="B28" s="284" t="s">
        <v>511</v>
      </c>
      <c r="C28" s="284">
        <v>76</v>
      </c>
      <c r="D28" s="284">
        <v>0</v>
      </c>
      <c r="E28" s="284">
        <v>0</v>
      </c>
      <c r="F28" s="284"/>
      <c r="G28" s="528">
        <f t="shared" si="0"/>
        <v>0</v>
      </c>
    </row>
    <row r="29" spans="1:7" ht="12.75">
      <c r="A29" s="284" t="s">
        <v>533</v>
      </c>
      <c r="B29" s="284" t="s">
        <v>511</v>
      </c>
      <c r="C29" s="284">
        <v>0</v>
      </c>
      <c r="D29" s="284">
        <v>0</v>
      </c>
      <c r="E29" s="284">
        <v>0</v>
      </c>
      <c r="F29" s="284"/>
      <c r="G29" s="528">
        <f t="shared" si="0"/>
        <v>0</v>
      </c>
    </row>
    <row r="30" spans="1:7" ht="12.75">
      <c r="A30" s="284" t="s">
        <v>534</v>
      </c>
      <c r="B30" s="284" t="s">
        <v>511</v>
      </c>
      <c r="C30" s="284">
        <v>0</v>
      </c>
      <c r="D30" s="284">
        <v>0</v>
      </c>
      <c r="E30" s="284">
        <v>0</v>
      </c>
      <c r="F30" s="284"/>
      <c r="G30" s="528">
        <f t="shared" si="0"/>
        <v>0</v>
      </c>
    </row>
    <row r="31" spans="1:7" ht="12.75">
      <c r="A31" s="284" t="s">
        <v>535</v>
      </c>
      <c r="B31" s="284" t="s">
        <v>525</v>
      </c>
      <c r="C31" s="284">
        <v>34</v>
      </c>
      <c r="D31" s="284">
        <v>0</v>
      </c>
      <c r="E31" s="284">
        <v>0</v>
      </c>
      <c r="F31" s="284"/>
      <c r="G31" s="528">
        <f t="shared" si="0"/>
        <v>0</v>
      </c>
    </row>
    <row r="32" spans="1:7" ht="12.75">
      <c r="A32" s="522" t="s">
        <v>536</v>
      </c>
      <c r="B32" s="519" t="s">
        <v>511</v>
      </c>
      <c r="C32" s="519">
        <v>6.2</v>
      </c>
      <c r="D32" s="520">
        <v>217000</v>
      </c>
      <c r="E32" s="520">
        <v>217000</v>
      </c>
      <c r="F32" s="519"/>
      <c r="G32" s="520">
        <f t="shared" si="0"/>
        <v>217000</v>
      </c>
    </row>
    <row r="33" spans="1:7" ht="12.75">
      <c r="A33" s="519" t="s">
        <v>537</v>
      </c>
      <c r="B33" s="519" t="s">
        <v>511</v>
      </c>
      <c r="C33" s="519">
        <v>4</v>
      </c>
      <c r="D33" s="520">
        <v>2400000</v>
      </c>
      <c r="E33" s="520">
        <v>2399999</v>
      </c>
      <c r="F33" s="519"/>
      <c r="G33" s="520">
        <f t="shared" si="0"/>
        <v>2399999</v>
      </c>
    </row>
    <row r="34" spans="1:7" ht="12.75">
      <c r="A34" s="284" t="s">
        <v>538</v>
      </c>
      <c r="B34" s="284" t="s">
        <v>511</v>
      </c>
      <c r="C34" s="284">
        <v>0</v>
      </c>
      <c r="D34" s="284">
        <v>0</v>
      </c>
      <c r="E34" s="284">
        <v>0</v>
      </c>
      <c r="F34" s="284"/>
      <c r="G34" s="528">
        <f t="shared" si="0"/>
        <v>0</v>
      </c>
    </row>
    <row r="35" spans="1:7" ht="12.75">
      <c r="A35" s="284" t="s">
        <v>539</v>
      </c>
      <c r="B35" s="284" t="s">
        <v>511</v>
      </c>
      <c r="C35" s="284">
        <v>3</v>
      </c>
      <c r="D35" s="284">
        <v>0</v>
      </c>
      <c r="E35" s="284">
        <v>0</v>
      </c>
      <c r="F35" s="284"/>
      <c r="G35" s="528">
        <f t="shared" si="0"/>
        <v>0</v>
      </c>
    </row>
    <row r="36" spans="1:7" ht="12.75">
      <c r="A36" s="284" t="s">
        <v>540</v>
      </c>
      <c r="B36" s="284" t="s">
        <v>511</v>
      </c>
      <c r="C36" s="284">
        <v>1</v>
      </c>
      <c r="D36" s="284">
        <v>0</v>
      </c>
      <c r="E36" s="284">
        <v>0</v>
      </c>
      <c r="F36" s="284"/>
      <c r="G36" s="528">
        <f t="shared" si="0"/>
        <v>0</v>
      </c>
    </row>
    <row r="37" spans="1:7" ht="12.75">
      <c r="A37" s="519" t="s">
        <v>541</v>
      </c>
      <c r="B37" s="519" t="s">
        <v>511</v>
      </c>
      <c r="C37" s="519">
        <v>74</v>
      </c>
      <c r="D37" s="523">
        <v>3453333</v>
      </c>
      <c r="E37" s="523">
        <v>3453333</v>
      </c>
      <c r="F37" s="519"/>
      <c r="G37" s="520">
        <f t="shared" si="0"/>
        <v>3453333</v>
      </c>
    </row>
    <row r="38" spans="1:7" ht="12.75">
      <c r="A38" s="521" t="s">
        <v>542</v>
      </c>
      <c r="B38" s="284" t="s">
        <v>511</v>
      </c>
      <c r="C38" s="284">
        <v>70</v>
      </c>
      <c r="D38" s="284">
        <v>0</v>
      </c>
      <c r="E38" s="284">
        <v>0</v>
      </c>
      <c r="F38" s="284"/>
      <c r="G38" s="528">
        <f t="shared" si="0"/>
        <v>0</v>
      </c>
    </row>
    <row r="39" spans="1:7" ht="12.75">
      <c r="A39" s="284" t="s">
        <v>529</v>
      </c>
      <c r="B39" s="284"/>
      <c r="C39" s="284"/>
      <c r="D39" s="284"/>
      <c r="E39" s="284">
        <v>0</v>
      </c>
      <c r="F39" s="284"/>
      <c r="G39" s="528">
        <f t="shared" si="0"/>
        <v>0</v>
      </c>
    </row>
    <row r="40" spans="1:7" ht="12.75">
      <c r="A40" s="519" t="s">
        <v>543</v>
      </c>
      <c r="B40" s="519" t="s">
        <v>511</v>
      </c>
      <c r="C40" s="519">
        <v>72</v>
      </c>
      <c r="D40" s="523">
        <v>1680000</v>
      </c>
      <c r="E40" s="523">
        <v>1680000</v>
      </c>
      <c r="F40" s="519">
        <v>-23333</v>
      </c>
      <c r="G40" s="520">
        <f t="shared" si="0"/>
        <v>1656667</v>
      </c>
    </row>
    <row r="41" spans="1:7" ht="12.75">
      <c r="A41" s="284" t="s">
        <v>544</v>
      </c>
      <c r="B41" s="284" t="s">
        <v>511</v>
      </c>
      <c r="C41" s="284">
        <v>68</v>
      </c>
      <c r="D41" s="284">
        <v>0</v>
      </c>
      <c r="E41" s="284">
        <v>0</v>
      </c>
      <c r="F41" s="284"/>
      <c r="G41" s="528">
        <f t="shared" si="0"/>
        <v>0</v>
      </c>
    </row>
    <row r="42" spans="1:7" ht="12.75">
      <c r="A42" s="521" t="s">
        <v>545</v>
      </c>
      <c r="B42" s="284" t="s">
        <v>511</v>
      </c>
      <c r="C42" s="284">
        <v>4</v>
      </c>
      <c r="D42" s="284">
        <v>0</v>
      </c>
      <c r="E42" s="284">
        <v>0</v>
      </c>
      <c r="F42" s="284"/>
      <c r="G42" s="528">
        <f t="shared" si="0"/>
        <v>0</v>
      </c>
    </row>
    <row r="43" spans="1:7" ht="12.75">
      <c r="A43" s="517" t="s">
        <v>546</v>
      </c>
      <c r="B43" s="517"/>
      <c r="C43" s="517"/>
      <c r="D43" s="518">
        <f>SUM(D17:D42)</f>
        <v>41337533</v>
      </c>
      <c r="E43" s="518">
        <f>SUM(E17:E42)</f>
        <v>41358532</v>
      </c>
      <c r="F43" s="518">
        <f>SUM(F17:F42)</f>
        <v>-23333</v>
      </c>
      <c r="G43" s="518">
        <f>SUM(G17:G42)</f>
        <v>41335199</v>
      </c>
    </row>
    <row r="44" spans="1:7" ht="12.75">
      <c r="A44" s="284" t="s">
        <v>547</v>
      </c>
      <c r="B44" s="284"/>
      <c r="C44" s="284"/>
      <c r="D44" s="284"/>
      <c r="E44" s="284"/>
      <c r="F44" s="284"/>
      <c r="G44" s="284"/>
    </row>
    <row r="45" spans="1:7" ht="12.75">
      <c r="A45" s="517" t="s">
        <v>548</v>
      </c>
      <c r="B45" s="517" t="s">
        <v>511</v>
      </c>
      <c r="C45" s="517">
        <v>0</v>
      </c>
      <c r="D45" s="518">
        <v>1774100</v>
      </c>
      <c r="E45" s="518">
        <v>1774100</v>
      </c>
      <c r="F45" s="517"/>
      <c r="G45" s="518">
        <f>SUM(E45:F45)</f>
        <v>1774100</v>
      </c>
    </row>
    <row r="46" spans="1:7" ht="12.75">
      <c r="A46" s="284" t="s">
        <v>549</v>
      </c>
      <c r="B46" s="284" t="s">
        <v>511</v>
      </c>
      <c r="C46" s="284">
        <v>0.3354</v>
      </c>
      <c r="D46" s="515">
        <v>662415</v>
      </c>
      <c r="E46" s="515">
        <v>662415</v>
      </c>
      <c r="F46" s="284"/>
      <c r="G46" s="526">
        <f>SUM(E46:F46)</f>
        <v>662415</v>
      </c>
    </row>
    <row r="47" spans="1:7" ht="12.75">
      <c r="A47" s="284" t="s">
        <v>550</v>
      </c>
      <c r="B47" s="284" t="s">
        <v>511</v>
      </c>
      <c r="C47" s="284">
        <v>2</v>
      </c>
      <c r="D47" s="515">
        <v>110720</v>
      </c>
      <c r="E47" s="515">
        <v>110720</v>
      </c>
      <c r="F47" s="284"/>
      <c r="G47" s="526">
        <f>SUM(E47:F47)</f>
        <v>110720</v>
      </c>
    </row>
    <row r="48" spans="1:7" ht="12.75">
      <c r="A48" s="284" t="s">
        <v>551</v>
      </c>
      <c r="B48" s="284" t="s">
        <v>511</v>
      </c>
      <c r="C48" s="284">
        <v>9</v>
      </c>
      <c r="D48" s="515">
        <v>1305000</v>
      </c>
      <c r="E48" s="515">
        <v>1305000</v>
      </c>
      <c r="F48" s="284">
        <v>1160000</v>
      </c>
      <c r="G48" s="526">
        <f>SUM(E48:F48)</f>
        <v>2465000</v>
      </c>
    </row>
    <row r="49" spans="1:7" ht="12.75">
      <c r="A49" s="284" t="s">
        <v>552</v>
      </c>
      <c r="B49" s="284" t="s">
        <v>553</v>
      </c>
      <c r="C49" s="284">
        <v>12</v>
      </c>
      <c r="D49" s="515">
        <v>2500000</v>
      </c>
      <c r="E49" s="515">
        <v>2500000</v>
      </c>
      <c r="F49" s="284"/>
      <c r="G49" s="526">
        <f aca="true" t="shared" si="1" ref="G49:G54">SUM(E49:F49)</f>
        <v>2500000</v>
      </c>
    </row>
    <row r="50" spans="1:7" ht="12.75">
      <c r="A50" s="284" t="s">
        <v>554</v>
      </c>
      <c r="B50" s="284" t="s">
        <v>511</v>
      </c>
      <c r="C50" s="284">
        <v>5.6</v>
      </c>
      <c r="D50" s="515">
        <v>9139200</v>
      </c>
      <c r="E50" s="515">
        <v>8616961</v>
      </c>
      <c r="F50" s="284">
        <v>146880</v>
      </c>
      <c r="G50" s="526">
        <f t="shared" si="1"/>
        <v>8763841</v>
      </c>
    </row>
    <row r="51" spans="1:7" ht="12.75">
      <c r="A51" s="284" t="s">
        <v>555</v>
      </c>
      <c r="B51" s="284" t="s">
        <v>511</v>
      </c>
      <c r="C51" s="284">
        <v>0</v>
      </c>
      <c r="D51" s="515">
        <v>8971752</v>
      </c>
      <c r="E51" s="515">
        <v>4424215</v>
      </c>
      <c r="F51" s="284">
        <v>556175</v>
      </c>
      <c r="G51" s="526">
        <f t="shared" si="1"/>
        <v>4980390</v>
      </c>
    </row>
    <row r="52" spans="1:7" ht="12.75">
      <c r="A52" s="284" t="s">
        <v>563</v>
      </c>
      <c r="B52" s="284"/>
      <c r="C52" s="284"/>
      <c r="D52" s="515"/>
      <c r="E52" s="515">
        <v>347236</v>
      </c>
      <c r="F52" s="284">
        <v>173640</v>
      </c>
      <c r="G52" s="526">
        <f t="shared" si="1"/>
        <v>520876</v>
      </c>
    </row>
    <row r="53" spans="1:7" ht="12.75">
      <c r="A53" s="284" t="s">
        <v>581</v>
      </c>
      <c r="B53" s="284"/>
      <c r="C53" s="284"/>
      <c r="D53" s="515"/>
      <c r="E53" s="515"/>
      <c r="F53" s="284">
        <v>556800</v>
      </c>
      <c r="G53" s="526">
        <f t="shared" si="1"/>
        <v>556800</v>
      </c>
    </row>
    <row r="54" spans="1:7" ht="12.75">
      <c r="A54" s="527" t="s">
        <v>564</v>
      </c>
      <c r="B54" s="284"/>
      <c r="C54" s="284"/>
      <c r="D54" s="515"/>
      <c r="E54" s="515">
        <v>290465</v>
      </c>
      <c r="F54" s="284"/>
      <c r="G54" s="526">
        <f t="shared" si="1"/>
        <v>290465</v>
      </c>
    </row>
    <row r="55" spans="1:7" ht="12.75">
      <c r="A55" s="517" t="s">
        <v>556</v>
      </c>
      <c r="B55" s="517"/>
      <c r="C55" s="517"/>
      <c r="D55" s="518">
        <f>SUM(D46:D51)</f>
        <v>22689087</v>
      </c>
      <c r="E55" s="518">
        <f>SUM(E46:E54)</f>
        <v>18257012</v>
      </c>
      <c r="F55" s="518">
        <f>SUM(F46:F54)</f>
        <v>2593495</v>
      </c>
      <c r="G55" s="518">
        <f>SUM(G46:G54)</f>
        <v>20850507</v>
      </c>
    </row>
    <row r="56" spans="1:7" ht="12.75">
      <c r="A56" s="517" t="s">
        <v>557</v>
      </c>
      <c r="B56" s="517"/>
      <c r="C56" s="517"/>
      <c r="D56" s="518">
        <v>1911780</v>
      </c>
      <c r="E56" s="518">
        <v>1911780</v>
      </c>
      <c r="F56" s="517"/>
      <c r="G56" s="518">
        <f>SUM(E56:F56)</f>
        <v>1911780</v>
      </c>
    </row>
    <row r="57" spans="1:7" ht="12.75">
      <c r="A57" s="284" t="s">
        <v>562</v>
      </c>
      <c r="B57" s="284"/>
      <c r="C57" s="284"/>
      <c r="D57" s="515"/>
      <c r="E57" s="515">
        <v>817800</v>
      </c>
      <c r="F57" s="284">
        <v>53340</v>
      </c>
      <c r="G57" s="515">
        <f>SUM(E57:F57)</f>
        <v>871140</v>
      </c>
    </row>
    <row r="58" spans="1:7" ht="12.75">
      <c r="A58" s="524" t="s">
        <v>558</v>
      </c>
      <c r="B58" s="524"/>
      <c r="C58" s="524"/>
      <c r="D58" s="525">
        <f>D15+D43+D45+D55+D56+D57</f>
        <v>122066145</v>
      </c>
      <c r="E58" s="525">
        <f>E15+E43+E45+E55+E56+E57</f>
        <v>118472869</v>
      </c>
      <c r="F58" s="525">
        <f>F15+F43+F45+F55+F56+F57</f>
        <v>2623502</v>
      </c>
      <c r="G58" s="525">
        <f>G15+G43+G45+G55+G56+G57</f>
        <v>121096371</v>
      </c>
    </row>
    <row r="59" spans="1:7" ht="12.75">
      <c r="A59" s="284" t="s">
        <v>559</v>
      </c>
      <c r="B59" s="284"/>
      <c r="C59" s="284"/>
      <c r="D59" s="515">
        <v>6920000</v>
      </c>
      <c r="E59" s="515">
        <v>3460000</v>
      </c>
      <c r="F59" s="284"/>
      <c r="G59" s="515">
        <f>SUM(E59:F59)</f>
        <v>3460000</v>
      </c>
    </row>
    <row r="60" spans="1:7" ht="12.75">
      <c r="A60" s="284" t="s">
        <v>560</v>
      </c>
      <c r="B60" s="284"/>
      <c r="C60" s="284"/>
      <c r="D60" s="515">
        <f>SUM(D58:D59)</f>
        <v>128986145</v>
      </c>
      <c r="E60" s="515">
        <f>SUM(E58:E59)</f>
        <v>121932869</v>
      </c>
      <c r="F60" s="515">
        <f>SUM(F58:F59)</f>
        <v>2623502</v>
      </c>
      <c r="G60" s="515">
        <f>SUM(G58:G59)</f>
        <v>124556371</v>
      </c>
    </row>
  </sheetData>
  <sheetProtection/>
  <mergeCells count="4">
    <mergeCell ref="A1:C1"/>
    <mergeCell ref="D1:G1"/>
    <mergeCell ref="A2:G2"/>
    <mergeCell ref="C3:G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SheetLayoutView="100" workbookViewId="0" topLeftCell="A100">
      <selection activeCell="B152" sqref="B152"/>
    </sheetView>
  </sheetViews>
  <sheetFormatPr defaultColWidth="9.00390625" defaultRowHeight="12.75"/>
  <cols>
    <col min="1" max="1" width="9.50390625" style="163" customWidth="1"/>
    <col min="2" max="2" width="60.875" style="165" customWidth="1"/>
    <col min="3" max="6" width="12.875" style="167" customWidth="1"/>
    <col min="7" max="7" width="9.00390625" style="163" customWidth="1"/>
    <col min="8" max="16384" width="9.375" style="163" customWidth="1"/>
  </cols>
  <sheetData>
    <row r="1" spans="1:6" ht="15.75" customHeight="1">
      <c r="A1" s="603" t="s">
        <v>5</v>
      </c>
      <c r="B1" s="603"/>
      <c r="C1" s="603"/>
      <c r="D1" s="181"/>
      <c r="E1" s="181"/>
      <c r="F1" s="181"/>
    </row>
    <row r="2" spans="1:6" ht="15.75" customHeight="1" thickBot="1">
      <c r="A2" s="604" t="s">
        <v>455</v>
      </c>
      <c r="B2" s="604"/>
      <c r="C2" s="182" t="s">
        <v>134</v>
      </c>
      <c r="D2" s="182"/>
      <c r="E2" s="182"/>
      <c r="F2" s="182"/>
    </row>
    <row r="3" spans="1:6" ht="37.5" customHeight="1" thickBot="1">
      <c r="A3" s="501" t="s">
        <v>54</v>
      </c>
      <c r="B3" s="502" t="s">
        <v>6</v>
      </c>
      <c r="C3" s="503" t="str">
        <f>+CONCATENATE(LEFT(ÖSSZEFÜGGÉSEK!A5,4),". évi előirányzat")</f>
        <v>2015. évi előirányzat</v>
      </c>
      <c r="D3" s="183" t="s">
        <v>494</v>
      </c>
      <c r="E3" s="183" t="s">
        <v>483</v>
      </c>
      <c r="F3" s="357" t="s">
        <v>578</v>
      </c>
    </row>
    <row r="4" spans="1:10" s="120" customFormat="1" ht="12" customHeight="1" thickBot="1">
      <c r="A4" s="498" t="s">
        <v>397</v>
      </c>
      <c r="B4" s="499" t="s">
        <v>398</v>
      </c>
      <c r="C4" s="500" t="s">
        <v>399</v>
      </c>
      <c r="D4" s="203"/>
      <c r="E4" s="480"/>
      <c r="F4" s="358"/>
      <c r="G4" s="120" t="s">
        <v>432</v>
      </c>
      <c r="H4" s="120" t="s">
        <v>430</v>
      </c>
      <c r="I4" s="120" t="s">
        <v>431</v>
      </c>
      <c r="J4" s="120" t="s">
        <v>433</v>
      </c>
    </row>
    <row r="5" spans="1:10" s="120" customFormat="1" ht="12" customHeight="1" thickBot="1">
      <c r="A5" s="14" t="s">
        <v>7</v>
      </c>
      <c r="B5" s="213" t="s">
        <v>155</v>
      </c>
      <c r="C5" s="184">
        <f aca="true" t="shared" si="0" ref="C5:I5">+C6+C7+C8+C9+C10+C11</f>
        <v>128986</v>
      </c>
      <c r="D5" s="184">
        <f t="shared" si="0"/>
        <v>121932</v>
      </c>
      <c r="E5" s="184">
        <f t="shared" si="0"/>
        <v>2624</v>
      </c>
      <c r="F5" s="184">
        <f t="shared" si="0"/>
        <v>124556</v>
      </c>
      <c r="G5" s="348">
        <f t="shared" si="0"/>
        <v>2624</v>
      </c>
      <c r="H5" s="204">
        <f t="shared" si="0"/>
        <v>0</v>
      </c>
      <c r="I5" s="204">
        <f t="shared" si="0"/>
        <v>0</v>
      </c>
      <c r="J5" s="204">
        <f>SUM(G5:I5)</f>
        <v>2624</v>
      </c>
    </row>
    <row r="6" spans="1:10" s="120" customFormat="1" ht="12" customHeight="1">
      <c r="A6" s="9" t="s">
        <v>66</v>
      </c>
      <c r="B6" s="214" t="s">
        <v>156</v>
      </c>
      <c r="C6" s="171">
        <v>54354</v>
      </c>
      <c r="D6" s="205">
        <v>54354</v>
      </c>
      <c r="E6" s="172"/>
      <c r="F6" s="359">
        <f>SUM(D6:E6)</f>
        <v>54354</v>
      </c>
      <c r="G6" s="349"/>
      <c r="H6" s="206"/>
      <c r="I6" s="206"/>
      <c r="J6" s="204">
        <f aca="true" t="shared" si="1" ref="J6:J69">SUM(G6:I6)</f>
        <v>0</v>
      </c>
    </row>
    <row r="7" spans="1:10" s="120" customFormat="1" ht="12" customHeight="1">
      <c r="A7" s="8" t="s">
        <v>67</v>
      </c>
      <c r="B7" s="215" t="s">
        <v>157</v>
      </c>
      <c r="C7" s="172">
        <v>41337</v>
      </c>
      <c r="D7" s="205">
        <v>41358</v>
      </c>
      <c r="E7" s="172">
        <v>-23</v>
      </c>
      <c r="F7" s="359">
        <f aca="true" t="shared" si="2" ref="F7:F70">SUM(D7:E7)</f>
        <v>41335</v>
      </c>
      <c r="G7" s="349">
        <v>-23</v>
      </c>
      <c r="H7" s="206"/>
      <c r="I7" s="206"/>
      <c r="J7" s="204">
        <f t="shared" si="1"/>
        <v>-23</v>
      </c>
    </row>
    <row r="8" spans="1:10" s="120" customFormat="1" ht="12" customHeight="1">
      <c r="A8" s="8" t="s">
        <v>68</v>
      </c>
      <c r="B8" s="215" t="s">
        <v>158</v>
      </c>
      <c r="C8" s="169">
        <v>22689</v>
      </c>
      <c r="D8" s="206">
        <v>19224</v>
      </c>
      <c r="E8" s="169">
        <v>2647</v>
      </c>
      <c r="F8" s="359">
        <f t="shared" si="2"/>
        <v>21871</v>
      </c>
      <c r="G8" s="349">
        <v>2647</v>
      </c>
      <c r="H8" s="206"/>
      <c r="I8" s="206"/>
      <c r="J8" s="204">
        <f t="shared" si="1"/>
        <v>2647</v>
      </c>
    </row>
    <row r="9" spans="1:10" s="120" customFormat="1" ht="12" customHeight="1">
      <c r="A9" s="8" t="s">
        <v>69</v>
      </c>
      <c r="B9" s="215" t="s">
        <v>159</v>
      </c>
      <c r="C9" s="169">
        <v>1912</v>
      </c>
      <c r="D9" s="206">
        <v>1912</v>
      </c>
      <c r="E9" s="169"/>
      <c r="F9" s="359">
        <f t="shared" si="2"/>
        <v>1912</v>
      </c>
      <c r="G9" s="349"/>
      <c r="H9" s="206"/>
      <c r="I9" s="206"/>
      <c r="J9" s="204">
        <f t="shared" si="1"/>
        <v>0</v>
      </c>
    </row>
    <row r="10" spans="1:10" s="120" customFormat="1" ht="12" customHeight="1">
      <c r="A10" s="8" t="s">
        <v>88</v>
      </c>
      <c r="B10" s="216" t="s">
        <v>336</v>
      </c>
      <c r="C10" s="169">
        <v>1774</v>
      </c>
      <c r="D10" s="206">
        <v>2041</v>
      </c>
      <c r="E10" s="169"/>
      <c r="F10" s="359">
        <f t="shared" si="2"/>
        <v>2041</v>
      </c>
      <c r="G10" s="349"/>
      <c r="H10" s="206"/>
      <c r="I10" s="206"/>
      <c r="J10" s="204">
        <f t="shared" si="1"/>
        <v>0</v>
      </c>
    </row>
    <row r="11" spans="1:10" s="120" customFormat="1" ht="12" customHeight="1" thickBot="1">
      <c r="A11" s="10" t="s">
        <v>70</v>
      </c>
      <c r="B11" s="217" t="s">
        <v>337</v>
      </c>
      <c r="C11" s="170">
        <v>6920</v>
      </c>
      <c r="D11" s="206">
        <v>3043</v>
      </c>
      <c r="E11" s="169"/>
      <c r="F11" s="359">
        <f t="shared" si="2"/>
        <v>3043</v>
      </c>
      <c r="G11" s="349"/>
      <c r="H11" s="206"/>
      <c r="I11" s="206"/>
      <c r="J11" s="204">
        <f t="shared" si="1"/>
        <v>0</v>
      </c>
    </row>
    <row r="12" spans="1:10" s="120" customFormat="1" ht="12" customHeight="1" thickBot="1">
      <c r="A12" s="14" t="s">
        <v>8</v>
      </c>
      <c r="B12" s="218" t="s">
        <v>160</v>
      </c>
      <c r="C12" s="184">
        <f aca="true" t="shared" si="3" ref="C12:J12">+C13+C14+C15+C16+C17+C18</f>
        <v>19417</v>
      </c>
      <c r="D12" s="184">
        <f t="shared" si="3"/>
        <v>16010</v>
      </c>
      <c r="E12" s="184">
        <f t="shared" si="3"/>
        <v>3297</v>
      </c>
      <c r="F12" s="184">
        <f t="shared" si="3"/>
        <v>19307</v>
      </c>
      <c r="G12" s="348">
        <f t="shared" si="3"/>
        <v>3297</v>
      </c>
      <c r="H12" s="204">
        <f t="shared" si="3"/>
        <v>0</v>
      </c>
      <c r="I12" s="204">
        <f t="shared" si="3"/>
        <v>0</v>
      </c>
      <c r="J12" s="204">
        <f t="shared" si="3"/>
        <v>3297</v>
      </c>
    </row>
    <row r="13" spans="1:10" s="120" customFormat="1" ht="12" customHeight="1">
      <c r="A13" s="9" t="s">
        <v>72</v>
      </c>
      <c r="B13" s="214" t="s">
        <v>161</v>
      </c>
      <c r="C13" s="185"/>
      <c r="D13" s="115">
        <v>0</v>
      </c>
      <c r="E13" s="186"/>
      <c r="F13" s="359">
        <f t="shared" si="2"/>
        <v>0</v>
      </c>
      <c r="G13" s="349"/>
      <c r="H13" s="206"/>
      <c r="I13" s="206"/>
      <c r="J13" s="204">
        <f t="shared" si="1"/>
        <v>0</v>
      </c>
    </row>
    <row r="14" spans="1:10" s="120" customFormat="1" ht="12" customHeight="1">
      <c r="A14" s="8" t="s">
        <v>73</v>
      </c>
      <c r="B14" s="215" t="s">
        <v>162</v>
      </c>
      <c r="C14" s="186"/>
      <c r="D14" s="115">
        <v>0</v>
      </c>
      <c r="E14" s="186"/>
      <c r="F14" s="359">
        <f t="shared" si="2"/>
        <v>0</v>
      </c>
      <c r="G14" s="349"/>
      <c r="H14" s="206"/>
      <c r="I14" s="206"/>
      <c r="J14" s="204">
        <f t="shared" si="1"/>
        <v>0</v>
      </c>
    </row>
    <row r="15" spans="1:10" s="120" customFormat="1" ht="12" customHeight="1">
      <c r="A15" s="8" t="s">
        <v>74</v>
      </c>
      <c r="B15" s="215" t="s">
        <v>328</v>
      </c>
      <c r="C15" s="186"/>
      <c r="D15" s="115">
        <v>0</v>
      </c>
      <c r="E15" s="186"/>
      <c r="F15" s="359">
        <f t="shared" si="2"/>
        <v>0</v>
      </c>
      <c r="G15" s="349"/>
      <c r="H15" s="206"/>
      <c r="I15" s="206"/>
      <c r="J15" s="204">
        <f t="shared" si="1"/>
        <v>0</v>
      </c>
    </row>
    <row r="16" spans="1:10" s="120" customFormat="1" ht="12" customHeight="1">
      <c r="A16" s="8" t="s">
        <v>75</v>
      </c>
      <c r="B16" s="215" t="s">
        <v>329</v>
      </c>
      <c r="C16" s="186"/>
      <c r="D16" s="115">
        <v>0</v>
      </c>
      <c r="E16" s="186"/>
      <c r="F16" s="359">
        <f t="shared" si="2"/>
        <v>0</v>
      </c>
      <c r="G16" s="349"/>
      <c r="H16" s="206"/>
      <c r="I16" s="206"/>
      <c r="J16" s="204">
        <f t="shared" si="1"/>
        <v>0</v>
      </c>
    </row>
    <row r="17" spans="1:10" s="120" customFormat="1" ht="12" customHeight="1">
      <c r="A17" s="8" t="s">
        <v>76</v>
      </c>
      <c r="B17" s="215" t="s">
        <v>163</v>
      </c>
      <c r="C17" s="186">
        <v>19417</v>
      </c>
      <c r="D17" s="115">
        <v>12417</v>
      </c>
      <c r="E17" s="186"/>
      <c r="F17" s="359">
        <f t="shared" si="2"/>
        <v>12417</v>
      </c>
      <c r="G17" s="349"/>
      <c r="H17" s="206"/>
      <c r="I17" s="206"/>
      <c r="J17" s="204">
        <f t="shared" si="1"/>
        <v>0</v>
      </c>
    </row>
    <row r="18" spans="1:10" s="120" customFormat="1" ht="12" customHeight="1" thickBot="1">
      <c r="A18" s="10" t="s">
        <v>82</v>
      </c>
      <c r="B18" s="215" t="s">
        <v>471</v>
      </c>
      <c r="C18" s="187"/>
      <c r="D18" s="115">
        <v>3593</v>
      </c>
      <c r="E18" s="186">
        <v>3297</v>
      </c>
      <c r="F18" s="359">
        <f>SUM(D18:E18)</f>
        <v>6890</v>
      </c>
      <c r="G18" s="349">
        <v>3297</v>
      </c>
      <c r="H18" s="206"/>
      <c r="I18" s="206"/>
      <c r="J18" s="204">
        <f t="shared" si="1"/>
        <v>3297</v>
      </c>
    </row>
    <row r="19" spans="1:10" s="120" customFormat="1" ht="12" customHeight="1" thickBot="1">
      <c r="A19" s="14" t="s">
        <v>9</v>
      </c>
      <c r="B19" s="213" t="s">
        <v>164</v>
      </c>
      <c r="C19" s="184">
        <f>+C20+C21+C22+C23+C24</f>
        <v>0</v>
      </c>
      <c r="D19" s="184">
        <v>0</v>
      </c>
      <c r="E19" s="184"/>
      <c r="F19" s="359">
        <f t="shared" si="2"/>
        <v>0</v>
      </c>
      <c r="G19" s="349"/>
      <c r="H19" s="206"/>
      <c r="I19" s="206"/>
      <c r="J19" s="204">
        <f t="shared" si="1"/>
        <v>0</v>
      </c>
    </row>
    <row r="20" spans="1:10" s="120" customFormat="1" ht="12" customHeight="1">
      <c r="A20" s="9" t="s">
        <v>55</v>
      </c>
      <c r="B20" s="214" t="s">
        <v>165</v>
      </c>
      <c r="C20" s="185"/>
      <c r="D20" s="115">
        <v>0</v>
      </c>
      <c r="E20" s="186"/>
      <c r="F20" s="359">
        <f t="shared" si="2"/>
        <v>0</v>
      </c>
      <c r="G20" s="349"/>
      <c r="H20" s="206"/>
      <c r="I20" s="206"/>
      <c r="J20" s="204">
        <f t="shared" si="1"/>
        <v>0</v>
      </c>
    </row>
    <row r="21" spans="1:10" s="120" customFormat="1" ht="12" customHeight="1">
      <c r="A21" s="8" t="s">
        <v>56</v>
      </c>
      <c r="B21" s="215" t="s">
        <v>166</v>
      </c>
      <c r="C21" s="186"/>
      <c r="D21" s="115">
        <v>0</v>
      </c>
      <c r="E21" s="186"/>
      <c r="F21" s="359">
        <f t="shared" si="2"/>
        <v>0</v>
      </c>
      <c r="G21" s="349"/>
      <c r="H21" s="206"/>
      <c r="I21" s="206"/>
      <c r="J21" s="204">
        <f t="shared" si="1"/>
        <v>0</v>
      </c>
    </row>
    <row r="22" spans="1:10" s="120" customFormat="1" ht="12" customHeight="1">
      <c r="A22" s="8" t="s">
        <v>57</v>
      </c>
      <c r="B22" s="215" t="s">
        <v>330</v>
      </c>
      <c r="C22" s="186"/>
      <c r="D22" s="115">
        <v>0</v>
      </c>
      <c r="E22" s="186"/>
      <c r="F22" s="359">
        <f t="shared" si="2"/>
        <v>0</v>
      </c>
      <c r="G22" s="349"/>
      <c r="H22" s="206"/>
      <c r="I22" s="206"/>
      <c r="J22" s="204">
        <f t="shared" si="1"/>
        <v>0</v>
      </c>
    </row>
    <row r="23" spans="1:10" s="120" customFormat="1" ht="12" customHeight="1">
      <c r="A23" s="8" t="s">
        <v>58</v>
      </c>
      <c r="B23" s="215" t="s">
        <v>331</v>
      </c>
      <c r="C23" s="186"/>
      <c r="D23" s="115">
        <v>0</v>
      </c>
      <c r="E23" s="186"/>
      <c r="F23" s="359">
        <f t="shared" si="2"/>
        <v>0</v>
      </c>
      <c r="G23" s="349"/>
      <c r="H23" s="206"/>
      <c r="I23" s="206"/>
      <c r="J23" s="204">
        <f t="shared" si="1"/>
        <v>0</v>
      </c>
    </row>
    <row r="24" spans="1:10" s="120" customFormat="1" ht="12" customHeight="1">
      <c r="A24" s="8" t="s">
        <v>101</v>
      </c>
      <c r="B24" s="215" t="s">
        <v>167</v>
      </c>
      <c r="C24" s="186"/>
      <c r="D24" s="115">
        <v>0</v>
      </c>
      <c r="E24" s="186"/>
      <c r="F24" s="359">
        <f t="shared" si="2"/>
        <v>0</v>
      </c>
      <c r="G24" s="349"/>
      <c r="H24" s="206"/>
      <c r="I24" s="206"/>
      <c r="J24" s="204">
        <f t="shared" si="1"/>
        <v>0</v>
      </c>
    </row>
    <row r="25" spans="1:10" s="120" customFormat="1" ht="12" customHeight="1" thickBot="1">
      <c r="A25" s="10" t="s">
        <v>102</v>
      </c>
      <c r="B25" s="219" t="s">
        <v>168</v>
      </c>
      <c r="C25" s="187"/>
      <c r="D25" s="115">
        <v>0</v>
      </c>
      <c r="E25" s="186"/>
      <c r="F25" s="359">
        <f t="shared" si="2"/>
        <v>0</v>
      </c>
      <c r="G25" s="349"/>
      <c r="H25" s="206"/>
      <c r="I25" s="206"/>
      <c r="J25" s="204">
        <f t="shared" si="1"/>
        <v>0</v>
      </c>
    </row>
    <row r="26" spans="1:10" s="120" customFormat="1" ht="12" customHeight="1" thickBot="1">
      <c r="A26" s="14" t="s">
        <v>103</v>
      </c>
      <c r="B26" s="213" t="s">
        <v>169</v>
      </c>
      <c r="C26" s="188">
        <f aca="true" t="shared" si="4" ref="C26:I26">+C27+C31+C32+C33</f>
        <v>73000</v>
      </c>
      <c r="D26" s="188">
        <v>73000</v>
      </c>
      <c r="E26" s="188">
        <f t="shared" si="4"/>
        <v>0</v>
      </c>
      <c r="F26" s="365">
        <f t="shared" si="4"/>
        <v>73000</v>
      </c>
      <c r="G26" s="351">
        <f t="shared" si="4"/>
        <v>0</v>
      </c>
      <c r="H26" s="207">
        <f t="shared" si="4"/>
        <v>0</v>
      </c>
      <c r="I26" s="207">
        <f t="shared" si="4"/>
        <v>0</v>
      </c>
      <c r="J26" s="204">
        <f t="shared" si="1"/>
        <v>0</v>
      </c>
    </row>
    <row r="27" spans="1:10" s="120" customFormat="1" ht="12" customHeight="1">
      <c r="A27" s="9" t="s">
        <v>170</v>
      </c>
      <c r="B27" s="214" t="s">
        <v>343</v>
      </c>
      <c r="C27" s="189">
        <f aca="true" t="shared" si="5" ref="C27:I27">+C28+C29+C30</f>
        <v>65750</v>
      </c>
      <c r="D27" s="189">
        <v>65750</v>
      </c>
      <c r="E27" s="189">
        <f t="shared" si="5"/>
        <v>0</v>
      </c>
      <c r="F27" s="366">
        <f t="shared" si="5"/>
        <v>65750</v>
      </c>
      <c r="G27" s="352">
        <f t="shared" si="5"/>
        <v>0</v>
      </c>
      <c r="H27" s="208">
        <f t="shared" si="5"/>
        <v>0</v>
      </c>
      <c r="I27" s="208">
        <f t="shared" si="5"/>
        <v>0</v>
      </c>
      <c r="J27" s="204">
        <f t="shared" si="1"/>
        <v>0</v>
      </c>
    </row>
    <row r="28" spans="1:10" s="120" customFormat="1" ht="12" customHeight="1">
      <c r="A28" s="8" t="s">
        <v>171</v>
      </c>
      <c r="B28" s="215" t="s">
        <v>176</v>
      </c>
      <c r="C28" s="186">
        <v>2750</v>
      </c>
      <c r="D28" s="115">
        <v>2750</v>
      </c>
      <c r="E28" s="186"/>
      <c r="F28" s="359">
        <f t="shared" si="2"/>
        <v>2750</v>
      </c>
      <c r="G28" s="349"/>
      <c r="H28" s="206"/>
      <c r="I28" s="206"/>
      <c r="J28" s="204">
        <f t="shared" si="1"/>
        <v>0</v>
      </c>
    </row>
    <row r="29" spans="1:10" s="120" customFormat="1" ht="12" customHeight="1">
      <c r="A29" s="8" t="s">
        <v>172</v>
      </c>
      <c r="B29" s="215" t="s">
        <v>177</v>
      </c>
      <c r="C29" s="186"/>
      <c r="D29" s="115">
        <v>0</v>
      </c>
      <c r="E29" s="186"/>
      <c r="F29" s="359">
        <f t="shared" si="2"/>
        <v>0</v>
      </c>
      <c r="G29" s="349"/>
      <c r="H29" s="206"/>
      <c r="I29" s="206"/>
      <c r="J29" s="204">
        <f t="shared" si="1"/>
        <v>0</v>
      </c>
    </row>
    <row r="30" spans="1:10" s="120" customFormat="1" ht="12" customHeight="1">
      <c r="A30" s="8" t="s">
        <v>341</v>
      </c>
      <c r="B30" s="220" t="s">
        <v>342</v>
      </c>
      <c r="C30" s="186">
        <v>63000</v>
      </c>
      <c r="D30" s="115">
        <v>63000</v>
      </c>
      <c r="E30" s="186"/>
      <c r="F30" s="359">
        <f t="shared" si="2"/>
        <v>63000</v>
      </c>
      <c r="G30" s="349"/>
      <c r="H30" s="206"/>
      <c r="I30" s="206"/>
      <c r="J30" s="204">
        <f t="shared" si="1"/>
        <v>0</v>
      </c>
    </row>
    <row r="31" spans="1:10" s="120" customFormat="1" ht="12" customHeight="1">
      <c r="A31" s="8" t="s">
        <v>173</v>
      </c>
      <c r="B31" s="215" t="s">
        <v>178</v>
      </c>
      <c r="C31" s="186">
        <v>7050</v>
      </c>
      <c r="D31" s="115">
        <v>7050</v>
      </c>
      <c r="E31" s="186"/>
      <c r="F31" s="359">
        <f t="shared" si="2"/>
        <v>7050</v>
      </c>
      <c r="G31" s="349"/>
      <c r="H31" s="206"/>
      <c r="I31" s="206"/>
      <c r="J31" s="204">
        <f t="shared" si="1"/>
        <v>0</v>
      </c>
    </row>
    <row r="32" spans="1:10" s="120" customFormat="1" ht="12" customHeight="1">
      <c r="A32" s="8" t="s">
        <v>174</v>
      </c>
      <c r="B32" s="215" t="s">
        <v>179</v>
      </c>
      <c r="C32" s="186"/>
      <c r="D32" s="115">
        <v>0</v>
      </c>
      <c r="E32" s="186"/>
      <c r="F32" s="359">
        <f t="shared" si="2"/>
        <v>0</v>
      </c>
      <c r="G32" s="349"/>
      <c r="H32" s="206"/>
      <c r="I32" s="206"/>
      <c r="J32" s="204">
        <f t="shared" si="1"/>
        <v>0</v>
      </c>
    </row>
    <row r="33" spans="1:10" s="120" customFormat="1" ht="12" customHeight="1" thickBot="1">
      <c r="A33" s="10" t="s">
        <v>175</v>
      </c>
      <c r="B33" s="219" t="s">
        <v>180</v>
      </c>
      <c r="C33" s="187">
        <v>200</v>
      </c>
      <c r="D33" s="115">
        <v>200</v>
      </c>
      <c r="E33" s="186"/>
      <c r="F33" s="359">
        <f t="shared" si="2"/>
        <v>200</v>
      </c>
      <c r="G33" s="349"/>
      <c r="H33" s="206"/>
      <c r="I33" s="206"/>
      <c r="J33" s="204">
        <f t="shared" si="1"/>
        <v>0</v>
      </c>
    </row>
    <row r="34" spans="1:10" s="120" customFormat="1" ht="12" customHeight="1" thickBot="1">
      <c r="A34" s="14" t="s">
        <v>11</v>
      </c>
      <c r="B34" s="213" t="s">
        <v>338</v>
      </c>
      <c r="C34" s="184">
        <f aca="true" t="shared" si="6" ref="C34:I34">SUM(C35:C45)</f>
        <v>31000</v>
      </c>
      <c r="D34" s="184">
        <v>31266</v>
      </c>
      <c r="E34" s="184">
        <f t="shared" si="6"/>
        <v>349</v>
      </c>
      <c r="F34" s="84">
        <f t="shared" si="6"/>
        <v>31615</v>
      </c>
      <c r="G34" s="348">
        <f t="shared" si="6"/>
        <v>349</v>
      </c>
      <c r="H34" s="204">
        <f t="shared" si="6"/>
        <v>0</v>
      </c>
      <c r="I34" s="204">
        <f t="shared" si="6"/>
        <v>0</v>
      </c>
      <c r="J34" s="204">
        <f t="shared" si="1"/>
        <v>349</v>
      </c>
    </row>
    <row r="35" spans="1:10" s="120" customFormat="1" ht="12" customHeight="1">
      <c r="A35" s="9" t="s">
        <v>59</v>
      </c>
      <c r="B35" s="214" t="s">
        <v>183</v>
      </c>
      <c r="C35" s="185"/>
      <c r="D35" s="115">
        <v>0</v>
      </c>
      <c r="E35" s="186"/>
      <c r="F35" s="359">
        <f t="shared" si="2"/>
        <v>0</v>
      </c>
      <c r="G35" s="349"/>
      <c r="H35" s="206"/>
      <c r="I35" s="206"/>
      <c r="J35" s="204">
        <f t="shared" si="1"/>
        <v>0</v>
      </c>
    </row>
    <row r="36" spans="1:10" s="120" customFormat="1" ht="12" customHeight="1">
      <c r="A36" s="8" t="s">
        <v>60</v>
      </c>
      <c r="B36" s="215" t="s">
        <v>184</v>
      </c>
      <c r="C36" s="186">
        <v>7163</v>
      </c>
      <c r="D36" s="115">
        <v>7163</v>
      </c>
      <c r="E36" s="186"/>
      <c r="F36" s="359">
        <f t="shared" si="2"/>
        <v>7163</v>
      </c>
      <c r="G36" s="349"/>
      <c r="H36" s="206"/>
      <c r="I36" s="206"/>
      <c r="J36" s="204">
        <f t="shared" si="1"/>
        <v>0</v>
      </c>
    </row>
    <row r="37" spans="1:10" s="120" customFormat="1" ht="12" customHeight="1">
      <c r="A37" s="8" t="s">
        <v>61</v>
      </c>
      <c r="B37" s="215" t="s">
        <v>185</v>
      </c>
      <c r="C37" s="186">
        <v>2140</v>
      </c>
      <c r="D37" s="115">
        <v>2140</v>
      </c>
      <c r="E37" s="186"/>
      <c r="F37" s="359">
        <f t="shared" si="2"/>
        <v>2140</v>
      </c>
      <c r="G37" s="349"/>
      <c r="H37" s="206"/>
      <c r="I37" s="206"/>
      <c r="J37" s="204">
        <f t="shared" si="1"/>
        <v>0</v>
      </c>
    </row>
    <row r="38" spans="1:10" s="120" customFormat="1" ht="12" customHeight="1">
      <c r="A38" s="8" t="s">
        <v>105</v>
      </c>
      <c r="B38" s="215" t="s">
        <v>186</v>
      </c>
      <c r="C38" s="186"/>
      <c r="D38" s="115">
        <v>0</v>
      </c>
      <c r="E38" s="186"/>
      <c r="F38" s="359">
        <f t="shared" si="2"/>
        <v>0</v>
      </c>
      <c r="G38" s="349"/>
      <c r="H38" s="206"/>
      <c r="I38" s="206"/>
      <c r="J38" s="204">
        <f t="shared" si="1"/>
        <v>0</v>
      </c>
    </row>
    <row r="39" spans="1:10" s="120" customFormat="1" ht="12" customHeight="1">
      <c r="A39" s="8" t="s">
        <v>106</v>
      </c>
      <c r="B39" s="215" t="s">
        <v>187</v>
      </c>
      <c r="C39" s="186">
        <v>8050</v>
      </c>
      <c r="D39" s="115">
        <v>8050</v>
      </c>
      <c r="E39" s="186"/>
      <c r="F39" s="359">
        <f t="shared" si="2"/>
        <v>8050</v>
      </c>
      <c r="G39" s="349"/>
      <c r="H39" s="206"/>
      <c r="I39" s="206"/>
      <c r="J39" s="204">
        <f t="shared" si="1"/>
        <v>0</v>
      </c>
    </row>
    <row r="40" spans="1:10" s="120" customFormat="1" ht="12" customHeight="1">
      <c r="A40" s="8" t="s">
        <v>107</v>
      </c>
      <c r="B40" s="215" t="s">
        <v>188</v>
      </c>
      <c r="C40" s="186">
        <v>6397</v>
      </c>
      <c r="D40" s="115">
        <v>6397</v>
      </c>
      <c r="E40" s="186"/>
      <c r="F40" s="359">
        <f t="shared" si="2"/>
        <v>6397</v>
      </c>
      <c r="G40" s="349"/>
      <c r="H40" s="206"/>
      <c r="I40" s="206"/>
      <c r="J40" s="204">
        <f t="shared" si="1"/>
        <v>0</v>
      </c>
    </row>
    <row r="41" spans="1:10" s="120" customFormat="1" ht="12" customHeight="1">
      <c r="A41" s="8" t="s">
        <v>108</v>
      </c>
      <c r="B41" s="215" t="s">
        <v>189</v>
      </c>
      <c r="C41" s="186"/>
      <c r="D41" s="115">
        <v>0</v>
      </c>
      <c r="E41" s="186"/>
      <c r="F41" s="359">
        <f t="shared" si="2"/>
        <v>0</v>
      </c>
      <c r="G41" s="349"/>
      <c r="H41" s="206"/>
      <c r="I41" s="206"/>
      <c r="J41" s="204">
        <f t="shared" si="1"/>
        <v>0</v>
      </c>
    </row>
    <row r="42" spans="1:10" s="120" customFormat="1" ht="12" customHeight="1">
      <c r="A42" s="8" t="s">
        <v>109</v>
      </c>
      <c r="B42" s="215" t="s">
        <v>190</v>
      </c>
      <c r="C42" s="186"/>
      <c r="D42" s="115">
        <v>266</v>
      </c>
      <c r="E42" s="186">
        <v>349</v>
      </c>
      <c r="F42" s="359">
        <f t="shared" si="2"/>
        <v>615</v>
      </c>
      <c r="G42" s="349">
        <v>349</v>
      </c>
      <c r="H42" s="206"/>
      <c r="I42" s="206"/>
      <c r="J42" s="204">
        <f t="shared" si="1"/>
        <v>349</v>
      </c>
    </row>
    <row r="43" spans="1:10" s="120" customFormat="1" ht="12" customHeight="1">
      <c r="A43" s="8" t="s">
        <v>181</v>
      </c>
      <c r="B43" s="215" t="s">
        <v>191</v>
      </c>
      <c r="C43" s="190"/>
      <c r="D43" s="116">
        <v>0</v>
      </c>
      <c r="E43" s="190"/>
      <c r="F43" s="359">
        <f t="shared" si="2"/>
        <v>0</v>
      </c>
      <c r="G43" s="349"/>
      <c r="H43" s="206"/>
      <c r="I43" s="206"/>
      <c r="J43" s="204">
        <f t="shared" si="1"/>
        <v>0</v>
      </c>
    </row>
    <row r="44" spans="1:10" s="120" customFormat="1" ht="12" customHeight="1">
      <c r="A44" s="10" t="s">
        <v>182</v>
      </c>
      <c r="B44" s="219" t="s">
        <v>340</v>
      </c>
      <c r="C44" s="191"/>
      <c r="D44" s="116">
        <v>0</v>
      </c>
      <c r="E44" s="190"/>
      <c r="F44" s="359">
        <f t="shared" si="2"/>
        <v>0</v>
      </c>
      <c r="G44" s="349"/>
      <c r="H44" s="206"/>
      <c r="I44" s="206"/>
      <c r="J44" s="204">
        <f t="shared" si="1"/>
        <v>0</v>
      </c>
    </row>
    <row r="45" spans="1:10" s="120" customFormat="1" ht="12" customHeight="1" thickBot="1">
      <c r="A45" s="10" t="s">
        <v>339</v>
      </c>
      <c r="B45" s="217" t="s">
        <v>192</v>
      </c>
      <c r="C45" s="191">
        <v>7250</v>
      </c>
      <c r="D45" s="116">
        <v>7250</v>
      </c>
      <c r="E45" s="190"/>
      <c r="F45" s="359">
        <f t="shared" si="2"/>
        <v>7250</v>
      </c>
      <c r="G45" s="349"/>
      <c r="H45" s="206"/>
      <c r="I45" s="206"/>
      <c r="J45" s="204">
        <f t="shared" si="1"/>
        <v>0</v>
      </c>
    </row>
    <row r="46" spans="1:10" s="120" customFormat="1" ht="12" customHeight="1" thickBot="1">
      <c r="A46" s="14" t="s">
        <v>12</v>
      </c>
      <c r="B46" s="213" t="s">
        <v>193</v>
      </c>
      <c r="C46" s="184">
        <f aca="true" t="shared" si="7" ref="C46:I46">SUM(C47:C51)</f>
        <v>0</v>
      </c>
      <c r="D46" s="184">
        <v>0</v>
      </c>
      <c r="E46" s="184"/>
      <c r="F46" s="359">
        <f t="shared" si="2"/>
        <v>0</v>
      </c>
      <c r="G46" s="348">
        <f t="shared" si="7"/>
        <v>0</v>
      </c>
      <c r="H46" s="204">
        <f t="shared" si="7"/>
        <v>0</v>
      </c>
      <c r="I46" s="204">
        <f t="shared" si="7"/>
        <v>0</v>
      </c>
      <c r="J46" s="204">
        <f t="shared" si="1"/>
        <v>0</v>
      </c>
    </row>
    <row r="47" spans="1:10" s="120" customFormat="1" ht="12" customHeight="1">
      <c r="A47" s="9" t="s">
        <v>62</v>
      </c>
      <c r="B47" s="214" t="s">
        <v>197</v>
      </c>
      <c r="C47" s="192"/>
      <c r="D47" s="116">
        <v>0</v>
      </c>
      <c r="E47" s="190"/>
      <c r="F47" s="359">
        <f t="shared" si="2"/>
        <v>0</v>
      </c>
      <c r="G47" s="349"/>
      <c r="H47" s="206"/>
      <c r="I47" s="206"/>
      <c r="J47" s="204">
        <f t="shared" si="1"/>
        <v>0</v>
      </c>
    </row>
    <row r="48" spans="1:10" s="120" customFormat="1" ht="12" customHeight="1">
      <c r="A48" s="8" t="s">
        <v>63</v>
      </c>
      <c r="B48" s="215" t="s">
        <v>198</v>
      </c>
      <c r="C48" s="190"/>
      <c r="D48" s="116">
        <v>0</v>
      </c>
      <c r="E48" s="190"/>
      <c r="F48" s="359">
        <f t="shared" si="2"/>
        <v>0</v>
      </c>
      <c r="G48" s="349"/>
      <c r="H48" s="206"/>
      <c r="I48" s="206"/>
      <c r="J48" s="204">
        <f t="shared" si="1"/>
        <v>0</v>
      </c>
    </row>
    <row r="49" spans="1:10" s="120" customFormat="1" ht="12" customHeight="1">
      <c r="A49" s="8" t="s">
        <v>194</v>
      </c>
      <c r="B49" s="215" t="s">
        <v>199</v>
      </c>
      <c r="C49" s="190"/>
      <c r="D49" s="116">
        <v>0</v>
      </c>
      <c r="E49" s="190"/>
      <c r="F49" s="359">
        <f t="shared" si="2"/>
        <v>0</v>
      </c>
      <c r="G49" s="349"/>
      <c r="H49" s="206"/>
      <c r="I49" s="206"/>
      <c r="J49" s="204">
        <f t="shared" si="1"/>
        <v>0</v>
      </c>
    </row>
    <row r="50" spans="1:10" s="120" customFormat="1" ht="12" customHeight="1">
      <c r="A50" s="8" t="s">
        <v>195</v>
      </c>
      <c r="B50" s="215" t="s">
        <v>200</v>
      </c>
      <c r="C50" s="190"/>
      <c r="D50" s="116">
        <v>0</v>
      </c>
      <c r="E50" s="190"/>
      <c r="F50" s="359">
        <f t="shared" si="2"/>
        <v>0</v>
      </c>
      <c r="G50" s="349"/>
      <c r="H50" s="206"/>
      <c r="I50" s="206"/>
      <c r="J50" s="204">
        <f t="shared" si="1"/>
        <v>0</v>
      </c>
    </row>
    <row r="51" spans="1:10" s="120" customFormat="1" ht="12" customHeight="1" thickBot="1">
      <c r="A51" s="10" t="s">
        <v>196</v>
      </c>
      <c r="B51" s="217" t="s">
        <v>201</v>
      </c>
      <c r="C51" s="191"/>
      <c r="D51" s="116">
        <v>0</v>
      </c>
      <c r="E51" s="190"/>
      <c r="F51" s="359">
        <f t="shared" si="2"/>
        <v>0</v>
      </c>
      <c r="G51" s="349"/>
      <c r="H51" s="206"/>
      <c r="I51" s="206"/>
      <c r="J51" s="204">
        <f t="shared" si="1"/>
        <v>0</v>
      </c>
    </row>
    <row r="52" spans="1:10" s="120" customFormat="1" ht="12" customHeight="1" thickBot="1">
      <c r="A52" s="14" t="s">
        <v>110</v>
      </c>
      <c r="B52" s="213" t="s">
        <v>202</v>
      </c>
      <c r="C52" s="184">
        <f aca="true" t="shared" si="8" ref="C52:I52">SUM(C53:C55)</f>
        <v>0</v>
      </c>
      <c r="D52" s="184">
        <v>3682</v>
      </c>
      <c r="E52" s="184">
        <f t="shared" si="8"/>
        <v>0</v>
      </c>
      <c r="F52" s="84">
        <f t="shared" si="8"/>
        <v>3682</v>
      </c>
      <c r="G52" s="348">
        <f t="shared" si="8"/>
        <v>0</v>
      </c>
      <c r="H52" s="204">
        <f t="shared" si="8"/>
        <v>0</v>
      </c>
      <c r="I52" s="204">
        <f t="shared" si="8"/>
        <v>0</v>
      </c>
      <c r="J52" s="204">
        <f t="shared" si="1"/>
        <v>0</v>
      </c>
    </row>
    <row r="53" spans="1:10" s="120" customFormat="1" ht="12" customHeight="1">
      <c r="A53" s="9" t="s">
        <v>64</v>
      </c>
      <c r="B53" s="214" t="s">
        <v>203</v>
      </c>
      <c r="C53" s="185"/>
      <c r="D53" s="115">
        <v>0</v>
      </c>
      <c r="E53" s="186"/>
      <c r="F53" s="359">
        <f t="shared" si="2"/>
        <v>0</v>
      </c>
      <c r="G53" s="349"/>
      <c r="H53" s="206"/>
      <c r="I53" s="206"/>
      <c r="J53" s="204">
        <f t="shared" si="1"/>
        <v>0</v>
      </c>
    </row>
    <row r="54" spans="1:10" s="120" customFormat="1" ht="12" customHeight="1">
      <c r="A54" s="8" t="s">
        <v>65</v>
      </c>
      <c r="B54" s="215" t="s">
        <v>332</v>
      </c>
      <c r="C54" s="186"/>
      <c r="D54" s="115">
        <v>0</v>
      </c>
      <c r="E54" s="186"/>
      <c r="F54" s="359">
        <f t="shared" si="2"/>
        <v>0</v>
      </c>
      <c r="G54" s="349"/>
      <c r="H54" s="206"/>
      <c r="I54" s="206"/>
      <c r="J54" s="204">
        <f t="shared" si="1"/>
        <v>0</v>
      </c>
    </row>
    <row r="55" spans="1:10" s="120" customFormat="1" ht="12" customHeight="1">
      <c r="A55" s="8" t="s">
        <v>206</v>
      </c>
      <c r="B55" s="215" t="s">
        <v>204</v>
      </c>
      <c r="C55" s="186"/>
      <c r="D55" s="115">
        <v>3682</v>
      </c>
      <c r="E55" s="186"/>
      <c r="F55" s="359">
        <f t="shared" si="2"/>
        <v>3682</v>
      </c>
      <c r="G55" s="349"/>
      <c r="H55" s="206"/>
      <c r="I55" s="206"/>
      <c r="J55" s="204">
        <f t="shared" si="1"/>
        <v>0</v>
      </c>
    </row>
    <row r="56" spans="1:10" s="120" customFormat="1" ht="12" customHeight="1" thickBot="1">
      <c r="A56" s="10" t="s">
        <v>207</v>
      </c>
      <c r="B56" s="217" t="s">
        <v>205</v>
      </c>
      <c r="C56" s="187"/>
      <c r="D56" s="115">
        <v>0</v>
      </c>
      <c r="E56" s="186"/>
      <c r="F56" s="359">
        <f t="shared" si="2"/>
        <v>0</v>
      </c>
      <c r="G56" s="349"/>
      <c r="H56" s="206"/>
      <c r="I56" s="206"/>
      <c r="J56" s="204">
        <f t="shared" si="1"/>
        <v>0</v>
      </c>
    </row>
    <row r="57" spans="1:10" s="120" customFormat="1" ht="12" customHeight="1" thickBot="1">
      <c r="A57" s="14" t="s">
        <v>14</v>
      </c>
      <c r="B57" s="218" t="s">
        <v>208</v>
      </c>
      <c r="C57" s="184">
        <f aca="true" t="shared" si="9" ref="C57:I57">SUM(C58:C60)</f>
        <v>0</v>
      </c>
      <c r="D57" s="184">
        <v>10000</v>
      </c>
      <c r="E57" s="184">
        <f t="shared" si="9"/>
        <v>0</v>
      </c>
      <c r="F57" s="184">
        <f t="shared" si="9"/>
        <v>10000</v>
      </c>
      <c r="G57" s="348">
        <f t="shared" si="9"/>
        <v>0</v>
      </c>
      <c r="H57" s="204">
        <f t="shared" si="9"/>
        <v>0</v>
      </c>
      <c r="I57" s="204">
        <f t="shared" si="9"/>
        <v>0</v>
      </c>
      <c r="J57" s="204">
        <f t="shared" si="1"/>
        <v>0</v>
      </c>
    </row>
    <row r="58" spans="1:10" s="120" customFormat="1" ht="12" customHeight="1">
      <c r="A58" s="9" t="s">
        <v>111</v>
      </c>
      <c r="B58" s="214" t="s">
        <v>210</v>
      </c>
      <c r="C58" s="190"/>
      <c r="D58" s="116">
        <v>0</v>
      </c>
      <c r="E58" s="190"/>
      <c r="F58" s="359">
        <f t="shared" si="2"/>
        <v>0</v>
      </c>
      <c r="G58" s="349"/>
      <c r="H58" s="206"/>
      <c r="I58" s="206"/>
      <c r="J58" s="204">
        <f t="shared" si="1"/>
        <v>0</v>
      </c>
    </row>
    <row r="59" spans="1:10" s="120" customFormat="1" ht="12" customHeight="1">
      <c r="A59" s="8" t="s">
        <v>112</v>
      </c>
      <c r="B59" s="215" t="s">
        <v>333</v>
      </c>
      <c r="C59" s="190"/>
      <c r="D59" s="116">
        <v>0</v>
      </c>
      <c r="E59" s="190"/>
      <c r="F59" s="359">
        <f t="shared" si="2"/>
        <v>0</v>
      </c>
      <c r="G59" s="349"/>
      <c r="H59" s="206"/>
      <c r="I59" s="206"/>
      <c r="J59" s="204">
        <f t="shared" si="1"/>
        <v>0</v>
      </c>
    </row>
    <row r="60" spans="1:10" s="120" customFormat="1" ht="12" customHeight="1">
      <c r="A60" s="8" t="s">
        <v>135</v>
      </c>
      <c r="B60" s="215" t="s">
        <v>211</v>
      </c>
      <c r="C60" s="190"/>
      <c r="D60" s="116">
        <v>10000</v>
      </c>
      <c r="E60" s="190"/>
      <c r="F60" s="359">
        <f t="shared" si="2"/>
        <v>10000</v>
      </c>
      <c r="G60" s="349"/>
      <c r="H60" s="206"/>
      <c r="I60" s="206"/>
      <c r="J60" s="204">
        <f t="shared" si="1"/>
        <v>0</v>
      </c>
    </row>
    <row r="61" spans="1:10" s="120" customFormat="1" ht="12" customHeight="1" thickBot="1">
      <c r="A61" s="10" t="s">
        <v>209</v>
      </c>
      <c r="B61" s="217" t="s">
        <v>212</v>
      </c>
      <c r="C61" s="190"/>
      <c r="D61" s="116">
        <v>0</v>
      </c>
      <c r="E61" s="190"/>
      <c r="F61" s="359">
        <f t="shared" si="2"/>
        <v>0</v>
      </c>
      <c r="G61" s="349"/>
      <c r="H61" s="206"/>
      <c r="I61" s="206"/>
      <c r="J61" s="204">
        <f t="shared" si="1"/>
        <v>0</v>
      </c>
    </row>
    <row r="62" spans="1:10" s="120" customFormat="1" ht="12" customHeight="1" thickBot="1">
      <c r="A62" s="160" t="s">
        <v>383</v>
      </c>
      <c r="B62" s="213" t="s">
        <v>213</v>
      </c>
      <c r="C62" s="188">
        <f aca="true" t="shared" si="10" ref="C62:I62">+C5+C12+C19+C26+C34+C46+C52+C57</f>
        <v>252403</v>
      </c>
      <c r="D62" s="188">
        <f t="shared" si="10"/>
        <v>255890</v>
      </c>
      <c r="E62" s="188">
        <f t="shared" si="10"/>
        <v>6270</v>
      </c>
      <c r="F62" s="188">
        <f t="shared" si="10"/>
        <v>262160</v>
      </c>
      <c r="G62" s="351">
        <f t="shared" si="10"/>
        <v>6270</v>
      </c>
      <c r="H62" s="207">
        <f t="shared" si="10"/>
        <v>0</v>
      </c>
      <c r="I62" s="207">
        <f t="shared" si="10"/>
        <v>0</v>
      </c>
      <c r="J62" s="204">
        <f t="shared" si="1"/>
        <v>6270</v>
      </c>
    </row>
    <row r="63" spans="1:10" s="120" customFormat="1" ht="12" customHeight="1" thickBot="1">
      <c r="A63" s="151" t="s">
        <v>214</v>
      </c>
      <c r="B63" s="218" t="s">
        <v>215</v>
      </c>
      <c r="C63" s="184">
        <f>SUM(C64:C66)</f>
        <v>0</v>
      </c>
      <c r="D63" s="204">
        <v>0</v>
      </c>
      <c r="E63" s="481"/>
      <c r="F63" s="359">
        <f t="shared" si="2"/>
        <v>0</v>
      </c>
      <c r="G63" s="349"/>
      <c r="H63" s="206"/>
      <c r="I63" s="206"/>
      <c r="J63" s="204">
        <f t="shared" si="1"/>
        <v>0</v>
      </c>
    </row>
    <row r="64" spans="1:10" s="120" customFormat="1" ht="12" customHeight="1">
      <c r="A64" s="9" t="s">
        <v>246</v>
      </c>
      <c r="B64" s="214" t="s">
        <v>216</v>
      </c>
      <c r="C64" s="190"/>
      <c r="D64" s="116">
        <v>0</v>
      </c>
      <c r="E64" s="190"/>
      <c r="F64" s="359">
        <f t="shared" si="2"/>
        <v>0</v>
      </c>
      <c r="G64" s="349"/>
      <c r="H64" s="206"/>
      <c r="I64" s="206"/>
      <c r="J64" s="204">
        <f t="shared" si="1"/>
        <v>0</v>
      </c>
    </row>
    <row r="65" spans="1:10" s="120" customFormat="1" ht="12" customHeight="1">
      <c r="A65" s="8" t="s">
        <v>255</v>
      </c>
      <c r="B65" s="215" t="s">
        <v>217</v>
      </c>
      <c r="C65" s="190"/>
      <c r="D65" s="116">
        <v>0</v>
      </c>
      <c r="E65" s="190"/>
      <c r="F65" s="359">
        <f t="shared" si="2"/>
        <v>0</v>
      </c>
      <c r="G65" s="349"/>
      <c r="H65" s="206"/>
      <c r="I65" s="206"/>
      <c r="J65" s="204">
        <f t="shared" si="1"/>
        <v>0</v>
      </c>
    </row>
    <row r="66" spans="1:10" s="120" customFormat="1" ht="12" customHeight="1" thickBot="1">
      <c r="A66" s="10" t="s">
        <v>256</v>
      </c>
      <c r="B66" s="221" t="s">
        <v>368</v>
      </c>
      <c r="C66" s="190"/>
      <c r="D66" s="116">
        <v>0</v>
      </c>
      <c r="E66" s="190"/>
      <c r="F66" s="359">
        <f t="shared" si="2"/>
        <v>0</v>
      </c>
      <c r="G66" s="349"/>
      <c r="H66" s="206"/>
      <c r="I66" s="206"/>
      <c r="J66" s="204">
        <f t="shared" si="1"/>
        <v>0</v>
      </c>
    </row>
    <row r="67" spans="1:10" s="120" customFormat="1" ht="12" customHeight="1" thickBot="1">
      <c r="A67" s="151" t="s">
        <v>219</v>
      </c>
      <c r="B67" s="218" t="s">
        <v>220</v>
      </c>
      <c r="C67" s="184">
        <f aca="true" t="shared" si="11" ref="C67:J67">SUM(C68:C71)</f>
        <v>0</v>
      </c>
      <c r="D67" s="184">
        <v>91592</v>
      </c>
      <c r="E67" s="184">
        <f t="shared" si="11"/>
        <v>0</v>
      </c>
      <c r="F67" s="84">
        <f t="shared" si="11"/>
        <v>91592</v>
      </c>
      <c r="G67" s="348">
        <f t="shared" si="11"/>
        <v>0</v>
      </c>
      <c r="H67" s="204">
        <f t="shared" si="11"/>
        <v>0</v>
      </c>
      <c r="I67" s="204">
        <f t="shared" si="11"/>
        <v>0</v>
      </c>
      <c r="J67" s="204">
        <f t="shared" si="11"/>
        <v>0</v>
      </c>
    </row>
    <row r="68" spans="1:10" s="120" customFormat="1" ht="12" customHeight="1">
      <c r="A68" s="9" t="s">
        <v>89</v>
      </c>
      <c r="B68" s="214" t="s">
        <v>221</v>
      </c>
      <c r="C68" s="190"/>
      <c r="D68" s="116">
        <v>91592</v>
      </c>
      <c r="E68" s="190"/>
      <c r="F68" s="359">
        <f t="shared" si="2"/>
        <v>91592</v>
      </c>
      <c r="G68" s="349"/>
      <c r="H68" s="206"/>
      <c r="I68" s="206"/>
      <c r="J68" s="204">
        <f t="shared" si="1"/>
        <v>0</v>
      </c>
    </row>
    <row r="69" spans="1:10" s="120" customFormat="1" ht="12" customHeight="1">
      <c r="A69" s="8" t="s">
        <v>90</v>
      </c>
      <c r="B69" s="215" t="s">
        <v>222</v>
      </c>
      <c r="C69" s="190"/>
      <c r="D69" s="116">
        <v>0</v>
      </c>
      <c r="E69" s="190"/>
      <c r="F69" s="359">
        <f t="shared" si="2"/>
        <v>0</v>
      </c>
      <c r="G69" s="349"/>
      <c r="H69" s="206"/>
      <c r="I69" s="206"/>
      <c r="J69" s="204">
        <f t="shared" si="1"/>
        <v>0</v>
      </c>
    </row>
    <row r="70" spans="1:10" s="120" customFormat="1" ht="12" customHeight="1">
      <c r="A70" s="8" t="s">
        <v>247</v>
      </c>
      <c r="B70" s="215" t="s">
        <v>223</v>
      </c>
      <c r="C70" s="190"/>
      <c r="D70" s="116">
        <v>0</v>
      </c>
      <c r="E70" s="190"/>
      <c r="F70" s="359">
        <f t="shared" si="2"/>
        <v>0</v>
      </c>
      <c r="G70" s="349"/>
      <c r="H70" s="206"/>
      <c r="I70" s="206"/>
      <c r="J70" s="204">
        <f aca="true" t="shared" si="12" ref="J70:J132">SUM(G70:I70)</f>
        <v>0</v>
      </c>
    </row>
    <row r="71" spans="1:10" s="120" customFormat="1" ht="12" customHeight="1" thickBot="1">
      <c r="A71" s="10" t="s">
        <v>248</v>
      </c>
      <c r="B71" s="217" t="s">
        <v>224</v>
      </c>
      <c r="C71" s="190"/>
      <c r="D71" s="116">
        <v>0</v>
      </c>
      <c r="E71" s="190"/>
      <c r="F71" s="359">
        <f aca="true" t="shared" si="13" ref="F71:F134">SUM(D71:E71)</f>
        <v>0</v>
      </c>
      <c r="G71" s="349"/>
      <c r="H71" s="206"/>
      <c r="I71" s="206"/>
      <c r="J71" s="204">
        <f t="shared" si="12"/>
        <v>0</v>
      </c>
    </row>
    <row r="72" spans="1:10" s="120" customFormat="1" ht="12" customHeight="1" thickBot="1">
      <c r="A72" s="151" t="s">
        <v>225</v>
      </c>
      <c r="B72" s="218" t="s">
        <v>226</v>
      </c>
      <c r="C72" s="184">
        <f aca="true" t="shared" si="14" ref="C72:J72">SUM(C73:C74)</f>
        <v>0</v>
      </c>
      <c r="D72" s="184">
        <v>20368</v>
      </c>
      <c r="E72" s="184">
        <f t="shared" si="14"/>
        <v>0</v>
      </c>
      <c r="F72" s="84">
        <f t="shared" si="14"/>
        <v>20368</v>
      </c>
      <c r="G72" s="348">
        <f t="shared" si="14"/>
        <v>0</v>
      </c>
      <c r="H72" s="204">
        <f t="shared" si="14"/>
        <v>0</v>
      </c>
      <c r="I72" s="204">
        <f t="shared" si="14"/>
        <v>0</v>
      </c>
      <c r="J72" s="204">
        <f t="shared" si="14"/>
        <v>0</v>
      </c>
    </row>
    <row r="73" spans="1:10" s="120" customFormat="1" ht="12" customHeight="1">
      <c r="A73" s="9" t="s">
        <v>249</v>
      </c>
      <c r="B73" s="214" t="s">
        <v>227</v>
      </c>
      <c r="C73" s="190"/>
      <c r="D73" s="116">
        <v>20368</v>
      </c>
      <c r="E73" s="190"/>
      <c r="F73" s="359">
        <f t="shared" si="13"/>
        <v>20368</v>
      </c>
      <c r="G73" s="349"/>
      <c r="H73" s="206"/>
      <c r="I73" s="206"/>
      <c r="J73" s="204">
        <f t="shared" si="12"/>
        <v>0</v>
      </c>
    </row>
    <row r="74" spans="1:10" s="120" customFormat="1" ht="12" customHeight="1" thickBot="1">
      <c r="A74" s="10" t="s">
        <v>250</v>
      </c>
      <c r="B74" s="217" t="s">
        <v>228</v>
      </c>
      <c r="C74" s="190"/>
      <c r="D74" s="116">
        <v>0</v>
      </c>
      <c r="E74" s="190"/>
      <c r="F74" s="359">
        <f t="shared" si="13"/>
        <v>0</v>
      </c>
      <c r="G74" s="349"/>
      <c r="H74" s="206"/>
      <c r="I74" s="206"/>
      <c r="J74" s="204">
        <f t="shared" si="12"/>
        <v>0</v>
      </c>
    </row>
    <row r="75" spans="1:10" s="120" customFormat="1" ht="12" customHeight="1" thickBot="1">
      <c r="A75" s="151" t="s">
        <v>229</v>
      </c>
      <c r="B75" s="218" t="s">
        <v>230</v>
      </c>
      <c r="C75" s="184">
        <f aca="true" t="shared" si="15" ref="C75:J75">SUM(C76:C78)</f>
        <v>0</v>
      </c>
      <c r="D75" s="184">
        <v>0</v>
      </c>
      <c r="E75" s="184">
        <f t="shared" si="15"/>
        <v>0</v>
      </c>
      <c r="F75" s="184">
        <f t="shared" si="15"/>
        <v>0</v>
      </c>
      <c r="G75" s="184">
        <f t="shared" si="15"/>
        <v>0</v>
      </c>
      <c r="H75" s="184">
        <f t="shared" si="15"/>
        <v>0</v>
      </c>
      <c r="I75" s="184">
        <f t="shared" si="15"/>
        <v>0</v>
      </c>
      <c r="J75" s="184">
        <f t="shared" si="15"/>
        <v>0</v>
      </c>
    </row>
    <row r="76" spans="1:10" s="120" customFormat="1" ht="12" customHeight="1">
      <c r="A76" s="9" t="s">
        <v>251</v>
      </c>
      <c r="B76" s="214" t="s">
        <v>231</v>
      </c>
      <c r="C76" s="190"/>
      <c r="D76" s="116">
        <v>0</v>
      </c>
      <c r="E76" s="190"/>
      <c r="F76" s="359">
        <f t="shared" si="13"/>
        <v>0</v>
      </c>
      <c r="G76" s="349"/>
      <c r="H76" s="206"/>
      <c r="I76" s="206"/>
      <c r="J76" s="204">
        <f t="shared" si="12"/>
        <v>0</v>
      </c>
    </row>
    <row r="77" spans="1:10" s="120" customFormat="1" ht="12" customHeight="1">
      <c r="A77" s="8" t="s">
        <v>252</v>
      </c>
      <c r="B77" s="215" t="s">
        <v>232</v>
      </c>
      <c r="C77" s="190"/>
      <c r="D77" s="116">
        <v>0</v>
      </c>
      <c r="E77" s="190"/>
      <c r="F77" s="359">
        <f t="shared" si="13"/>
        <v>0</v>
      </c>
      <c r="G77" s="349"/>
      <c r="H77" s="206"/>
      <c r="I77" s="206"/>
      <c r="J77" s="204">
        <f t="shared" si="12"/>
        <v>0</v>
      </c>
    </row>
    <row r="78" spans="1:10" s="120" customFormat="1" ht="12" customHeight="1" thickBot="1">
      <c r="A78" s="10" t="s">
        <v>253</v>
      </c>
      <c r="B78" s="217" t="s">
        <v>233</v>
      </c>
      <c r="C78" s="190"/>
      <c r="D78" s="116">
        <v>0</v>
      </c>
      <c r="E78" s="190"/>
      <c r="F78" s="359">
        <f t="shared" si="13"/>
        <v>0</v>
      </c>
      <c r="G78" s="349"/>
      <c r="H78" s="206"/>
      <c r="I78" s="206"/>
      <c r="J78" s="204">
        <f t="shared" si="12"/>
        <v>0</v>
      </c>
    </row>
    <row r="79" spans="1:10" s="120" customFormat="1" ht="12" customHeight="1" thickBot="1">
      <c r="A79" s="151" t="s">
        <v>234</v>
      </c>
      <c r="B79" s="218" t="s">
        <v>254</v>
      </c>
      <c r="C79" s="184">
        <f>SUM(C80:C83)</f>
        <v>0</v>
      </c>
      <c r="D79" s="184">
        <v>0</v>
      </c>
      <c r="E79" s="184"/>
      <c r="F79" s="359">
        <f t="shared" si="13"/>
        <v>0</v>
      </c>
      <c r="G79" s="349"/>
      <c r="H79" s="206"/>
      <c r="I79" s="206"/>
      <c r="J79" s="204">
        <f t="shared" si="12"/>
        <v>0</v>
      </c>
    </row>
    <row r="80" spans="1:10" s="120" customFormat="1" ht="12" customHeight="1">
      <c r="A80" s="125" t="s">
        <v>235</v>
      </c>
      <c r="B80" s="214" t="s">
        <v>236</v>
      </c>
      <c r="C80" s="190"/>
      <c r="D80" s="116">
        <v>0</v>
      </c>
      <c r="E80" s="190"/>
      <c r="F80" s="359">
        <f t="shared" si="13"/>
        <v>0</v>
      </c>
      <c r="G80" s="349"/>
      <c r="H80" s="206"/>
      <c r="I80" s="206"/>
      <c r="J80" s="204">
        <f t="shared" si="12"/>
        <v>0</v>
      </c>
    </row>
    <row r="81" spans="1:10" s="120" customFormat="1" ht="12" customHeight="1">
      <c r="A81" s="126" t="s">
        <v>237</v>
      </c>
      <c r="B81" s="215" t="s">
        <v>238</v>
      </c>
      <c r="C81" s="190"/>
      <c r="D81" s="116">
        <v>0</v>
      </c>
      <c r="E81" s="190"/>
      <c r="F81" s="359">
        <f t="shared" si="13"/>
        <v>0</v>
      </c>
      <c r="G81" s="349"/>
      <c r="H81" s="206"/>
      <c r="I81" s="206"/>
      <c r="J81" s="204">
        <f t="shared" si="12"/>
        <v>0</v>
      </c>
    </row>
    <row r="82" spans="1:10" s="120" customFormat="1" ht="12" customHeight="1">
      <c r="A82" s="126" t="s">
        <v>239</v>
      </c>
      <c r="B82" s="215" t="s">
        <v>240</v>
      </c>
      <c r="C82" s="190"/>
      <c r="D82" s="116">
        <v>0</v>
      </c>
      <c r="E82" s="190"/>
      <c r="F82" s="359">
        <f t="shared" si="13"/>
        <v>0</v>
      </c>
      <c r="G82" s="349"/>
      <c r="H82" s="206"/>
      <c r="I82" s="206"/>
      <c r="J82" s="204">
        <f t="shared" si="12"/>
        <v>0</v>
      </c>
    </row>
    <row r="83" spans="1:10" s="120" customFormat="1" ht="12" customHeight="1" thickBot="1">
      <c r="A83" s="127" t="s">
        <v>241</v>
      </c>
      <c r="B83" s="217" t="s">
        <v>242</v>
      </c>
      <c r="C83" s="190"/>
      <c r="D83" s="116">
        <v>0</v>
      </c>
      <c r="E83" s="190"/>
      <c r="F83" s="359">
        <f t="shared" si="13"/>
        <v>0</v>
      </c>
      <c r="G83" s="349"/>
      <c r="H83" s="206"/>
      <c r="I83" s="206"/>
      <c r="J83" s="204">
        <f t="shared" si="12"/>
        <v>0</v>
      </c>
    </row>
    <row r="84" spans="1:10" s="120" customFormat="1" ht="12" customHeight="1" thickBot="1">
      <c r="A84" s="151" t="s">
        <v>243</v>
      </c>
      <c r="B84" s="218" t="s">
        <v>382</v>
      </c>
      <c r="C84" s="193"/>
      <c r="D84" s="209">
        <v>0</v>
      </c>
      <c r="E84" s="482"/>
      <c r="F84" s="359">
        <f t="shared" si="13"/>
        <v>0</v>
      </c>
      <c r="G84" s="349"/>
      <c r="H84" s="206"/>
      <c r="I84" s="206"/>
      <c r="J84" s="204">
        <f t="shared" si="12"/>
        <v>0</v>
      </c>
    </row>
    <row r="85" spans="1:10" s="120" customFormat="1" ht="13.5" customHeight="1" thickBot="1">
      <c r="A85" s="151" t="s">
        <v>245</v>
      </c>
      <c r="B85" s="218" t="s">
        <v>244</v>
      </c>
      <c r="C85" s="193"/>
      <c r="D85" s="193">
        <v>0</v>
      </c>
      <c r="E85" s="193"/>
      <c r="F85" s="359">
        <f t="shared" si="13"/>
        <v>0</v>
      </c>
      <c r="G85" s="349"/>
      <c r="H85" s="206">
        <v>32</v>
      </c>
      <c r="I85" s="206">
        <v>165</v>
      </c>
      <c r="J85" s="204">
        <f t="shared" si="12"/>
        <v>197</v>
      </c>
    </row>
    <row r="86" spans="1:10" s="120" customFormat="1" ht="15.75" customHeight="1" thickBot="1">
      <c r="A86" s="210" t="s">
        <v>257</v>
      </c>
      <c r="B86" s="222" t="s">
        <v>385</v>
      </c>
      <c r="C86" s="211">
        <f aca="true" t="shared" si="16" ref="C86:I86">+C63+C67+C72+C75+C79+C85+C84</f>
        <v>0</v>
      </c>
      <c r="D86" s="211">
        <v>111960</v>
      </c>
      <c r="E86" s="211">
        <f t="shared" si="16"/>
        <v>0</v>
      </c>
      <c r="F86" s="211">
        <f t="shared" si="16"/>
        <v>111960</v>
      </c>
      <c r="G86" s="211">
        <f t="shared" si="16"/>
        <v>0</v>
      </c>
      <c r="H86" s="207">
        <f t="shared" si="16"/>
        <v>32</v>
      </c>
      <c r="I86" s="207">
        <f t="shared" si="16"/>
        <v>165</v>
      </c>
      <c r="J86" s="204">
        <f t="shared" si="12"/>
        <v>197</v>
      </c>
    </row>
    <row r="87" spans="1:10" s="120" customFormat="1" ht="16.5" customHeight="1" thickBot="1">
      <c r="A87" s="151" t="s">
        <v>384</v>
      </c>
      <c r="B87" s="223" t="s">
        <v>386</v>
      </c>
      <c r="C87" s="188">
        <f aca="true" t="shared" si="17" ref="C87:I87">+C62+C86</f>
        <v>252403</v>
      </c>
      <c r="D87" s="188">
        <f t="shared" si="17"/>
        <v>367850</v>
      </c>
      <c r="E87" s="188">
        <f t="shared" si="17"/>
        <v>6270</v>
      </c>
      <c r="F87" s="188">
        <f t="shared" si="17"/>
        <v>374120</v>
      </c>
      <c r="G87" s="188">
        <f t="shared" si="17"/>
        <v>6270</v>
      </c>
      <c r="H87" s="207">
        <f t="shared" si="17"/>
        <v>32</v>
      </c>
      <c r="I87" s="207">
        <f t="shared" si="17"/>
        <v>165</v>
      </c>
      <c r="J87" s="204">
        <f t="shared" si="12"/>
        <v>6467</v>
      </c>
    </row>
    <row r="88" spans="1:10" s="120" customFormat="1" ht="83.25" customHeight="1">
      <c r="A88" s="361"/>
      <c r="B88" s="224"/>
      <c r="C88" s="164"/>
      <c r="D88" s="164"/>
      <c r="E88" s="484"/>
      <c r="F88" s="485">
        <f t="shared" si="13"/>
        <v>0</v>
      </c>
      <c r="G88" s="170"/>
      <c r="H88" s="170"/>
      <c r="I88" s="170"/>
      <c r="J88" s="164">
        <f t="shared" si="12"/>
        <v>0</v>
      </c>
    </row>
    <row r="89" spans="1:10" ht="16.5" customHeight="1">
      <c r="A89" s="606" t="s">
        <v>35</v>
      </c>
      <c r="B89" s="603"/>
      <c r="C89" s="603"/>
      <c r="D89" s="181"/>
      <c r="E89" s="181"/>
      <c r="F89" s="483">
        <f t="shared" si="13"/>
        <v>0</v>
      </c>
      <c r="G89" s="120" t="s">
        <v>432</v>
      </c>
      <c r="H89" s="120" t="s">
        <v>430</v>
      </c>
      <c r="I89" s="120" t="s">
        <v>431</v>
      </c>
      <c r="J89" s="120" t="s">
        <v>433</v>
      </c>
    </row>
    <row r="90" spans="1:10" s="165" customFormat="1" ht="16.5" customHeight="1" thickBot="1">
      <c r="A90" s="486" t="s">
        <v>92</v>
      </c>
      <c r="B90" s="487"/>
      <c r="C90" s="607" t="s">
        <v>134</v>
      </c>
      <c r="D90" s="607"/>
      <c r="E90" s="607"/>
      <c r="F90" s="607"/>
      <c r="G90" s="607"/>
      <c r="H90" s="607"/>
      <c r="I90" s="607"/>
      <c r="J90" s="607"/>
    </row>
    <row r="91" spans="1:10" ht="37.5" customHeight="1" thickBot="1">
      <c r="A91" s="22" t="s">
        <v>54</v>
      </c>
      <c r="B91" s="212" t="s">
        <v>36</v>
      </c>
      <c r="C91" s="183" t="str">
        <f>+C3</f>
        <v>2015. évi előirányzat</v>
      </c>
      <c r="D91" s="183" t="s">
        <v>494</v>
      </c>
      <c r="E91" s="183" t="s">
        <v>483</v>
      </c>
      <c r="F91" s="488" t="s">
        <v>578</v>
      </c>
      <c r="G91" s="489"/>
      <c r="H91" s="368"/>
      <c r="I91" s="368"/>
      <c r="J91" s="490">
        <f t="shared" si="12"/>
        <v>0</v>
      </c>
    </row>
    <row r="92" spans="1:10" s="120" customFormat="1" ht="12" customHeight="1" thickBot="1">
      <c r="A92" s="22" t="s">
        <v>397</v>
      </c>
      <c r="B92" s="212" t="s">
        <v>398</v>
      </c>
      <c r="C92" s="183" t="s">
        <v>399</v>
      </c>
      <c r="D92" s="203">
        <v>0</v>
      </c>
      <c r="E92" s="480"/>
      <c r="F92" s="359">
        <f t="shared" si="13"/>
        <v>0</v>
      </c>
      <c r="G92" s="349" t="s">
        <v>472</v>
      </c>
      <c r="H92" s="206" t="s">
        <v>430</v>
      </c>
      <c r="I92" s="206" t="s">
        <v>431</v>
      </c>
      <c r="J92" s="360">
        <f t="shared" si="12"/>
        <v>0</v>
      </c>
    </row>
    <row r="93" spans="1:10" ht="12" customHeight="1" thickBot="1">
      <c r="A93" s="16" t="s">
        <v>7</v>
      </c>
      <c r="B93" s="225" t="s">
        <v>344</v>
      </c>
      <c r="C93" s="194">
        <f aca="true" t="shared" si="18" ref="C93:J93">C94+C95+C96+C97+C98+C111</f>
        <v>244434</v>
      </c>
      <c r="D93" s="194">
        <f t="shared" si="18"/>
        <v>268196</v>
      </c>
      <c r="E93" s="194">
        <f t="shared" si="18"/>
        <v>6420</v>
      </c>
      <c r="F93" s="194">
        <f t="shared" si="18"/>
        <v>274616</v>
      </c>
      <c r="G93" s="353">
        <f t="shared" si="18"/>
        <v>6223</v>
      </c>
      <c r="H93" s="353">
        <f t="shared" si="18"/>
        <v>32</v>
      </c>
      <c r="I93" s="353">
        <f t="shared" si="18"/>
        <v>165</v>
      </c>
      <c r="J93" s="491">
        <f t="shared" si="18"/>
        <v>6420</v>
      </c>
    </row>
    <row r="94" spans="1:10" ht="12" customHeight="1">
      <c r="A94" s="11" t="s">
        <v>66</v>
      </c>
      <c r="B94" s="226" t="s">
        <v>37</v>
      </c>
      <c r="C94" s="195">
        <v>95147</v>
      </c>
      <c r="D94" s="115">
        <v>99655</v>
      </c>
      <c r="E94" s="186">
        <v>2423</v>
      </c>
      <c r="F94" s="359">
        <f t="shared" si="13"/>
        <v>102078</v>
      </c>
      <c r="G94" s="354">
        <v>2256</v>
      </c>
      <c r="H94" s="345">
        <v>32</v>
      </c>
      <c r="I94" s="345">
        <v>135</v>
      </c>
      <c r="J94" s="360">
        <f t="shared" si="12"/>
        <v>2423</v>
      </c>
    </row>
    <row r="95" spans="1:10" ht="12" customHeight="1">
      <c r="A95" s="8" t="s">
        <v>67</v>
      </c>
      <c r="B95" s="227" t="s">
        <v>113</v>
      </c>
      <c r="C95" s="186">
        <v>29032</v>
      </c>
      <c r="D95" s="115">
        <v>29984</v>
      </c>
      <c r="E95" s="186">
        <v>284</v>
      </c>
      <c r="F95" s="359">
        <f t="shared" si="13"/>
        <v>30268</v>
      </c>
      <c r="G95" s="354">
        <v>254</v>
      </c>
      <c r="H95" s="345"/>
      <c r="I95" s="345">
        <v>30</v>
      </c>
      <c r="J95" s="360">
        <f t="shared" si="12"/>
        <v>284</v>
      </c>
    </row>
    <row r="96" spans="1:10" ht="12" customHeight="1">
      <c r="A96" s="8" t="s">
        <v>68</v>
      </c>
      <c r="B96" s="227" t="s">
        <v>87</v>
      </c>
      <c r="C96" s="187">
        <v>93800</v>
      </c>
      <c r="D96" s="115">
        <v>92103</v>
      </c>
      <c r="E96" s="186">
        <v>-54</v>
      </c>
      <c r="F96" s="359">
        <f t="shared" si="13"/>
        <v>92049</v>
      </c>
      <c r="G96" s="354">
        <v>-54</v>
      </c>
      <c r="H96" s="345"/>
      <c r="I96" s="345"/>
      <c r="J96" s="360">
        <f t="shared" si="12"/>
        <v>-54</v>
      </c>
    </row>
    <row r="97" spans="1:10" ht="12" customHeight="1">
      <c r="A97" s="8" t="s">
        <v>69</v>
      </c>
      <c r="B97" s="228" t="s">
        <v>114</v>
      </c>
      <c r="C97" s="187">
        <v>24455</v>
      </c>
      <c r="D97" s="115">
        <v>14885</v>
      </c>
      <c r="E97" s="186">
        <v>1984</v>
      </c>
      <c r="F97" s="359">
        <f t="shared" si="13"/>
        <v>16869</v>
      </c>
      <c r="G97" s="354">
        <v>1984</v>
      </c>
      <c r="H97" s="345"/>
      <c r="I97" s="345"/>
      <c r="J97" s="360">
        <f t="shared" si="12"/>
        <v>1984</v>
      </c>
    </row>
    <row r="98" spans="1:10" ht="12" customHeight="1">
      <c r="A98" s="8" t="s">
        <v>77</v>
      </c>
      <c r="B98" s="229" t="s">
        <v>115</v>
      </c>
      <c r="C98" s="187">
        <v>2000</v>
      </c>
      <c r="D98" s="115">
        <v>10745</v>
      </c>
      <c r="E98" s="186">
        <v>150</v>
      </c>
      <c r="F98" s="359">
        <f t="shared" si="13"/>
        <v>10895</v>
      </c>
      <c r="G98" s="354">
        <v>150</v>
      </c>
      <c r="H98" s="345"/>
      <c r="I98" s="345"/>
      <c r="J98" s="360">
        <f t="shared" si="12"/>
        <v>150</v>
      </c>
    </row>
    <row r="99" spans="1:10" ht="12" customHeight="1">
      <c r="A99" s="8" t="s">
        <v>70</v>
      </c>
      <c r="B99" s="227" t="s">
        <v>349</v>
      </c>
      <c r="C99" s="187"/>
      <c r="D99" s="115">
        <v>5343</v>
      </c>
      <c r="E99" s="186"/>
      <c r="F99" s="359">
        <f t="shared" si="13"/>
        <v>5343</v>
      </c>
      <c r="G99" s="354"/>
      <c r="H99" s="345"/>
      <c r="I99" s="345"/>
      <c r="J99" s="360">
        <f t="shared" si="12"/>
        <v>0</v>
      </c>
    </row>
    <row r="100" spans="1:10" ht="12" customHeight="1">
      <c r="A100" s="8" t="s">
        <v>71</v>
      </c>
      <c r="B100" s="230" t="s">
        <v>348</v>
      </c>
      <c r="C100" s="187"/>
      <c r="D100" s="115">
        <v>0</v>
      </c>
      <c r="E100" s="186"/>
      <c r="F100" s="359">
        <f t="shared" si="13"/>
        <v>0</v>
      </c>
      <c r="G100" s="354"/>
      <c r="H100" s="345"/>
      <c r="I100" s="345"/>
      <c r="J100" s="360">
        <f t="shared" si="12"/>
        <v>0</v>
      </c>
    </row>
    <row r="101" spans="1:10" ht="12" customHeight="1">
      <c r="A101" s="8" t="s">
        <v>78</v>
      </c>
      <c r="B101" s="230" t="s">
        <v>347</v>
      </c>
      <c r="C101" s="187"/>
      <c r="D101" s="115">
        <v>0</v>
      </c>
      <c r="E101" s="186"/>
      <c r="F101" s="359">
        <f t="shared" si="13"/>
        <v>0</v>
      </c>
      <c r="G101" s="354"/>
      <c r="H101" s="345"/>
      <c r="I101" s="345"/>
      <c r="J101" s="360">
        <f t="shared" si="12"/>
        <v>0</v>
      </c>
    </row>
    <row r="102" spans="1:10" ht="12" customHeight="1">
      <c r="A102" s="8" t="s">
        <v>79</v>
      </c>
      <c r="B102" s="231" t="s">
        <v>260</v>
      </c>
      <c r="C102" s="187"/>
      <c r="D102" s="115">
        <v>0</v>
      </c>
      <c r="E102" s="186"/>
      <c r="F102" s="359">
        <f t="shared" si="13"/>
        <v>0</v>
      </c>
      <c r="G102" s="354"/>
      <c r="H102" s="345"/>
      <c r="I102" s="345"/>
      <c r="J102" s="360">
        <f t="shared" si="12"/>
        <v>0</v>
      </c>
    </row>
    <row r="103" spans="1:10" ht="12" customHeight="1">
      <c r="A103" s="8" t="s">
        <v>80</v>
      </c>
      <c r="B103" s="227" t="s">
        <v>261</v>
      </c>
      <c r="C103" s="187"/>
      <c r="D103" s="115">
        <v>0</v>
      </c>
      <c r="E103" s="186"/>
      <c r="F103" s="359">
        <f t="shared" si="13"/>
        <v>0</v>
      </c>
      <c r="G103" s="354"/>
      <c r="H103" s="345"/>
      <c r="I103" s="345"/>
      <c r="J103" s="360">
        <f t="shared" si="12"/>
        <v>0</v>
      </c>
    </row>
    <row r="104" spans="1:10" ht="12" customHeight="1">
      <c r="A104" s="8" t="s">
        <v>81</v>
      </c>
      <c r="B104" s="227" t="s">
        <v>262</v>
      </c>
      <c r="C104" s="187"/>
      <c r="D104" s="115">
        <v>0</v>
      </c>
      <c r="E104" s="186"/>
      <c r="F104" s="359">
        <f t="shared" si="13"/>
        <v>0</v>
      </c>
      <c r="G104" s="354"/>
      <c r="H104" s="345"/>
      <c r="I104" s="345"/>
      <c r="J104" s="360">
        <f t="shared" si="12"/>
        <v>0</v>
      </c>
    </row>
    <row r="105" spans="1:10" ht="12" customHeight="1">
      <c r="A105" s="8" t="s">
        <v>83</v>
      </c>
      <c r="B105" s="231" t="s">
        <v>263</v>
      </c>
      <c r="C105" s="187"/>
      <c r="D105" s="115">
        <v>0</v>
      </c>
      <c r="E105" s="186"/>
      <c r="F105" s="359">
        <f t="shared" si="13"/>
        <v>0</v>
      </c>
      <c r="G105" s="354"/>
      <c r="H105" s="345"/>
      <c r="I105" s="345"/>
      <c r="J105" s="360">
        <f t="shared" si="12"/>
        <v>0</v>
      </c>
    </row>
    <row r="106" spans="1:10" ht="12" customHeight="1">
      <c r="A106" s="8" t="s">
        <v>116</v>
      </c>
      <c r="B106" s="231" t="s">
        <v>264</v>
      </c>
      <c r="C106" s="187"/>
      <c r="D106" s="115">
        <v>0</v>
      </c>
      <c r="E106" s="186"/>
      <c r="F106" s="359">
        <f t="shared" si="13"/>
        <v>0</v>
      </c>
      <c r="G106" s="354"/>
      <c r="H106" s="345"/>
      <c r="I106" s="345"/>
      <c r="J106" s="360">
        <f t="shared" si="12"/>
        <v>0</v>
      </c>
    </row>
    <row r="107" spans="1:10" ht="12" customHeight="1">
      <c r="A107" s="8" t="s">
        <v>258</v>
      </c>
      <c r="B107" s="227" t="s">
        <v>265</v>
      </c>
      <c r="C107" s="187"/>
      <c r="D107" s="115">
        <v>0</v>
      </c>
      <c r="E107" s="186"/>
      <c r="F107" s="359">
        <f t="shared" si="13"/>
        <v>0</v>
      </c>
      <c r="G107" s="354"/>
      <c r="H107" s="345"/>
      <c r="I107" s="345"/>
      <c r="J107" s="360">
        <f t="shared" si="12"/>
        <v>0</v>
      </c>
    </row>
    <row r="108" spans="1:10" ht="12" customHeight="1">
      <c r="A108" s="7" t="s">
        <v>259</v>
      </c>
      <c r="B108" s="230" t="s">
        <v>266</v>
      </c>
      <c r="C108" s="187"/>
      <c r="D108" s="115">
        <v>0</v>
      </c>
      <c r="E108" s="186"/>
      <c r="F108" s="359">
        <f t="shared" si="13"/>
        <v>0</v>
      </c>
      <c r="G108" s="354"/>
      <c r="H108" s="345"/>
      <c r="I108" s="345"/>
      <c r="J108" s="360">
        <f t="shared" si="12"/>
        <v>0</v>
      </c>
    </row>
    <row r="109" spans="1:10" ht="12" customHeight="1">
      <c r="A109" s="8" t="s">
        <v>345</v>
      </c>
      <c r="B109" s="230" t="s">
        <v>267</v>
      </c>
      <c r="C109" s="187"/>
      <c r="D109" s="115">
        <v>0</v>
      </c>
      <c r="E109" s="186"/>
      <c r="F109" s="359">
        <f t="shared" si="13"/>
        <v>0</v>
      </c>
      <c r="G109" s="354"/>
      <c r="H109" s="345"/>
      <c r="I109" s="345"/>
      <c r="J109" s="360">
        <f t="shared" si="12"/>
        <v>0</v>
      </c>
    </row>
    <row r="110" spans="1:10" ht="12" customHeight="1">
      <c r="A110" s="10" t="s">
        <v>346</v>
      </c>
      <c r="B110" s="230" t="s">
        <v>268</v>
      </c>
      <c r="C110" s="187">
        <v>2000</v>
      </c>
      <c r="D110" s="115">
        <v>5402</v>
      </c>
      <c r="E110" s="186">
        <v>150</v>
      </c>
      <c r="F110" s="359">
        <f>SUM(D110:E110)</f>
        <v>5552</v>
      </c>
      <c r="G110" s="354">
        <v>150</v>
      </c>
      <c r="H110" s="345"/>
      <c r="I110" s="345"/>
      <c r="J110" s="360">
        <f t="shared" si="12"/>
        <v>150</v>
      </c>
    </row>
    <row r="111" spans="1:10" ht="12" customHeight="1">
      <c r="A111" s="8" t="s">
        <v>350</v>
      </c>
      <c r="B111" s="228" t="s">
        <v>38</v>
      </c>
      <c r="C111" s="186"/>
      <c r="D111" s="115">
        <v>20824</v>
      </c>
      <c r="E111" s="186">
        <v>1633</v>
      </c>
      <c r="F111" s="359">
        <f t="shared" si="13"/>
        <v>22457</v>
      </c>
      <c r="G111" s="354">
        <v>1633</v>
      </c>
      <c r="H111" s="345"/>
      <c r="I111" s="345"/>
      <c r="J111" s="360">
        <f t="shared" si="12"/>
        <v>1633</v>
      </c>
    </row>
    <row r="112" spans="1:10" ht="12" customHeight="1">
      <c r="A112" s="8" t="s">
        <v>351</v>
      </c>
      <c r="B112" s="227" t="s">
        <v>353</v>
      </c>
      <c r="C112" s="186"/>
      <c r="D112" s="115">
        <v>20824</v>
      </c>
      <c r="E112" s="186">
        <v>1633</v>
      </c>
      <c r="F112" s="359">
        <f t="shared" si="13"/>
        <v>22457</v>
      </c>
      <c r="G112" s="354">
        <v>1633</v>
      </c>
      <c r="H112" s="345"/>
      <c r="I112" s="345"/>
      <c r="J112" s="360">
        <f t="shared" si="12"/>
        <v>1633</v>
      </c>
    </row>
    <row r="113" spans="1:10" ht="12" customHeight="1" thickBot="1">
      <c r="A113" s="12" t="s">
        <v>352</v>
      </c>
      <c r="B113" s="232" t="s">
        <v>354</v>
      </c>
      <c r="C113" s="196"/>
      <c r="D113" s="115">
        <v>0</v>
      </c>
      <c r="E113" s="186"/>
      <c r="F113" s="359">
        <f t="shared" si="13"/>
        <v>0</v>
      </c>
      <c r="G113" s="354"/>
      <c r="H113" s="345"/>
      <c r="I113" s="345"/>
      <c r="J113" s="360">
        <f t="shared" si="12"/>
        <v>0</v>
      </c>
    </row>
    <row r="114" spans="1:10" ht="12" customHeight="1" thickBot="1">
      <c r="A114" s="159" t="s">
        <v>8</v>
      </c>
      <c r="B114" s="233" t="s">
        <v>269</v>
      </c>
      <c r="C114" s="197">
        <f aca="true" t="shared" si="19" ref="C114:J114">+C115+C117+C119</f>
        <v>7969</v>
      </c>
      <c r="D114" s="197">
        <f t="shared" si="19"/>
        <v>39654</v>
      </c>
      <c r="E114" s="197">
        <f t="shared" si="19"/>
        <v>-150</v>
      </c>
      <c r="F114" s="197">
        <f t="shared" si="19"/>
        <v>39504</v>
      </c>
      <c r="G114" s="347">
        <f t="shared" si="19"/>
        <v>-150</v>
      </c>
      <c r="H114" s="197">
        <f t="shared" si="19"/>
        <v>0</v>
      </c>
      <c r="I114" s="197">
        <f t="shared" si="19"/>
        <v>0</v>
      </c>
      <c r="J114" s="492">
        <f t="shared" si="19"/>
        <v>-150</v>
      </c>
    </row>
    <row r="115" spans="1:10" ht="12" customHeight="1">
      <c r="A115" s="9" t="s">
        <v>72</v>
      </c>
      <c r="B115" s="227" t="s">
        <v>133</v>
      </c>
      <c r="C115" s="185">
        <v>7269</v>
      </c>
      <c r="D115" s="115">
        <v>38829</v>
      </c>
      <c r="E115" s="186">
        <v>-150</v>
      </c>
      <c r="F115" s="359">
        <f t="shared" si="13"/>
        <v>38679</v>
      </c>
      <c r="G115" s="354">
        <v>-150</v>
      </c>
      <c r="H115" s="345"/>
      <c r="I115" s="345"/>
      <c r="J115" s="360">
        <f t="shared" si="12"/>
        <v>-150</v>
      </c>
    </row>
    <row r="116" spans="1:10" ht="12" customHeight="1">
      <c r="A116" s="9" t="s">
        <v>73</v>
      </c>
      <c r="B116" s="230" t="s">
        <v>273</v>
      </c>
      <c r="C116" s="185"/>
      <c r="D116" s="115">
        <v>0</v>
      </c>
      <c r="E116" s="186"/>
      <c r="F116" s="359">
        <f t="shared" si="13"/>
        <v>0</v>
      </c>
      <c r="G116" s="354"/>
      <c r="H116" s="345"/>
      <c r="I116" s="345"/>
      <c r="J116" s="360">
        <f t="shared" si="12"/>
        <v>0</v>
      </c>
    </row>
    <row r="117" spans="1:10" ht="12" customHeight="1">
      <c r="A117" s="9" t="s">
        <v>74</v>
      </c>
      <c r="B117" s="230" t="s">
        <v>117</v>
      </c>
      <c r="C117" s="186">
        <v>700</v>
      </c>
      <c r="D117" s="115">
        <v>825</v>
      </c>
      <c r="E117" s="186"/>
      <c r="F117" s="359">
        <f t="shared" si="13"/>
        <v>825</v>
      </c>
      <c r="G117" s="354"/>
      <c r="H117" s="345"/>
      <c r="I117" s="345"/>
      <c r="J117" s="360">
        <f t="shared" si="12"/>
        <v>0</v>
      </c>
    </row>
    <row r="118" spans="1:10" ht="12" customHeight="1">
      <c r="A118" s="9" t="s">
        <v>75</v>
      </c>
      <c r="B118" s="230" t="s">
        <v>274</v>
      </c>
      <c r="C118" s="198"/>
      <c r="D118" s="115">
        <v>0</v>
      </c>
      <c r="E118" s="186"/>
      <c r="F118" s="359">
        <f t="shared" si="13"/>
        <v>0</v>
      </c>
      <c r="G118" s="354"/>
      <c r="H118" s="345"/>
      <c r="I118" s="345"/>
      <c r="J118" s="360">
        <f t="shared" si="12"/>
        <v>0</v>
      </c>
    </row>
    <row r="119" spans="1:10" ht="12" customHeight="1">
      <c r="A119" s="9" t="s">
        <v>76</v>
      </c>
      <c r="B119" s="217" t="s">
        <v>136</v>
      </c>
      <c r="C119" s="198"/>
      <c r="D119" s="115">
        <v>0</v>
      </c>
      <c r="E119" s="186"/>
      <c r="F119" s="359">
        <f t="shared" si="13"/>
        <v>0</v>
      </c>
      <c r="G119" s="354"/>
      <c r="H119" s="345"/>
      <c r="I119" s="345"/>
      <c r="J119" s="360">
        <f t="shared" si="12"/>
        <v>0</v>
      </c>
    </row>
    <row r="120" spans="1:10" ht="12" customHeight="1">
      <c r="A120" s="9" t="s">
        <v>82</v>
      </c>
      <c r="B120" s="216" t="s">
        <v>334</v>
      </c>
      <c r="C120" s="198"/>
      <c r="D120" s="115">
        <v>0</v>
      </c>
      <c r="E120" s="186"/>
      <c r="F120" s="359">
        <f t="shared" si="13"/>
        <v>0</v>
      </c>
      <c r="G120" s="354"/>
      <c r="H120" s="345"/>
      <c r="I120" s="345"/>
      <c r="J120" s="360">
        <f t="shared" si="12"/>
        <v>0</v>
      </c>
    </row>
    <row r="121" spans="1:10" ht="12" customHeight="1">
      <c r="A121" s="9" t="s">
        <v>84</v>
      </c>
      <c r="B121" s="234" t="s">
        <v>279</v>
      </c>
      <c r="C121" s="198"/>
      <c r="D121" s="115">
        <v>0</v>
      </c>
      <c r="E121" s="186"/>
      <c r="F121" s="359">
        <f t="shared" si="13"/>
        <v>0</v>
      </c>
      <c r="G121" s="354"/>
      <c r="H121" s="345"/>
      <c r="I121" s="345"/>
      <c r="J121" s="360">
        <f t="shared" si="12"/>
        <v>0</v>
      </c>
    </row>
    <row r="122" spans="1:10" ht="11.25">
      <c r="A122" s="9" t="s">
        <v>118</v>
      </c>
      <c r="B122" s="227" t="s">
        <v>262</v>
      </c>
      <c r="C122" s="198"/>
      <c r="D122" s="115">
        <v>0</v>
      </c>
      <c r="E122" s="186"/>
      <c r="F122" s="359">
        <f t="shared" si="13"/>
        <v>0</v>
      </c>
      <c r="G122" s="354"/>
      <c r="H122" s="345"/>
      <c r="I122" s="345"/>
      <c r="J122" s="360">
        <f t="shared" si="12"/>
        <v>0</v>
      </c>
    </row>
    <row r="123" spans="1:10" ht="12" customHeight="1">
      <c r="A123" s="9" t="s">
        <v>119</v>
      </c>
      <c r="B123" s="227" t="s">
        <v>278</v>
      </c>
      <c r="C123" s="198"/>
      <c r="D123" s="115">
        <v>0</v>
      </c>
      <c r="E123" s="186"/>
      <c r="F123" s="359">
        <f t="shared" si="13"/>
        <v>0</v>
      </c>
      <c r="G123" s="354"/>
      <c r="H123" s="345"/>
      <c r="I123" s="345"/>
      <c r="J123" s="360">
        <f t="shared" si="12"/>
        <v>0</v>
      </c>
    </row>
    <row r="124" spans="1:10" ht="12" customHeight="1">
      <c r="A124" s="9" t="s">
        <v>120</v>
      </c>
      <c r="B124" s="227" t="s">
        <v>277</v>
      </c>
      <c r="C124" s="198"/>
      <c r="D124" s="115">
        <v>0</v>
      </c>
      <c r="E124" s="186"/>
      <c r="F124" s="359">
        <f t="shared" si="13"/>
        <v>0</v>
      </c>
      <c r="G124" s="354"/>
      <c r="H124" s="345"/>
      <c r="I124" s="345"/>
      <c r="J124" s="360">
        <f t="shared" si="12"/>
        <v>0</v>
      </c>
    </row>
    <row r="125" spans="1:10" ht="12" customHeight="1">
      <c r="A125" s="9" t="s">
        <v>270</v>
      </c>
      <c r="B125" s="227" t="s">
        <v>265</v>
      </c>
      <c r="C125" s="198"/>
      <c r="D125" s="115">
        <v>0</v>
      </c>
      <c r="E125" s="186"/>
      <c r="F125" s="359">
        <f t="shared" si="13"/>
        <v>0</v>
      </c>
      <c r="G125" s="354"/>
      <c r="H125" s="345"/>
      <c r="I125" s="345"/>
      <c r="J125" s="360">
        <f t="shared" si="12"/>
        <v>0</v>
      </c>
    </row>
    <row r="126" spans="1:10" ht="12" customHeight="1">
      <c r="A126" s="9" t="s">
        <v>271</v>
      </c>
      <c r="B126" s="227" t="s">
        <v>276</v>
      </c>
      <c r="C126" s="198"/>
      <c r="D126" s="115">
        <v>0</v>
      </c>
      <c r="E126" s="186"/>
      <c r="F126" s="359">
        <f t="shared" si="13"/>
        <v>0</v>
      </c>
      <c r="G126" s="354"/>
      <c r="H126" s="345"/>
      <c r="I126" s="345"/>
      <c r="J126" s="360">
        <f t="shared" si="12"/>
        <v>0</v>
      </c>
    </row>
    <row r="127" spans="1:10" ht="12" thickBot="1">
      <c r="A127" s="7" t="s">
        <v>272</v>
      </c>
      <c r="B127" s="227" t="s">
        <v>275</v>
      </c>
      <c r="C127" s="199"/>
      <c r="D127" s="115">
        <v>0</v>
      </c>
      <c r="E127" s="186"/>
      <c r="F127" s="359">
        <f t="shared" si="13"/>
        <v>0</v>
      </c>
      <c r="G127" s="354"/>
      <c r="H127" s="345"/>
      <c r="I127" s="345"/>
      <c r="J127" s="360">
        <f t="shared" si="12"/>
        <v>0</v>
      </c>
    </row>
    <row r="128" spans="1:10" ht="12" customHeight="1" thickBot="1">
      <c r="A128" s="14" t="s">
        <v>9</v>
      </c>
      <c r="B128" s="235" t="s">
        <v>355</v>
      </c>
      <c r="C128" s="184">
        <f aca="true" t="shared" si="20" ref="C128:I128">+C93+C114</f>
        <v>252403</v>
      </c>
      <c r="D128" s="184">
        <f t="shared" si="20"/>
        <v>307850</v>
      </c>
      <c r="E128" s="184">
        <f t="shared" si="20"/>
        <v>6270</v>
      </c>
      <c r="F128" s="184">
        <f t="shared" si="20"/>
        <v>314120</v>
      </c>
      <c r="G128" s="348">
        <f t="shared" si="20"/>
        <v>6073</v>
      </c>
      <c r="H128" s="204">
        <f t="shared" si="20"/>
        <v>32</v>
      </c>
      <c r="I128" s="204">
        <f t="shared" si="20"/>
        <v>165</v>
      </c>
      <c r="J128" s="360">
        <f t="shared" si="12"/>
        <v>6270</v>
      </c>
    </row>
    <row r="129" spans="1:10" ht="12" customHeight="1" thickBot="1">
      <c r="A129" s="14" t="s">
        <v>10</v>
      </c>
      <c r="B129" s="235" t="s">
        <v>356</v>
      </c>
      <c r="C129" s="184">
        <f>+C130+C131+C132</f>
        <v>0</v>
      </c>
      <c r="D129" s="204">
        <v>0</v>
      </c>
      <c r="E129" s="481"/>
      <c r="F129" s="359">
        <f t="shared" si="13"/>
        <v>0</v>
      </c>
      <c r="G129" s="354"/>
      <c r="H129" s="345"/>
      <c r="I129" s="345"/>
      <c r="J129" s="360">
        <f t="shared" si="12"/>
        <v>0</v>
      </c>
    </row>
    <row r="130" spans="1:10" ht="12" customHeight="1">
      <c r="A130" s="9" t="s">
        <v>170</v>
      </c>
      <c r="B130" s="230" t="s">
        <v>363</v>
      </c>
      <c r="C130" s="198"/>
      <c r="D130" s="115">
        <v>0</v>
      </c>
      <c r="E130" s="186"/>
      <c r="F130" s="359">
        <f t="shared" si="13"/>
        <v>0</v>
      </c>
      <c r="G130" s="354"/>
      <c r="H130" s="345"/>
      <c r="I130" s="345"/>
      <c r="J130" s="360">
        <f t="shared" si="12"/>
        <v>0</v>
      </c>
    </row>
    <row r="131" spans="1:10" ht="12" customHeight="1">
      <c r="A131" s="9" t="s">
        <v>173</v>
      </c>
      <c r="B131" s="230" t="s">
        <v>364</v>
      </c>
      <c r="C131" s="198"/>
      <c r="D131" s="115">
        <v>0</v>
      </c>
      <c r="E131" s="186"/>
      <c r="F131" s="359">
        <f t="shared" si="13"/>
        <v>0</v>
      </c>
      <c r="G131" s="354"/>
      <c r="H131" s="345"/>
      <c r="I131" s="345"/>
      <c r="J131" s="360">
        <f t="shared" si="12"/>
        <v>0</v>
      </c>
    </row>
    <row r="132" spans="1:10" ht="12" customHeight="1" thickBot="1">
      <c r="A132" s="7" t="s">
        <v>174</v>
      </c>
      <c r="B132" s="230" t="s">
        <v>365</v>
      </c>
      <c r="C132" s="198"/>
      <c r="D132" s="115">
        <v>0</v>
      </c>
      <c r="E132" s="186"/>
      <c r="F132" s="359">
        <f t="shared" si="13"/>
        <v>0</v>
      </c>
      <c r="G132" s="354"/>
      <c r="H132" s="345"/>
      <c r="I132" s="345"/>
      <c r="J132" s="360">
        <f t="shared" si="12"/>
        <v>0</v>
      </c>
    </row>
    <row r="133" spans="1:10" ht="12" customHeight="1" thickBot="1">
      <c r="A133" s="14" t="s">
        <v>11</v>
      </c>
      <c r="B133" s="235" t="s">
        <v>357</v>
      </c>
      <c r="C133" s="184">
        <f aca="true" t="shared" si="21" ref="C133:J133">SUM(C134:C139)</f>
        <v>0</v>
      </c>
      <c r="D133" s="184">
        <v>60000</v>
      </c>
      <c r="E133" s="184">
        <f t="shared" si="21"/>
        <v>0</v>
      </c>
      <c r="F133" s="84">
        <f t="shared" si="21"/>
        <v>60000</v>
      </c>
      <c r="G133" s="350">
        <f t="shared" si="21"/>
        <v>0</v>
      </c>
      <c r="H133" s="184">
        <f t="shared" si="21"/>
        <v>0</v>
      </c>
      <c r="I133" s="184">
        <f t="shared" si="21"/>
        <v>0</v>
      </c>
      <c r="J133" s="84">
        <f t="shared" si="21"/>
        <v>0</v>
      </c>
    </row>
    <row r="134" spans="1:10" ht="12" customHeight="1">
      <c r="A134" s="11" t="s">
        <v>59</v>
      </c>
      <c r="B134" s="226" t="s">
        <v>366</v>
      </c>
      <c r="C134" s="504"/>
      <c r="D134" s="505">
        <v>60000</v>
      </c>
      <c r="E134" s="195"/>
      <c r="F134" s="497">
        <f t="shared" si="13"/>
        <v>60000</v>
      </c>
      <c r="G134" s="354"/>
      <c r="H134" s="345"/>
      <c r="I134" s="345"/>
      <c r="J134" s="360">
        <f aca="true" t="shared" si="22" ref="J134:J154">SUM(G134:I134)</f>
        <v>0</v>
      </c>
    </row>
    <row r="135" spans="1:10" ht="12" customHeight="1">
      <c r="A135" s="9" t="s">
        <v>60</v>
      </c>
      <c r="B135" s="234" t="s">
        <v>358</v>
      </c>
      <c r="C135" s="198"/>
      <c r="D135" s="115">
        <v>0</v>
      </c>
      <c r="E135" s="186"/>
      <c r="F135" s="359">
        <f aca="true" t="shared" si="23" ref="F135:F158">SUM(D135:E135)</f>
        <v>0</v>
      </c>
      <c r="G135" s="354"/>
      <c r="H135" s="345"/>
      <c r="I135" s="345"/>
      <c r="J135" s="360">
        <f t="shared" si="22"/>
        <v>0</v>
      </c>
    </row>
    <row r="136" spans="1:10" ht="12" customHeight="1">
      <c r="A136" s="9" t="s">
        <v>61</v>
      </c>
      <c r="B136" s="234" t="s">
        <v>359</v>
      </c>
      <c r="C136" s="198"/>
      <c r="D136" s="115">
        <v>0</v>
      </c>
      <c r="E136" s="186"/>
      <c r="F136" s="359">
        <f t="shared" si="23"/>
        <v>0</v>
      </c>
      <c r="G136" s="354"/>
      <c r="H136" s="345"/>
      <c r="I136" s="345"/>
      <c r="J136" s="360">
        <f t="shared" si="22"/>
        <v>0</v>
      </c>
    </row>
    <row r="137" spans="1:10" ht="12" customHeight="1">
      <c r="A137" s="9" t="s">
        <v>105</v>
      </c>
      <c r="B137" s="234" t="s">
        <v>360</v>
      </c>
      <c r="C137" s="198"/>
      <c r="D137" s="115">
        <v>0</v>
      </c>
      <c r="E137" s="186"/>
      <c r="F137" s="359">
        <f t="shared" si="23"/>
        <v>0</v>
      </c>
      <c r="G137" s="354"/>
      <c r="H137" s="345"/>
      <c r="I137" s="345"/>
      <c r="J137" s="360">
        <f t="shared" si="22"/>
        <v>0</v>
      </c>
    </row>
    <row r="138" spans="1:10" ht="12" customHeight="1">
      <c r="A138" s="9" t="s">
        <v>106</v>
      </c>
      <c r="B138" s="234" t="s">
        <v>361</v>
      </c>
      <c r="C138" s="198"/>
      <c r="D138" s="115">
        <v>0</v>
      </c>
      <c r="E138" s="186"/>
      <c r="F138" s="359">
        <f t="shared" si="23"/>
        <v>0</v>
      </c>
      <c r="G138" s="354"/>
      <c r="H138" s="345"/>
      <c r="I138" s="345"/>
      <c r="J138" s="360">
        <f t="shared" si="22"/>
        <v>0</v>
      </c>
    </row>
    <row r="139" spans="1:10" ht="12" customHeight="1" thickBot="1">
      <c r="A139" s="7" t="s">
        <v>107</v>
      </c>
      <c r="B139" s="234" t="s">
        <v>362</v>
      </c>
      <c r="C139" s="198"/>
      <c r="D139" s="115">
        <v>0</v>
      </c>
      <c r="E139" s="186"/>
      <c r="F139" s="359">
        <f t="shared" si="23"/>
        <v>0</v>
      </c>
      <c r="G139" s="354"/>
      <c r="H139" s="345"/>
      <c r="I139" s="345"/>
      <c r="J139" s="360">
        <f t="shared" si="22"/>
        <v>0</v>
      </c>
    </row>
    <row r="140" spans="1:10" ht="12" customHeight="1" thickBot="1">
      <c r="A140" s="14" t="s">
        <v>12</v>
      </c>
      <c r="B140" s="235" t="s">
        <v>370</v>
      </c>
      <c r="C140" s="188">
        <f aca="true" t="shared" si="24" ref="C140:I140">+C141+C142+C143+C144</f>
        <v>0</v>
      </c>
      <c r="D140" s="188">
        <v>0</v>
      </c>
      <c r="E140" s="188">
        <f t="shared" si="24"/>
        <v>0</v>
      </c>
      <c r="F140" s="365">
        <f t="shared" si="24"/>
        <v>0</v>
      </c>
      <c r="G140" s="351">
        <f t="shared" si="24"/>
        <v>0</v>
      </c>
      <c r="H140" s="207">
        <f t="shared" si="24"/>
        <v>0</v>
      </c>
      <c r="I140" s="207">
        <f t="shared" si="24"/>
        <v>0</v>
      </c>
      <c r="J140" s="360">
        <f t="shared" si="22"/>
        <v>0</v>
      </c>
    </row>
    <row r="141" spans="1:10" ht="12" customHeight="1">
      <c r="A141" s="9" t="s">
        <v>62</v>
      </c>
      <c r="B141" s="234" t="s">
        <v>280</v>
      </c>
      <c r="C141" s="198"/>
      <c r="D141" s="115">
        <v>0</v>
      </c>
      <c r="E141" s="186"/>
      <c r="F141" s="359">
        <f t="shared" si="23"/>
        <v>0</v>
      </c>
      <c r="G141" s="354"/>
      <c r="H141" s="345"/>
      <c r="I141" s="345"/>
      <c r="J141" s="360">
        <f t="shared" si="22"/>
        <v>0</v>
      </c>
    </row>
    <row r="142" spans="1:10" ht="12" customHeight="1">
      <c r="A142" s="9" t="s">
        <v>63</v>
      </c>
      <c r="B142" s="234" t="s">
        <v>281</v>
      </c>
      <c r="C142" s="198"/>
      <c r="D142" s="115">
        <v>0</v>
      </c>
      <c r="E142" s="186"/>
      <c r="F142" s="359">
        <f t="shared" si="23"/>
        <v>0</v>
      </c>
      <c r="G142" s="354"/>
      <c r="H142" s="345"/>
      <c r="I142" s="345"/>
      <c r="J142" s="360">
        <f t="shared" si="22"/>
        <v>0</v>
      </c>
    </row>
    <row r="143" spans="1:10" ht="12" customHeight="1">
      <c r="A143" s="9" t="s">
        <v>194</v>
      </c>
      <c r="B143" s="234" t="s">
        <v>371</v>
      </c>
      <c r="C143" s="198"/>
      <c r="D143" s="115">
        <v>0</v>
      </c>
      <c r="E143" s="186"/>
      <c r="F143" s="359">
        <f t="shared" si="23"/>
        <v>0</v>
      </c>
      <c r="G143" s="354"/>
      <c r="H143" s="345"/>
      <c r="I143" s="345"/>
      <c r="J143" s="360">
        <f t="shared" si="22"/>
        <v>0</v>
      </c>
    </row>
    <row r="144" spans="1:10" ht="12" customHeight="1" thickBot="1">
      <c r="A144" s="7" t="s">
        <v>195</v>
      </c>
      <c r="B144" s="236" t="s">
        <v>300</v>
      </c>
      <c r="C144" s="198"/>
      <c r="D144" s="115">
        <v>0</v>
      </c>
      <c r="E144" s="186"/>
      <c r="F144" s="359">
        <f t="shared" si="23"/>
        <v>0</v>
      </c>
      <c r="G144" s="354"/>
      <c r="H144" s="345"/>
      <c r="I144" s="345"/>
      <c r="J144" s="360">
        <f t="shared" si="22"/>
        <v>0</v>
      </c>
    </row>
    <row r="145" spans="1:10" ht="12" customHeight="1" thickBot="1">
      <c r="A145" s="14" t="s">
        <v>13</v>
      </c>
      <c r="B145" s="235" t="s">
        <v>372</v>
      </c>
      <c r="C145" s="200">
        <f>SUM(C146:C150)</f>
        <v>0</v>
      </c>
      <c r="D145" s="200">
        <v>0</v>
      </c>
      <c r="E145" s="200">
        <f>SUM(E146:E150)</f>
        <v>0</v>
      </c>
      <c r="F145" s="506">
        <f>SUM(F146:F150)</f>
        <v>0</v>
      </c>
      <c r="G145" s="354"/>
      <c r="H145" s="345"/>
      <c r="I145" s="345"/>
      <c r="J145" s="360">
        <f t="shared" si="22"/>
        <v>0</v>
      </c>
    </row>
    <row r="146" spans="1:10" ht="12" customHeight="1">
      <c r="A146" s="9" t="s">
        <v>64</v>
      </c>
      <c r="B146" s="234" t="s">
        <v>367</v>
      </c>
      <c r="C146" s="198"/>
      <c r="D146" s="115">
        <v>0</v>
      </c>
      <c r="E146" s="186"/>
      <c r="F146" s="359">
        <f t="shared" si="23"/>
        <v>0</v>
      </c>
      <c r="G146" s="354"/>
      <c r="H146" s="345"/>
      <c r="I146" s="345"/>
      <c r="J146" s="360">
        <f t="shared" si="22"/>
        <v>0</v>
      </c>
    </row>
    <row r="147" spans="1:10" ht="12" customHeight="1">
      <c r="A147" s="9" t="s">
        <v>65</v>
      </c>
      <c r="B147" s="234" t="s">
        <v>374</v>
      </c>
      <c r="C147" s="198"/>
      <c r="D147" s="115">
        <v>0</v>
      </c>
      <c r="E147" s="186"/>
      <c r="F147" s="359">
        <f t="shared" si="23"/>
        <v>0</v>
      </c>
      <c r="G147" s="354"/>
      <c r="H147" s="345"/>
      <c r="I147" s="345"/>
      <c r="J147" s="360">
        <f t="shared" si="22"/>
        <v>0</v>
      </c>
    </row>
    <row r="148" spans="1:10" ht="12" customHeight="1">
      <c r="A148" s="9" t="s">
        <v>206</v>
      </c>
      <c r="B148" s="234" t="s">
        <v>369</v>
      </c>
      <c r="C148" s="198"/>
      <c r="D148" s="115">
        <v>0</v>
      </c>
      <c r="E148" s="186"/>
      <c r="F148" s="359">
        <f t="shared" si="23"/>
        <v>0</v>
      </c>
      <c r="G148" s="354"/>
      <c r="H148" s="345"/>
      <c r="I148" s="345"/>
      <c r="J148" s="360">
        <f t="shared" si="22"/>
        <v>0</v>
      </c>
    </row>
    <row r="149" spans="1:10" ht="12" customHeight="1">
      <c r="A149" s="9" t="s">
        <v>207</v>
      </c>
      <c r="B149" s="234" t="s">
        <v>375</v>
      </c>
      <c r="C149" s="198"/>
      <c r="D149" s="115">
        <v>0</v>
      </c>
      <c r="E149" s="186"/>
      <c r="F149" s="359">
        <f t="shared" si="23"/>
        <v>0</v>
      </c>
      <c r="G149" s="354"/>
      <c r="H149" s="345"/>
      <c r="I149" s="345"/>
      <c r="J149" s="360">
        <f t="shared" si="22"/>
        <v>0</v>
      </c>
    </row>
    <row r="150" spans="1:10" ht="12" customHeight="1" thickBot="1">
      <c r="A150" s="9" t="s">
        <v>373</v>
      </c>
      <c r="B150" s="234" t="s">
        <v>376</v>
      </c>
      <c r="C150" s="198"/>
      <c r="D150" s="115">
        <v>0</v>
      </c>
      <c r="E150" s="186"/>
      <c r="F150" s="359">
        <f t="shared" si="23"/>
        <v>0</v>
      </c>
      <c r="G150" s="354"/>
      <c r="H150" s="345"/>
      <c r="I150" s="345"/>
      <c r="J150" s="360">
        <f t="shared" si="22"/>
        <v>0</v>
      </c>
    </row>
    <row r="151" spans="1:10" ht="12" customHeight="1" thickBot="1">
      <c r="A151" s="14" t="s">
        <v>14</v>
      </c>
      <c r="B151" s="235" t="s">
        <v>377</v>
      </c>
      <c r="C151" s="201"/>
      <c r="D151" s="201"/>
      <c r="E151" s="201"/>
      <c r="F151" s="507"/>
      <c r="G151" s="354"/>
      <c r="H151" s="345"/>
      <c r="I151" s="345"/>
      <c r="J151" s="360">
        <f t="shared" si="22"/>
        <v>0</v>
      </c>
    </row>
    <row r="152" spans="1:10" ht="12" customHeight="1" thickBot="1">
      <c r="A152" s="14" t="s">
        <v>15</v>
      </c>
      <c r="B152" s="235" t="s">
        <v>378</v>
      </c>
      <c r="C152" s="201"/>
      <c r="D152" s="201"/>
      <c r="E152" s="201"/>
      <c r="F152" s="507"/>
      <c r="G152" s="354">
        <v>197</v>
      </c>
      <c r="H152" s="345"/>
      <c r="I152" s="345"/>
      <c r="J152" s="360">
        <f t="shared" si="22"/>
        <v>197</v>
      </c>
    </row>
    <row r="153" spans="1:12" ht="15" customHeight="1" thickBot="1">
      <c r="A153" s="14" t="s">
        <v>16</v>
      </c>
      <c r="B153" s="235" t="s">
        <v>380</v>
      </c>
      <c r="C153" s="202">
        <f aca="true" t="shared" si="25" ref="C153:J153">+C129+C133+C140+C145+C151+C152</f>
        <v>0</v>
      </c>
      <c r="D153" s="202">
        <v>60000</v>
      </c>
      <c r="E153" s="202">
        <f t="shared" si="25"/>
        <v>0</v>
      </c>
      <c r="F153" s="493">
        <f t="shared" si="25"/>
        <v>60000</v>
      </c>
      <c r="G153" s="355">
        <f t="shared" si="25"/>
        <v>197</v>
      </c>
      <c r="H153" s="202">
        <f t="shared" si="25"/>
        <v>0</v>
      </c>
      <c r="I153" s="202">
        <f t="shared" si="25"/>
        <v>0</v>
      </c>
      <c r="J153" s="493">
        <f t="shared" si="25"/>
        <v>197</v>
      </c>
      <c r="K153" s="166"/>
      <c r="L153" s="166"/>
    </row>
    <row r="154" spans="1:10" s="120" customFormat="1" ht="12.75" customHeight="1" thickBot="1">
      <c r="A154" s="362" t="s">
        <v>17</v>
      </c>
      <c r="B154" s="363" t="s">
        <v>379</v>
      </c>
      <c r="C154" s="202">
        <f aca="true" t="shared" si="26" ref="C154:I154">+C128+C153</f>
        <v>252403</v>
      </c>
      <c r="D154" s="202">
        <f t="shared" si="26"/>
        <v>367850</v>
      </c>
      <c r="E154" s="202">
        <f t="shared" si="26"/>
        <v>6270</v>
      </c>
      <c r="F154" s="202">
        <f t="shared" si="26"/>
        <v>374120</v>
      </c>
      <c r="G154" s="494">
        <f t="shared" si="26"/>
        <v>6270</v>
      </c>
      <c r="H154" s="495">
        <f t="shared" si="26"/>
        <v>32</v>
      </c>
      <c r="I154" s="495">
        <f t="shared" si="26"/>
        <v>165</v>
      </c>
      <c r="J154" s="496">
        <f t="shared" si="22"/>
        <v>6467</v>
      </c>
    </row>
    <row r="155" spans="1:6" ht="7.5" customHeight="1">
      <c r="A155" s="168"/>
      <c r="B155" s="346"/>
      <c r="C155" s="356"/>
      <c r="D155" s="356"/>
      <c r="E155" s="356"/>
      <c r="F155" s="483">
        <f t="shared" si="23"/>
        <v>0</v>
      </c>
    </row>
    <row r="156" spans="1:6" ht="11.25">
      <c r="A156" s="605" t="s">
        <v>282</v>
      </c>
      <c r="B156" s="605"/>
      <c r="C156" s="605"/>
      <c r="D156" s="238"/>
      <c r="E156" s="238"/>
      <c r="F156" s="483">
        <f t="shared" si="23"/>
        <v>0</v>
      </c>
    </row>
    <row r="157" spans="1:10" ht="15" customHeight="1" thickBot="1">
      <c r="A157" s="604" t="s">
        <v>93</v>
      </c>
      <c r="B157" s="604"/>
      <c r="C157" s="608" t="s">
        <v>134</v>
      </c>
      <c r="D157" s="608"/>
      <c r="E157" s="608"/>
      <c r="F157" s="608"/>
      <c r="G157" s="608"/>
      <c r="H157" s="608"/>
      <c r="I157" s="608"/>
      <c r="J157" s="608"/>
    </row>
    <row r="158" spans="1:10" ht="13.5" customHeight="1" thickBot="1">
      <c r="A158" s="14">
        <v>1</v>
      </c>
      <c r="B158" s="237" t="s">
        <v>381</v>
      </c>
      <c r="C158" s="184">
        <f>+C62-C128</f>
        <v>0</v>
      </c>
      <c r="D158" s="367"/>
      <c r="E158" s="367"/>
      <c r="F158" s="497">
        <f t="shared" si="23"/>
        <v>0</v>
      </c>
      <c r="G158" s="368"/>
      <c r="H158" s="368"/>
      <c r="I158" s="368"/>
      <c r="J158" s="369"/>
    </row>
    <row r="159" spans="1:11" ht="27.75" customHeight="1" thickBot="1">
      <c r="A159" s="14" t="s">
        <v>8</v>
      </c>
      <c r="B159" s="237" t="s">
        <v>387</v>
      </c>
      <c r="C159" s="184">
        <f>+C86-C153</f>
        <v>0</v>
      </c>
      <c r="D159" s="184">
        <f aca="true" t="shared" si="27" ref="D159:I159">+D86-D153</f>
        <v>51960</v>
      </c>
      <c r="E159" s="184">
        <f t="shared" si="27"/>
        <v>0</v>
      </c>
      <c r="F159" s="184">
        <f>+F86-F153</f>
        <v>51960</v>
      </c>
      <c r="G159" s="184">
        <f t="shared" si="27"/>
        <v>-197</v>
      </c>
      <c r="H159" s="184">
        <f t="shared" si="27"/>
        <v>32</v>
      </c>
      <c r="I159" s="184">
        <f t="shared" si="27"/>
        <v>165</v>
      </c>
      <c r="J159" s="184">
        <f>+J86-J153</f>
        <v>0</v>
      </c>
      <c r="K159" s="529"/>
    </row>
  </sheetData>
  <sheetProtection/>
  <mergeCells count="7">
    <mergeCell ref="A1:C1"/>
    <mergeCell ref="A2:B2"/>
    <mergeCell ref="A156:C156"/>
    <mergeCell ref="A157:B157"/>
    <mergeCell ref="A89:C89"/>
    <mergeCell ref="C90:J90"/>
    <mergeCell ref="C157:J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tabSelected="1" zoomScaleSheetLayoutView="100" workbookViewId="0" topLeftCell="A1">
      <selection activeCell="E25" sqref="E25"/>
    </sheetView>
  </sheetViews>
  <sheetFormatPr defaultColWidth="9.00390625" defaultRowHeight="12.75"/>
  <cols>
    <col min="1" max="1" width="6.875" style="32" customWidth="1"/>
    <col min="2" max="2" width="45.875" style="63" customWidth="1"/>
    <col min="3" max="6" width="10.875" style="32" customWidth="1"/>
    <col min="7" max="7" width="45.875" style="32" customWidth="1"/>
    <col min="8" max="11" width="10.875" style="32" customWidth="1"/>
    <col min="12" max="12" width="4.875" style="32" customWidth="1"/>
    <col min="13" max="16384" width="9.375" style="32" customWidth="1"/>
  </cols>
  <sheetData>
    <row r="1" spans="2:12" ht="39.75" customHeight="1">
      <c r="B1" s="654" t="s">
        <v>97</v>
      </c>
      <c r="C1" s="654"/>
      <c r="D1" s="654"/>
      <c r="E1" s="654"/>
      <c r="F1" s="654"/>
      <c r="G1" s="654"/>
      <c r="H1" s="654"/>
      <c r="I1" s="654"/>
      <c r="J1" s="654"/>
      <c r="K1" s="654"/>
      <c r="L1" s="609" t="s">
        <v>495</v>
      </c>
    </row>
    <row r="2" spans="2:12" ht="14.25" thickBot="1">
      <c r="B2" s="511" t="s">
        <v>46</v>
      </c>
      <c r="C2" s="511"/>
      <c r="D2" s="511"/>
      <c r="E2" s="511"/>
      <c r="F2" s="511"/>
      <c r="G2" s="511"/>
      <c r="H2" s="511"/>
      <c r="I2" s="511"/>
      <c r="J2" s="511"/>
      <c r="K2" s="511"/>
      <c r="L2" s="609"/>
    </row>
    <row r="3" spans="1:12" ht="18" customHeight="1" thickBot="1">
      <c r="A3" s="508" t="s">
        <v>54</v>
      </c>
      <c r="B3" s="64" t="s">
        <v>43</v>
      </c>
      <c r="C3" s="65"/>
      <c r="D3" s="512"/>
      <c r="E3" s="512"/>
      <c r="F3" s="512"/>
      <c r="G3" s="64" t="s">
        <v>44</v>
      </c>
      <c r="H3" s="28"/>
      <c r="I3" s="513"/>
      <c r="J3" s="513"/>
      <c r="K3" s="514"/>
      <c r="L3" s="609"/>
    </row>
    <row r="4" spans="1:12" s="93" customFormat="1" ht="35.25" customHeight="1" thickBot="1">
      <c r="A4" s="509"/>
      <c r="B4" s="473" t="s">
        <v>47</v>
      </c>
      <c r="C4" s="474" t="s">
        <v>496</v>
      </c>
      <c r="D4" s="477" t="s">
        <v>494</v>
      </c>
      <c r="E4" s="476" t="s">
        <v>483</v>
      </c>
      <c r="F4" s="477" t="s">
        <v>578</v>
      </c>
      <c r="G4" s="475" t="s">
        <v>47</v>
      </c>
      <c r="H4" s="477" t="s">
        <v>496</v>
      </c>
      <c r="I4" s="478" t="s">
        <v>494</v>
      </c>
      <c r="J4" s="477" t="s">
        <v>483</v>
      </c>
      <c r="K4" s="478" t="s">
        <v>578</v>
      </c>
      <c r="L4" s="609"/>
    </row>
    <row r="5" spans="1:12" s="97" customFormat="1" ht="12" customHeight="1" thickBot="1">
      <c r="A5" s="94"/>
      <c r="B5" s="95"/>
      <c r="C5" s="96"/>
      <c r="D5" s="479"/>
      <c r="E5" s="295"/>
      <c r="F5" s="479"/>
      <c r="G5" s="293"/>
      <c r="H5" s="421"/>
      <c r="I5" s="422"/>
      <c r="J5" s="422"/>
      <c r="K5" s="422"/>
      <c r="L5" s="609"/>
    </row>
    <row r="6" spans="1:12" ht="12.75" customHeight="1">
      <c r="A6" s="98" t="s">
        <v>7</v>
      </c>
      <c r="B6" s="99" t="s">
        <v>283</v>
      </c>
      <c r="C6" s="85">
        <v>128986</v>
      </c>
      <c r="D6" s="85">
        <v>121932</v>
      </c>
      <c r="E6" s="299">
        <v>2624</v>
      </c>
      <c r="F6" s="85">
        <f>SUM(D6:E6)</f>
        <v>124556</v>
      </c>
      <c r="G6" s="411" t="s">
        <v>48</v>
      </c>
      <c r="H6" s="298">
        <v>95147</v>
      </c>
      <c r="I6" s="91">
        <v>99655</v>
      </c>
      <c r="J6" s="91">
        <v>2423</v>
      </c>
      <c r="K6" s="91">
        <f>SUM(I6:J6)</f>
        <v>102078</v>
      </c>
      <c r="L6" s="609"/>
    </row>
    <row r="7" spans="1:12" ht="12.75" customHeight="1">
      <c r="A7" s="100" t="s">
        <v>8</v>
      </c>
      <c r="B7" s="101" t="s">
        <v>284</v>
      </c>
      <c r="C7" s="86">
        <v>19417</v>
      </c>
      <c r="D7" s="85">
        <v>16010</v>
      </c>
      <c r="E7" s="299">
        <v>3297</v>
      </c>
      <c r="F7" s="85">
        <f aca="true" t="shared" si="0" ref="F7:F28">SUM(D7:E7)</f>
        <v>19307</v>
      </c>
      <c r="G7" s="412" t="s">
        <v>113</v>
      </c>
      <c r="H7" s="87">
        <v>29032</v>
      </c>
      <c r="I7" s="91">
        <v>29984</v>
      </c>
      <c r="J7" s="91">
        <v>284</v>
      </c>
      <c r="K7" s="91">
        <f aca="true" t="shared" si="1" ref="K7:K28">SUM(I7:J7)</f>
        <v>30268</v>
      </c>
      <c r="L7" s="609"/>
    </row>
    <row r="8" spans="1:12" ht="12.75" customHeight="1">
      <c r="A8" s="100" t="s">
        <v>9</v>
      </c>
      <c r="B8" s="101" t="s">
        <v>305</v>
      </c>
      <c r="C8" s="86"/>
      <c r="D8" s="85"/>
      <c r="E8" s="299"/>
      <c r="F8" s="85">
        <f t="shared" si="0"/>
        <v>0</v>
      </c>
      <c r="G8" s="413" t="s">
        <v>139</v>
      </c>
      <c r="H8" s="87">
        <v>93800</v>
      </c>
      <c r="I8" s="91">
        <v>92103</v>
      </c>
      <c r="J8" s="91">
        <v>-54</v>
      </c>
      <c r="K8" s="91">
        <f t="shared" si="1"/>
        <v>92049</v>
      </c>
      <c r="L8" s="609"/>
    </row>
    <row r="9" spans="1:12" ht="12.75" customHeight="1">
      <c r="A9" s="100" t="s">
        <v>10</v>
      </c>
      <c r="B9" s="101" t="s">
        <v>104</v>
      </c>
      <c r="C9" s="86">
        <v>65031</v>
      </c>
      <c r="D9" s="85">
        <v>65031</v>
      </c>
      <c r="E9" s="299"/>
      <c r="F9" s="85">
        <f t="shared" si="0"/>
        <v>65031</v>
      </c>
      <c r="G9" s="413" t="s">
        <v>114</v>
      </c>
      <c r="H9" s="87">
        <v>24455</v>
      </c>
      <c r="I9" s="91">
        <v>14885</v>
      </c>
      <c r="J9" s="91">
        <v>1984</v>
      </c>
      <c r="K9" s="91">
        <f t="shared" si="1"/>
        <v>16869</v>
      </c>
      <c r="L9" s="609"/>
    </row>
    <row r="10" spans="1:12" ht="12.75" customHeight="1">
      <c r="A10" s="100" t="s">
        <v>11</v>
      </c>
      <c r="B10" s="102" t="s">
        <v>327</v>
      </c>
      <c r="C10" s="86">
        <v>31000</v>
      </c>
      <c r="D10" s="85">
        <v>31266</v>
      </c>
      <c r="E10" s="299">
        <v>349</v>
      </c>
      <c r="F10" s="85">
        <f t="shared" si="0"/>
        <v>31615</v>
      </c>
      <c r="G10" s="413" t="s">
        <v>115</v>
      </c>
      <c r="H10" s="87">
        <v>2000</v>
      </c>
      <c r="I10" s="91">
        <v>10745</v>
      </c>
      <c r="J10" s="91">
        <v>150</v>
      </c>
      <c r="K10" s="91">
        <f t="shared" si="1"/>
        <v>10895</v>
      </c>
      <c r="L10" s="609"/>
    </row>
    <row r="11" spans="1:12" ht="12.75" customHeight="1">
      <c r="A11" s="100" t="s">
        <v>12</v>
      </c>
      <c r="B11" s="101" t="s">
        <v>285</v>
      </c>
      <c r="C11" s="86"/>
      <c r="D11" s="85">
        <v>3682</v>
      </c>
      <c r="E11" s="299"/>
      <c r="F11" s="85">
        <f t="shared" si="0"/>
        <v>3682</v>
      </c>
      <c r="G11" s="413" t="s">
        <v>38</v>
      </c>
      <c r="H11" s="87"/>
      <c r="I11" s="91">
        <v>20824</v>
      </c>
      <c r="J11" s="91">
        <v>1633</v>
      </c>
      <c r="K11" s="91">
        <f t="shared" si="1"/>
        <v>22457</v>
      </c>
      <c r="L11" s="609"/>
    </row>
    <row r="12" spans="1:12" ht="12.75" customHeight="1">
      <c r="A12" s="100" t="s">
        <v>13</v>
      </c>
      <c r="B12" s="101" t="s">
        <v>388</v>
      </c>
      <c r="C12" s="86"/>
      <c r="D12" s="85"/>
      <c r="E12" s="299"/>
      <c r="F12" s="85">
        <f t="shared" si="0"/>
        <v>0</v>
      </c>
      <c r="G12" s="414"/>
      <c r="H12" s="87"/>
      <c r="I12" s="91"/>
      <c r="J12" s="91"/>
      <c r="K12" s="91">
        <f t="shared" si="1"/>
        <v>0</v>
      </c>
      <c r="L12" s="609"/>
    </row>
    <row r="13" spans="1:12" ht="12.75" customHeight="1">
      <c r="A13" s="100" t="s">
        <v>14</v>
      </c>
      <c r="B13" s="26"/>
      <c r="C13" s="86"/>
      <c r="D13" s="85"/>
      <c r="E13" s="299"/>
      <c r="F13" s="85">
        <f t="shared" si="0"/>
        <v>0</v>
      </c>
      <c r="G13" s="414"/>
      <c r="H13" s="87"/>
      <c r="I13" s="91"/>
      <c r="J13" s="91"/>
      <c r="K13" s="91">
        <f t="shared" si="1"/>
        <v>0</v>
      </c>
      <c r="L13" s="609"/>
    </row>
    <row r="14" spans="1:12" ht="12.75" customHeight="1">
      <c r="A14" s="100" t="s">
        <v>15</v>
      </c>
      <c r="B14" s="130"/>
      <c r="C14" s="86"/>
      <c r="D14" s="85"/>
      <c r="E14" s="299"/>
      <c r="F14" s="85">
        <f t="shared" si="0"/>
        <v>0</v>
      </c>
      <c r="G14" s="414"/>
      <c r="H14" s="87"/>
      <c r="I14" s="91"/>
      <c r="J14" s="91"/>
      <c r="K14" s="91">
        <f t="shared" si="1"/>
        <v>0</v>
      </c>
      <c r="L14" s="609"/>
    </row>
    <row r="15" spans="1:12" ht="12.75" customHeight="1">
      <c r="A15" s="100" t="s">
        <v>16</v>
      </c>
      <c r="B15" s="26"/>
      <c r="C15" s="86"/>
      <c r="D15" s="85"/>
      <c r="E15" s="299"/>
      <c r="F15" s="85">
        <f t="shared" si="0"/>
        <v>0</v>
      </c>
      <c r="G15" s="414"/>
      <c r="H15" s="87"/>
      <c r="I15" s="91"/>
      <c r="J15" s="91"/>
      <c r="K15" s="91">
        <f t="shared" si="1"/>
        <v>0</v>
      </c>
      <c r="L15" s="609"/>
    </row>
    <row r="16" spans="1:12" ht="12.75" customHeight="1">
      <c r="A16" s="100" t="s">
        <v>17</v>
      </c>
      <c r="B16" s="26"/>
      <c r="C16" s="86"/>
      <c r="D16" s="85"/>
      <c r="E16" s="299"/>
      <c r="F16" s="85">
        <f t="shared" si="0"/>
        <v>0</v>
      </c>
      <c r="G16" s="414"/>
      <c r="H16" s="87"/>
      <c r="I16" s="91"/>
      <c r="J16" s="91"/>
      <c r="K16" s="91">
        <f t="shared" si="1"/>
        <v>0</v>
      </c>
      <c r="L16" s="609"/>
    </row>
    <row r="17" spans="1:12" ht="12.75" customHeight="1" thickBot="1">
      <c r="A17" s="100" t="s">
        <v>18</v>
      </c>
      <c r="B17" s="34"/>
      <c r="C17" s="88"/>
      <c r="D17" s="85"/>
      <c r="E17" s="296"/>
      <c r="F17" s="85">
        <f t="shared" si="0"/>
        <v>0</v>
      </c>
      <c r="G17" s="414"/>
      <c r="H17" s="251"/>
      <c r="I17" s="91"/>
      <c r="J17" s="91"/>
      <c r="K17" s="91">
        <f t="shared" si="1"/>
        <v>0</v>
      </c>
      <c r="L17" s="609"/>
    </row>
    <row r="18" spans="1:12" ht="15.75" customHeight="1" thickBot="1">
      <c r="A18" s="103" t="s">
        <v>19</v>
      </c>
      <c r="B18" s="364" t="s">
        <v>389</v>
      </c>
      <c r="C18" s="89">
        <v>244434</v>
      </c>
      <c r="D18" s="89">
        <v>237921</v>
      </c>
      <c r="E18" s="89">
        <f>SUM(E6:E17)</f>
        <v>6270</v>
      </c>
      <c r="F18" s="89">
        <f>SUM(F6:F17)</f>
        <v>244191</v>
      </c>
      <c r="G18" s="415" t="s">
        <v>291</v>
      </c>
      <c r="H18" s="249">
        <v>244434</v>
      </c>
      <c r="I18" s="92">
        <v>268196</v>
      </c>
      <c r="J18" s="92">
        <f>SUM(J6:J17)</f>
        <v>6420</v>
      </c>
      <c r="K18" s="92">
        <f>SUM(K6:K17)</f>
        <v>274616</v>
      </c>
      <c r="L18" s="609"/>
    </row>
    <row r="19" spans="1:12" ht="12.75" customHeight="1">
      <c r="A19" s="104" t="s">
        <v>20</v>
      </c>
      <c r="B19" s="105" t="s">
        <v>288</v>
      </c>
      <c r="C19" s="161"/>
      <c r="D19" s="85">
        <v>20368</v>
      </c>
      <c r="E19" s="161"/>
      <c r="F19" s="85">
        <f t="shared" si="0"/>
        <v>20368</v>
      </c>
      <c r="G19" s="416" t="s">
        <v>121</v>
      </c>
      <c r="H19" s="254"/>
      <c r="I19" s="91"/>
      <c r="J19" s="44"/>
      <c r="K19" s="91">
        <f t="shared" si="1"/>
        <v>0</v>
      </c>
      <c r="L19" s="609"/>
    </row>
    <row r="20" spans="1:12" ht="12.75" customHeight="1">
      <c r="A20" s="107" t="s">
        <v>21</v>
      </c>
      <c r="B20" s="106" t="s">
        <v>131</v>
      </c>
      <c r="C20" s="43"/>
      <c r="D20" s="85">
        <v>20368</v>
      </c>
      <c r="E20" s="300"/>
      <c r="F20" s="85">
        <f t="shared" si="0"/>
        <v>20368</v>
      </c>
      <c r="G20" s="416" t="s">
        <v>290</v>
      </c>
      <c r="H20" s="258"/>
      <c r="I20" s="91"/>
      <c r="J20" s="44"/>
      <c r="K20" s="91">
        <f t="shared" si="1"/>
        <v>0</v>
      </c>
      <c r="L20" s="609"/>
    </row>
    <row r="21" spans="1:12" ht="12.75" customHeight="1">
      <c r="A21" s="107" t="s">
        <v>22</v>
      </c>
      <c r="B21" s="106" t="s">
        <v>132</v>
      </c>
      <c r="C21" s="43"/>
      <c r="D21" s="85"/>
      <c r="E21" s="300"/>
      <c r="F21" s="85">
        <f t="shared" si="0"/>
        <v>0</v>
      </c>
      <c r="G21" s="416" t="s">
        <v>95</v>
      </c>
      <c r="H21" s="258"/>
      <c r="I21" s="91"/>
      <c r="J21" s="44"/>
      <c r="K21" s="91">
        <f t="shared" si="1"/>
        <v>0</v>
      </c>
      <c r="L21" s="609"/>
    </row>
    <row r="22" spans="1:12" ht="12.75" customHeight="1">
      <c r="A22" s="107" t="s">
        <v>23</v>
      </c>
      <c r="B22" s="106" t="s">
        <v>137</v>
      </c>
      <c r="C22" s="43"/>
      <c r="D22" s="85"/>
      <c r="E22" s="300"/>
      <c r="F22" s="85">
        <f t="shared" si="0"/>
        <v>0</v>
      </c>
      <c r="G22" s="416" t="s">
        <v>96</v>
      </c>
      <c r="H22" s="258"/>
      <c r="I22" s="91"/>
      <c r="J22" s="44"/>
      <c r="K22" s="91">
        <f t="shared" si="1"/>
        <v>0</v>
      </c>
      <c r="L22" s="609"/>
    </row>
    <row r="23" spans="1:12" ht="12.75" customHeight="1">
      <c r="A23" s="107" t="s">
        <v>24</v>
      </c>
      <c r="B23" s="106" t="s">
        <v>138</v>
      </c>
      <c r="C23" s="43"/>
      <c r="D23" s="85"/>
      <c r="E23" s="297"/>
      <c r="F23" s="85">
        <f t="shared" si="0"/>
        <v>0</v>
      </c>
      <c r="G23" s="417" t="s">
        <v>140</v>
      </c>
      <c r="H23" s="258"/>
      <c r="I23" s="91"/>
      <c r="J23" s="44"/>
      <c r="K23" s="91">
        <f t="shared" si="1"/>
        <v>0</v>
      </c>
      <c r="L23" s="609"/>
    </row>
    <row r="24" spans="1:12" ht="12.75" customHeight="1">
      <c r="A24" s="107" t="s">
        <v>25</v>
      </c>
      <c r="B24" s="106" t="s">
        <v>289</v>
      </c>
      <c r="C24" s="108"/>
      <c r="D24" s="85">
        <v>69907</v>
      </c>
      <c r="E24" s="85">
        <v>150</v>
      </c>
      <c r="F24" s="85">
        <f t="shared" si="0"/>
        <v>70057</v>
      </c>
      <c r="G24" s="416" t="s">
        <v>122</v>
      </c>
      <c r="H24" s="258"/>
      <c r="I24" s="91">
        <v>60000</v>
      </c>
      <c r="J24" s="44"/>
      <c r="K24" s="91">
        <f t="shared" si="1"/>
        <v>60000</v>
      </c>
      <c r="L24" s="609"/>
    </row>
    <row r="25" spans="1:12" ht="12.75" customHeight="1">
      <c r="A25" s="104" t="s">
        <v>26</v>
      </c>
      <c r="B25" s="105" t="s">
        <v>286</v>
      </c>
      <c r="C25" s="90"/>
      <c r="D25" s="85"/>
      <c r="E25" s="297"/>
      <c r="F25" s="85">
        <f t="shared" si="0"/>
        <v>0</v>
      </c>
      <c r="G25" s="411" t="s">
        <v>371</v>
      </c>
      <c r="H25" s="254"/>
      <c r="I25" s="91"/>
      <c r="J25" s="44"/>
      <c r="K25" s="91">
        <f t="shared" si="1"/>
        <v>0</v>
      </c>
      <c r="L25" s="609"/>
    </row>
    <row r="26" spans="1:12" ht="12.75" customHeight="1">
      <c r="A26" s="107" t="s">
        <v>27</v>
      </c>
      <c r="B26" s="106" t="s">
        <v>287</v>
      </c>
      <c r="C26" s="43"/>
      <c r="D26" s="85">
        <v>69907</v>
      </c>
      <c r="E26" s="300">
        <v>150</v>
      </c>
      <c r="F26" s="85">
        <f t="shared" si="0"/>
        <v>70057</v>
      </c>
      <c r="G26" s="413" t="s">
        <v>377</v>
      </c>
      <c r="H26" s="258"/>
      <c r="I26" s="91"/>
      <c r="J26" s="44"/>
      <c r="K26" s="91">
        <f t="shared" si="1"/>
        <v>0</v>
      </c>
      <c r="L26" s="609"/>
    </row>
    <row r="27" spans="1:12" ht="12.75" customHeight="1">
      <c r="A27" s="100" t="s">
        <v>28</v>
      </c>
      <c r="B27" s="106" t="s">
        <v>382</v>
      </c>
      <c r="C27" s="43"/>
      <c r="D27" s="85"/>
      <c r="E27" s="300"/>
      <c r="F27" s="85">
        <f t="shared" si="0"/>
        <v>0</v>
      </c>
      <c r="G27" s="413" t="s">
        <v>378</v>
      </c>
      <c r="H27" s="258"/>
      <c r="I27" s="91"/>
      <c r="J27" s="44"/>
      <c r="K27" s="91">
        <f t="shared" si="1"/>
        <v>0</v>
      </c>
      <c r="L27" s="609"/>
    </row>
    <row r="28" spans="1:12" ht="12.75" customHeight="1" thickBot="1">
      <c r="A28" s="113" t="s">
        <v>29</v>
      </c>
      <c r="B28" s="410" t="s">
        <v>244</v>
      </c>
      <c r="C28" s="90"/>
      <c r="D28" s="85"/>
      <c r="E28" s="297"/>
      <c r="F28" s="85">
        <f t="shared" si="0"/>
        <v>0</v>
      </c>
      <c r="G28" s="418"/>
      <c r="H28" s="254"/>
      <c r="I28" s="91"/>
      <c r="J28" s="44"/>
      <c r="K28" s="91">
        <f t="shared" si="1"/>
        <v>0</v>
      </c>
      <c r="L28" s="609"/>
    </row>
    <row r="29" spans="1:12" ht="15.75" customHeight="1" thickBot="1">
      <c r="A29" s="103" t="s">
        <v>30</v>
      </c>
      <c r="B29" s="364" t="s">
        <v>390</v>
      </c>
      <c r="C29" s="89"/>
      <c r="D29" s="89">
        <v>90275</v>
      </c>
      <c r="E29" s="89">
        <f>E19+E24</f>
        <v>150</v>
      </c>
      <c r="F29" s="89">
        <f>F19+F24</f>
        <v>90425</v>
      </c>
      <c r="G29" s="419" t="s">
        <v>392</v>
      </c>
      <c r="H29" s="249"/>
      <c r="I29" s="91">
        <v>60000</v>
      </c>
      <c r="J29" s="91">
        <f>J24+J19</f>
        <v>0</v>
      </c>
      <c r="K29" s="91">
        <f>K24+K19</f>
        <v>60000</v>
      </c>
      <c r="L29" s="609"/>
    </row>
    <row r="30" spans="1:12" ht="13.5" thickBot="1">
      <c r="A30" s="103" t="s">
        <v>31</v>
      </c>
      <c r="B30" s="109" t="s">
        <v>391</v>
      </c>
      <c r="C30" s="110">
        <v>244434</v>
      </c>
      <c r="D30" s="110">
        <v>328196</v>
      </c>
      <c r="E30" s="110">
        <f>E18+E29</f>
        <v>6420</v>
      </c>
      <c r="F30" s="110">
        <f>F18+F29</f>
        <v>334616</v>
      </c>
      <c r="G30" s="420" t="s">
        <v>393</v>
      </c>
      <c r="H30" s="294">
        <v>244434</v>
      </c>
      <c r="I30" s="110">
        <v>328196</v>
      </c>
      <c r="J30" s="110">
        <f>J29+J18</f>
        <v>6420</v>
      </c>
      <c r="K30" s="110">
        <f>K29+K18</f>
        <v>334616</v>
      </c>
      <c r="L30" s="609"/>
    </row>
    <row r="31" spans="1:12" ht="13.5" thickBot="1">
      <c r="A31" s="103" t="s">
        <v>32</v>
      </c>
      <c r="B31" s="109" t="s">
        <v>99</v>
      </c>
      <c r="C31" s="110" t="s">
        <v>497</v>
      </c>
      <c r="D31" s="110"/>
      <c r="E31" s="110"/>
      <c r="F31" s="110"/>
      <c r="G31" s="420" t="s">
        <v>100</v>
      </c>
      <c r="H31" s="294" t="s">
        <v>497</v>
      </c>
      <c r="I31" s="110" t="s">
        <v>497</v>
      </c>
      <c r="J31" s="294" t="s">
        <v>497</v>
      </c>
      <c r="K31" s="110" t="s">
        <v>497</v>
      </c>
      <c r="L31" s="609"/>
    </row>
    <row r="32" spans="1:12" ht="13.5" thickBot="1">
      <c r="A32" s="103" t="s">
        <v>33</v>
      </c>
      <c r="B32" s="109" t="s">
        <v>141</v>
      </c>
      <c r="C32" s="110" t="s">
        <v>497</v>
      </c>
      <c r="D32" s="110" t="s">
        <v>497</v>
      </c>
      <c r="E32" s="110" t="s">
        <v>497</v>
      </c>
      <c r="F32" s="110" t="s">
        <v>497</v>
      </c>
      <c r="G32" s="420" t="s">
        <v>142</v>
      </c>
      <c r="H32" s="294" t="s">
        <v>497</v>
      </c>
      <c r="I32" s="294" t="s">
        <v>497</v>
      </c>
      <c r="J32" s="294" t="s">
        <v>497</v>
      </c>
      <c r="K32" s="110" t="s">
        <v>497</v>
      </c>
      <c r="L32" s="609"/>
    </row>
    <row r="33" spans="2:7" ht="18.75">
      <c r="B33" s="510"/>
      <c r="C33" s="510"/>
      <c r="D33" s="510"/>
      <c r="E33" s="510"/>
      <c r="F33" s="510"/>
      <c r="G33" s="510"/>
    </row>
  </sheetData>
  <sheetProtection/>
  <mergeCells count="2">
    <mergeCell ref="L1:L32"/>
    <mergeCell ref="B1:K1"/>
  </mergeCells>
  <printOptions horizontalCentered="1"/>
  <pageMargins left="0.31496062992125984" right="0.07874015748031496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15" workbookViewId="0" topLeftCell="A1">
      <selection activeCell="E23" sqref="E23"/>
    </sheetView>
  </sheetViews>
  <sheetFormatPr defaultColWidth="9.00390625" defaultRowHeight="12.75"/>
  <cols>
    <col min="1" max="1" width="6.875" style="423" customWidth="1"/>
    <col min="2" max="2" width="45.875" style="472" customWidth="1"/>
    <col min="3" max="6" width="10.875" style="423" customWidth="1"/>
    <col min="7" max="7" width="45.875" style="423" customWidth="1"/>
    <col min="8" max="11" width="10.875" style="423" customWidth="1"/>
    <col min="12" max="12" width="4.875" style="423" customWidth="1"/>
    <col min="13" max="16384" width="9.375" style="423" customWidth="1"/>
  </cols>
  <sheetData>
    <row r="1" spans="2:12" ht="31.5" customHeight="1">
      <c r="B1" s="619" t="s">
        <v>98</v>
      </c>
      <c r="C1" s="619"/>
      <c r="D1" s="619"/>
      <c r="E1" s="619"/>
      <c r="F1" s="619"/>
      <c r="G1" s="619"/>
      <c r="H1" s="619"/>
      <c r="I1" s="619"/>
      <c r="J1" s="619"/>
      <c r="K1" s="619"/>
      <c r="L1" s="612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2:12" ht="12.75" thickBot="1">
      <c r="B2" s="620" t="s">
        <v>46</v>
      </c>
      <c r="C2" s="620"/>
      <c r="D2" s="620"/>
      <c r="E2" s="620"/>
      <c r="F2" s="620"/>
      <c r="G2" s="620"/>
      <c r="H2" s="620"/>
      <c r="I2" s="620"/>
      <c r="J2" s="620"/>
      <c r="K2" s="620"/>
      <c r="L2" s="612"/>
    </row>
    <row r="3" spans="1:12" ht="13.5" customHeight="1" thickBot="1">
      <c r="A3" s="610" t="s">
        <v>54</v>
      </c>
      <c r="B3" s="621" t="s">
        <v>43</v>
      </c>
      <c r="C3" s="622"/>
      <c r="D3" s="622"/>
      <c r="E3" s="622"/>
      <c r="F3" s="623"/>
      <c r="G3" s="621" t="s">
        <v>44</v>
      </c>
      <c r="H3" s="622"/>
      <c r="I3" s="622"/>
      <c r="J3" s="622"/>
      <c r="K3" s="623"/>
      <c r="L3" s="612"/>
    </row>
    <row r="4" spans="1:12" s="424" customFormat="1" ht="24.75" customHeight="1" thickBot="1">
      <c r="A4" s="611"/>
      <c r="B4" s="426" t="s">
        <v>47</v>
      </c>
      <c r="C4" s="613" t="str">
        <f>+'2.1.sz.mell  '!C4</f>
        <v>2015. évi előirányzat</v>
      </c>
      <c r="D4" s="614"/>
      <c r="E4" s="614"/>
      <c r="F4" s="615"/>
      <c r="G4" s="426" t="s">
        <v>47</v>
      </c>
      <c r="H4" s="616" t="str">
        <f>+'2.1.sz.mell  '!C4</f>
        <v>2015. évi előirányzat</v>
      </c>
      <c r="I4" s="617"/>
      <c r="J4" s="617"/>
      <c r="K4" s="618"/>
      <c r="L4" s="612"/>
    </row>
    <row r="5" spans="1:12" s="424" customFormat="1" ht="24.75" thickBot="1">
      <c r="A5" s="427"/>
      <c r="B5" s="428"/>
      <c r="C5" s="429" t="s">
        <v>458</v>
      </c>
      <c r="D5" s="430" t="s">
        <v>498</v>
      </c>
      <c r="E5" s="429" t="s">
        <v>492</v>
      </c>
      <c r="F5" s="425" t="s">
        <v>579</v>
      </c>
      <c r="G5" s="428"/>
      <c r="H5" s="429" t="s">
        <v>458</v>
      </c>
      <c r="I5" s="429" t="s">
        <v>498</v>
      </c>
      <c r="J5" s="429" t="s">
        <v>483</v>
      </c>
      <c r="K5" s="431" t="s">
        <v>579</v>
      </c>
      <c r="L5" s="612"/>
    </row>
    <row r="6" spans="1:12" ht="12.75" customHeight="1">
      <c r="A6" s="432" t="s">
        <v>7</v>
      </c>
      <c r="B6" s="433" t="s">
        <v>292</v>
      </c>
      <c r="C6" s="434"/>
      <c r="D6" s="435">
        <v>0</v>
      </c>
      <c r="E6" s="435"/>
      <c r="F6" s="435">
        <f>SUM(D6:E6)</f>
        <v>0</v>
      </c>
      <c r="G6" s="436" t="s">
        <v>133</v>
      </c>
      <c r="H6" s="437">
        <v>7269</v>
      </c>
      <c r="I6" s="435">
        <v>38829</v>
      </c>
      <c r="J6" s="435">
        <v>-150</v>
      </c>
      <c r="K6" s="438">
        <f>SUM(I6:J6)</f>
        <v>38679</v>
      </c>
      <c r="L6" s="612"/>
    </row>
    <row r="7" spans="1:12" ht="12">
      <c r="A7" s="439" t="s">
        <v>8</v>
      </c>
      <c r="B7" s="440" t="s">
        <v>293</v>
      </c>
      <c r="C7" s="441"/>
      <c r="D7" s="442">
        <v>0</v>
      </c>
      <c r="E7" s="442"/>
      <c r="F7" s="435">
        <f aca="true" t="shared" si="0" ref="F7:F29">SUM(D7:E7)</f>
        <v>0</v>
      </c>
      <c r="G7" s="440" t="s">
        <v>298</v>
      </c>
      <c r="H7" s="443"/>
      <c r="I7" s="442">
        <v>0</v>
      </c>
      <c r="J7" s="442"/>
      <c r="K7" s="438">
        <f aca="true" t="shared" si="1" ref="K7:K30">SUM(I7:J7)</f>
        <v>0</v>
      </c>
      <c r="L7" s="612"/>
    </row>
    <row r="8" spans="1:12" ht="12.75" customHeight="1">
      <c r="A8" s="439" t="s">
        <v>9</v>
      </c>
      <c r="B8" s="440" t="s">
        <v>3</v>
      </c>
      <c r="C8" s="441">
        <v>7969</v>
      </c>
      <c r="D8" s="442">
        <v>7969</v>
      </c>
      <c r="E8" s="442"/>
      <c r="F8" s="435">
        <f t="shared" si="0"/>
        <v>7969</v>
      </c>
      <c r="G8" s="440" t="s">
        <v>117</v>
      </c>
      <c r="H8" s="443">
        <v>700</v>
      </c>
      <c r="I8" s="442">
        <v>825</v>
      </c>
      <c r="J8" s="442"/>
      <c r="K8" s="438">
        <f t="shared" si="1"/>
        <v>825</v>
      </c>
      <c r="L8" s="612"/>
    </row>
    <row r="9" spans="1:12" ht="12.75" customHeight="1">
      <c r="A9" s="439" t="s">
        <v>10</v>
      </c>
      <c r="B9" s="440" t="s">
        <v>294</v>
      </c>
      <c r="C9" s="441"/>
      <c r="D9" s="442">
        <v>10000</v>
      </c>
      <c r="E9" s="442"/>
      <c r="F9" s="435">
        <f t="shared" si="0"/>
        <v>10000</v>
      </c>
      <c r="G9" s="440" t="s">
        <v>299</v>
      </c>
      <c r="H9" s="443"/>
      <c r="I9" s="442">
        <v>0</v>
      </c>
      <c r="J9" s="442"/>
      <c r="K9" s="438">
        <f t="shared" si="1"/>
        <v>0</v>
      </c>
      <c r="L9" s="612"/>
    </row>
    <row r="10" spans="1:12" ht="12.75" customHeight="1">
      <c r="A10" s="439" t="s">
        <v>11</v>
      </c>
      <c r="B10" s="440" t="s">
        <v>295</v>
      </c>
      <c r="C10" s="441"/>
      <c r="D10" s="442">
        <v>0</v>
      </c>
      <c r="E10" s="442"/>
      <c r="F10" s="435">
        <f t="shared" si="0"/>
        <v>0</v>
      </c>
      <c r="G10" s="440" t="s">
        <v>136</v>
      </c>
      <c r="H10" s="444"/>
      <c r="I10" s="441">
        <v>0</v>
      </c>
      <c r="J10" s="441"/>
      <c r="K10" s="438">
        <f t="shared" si="1"/>
        <v>0</v>
      </c>
      <c r="L10" s="612"/>
    </row>
    <row r="11" spans="1:12" ht="12.75" customHeight="1">
      <c r="A11" s="439" t="s">
        <v>12</v>
      </c>
      <c r="B11" s="440" t="s">
        <v>296</v>
      </c>
      <c r="C11" s="441"/>
      <c r="D11" s="441">
        <v>0</v>
      </c>
      <c r="E11" s="441"/>
      <c r="F11" s="435">
        <f t="shared" si="0"/>
        <v>0</v>
      </c>
      <c r="G11" s="445"/>
      <c r="H11" s="444"/>
      <c r="I11" s="441">
        <v>0</v>
      </c>
      <c r="J11" s="441"/>
      <c r="K11" s="438">
        <f t="shared" si="1"/>
        <v>0</v>
      </c>
      <c r="L11" s="612"/>
    </row>
    <row r="12" spans="1:12" ht="12.75" customHeight="1">
      <c r="A12" s="439" t="s">
        <v>13</v>
      </c>
      <c r="B12" s="446"/>
      <c r="C12" s="441"/>
      <c r="D12" s="441">
        <v>0</v>
      </c>
      <c r="E12" s="441"/>
      <c r="F12" s="435">
        <f t="shared" si="0"/>
        <v>0</v>
      </c>
      <c r="G12" s="445"/>
      <c r="H12" s="444"/>
      <c r="I12" s="441">
        <v>0</v>
      </c>
      <c r="J12" s="441"/>
      <c r="K12" s="438">
        <f t="shared" si="1"/>
        <v>0</v>
      </c>
      <c r="L12" s="612"/>
    </row>
    <row r="13" spans="1:12" ht="12.75" customHeight="1">
      <c r="A13" s="439" t="s">
        <v>14</v>
      </c>
      <c r="B13" s="446"/>
      <c r="C13" s="441"/>
      <c r="D13" s="441">
        <v>0</v>
      </c>
      <c r="E13" s="441"/>
      <c r="F13" s="435">
        <f t="shared" si="0"/>
        <v>0</v>
      </c>
      <c r="G13" s="445"/>
      <c r="H13" s="444"/>
      <c r="I13" s="441">
        <v>0</v>
      </c>
      <c r="J13" s="441"/>
      <c r="K13" s="438">
        <f t="shared" si="1"/>
        <v>0</v>
      </c>
      <c r="L13" s="612"/>
    </row>
    <row r="14" spans="1:12" ht="12.75" customHeight="1">
      <c r="A14" s="439" t="s">
        <v>15</v>
      </c>
      <c r="B14" s="447"/>
      <c r="C14" s="441"/>
      <c r="D14" s="441">
        <v>0</v>
      </c>
      <c r="E14" s="441"/>
      <c r="F14" s="435">
        <f t="shared" si="0"/>
        <v>0</v>
      </c>
      <c r="G14" s="445"/>
      <c r="H14" s="444"/>
      <c r="I14" s="441">
        <v>0</v>
      </c>
      <c r="J14" s="441"/>
      <c r="K14" s="438">
        <f t="shared" si="1"/>
        <v>0</v>
      </c>
      <c r="L14" s="612"/>
    </row>
    <row r="15" spans="1:12" ht="12">
      <c r="A15" s="439" t="s">
        <v>16</v>
      </c>
      <c r="B15" s="446"/>
      <c r="C15" s="441"/>
      <c r="D15" s="441">
        <v>0</v>
      </c>
      <c r="E15" s="441"/>
      <c r="F15" s="435">
        <f t="shared" si="0"/>
        <v>0</v>
      </c>
      <c r="G15" s="445"/>
      <c r="H15" s="444"/>
      <c r="I15" s="441">
        <v>0</v>
      </c>
      <c r="J15" s="441"/>
      <c r="K15" s="438">
        <f t="shared" si="1"/>
        <v>0</v>
      </c>
      <c r="L15" s="612"/>
    </row>
    <row r="16" spans="1:12" ht="12.75" customHeight="1" thickBot="1">
      <c r="A16" s="448" t="s">
        <v>17</v>
      </c>
      <c r="B16" s="449"/>
      <c r="C16" s="450"/>
      <c r="D16" s="451">
        <v>0</v>
      </c>
      <c r="E16" s="451"/>
      <c r="F16" s="435">
        <f t="shared" si="0"/>
        <v>0</v>
      </c>
      <c r="G16" s="452" t="s">
        <v>38</v>
      </c>
      <c r="H16" s="453"/>
      <c r="I16" s="451">
        <v>0</v>
      </c>
      <c r="J16" s="451"/>
      <c r="K16" s="438">
        <f t="shared" si="1"/>
        <v>0</v>
      </c>
      <c r="L16" s="612"/>
    </row>
    <row r="17" spans="1:12" ht="15.75" customHeight="1" thickBot="1">
      <c r="A17" s="454" t="s">
        <v>18</v>
      </c>
      <c r="B17" s="455" t="s">
        <v>306</v>
      </c>
      <c r="C17" s="456">
        <f>+C6+C8+C9+C11+C12+C13+C14+C15+C16</f>
        <v>7969</v>
      </c>
      <c r="D17" s="456">
        <f>+D6+D8+D9+D11+D12+D13+D14+D15+D16</f>
        <v>17969</v>
      </c>
      <c r="E17" s="456">
        <f>+E6+E8+E9+E11+E12+E13+E14+E15+E16</f>
        <v>0</v>
      </c>
      <c r="F17" s="456">
        <f>+F6+F8+F9+F11+F12+F13+F14+F15+F16</f>
        <v>17969</v>
      </c>
      <c r="G17" s="455" t="s">
        <v>307</v>
      </c>
      <c r="H17" s="458">
        <f>+H6+H8+H10+H11+H12+H13+H14+H15+H16</f>
        <v>7969</v>
      </c>
      <c r="I17" s="458">
        <f>+I6+I8+I10+I11+I12+I13+I14+I15+I16</f>
        <v>39654</v>
      </c>
      <c r="J17" s="458">
        <f>+J6+J8+J10+J11+J12+J13+J14+J15+J16</f>
        <v>-150</v>
      </c>
      <c r="K17" s="458">
        <f>+K6+K8+K10+K11+K12+K13+K14+K15+K16</f>
        <v>39504</v>
      </c>
      <c r="L17" s="612"/>
    </row>
    <row r="18" spans="1:12" ht="12.75" customHeight="1">
      <c r="A18" s="432" t="s">
        <v>19</v>
      </c>
      <c r="B18" s="459" t="s">
        <v>154</v>
      </c>
      <c r="C18" s="460">
        <f>+C19+C20+C21+C22+C23</f>
        <v>0</v>
      </c>
      <c r="D18" s="460">
        <f>+D19+D20+D21+D22+D23</f>
        <v>21685</v>
      </c>
      <c r="E18" s="460">
        <f>+E19+E20+E21+E22+E23</f>
        <v>-150</v>
      </c>
      <c r="F18" s="460">
        <f>SUM(D18:E18)</f>
        <v>21535</v>
      </c>
      <c r="G18" s="440" t="s">
        <v>121</v>
      </c>
      <c r="H18" s="437"/>
      <c r="I18" s="461">
        <v>0</v>
      </c>
      <c r="J18" s="461"/>
      <c r="K18" s="438">
        <f t="shared" si="1"/>
        <v>0</v>
      </c>
      <c r="L18" s="612"/>
    </row>
    <row r="19" spans="1:12" ht="12.75" customHeight="1">
      <c r="A19" s="439" t="s">
        <v>20</v>
      </c>
      <c r="B19" s="462" t="s">
        <v>143</v>
      </c>
      <c r="C19" s="441"/>
      <c r="D19" s="442">
        <v>0</v>
      </c>
      <c r="E19" s="435"/>
      <c r="F19" s="460">
        <f>SUM(D19:E19)</f>
        <v>0</v>
      </c>
      <c r="G19" s="440" t="s">
        <v>124</v>
      </c>
      <c r="H19" s="443"/>
      <c r="I19" s="442">
        <v>0</v>
      </c>
      <c r="J19" s="442"/>
      <c r="K19" s="438">
        <f t="shared" si="1"/>
        <v>0</v>
      </c>
      <c r="L19" s="612"/>
    </row>
    <row r="20" spans="1:12" ht="12.75" customHeight="1">
      <c r="A20" s="432" t="s">
        <v>21</v>
      </c>
      <c r="B20" s="462" t="s">
        <v>144</v>
      </c>
      <c r="C20" s="441"/>
      <c r="D20" s="442">
        <v>0</v>
      </c>
      <c r="E20" s="435"/>
      <c r="F20" s="460">
        <f>SUM(D20:E20)</f>
        <v>0</v>
      </c>
      <c r="G20" s="440" t="s">
        <v>95</v>
      </c>
      <c r="H20" s="443"/>
      <c r="I20" s="442">
        <v>0</v>
      </c>
      <c r="J20" s="442"/>
      <c r="K20" s="438">
        <f t="shared" si="1"/>
        <v>0</v>
      </c>
      <c r="L20" s="612"/>
    </row>
    <row r="21" spans="1:12" ht="12.75" customHeight="1">
      <c r="A21" s="439" t="s">
        <v>22</v>
      </c>
      <c r="B21" s="462" t="s">
        <v>145</v>
      </c>
      <c r="C21" s="441"/>
      <c r="D21" s="442">
        <v>0</v>
      </c>
      <c r="E21" s="435"/>
      <c r="F21" s="460">
        <f>SUM(D21:E21)</f>
        <v>0</v>
      </c>
      <c r="G21" s="440" t="s">
        <v>96</v>
      </c>
      <c r="H21" s="443"/>
      <c r="I21" s="442">
        <v>0</v>
      </c>
      <c r="J21" s="442"/>
      <c r="K21" s="438">
        <f t="shared" si="1"/>
        <v>0</v>
      </c>
      <c r="L21" s="612"/>
    </row>
    <row r="22" spans="1:12" ht="12.75" customHeight="1">
      <c r="A22" s="432" t="s">
        <v>23</v>
      </c>
      <c r="B22" s="462" t="s">
        <v>146</v>
      </c>
      <c r="C22" s="441"/>
      <c r="D22" s="435">
        <v>21685</v>
      </c>
      <c r="E22" s="441">
        <v>-150</v>
      </c>
      <c r="F22" s="460">
        <f>SUM(D22:E22)</f>
        <v>21535</v>
      </c>
      <c r="G22" s="452" t="s">
        <v>140</v>
      </c>
      <c r="H22" s="443"/>
      <c r="I22" s="463">
        <v>0</v>
      </c>
      <c r="J22" s="463"/>
      <c r="K22" s="438">
        <f t="shared" si="1"/>
        <v>0</v>
      </c>
      <c r="L22" s="612"/>
    </row>
    <row r="23" spans="1:12" ht="12.75" customHeight="1">
      <c r="A23" s="439" t="s">
        <v>24</v>
      </c>
      <c r="B23" s="464" t="s">
        <v>147</v>
      </c>
      <c r="C23" s="441"/>
      <c r="D23" s="442">
        <v>0</v>
      </c>
      <c r="E23" s="442"/>
      <c r="F23" s="435">
        <f t="shared" si="0"/>
        <v>0</v>
      </c>
      <c r="G23" s="440" t="s">
        <v>125</v>
      </c>
      <c r="H23" s="443"/>
      <c r="I23" s="442">
        <v>0</v>
      </c>
      <c r="J23" s="442"/>
      <c r="K23" s="438">
        <f t="shared" si="1"/>
        <v>0</v>
      </c>
      <c r="L23" s="612"/>
    </row>
    <row r="24" spans="1:12" ht="12.75" customHeight="1">
      <c r="A24" s="432" t="s">
        <v>25</v>
      </c>
      <c r="B24" s="465" t="s">
        <v>148</v>
      </c>
      <c r="C24" s="466">
        <f>+C25+C26+C27+C28+C29</f>
        <v>0</v>
      </c>
      <c r="D24" s="461">
        <v>0</v>
      </c>
      <c r="E24" s="461"/>
      <c r="F24" s="435">
        <f t="shared" si="0"/>
        <v>0</v>
      </c>
      <c r="G24" s="436" t="s">
        <v>123</v>
      </c>
      <c r="H24" s="443"/>
      <c r="I24" s="461">
        <v>0</v>
      </c>
      <c r="J24" s="461"/>
      <c r="K24" s="438">
        <f t="shared" si="1"/>
        <v>0</v>
      </c>
      <c r="L24" s="612"/>
    </row>
    <row r="25" spans="1:12" ht="12.75" customHeight="1">
      <c r="A25" s="439" t="s">
        <v>26</v>
      </c>
      <c r="B25" s="464" t="s">
        <v>149</v>
      </c>
      <c r="C25" s="441"/>
      <c r="D25" s="435">
        <v>0</v>
      </c>
      <c r="E25" s="435"/>
      <c r="F25" s="435">
        <f t="shared" si="0"/>
        <v>0</v>
      </c>
      <c r="G25" s="436" t="s">
        <v>300</v>
      </c>
      <c r="H25" s="443"/>
      <c r="I25" s="435">
        <v>0</v>
      </c>
      <c r="J25" s="435"/>
      <c r="K25" s="438">
        <f t="shared" si="1"/>
        <v>0</v>
      </c>
      <c r="L25" s="612"/>
    </row>
    <row r="26" spans="1:12" ht="12.75" customHeight="1">
      <c r="A26" s="432" t="s">
        <v>27</v>
      </c>
      <c r="B26" s="464" t="s">
        <v>150</v>
      </c>
      <c r="C26" s="441"/>
      <c r="D26" s="435">
        <v>0</v>
      </c>
      <c r="E26" s="435"/>
      <c r="F26" s="435">
        <f t="shared" si="0"/>
        <v>0</v>
      </c>
      <c r="G26" s="467"/>
      <c r="H26" s="443"/>
      <c r="I26" s="435">
        <v>0</v>
      </c>
      <c r="J26" s="435"/>
      <c r="K26" s="438">
        <f t="shared" si="1"/>
        <v>0</v>
      </c>
      <c r="L26" s="612"/>
    </row>
    <row r="27" spans="1:12" ht="12.75" customHeight="1">
      <c r="A27" s="439" t="s">
        <v>28</v>
      </c>
      <c r="B27" s="462" t="s">
        <v>151</v>
      </c>
      <c r="C27" s="441"/>
      <c r="D27" s="435">
        <v>0</v>
      </c>
      <c r="E27" s="435"/>
      <c r="F27" s="435">
        <f t="shared" si="0"/>
        <v>0</v>
      </c>
      <c r="G27" s="467"/>
      <c r="H27" s="443"/>
      <c r="I27" s="435">
        <v>0</v>
      </c>
      <c r="J27" s="435"/>
      <c r="K27" s="438">
        <f t="shared" si="1"/>
        <v>0</v>
      </c>
      <c r="L27" s="612"/>
    </row>
    <row r="28" spans="1:12" ht="12.75" customHeight="1">
      <c r="A28" s="432" t="s">
        <v>29</v>
      </c>
      <c r="B28" s="468" t="s">
        <v>152</v>
      </c>
      <c r="C28" s="441"/>
      <c r="D28" s="442">
        <v>0</v>
      </c>
      <c r="E28" s="442"/>
      <c r="F28" s="435">
        <f t="shared" si="0"/>
        <v>0</v>
      </c>
      <c r="G28" s="446"/>
      <c r="H28" s="443"/>
      <c r="I28" s="442">
        <v>0</v>
      </c>
      <c r="J28" s="442"/>
      <c r="K28" s="438">
        <f t="shared" si="1"/>
        <v>0</v>
      </c>
      <c r="L28" s="612"/>
    </row>
    <row r="29" spans="1:12" ht="12.75" customHeight="1" thickBot="1">
      <c r="A29" s="439" t="s">
        <v>30</v>
      </c>
      <c r="B29" s="469" t="s">
        <v>153</v>
      </c>
      <c r="C29" s="441"/>
      <c r="D29" s="435">
        <v>0</v>
      </c>
      <c r="E29" s="435"/>
      <c r="F29" s="435">
        <f t="shared" si="0"/>
        <v>0</v>
      </c>
      <c r="G29" s="467"/>
      <c r="H29" s="443"/>
      <c r="I29" s="435">
        <v>0</v>
      </c>
      <c r="J29" s="435"/>
      <c r="K29" s="438">
        <f t="shared" si="1"/>
        <v>0</v>
      </c>
      <c r="L29" s="612"/>
    </row>
    <row r="30" spans="1:12" ht="21.75" customHeight="1" thickBot="1">
      <c r="A30" s="454" t="s">
        <v>31</v>
      </c>
      <c r="B30" s="455" t="s">
        <v>297</v>
      </c>
      <c r="C30" s="456">
        <f>+C18+C24</f>
        <v>0</v>
      </c>
      <c r="D30" s="456">
        <f>+D18+D24</f>
        <v>21685</v>
      </c>
      <c r="E30" s="456">
        <f>+E18+E24</f>
        <v>-150</v>
      </c>
      <c r="F30" s="456">
        <f>+F18+F24</f>
        <v>21535</v>
      </c>
      <c r="G30" s="455" t="s">
        <v>301</v>
      </c>
      <c r="H30" s="458">
        <f>SUM(H18:H29)</f>
        <v>0</v>
      </c>
      <c r="I30" s="470">
        <v>0</v>
      </c>
      <c r="J30" s="470"/>
      <c r="K30" s="438">
        <f t="shared" si="1"/>
        <v>0</v>
      </c>
      <c r="L30" s="612"/>
    </row>
    <row r="31" spans="1:12" ht="12.75" thickBot="1">
      <c r="A31" s="454" t="s">
        <v>32</v>
      </c>
      <c r="B31" s="457" t="s">
        <v>302</v>
      </c>
      <c r="C31" s="471">
        <f>+C17+C30</f>
        <v>7969</v>
      </c>
      <c r="D31" s="471">
        <f>+D17+D30</f>
        <v>39654</v>
      </c>
      <c r="E31" s="471">
        <f>+E17+E30</f>
        <v>-150</v>
      </c>
      <c r="F31" s="471">
        <f>+F17+F30</f>
        <v>39504</v>
      </c>
      <c r="G31" s="457" t="s">
        <v>303</v>
      </c>
      <c r="H31" s="471">
        <f>+H17+H30</f>
        <v>7969</v>
      </c>
      <c r="I31" s="471">
        <f>+I17+I30</f>
        <v>39654</v>
      </c>
      <c r="J31" s="471">
        <f>+J17+J30</f>
        <v>-150</v>
      </c>
      <c r="K31" s="471">
        <f>+K17+K30</f>
        <v>39504</v>
      </c>
      <c r="L31" s="612"/>
    </row>
    <row r="32" spans="1:12" ht="12.75" thickBot="1">
      <c r="A32" s="454" t="s">
        <v>33</v>
      </c>
      <c r="B32" s="457" t="s">
        <v>99</v>
      </c>
      <c r="C32" s="471" t="str">
        <f>IF(C17-H17&lt;0,H17-C17,"-")</f>
        <v>-</v>
      </c>
      <c r="D32" s="471">
        <v>19905</v>
      </c>
      <c r="E32" s="471" t="str">
        <f>IF(E17-J17&lt;0,J17-E17,"-")</f>
        <v>-</v>
      </c>
      <c r="F32" s="471">
        <f>IF(F17-K17&lt;0,K17-F17,"-")</f>
        <v>21535</v>
      </c>
      <c r="G32" s="457" t="s">
        <v>100</v>
      </c>
      <c r="H32" s="471" t="str">
        <f>IF(C17-H17&gt;0,C17-H17,"-")</f>
        <v>-</v>
      </c>
      <c r="I32" s="471" t="s">
        <v>497</v>
      </c>
      <c r="J32" s="471">
        <f>IF(E17-J17&gt;0,E17-J17,"-")</f>
        <v>150</v>
      </c>
      <c r="K32" s="471" t="str">
        <f>IF(F17-K17&gt;0,F17-K17,"-")</f>
        <v>-</v>
      </c>
      <c r="L32" s="612"/>
    </row>
    <row r="33" spans="1:12" ht="12.75" thickBot="1">
      <c r="A33" s="454" t="s">
        <v>34</v>
      </c>
      <c r="B33" s="457" t="s">
        <v>141</v>
      </c>
      <c r="C33" s="471" t="str">
        <f>IF(C17+C30-H26&lt;0,H26-(C17+C30),"-")</f>
        <v>-</v>
      </c>
      <c r="D33" s="471" t="s">
        <v>497</v>
      </c>
      <c r="E33" s="471">
        <f>IF(E17+E30-J26&lt;0,J26-(E17+E30),"-")</f>
        <v>150</v>
      </c>
      <c r="F33" s="471" t="str">
        <f>IF(F17+F30-K26&lt;0,K26-(F17+F30),"-")</f>
        <v>-</v>
      </c>
      <c r="G33" s="457" t="s">
        <v>142</v>
      </c>
      <c r="H33" s="471">
        <f>IF(C17+C30-H30&gt;0,C17+C30-H31,"-")</f>
        <v>0</v>
      </c>
      <c r="I33" s="471">
        <v>0</v>
      </c>
      <c r="J33" s="471" t="str">
        <f>IF(E17+E30-J30&gt;0,E17+E30-J31,"-")</f>
        <v>-</v>
      </c>
      <c r="K33" s="471">
        <f>IF(F17+F30-K30&gt;0,F17+F30-K31,"-")</f>
        <v>0</v>
      </c>
      <c r="L33" s="612"/>
    </row>
  </sheetData>
  <sheetProtection/>
  <mergeCells count="8">
    <mergeCell ref="A3:A4"/>
    <mergeCell ref="L1:L33"/>
    <mergeCell ref="C4:F4"/>
    <mergeCell ref="H4:K4"/>
    <mergeCell ref="B1:K1"/>
    <mergeCell ref="B2:K2"/>
    <mergeCell ref="B3:F3"/>
    <mergeCell ref="G3:K3"/>
  </mergeCells>
  <printOptions horizontalCentered="1"/>
  <pageMargins left="0.07874015748031496" right="0.07874015748031496" top="0.4724409448818898" bottom="0.7874015748031497" header="0.4724409448818898" footer="0.3937007874015748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9" t="s">
        <v>91</v>
      </c>
      <c r="E1" s="52" t="s">
        <v>94</v>
      </c>
    </row>
    <row r="3" spans="1:5" ht="12.75">
      <c r="A3" s="53"/>
      <c r="B3" s="54"/>
      <c r="C3" s="53"/>
      <c r="D3" s="56"/>
      <c r="E3" s="54"/>
    </row>
    <row r="4" spans="1:5" ht="15.75">
      <c r="A4" s="45" t="str">
        <f>+ÖSSZEFÜGGÉSEK!A5</f>
        <v>2015. évi előirányzat BEVÉTELEK</v>
      </c>
      <c r="B4" s="55"/>
      <c r="C4" s="61"/>
      <c r="D4" s="56"/>
      <c r="E4" s="54"/>
    </row>
    <row r="5" spans="1:5" ht="12.75">
      <c r="A5" s="53"/>
      <c r="B5" s="54"/>
      <c r="C5" s="53"/>
      <c r="D5" s="56"/>
      <c r="E5" s="54"/>
    </row>
    <row r="6" spans="1:5" ht="12.75">
      <c r="A6" s="53" t="s">
        <v>473</v>
      </c>
      <c r="B6" s="54">
        <f>+'1.1.sz.mell.'!F62</f>
        <v>262160</v>
      </c>
      <c r="C6" s="53" t="s">
        <v>476</v>
      </c>
      <c r="D6" s="56">
        <f>+'2.1.sz.mell  '!F18+'2.2.sz.mell  '!F17</f>
        <v>262160</v>
      </c>
      <c r="E6" s="54">
        <f aca="true" t="shared" si="0" ref="E6:E15">+B6-D6</f>
        <v>0</v>
      </c>
    </row>
    <row r="7" spans="1:5" ht="12.75">
      <c r="A7" s="53" t="s">
        <v>474</v>
      </c>
      <c r="B7" s="54">
        <f>+'1.1.sz.mell.'!F86</f>
        <v>111960</v>
      </c>
      <c r="C7" s="53" t="s">
        <v>477</v>
      </c>
      <c r="D7" s="56">
        <f>+'2.1.sz.mell  '!F29+'2.2.sz.mell  '!F30</f>
        <v>111960</v>
      </c>
      <c r="E7" s="54">
        <f t="shared" si="0"/>
        <v>0</v>
      </c>
    </row>
    <row r="8" spans="1:5" ht="12.75">
      <c r="A8" s="53" t="s">
        <v>475</v>
      </c>
      <c r="B8" s="54">
        <f>+'1.1.sz.mell.'!F87</f>
        <v>374120</v>
      </c>
      <c r="C8" s="53" t="s">
        <v>478</v>
      </c>
      <c r="D8" s="56">
        <f>+'2.1.sz.mell  '!F30+'2.2.sz.mell  '!F31</f>
        <v>374120</v>
      </c>
      <c r="E8" s="54">
        <f t="shared" si="0"/>
        <v>0</v>
      </c>
    </row>
    <row r="9" spans="1:5" ht="12.75">
      <c r="A9" s="53"/>
      <c r="B9" s="54"/>
      <c r="C9" s="53"/>
      <c r="D9" s="56"/>
      <c r="E9" s="54"/>
    </row>
    <row r="10" spans="1:5" ht="12.75">
      <c r="A10" s="53"/>
      <c r="B10" s="54"/>
      <c r="C10" s="53"/>
      <c r="D10" s="56"/>
      <c r="E10" s="54"/>
    </row>
    <row r="11" spans="1:5" ht="15.75">
      <c r="A11" s="45" t="str">
        <f>+ÖSSZEFÜGGÉSEK!A12</f>
        <v>2015. évi előirányzat KIADÁSOK</v>
      </c>
      <c r="B11" s="55"/>
      <c r="C11" s="61"/>
      <c r="D11" s="56"/>
      <c r="E11" s="54"/>
    </row>
    <row r="12" spans="1:5" ht="12.75">
      <c r="A12" s="53"/>
      <c r="B12" s="54"/>
      <c r="C12" s="53"/>
      <c r="D12" s="56"/>
      <c r="E12" s="54"/>
    </row>
    <row r="13" spans="1:5" ht="12.75">
      <c r="A13" s="53" t="s">
        <v>479</v>
      </c>
      <c r="B13" s="54">
        <f>+'1.1.sz.mell.'!F128</f>
        <v>314120</v>
      </c>
      <c r="C13" s="53" t="s">
        <v>394</v>
      </c>
      <c r="D13" s="56">
        <f>+'2.1.sz.mell  '!K18+'2.2.sz.mell  '!K17</f>
        <v>314120</v>
      </c>
      <c r="E13" s="54">
        <f t="shared" si="0"/>
        <v>0</v>
      </c>
    </row>
    <row r="14" spans="1:5" ht="12.75">
      <c r="A14" s="53" t="s">
        <v>480</v>
      </c>
      <c r="B14" s="54">
        <f>+'1.1.sz.mell.'!F153</f>
        <v>60000</v>
      </c>
      <c r="C14" s="53" t="s">
        <v>395</v>
      </c>
      <c r="D14" s="56">
        <f>+'2.1.sz.mell  '!K29+'2.2.sz.mell  '!K30</f>
        <v>60000</v>
      </c>
      <c r="E14" s="54">
        <f t="shared" si="0"/>
        <v>0</v>
      </c>
    </row>
    <row r="15" spans="1:5" ht="12.75">
      <c r="A15" s="53" t="s">
        <v>481</v>
      </c>
      <c r="B15" s="54">
        <f>+'1.1.sz.mell.'!F154</f>
        <v>374120</v>
      </c>
      <c r="C15" s="53" t="s">
        <v>396</v>
      </c>
      <c r="D15" s="56">
        <f>+'2.1.sz.mell  '!K30+'2.2.sz.mell  '!K31</f>
        <v>374120</v>
      </c>
      <c r="E15" s="54">
        <f t="shared" si="0"/>
        <v>0</v>
      </c>
    </row>
    <row r="16" spans="1:5" ht="12.75">
      <c r="A16" s="50"/>
      <c r="B16" s="50"/>
      <c r="C16" s="53"/>
      <c r="D16" s="56"/>
      <c r="E16" s="51"/>
    </row>
    <row r="17" spans="1:5" ht="12.75">
      <c r="A17" s="50"/>
      <c r="B17" s="50"/>
      <c r="C17" s="50"/>
      <c r="D17" s="50"/>
      <c r="E17" s="50"/>
    </row>
    <row r="18" spans="1:5" ht="12.75">
      <c r="A18" s="50"/>
      <c r="B18" s="50"/>
      <c r="C18" s="50"/>
      <c r="D18" s="50"/>
      <c r="E18" s="50"/>
    </row>
    <row r="19" spans="1:5" ht="12.75">
      <c r="A19" s="50"/>
      <c r="B19" s="50"/>
      <c r="C19" s="50"/>
      <c r="D19" s="50"/>
      <c r="E19" s="50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workbookViewId="0" topLeftCell="A1">
      <selection activeCell="K27" sqref="K27"/>
    </sheetView>
  </sheetViews>
  <sheetFormatPr defaultColWidth="9.00390625" defaultRowHeight="12.75"/>
  <cols>
    <col min="1" max="1" width="47.125" style="24" customWidth="1"/>
    <col min="2" max="2" width="15.625" style="23" customWidth="1"/>
    <col min="3" max="3" width="16.375" style="23" customWidth="1"/>
    <col min="4" max="4" width="18.00390625" style="23" customWidth="1"/>
    <col min="5" max="7" width="16.625" style="23" customWidth="1"/>
    <col min="8" max="8" width="18.875" style="32" customWidth="1"/>
    <col min="9" max="10" width="12.875" style="23" customWidth="1"/>
    <col min="11" max="11" width="13.875" style="23" customWidth="1"/>
    <col min="12" max="16384" width="9.375" style="23" customWidth="1"/>
  </cols>
  <sheetData>
    <row r="1" spans="1:8" ht="25.5" customHeight="1">
      <c r="A1" s="624" t="s">
        <v>0</v>
      </c>
      <c r="B1" s="624"/>
      <c r="C1" s="624"/>
      <c r="D1" s="624"/>
      <c r="E1" s="624"/>
      <c r="F1" s="624"/>
      <c r="G1" s="624"/>
      <c r="H1" s="624"/>
    </row>
    <row r="2" spans="1:8" ht="22.5" customHeight="1" thickBot="1">
      <c r="A2" s="63"/>
      <c r="B2" s="32"/>
      <c r="C2" s="32"/>
      <c r="D2" s="32"/>
      <c r="E2" s="32"/>
      <c r="F2" s="32"/>
      <c r="G2" s="32"/>
      <c r="H2" s="27" t="s">
        <v>46</v>
      </c>
    </row>
    <row r="3" spans="1:8" s="25" customFormat="1" ht="44.25" customHeight="1" thickBot="1">
      <c r="A3" s="64" t="s">
        <v>50</v>
      </c>
      <c r="B3" s="65" t="s">
        <v>51</v>
      </c>
      <c r="C3" s="65" t="s">
        <v>52</v>
      </c>
      <c r="D3" s="65" t="str">
        <f>+CONCATENATE("Felhasználás   ",LEFT(ÖSSZEFÜGGÉSEK!A5,4)-1,". XII. 31-ig")</f>
        <v>Felhasználás   2014. XII. 31-ig</v>
      </c>
      <c r="E3" s="65" t="str">
        <f>+'1.1.sz.mell.'!C3</f>
        <v>2015. évi előirányzat</v>
      </c>
      <c r="F3" s="244" t="s">
        <v>494</v>
      </c>
      <c r="G3" s="244" t="s">
        <v>483</v>
      </c>
      <c r="H3" s="28" t="s">
        <v>578</v>
      </c>
    </row>
    <row r="4" spans="1:8" s="32" customFormat="1" ht="12" customHeight="1" thickBot="1">
      <c r="A4" s="29" t="s">
        <v>397</v>
      </c>
      <c r="B4" s="30" t="s">
        <v>398</v>
      </c>
      <c r="C4" s="30" t="s">
        <v>399</v>
      </c>
      <c r="D4" s="30" t="s">
        <v>401</v>
      </c>
      <c r="E4" s="30" t="s">
        <v>400</v>
      </c>
      <c r="F4" s="245"/>
      <c r="G4" s="245"/>
      <c r="H4" s="31"/>
    </row>
    <row r="5" spans="1:8" ht="15.75" customHeight="1">
      <c r="A5" s="152" t="s">
        <v>434</v>
      </c>
      <c r="B5" s="17">
        <v>600</v>
      </c>
      <c r="C5" s="154" t="s">
        <v>435</v>
      </c>
      <c r="D5" s="17"/>
      <c r="E5" s="17">
        <v>600</v>
      </c>
      <c r="F5" s="246">
        <v>600</v>
      </c>
      <c r="G5" s="246"/>
      <c r="H5" s="33">
        <f aca="true" t="shared" si="0" ref="H5:H22">SUM(F5:G5)</f>
        <v>600</v>
      </c>
    </row>
    <row r="6" spans="1:8" ht="15.75" customHeight="1">
      <c r="A6" s="152" t="s">
        <v>437</v>
      </c>
      <c r="B6" s="17">
        <v>400</v>
      </c>
      <c r="C6" s="154" t="s">
        <v>435</v>
      </c>
      <c r="D6" s="17"/>
      <c r="E6" s="17">
        <v>400</v>
      </c>
      <c r="F6" s="246">
        <v>400</v>
      </c>
      <c r="G6" s="246"/>
      <c r="H6" s="33">
        <f t="shared" si="0"/>
        <v>400</v>
      </c>
    </row>
    <row r="7" spans="1:8" ht="15.75" customHeight="1">
      <c r="A7" s="152" t="s">
        <v>438</v>
      </c>
      <c r="B7" s="17">
        <v>6015</v>
      </c>
      <c r="C7" s="154" t="s">
        <v>435</v>
      </c>
      <c r="D7" s="17"/>
      <c r="E7" s="17">
        <v>6015</v>
      </c>
      <c r="F7" s="246">
        <v>6015</v>
      </c>
      <c r="G7" s="246"/>
      <c r="H7" s="33">
        <f t="shared" si="0"/>
        <v>6015</v>
      </c>
    </row>
    <row r="8" spans="1:8" ht="15.75" customHeight="1">
      <c r="A8" s="153" t="s">
        <v>459</v>
      </c>
      <c r="B8" s="17">
        <v>254</v>
      </c>
      <c r="C8" s="154" t="s">
        <v>435</v>
      </c>
      <c r="D8" s="17"/>
      <c r="E8" s="17">
        <v>254</v>
      </c>
      <c r="F8" s="246">
        <v>254</v>
      </c>
      <c r="G8" s="246"/>
      <c r="H8" s="33">
        <f t="shared" si="0"/>
        <v>254</v>
      </c>
    </row>
    <row r="9" spans="1:8" ht="15.75" customHeight="1">
      <c r="A9" s="152" t="s">
        <v>464</v>
      </c>
      <c r="B9" s="17"/>
      <c r="C9" s="154"/>
      <c r="D9" s="17"/>
      <c r="E9" s="17"/>
      <c r="F9" s="246">
        <v>164</v>
      </c>
      <c r="G9" s="246"/>
      <c r="H9" s="33">
        <f t="shared" si="0"/>
        <v>164</v>
      </c>
    </row>
    <row r="10" spans="1:8" ht="15.75" customHeight="1">
      <c r="A10" s="153" t="s">
        <v>465</v>
      </c>
      <c r="B10" s="17"/>
      <c r="C10" s="154"/>
      <c r="D10" s="17"/>
      <c r="E10" s="17"/>
      <c r="F10" s="246">
        <v>1260</v>
      </c>
      <c r="G10" s="246"/>
      <c r="H10" s="33">
        <f t="shared" si="0"/>
        <v>1260</v>
      </c>
    </row>
    <row r="11" spans="1:8" ht="15.75" customHeight="1">
      <c r="A11" s="152" t="s">
        <v>466</v>
      </c>
      <c r="B11" s="17"/>
      <c r="C11" s="154"/>
      <c r="D11" s="17"/>
      <c r="E11" s="17"/>
      <c r="F11" s="246">
        <v>5240</v>
      </c>
      <c r="G11" s="246"/>
      <c r="H11" s="33">
        <f t="shared" si="0"/>
        <v>5240</v>
      </c>
    </row>
    <row r="12" spans="1:8" ht="15.75" customHeight="1">
      <c r="A12" s="152" t="s">
        <v>467</v>
      </c>
      <c r="B12" s="17"/>
      <c r="C12" s="154"/>
      <c r="D12" s="17"/>
      <c r="E12" s="17"/>
      <c r="F12" s="246">
        <v>2000</v>
      </c>
      <c r="G12" s="246"/>
      <c r="H12" s="33">
        <f t="shared" si="0"/>
        <v>2000</v>
      </c>
    </row>
    <row r="13" spans="1:8" ht="15.75" customHeight="1">
      <c r="A13" s="152" t="s">
        <v>468</v>
      </c>
      <c r="B13" s="17"/>
      <c r="C13" s="154"/>
      <c r="D13" s="17"/>
      <c r="E13" s="17"/>
      <c r="F13" s="246">
        <v>2500</v>
      </c>
      <c r="G13" s="246"/>
      <c r="H13" s="33">
        <f t="shared" si="0"/>
        <v>2500</v>
      </c>
    </row>
    <row r="14" spans="1:8" ht="15.75" customHeight="1">
      <c r="A14" s="152" t="s">
        <v>469</v>
      </c>
      <c r="B14" s="17"/>
      <c r="C14" s="154"/>
      <c r="D14" s="17"/>
      <c r="E14" s="17"/>
      <c r="F14" s="246">
        <v>2000</v>
      </c>
      <c r="G14" s="246"/>
      <c r="H14" s="33">
        <f t="shared" si="0"/>
        <v>2000</v>
      </c>
    </row>
    <row r="15" spans="1:8" ht="15.75" customHeight="1">
      <c r="A15" s="152" t="s">
        <v>470</v>
      </c>
      <c r="B15" s="17"/>
      <c r="C15" s="154"/>
      <c r="D15" s="17"/>
      <c r="E15" s="17"/>
      <c r="F15" s="246">
        <v>4104</v>
      </c>
      <c r="G15" s="246"/>
      <c r="H15" s="33">
        <f t="shared" si="0"/>
        <v>4104</v>
      </c>
    </row>
    <row r="16" spans="1:8" ht="15.75" customHeight="1">
      <c r="A16" s="152" t="s">
        <v>493</v>
      </c>
      <c r="B16" s="17"/>
      <c r="C16" s="154"/>
      <c r="D16" s="17"/>
      <c r="E16" s="17"/>
      <c r="F16" s="246">
        <v>12000</v>
      </c>
      <c r="G16" s="246"/>
      <c r="H16" s="33">
        <f t="shared" si="0"/>
        <v>12000</v>
      </c>
    </row>
    <row r="17" spans="1:8" ht="15.75" customHeight="1">
      <c r="A17" s="152" t="s">
        <v>570</v>
      </c>
      <c r="B17" s="17"/>
      <c r="C17" s="154"/>
      <c r="D17" s="17"/>
      <c r="E17" s="17"/>
      <c r="F17" s="246">
        <v>150</v>
      </c>
      <c r="G17" s="246">
        <v>-150</v>
      </c>
      <c r="H17" s="33">
        <f t="shared" si="0"/>
        <v>0</v>
      </c>
    </row>
    <row r="18" spans="1:8" ht="15.75" customHeight="1">
      <c r="A18" s="152" t="s">
        <v>571</v>
      </c>
      <c r="B18" s="17"/>
      <c r="C18" s="154"/>
      <c r="D18" s="17"/>
      <c r="E18" s="17"/>
      <c r="F18" s="246">
        <v>150</v>
      </c>
      <c r="G18" s="246"/>
      <c r="H18" s="33">
        <f t="shared" si="0"/>
        <v>150</v>
      </c>
    </row>
    <row r="19" spans="1:8" ht="15.75" customHeight="1">
      <c r="A19" s="152" t="s">
        <v>572</v>
      </c>
      <c r="B19" s="17"/>
      <c r="C19" s="154"/>
      <c r="D19" s="17"/>
      <c r="E19" s="17"/>
      <c r="F19" s="246">
        <v>51</v>
      </c>
      <c r="G19" s="246"/>
      <c r="H19" s="33">
        <f t="shared" si="0"/>
        <v>51</v>
      </c>
    </row>
    <row r="20" spans="1:8" ht="15.75" customHeight="1">
      <c r="A20" s="152" t="s">
        <v>573</v>
      </c>
      <c r="B20" s="17"/>
      <c r="C20" s="154"/>
      <c r="D20" s="17"/>
      <c r="E20" s="17"/>
      <c r="F20" s="246">
        <v>161</v>
      </c>
      <c r="G20" s="246"/>
      <c r="H20" s="33">
        <f t="shared" si="0"/>
        <v>161</v>
      </c>
    </row>
    <row r="21" spans="1:8" ht="15.75" customHeight="1">
      <c r="A21" s="152" t="s">
        <v>582</v>
      </c>
      <c r="B21" s="17"/>
      <c r="C21" s="154"/>
      <c r="D21" s="17"/>
      <c r="E21" s="17"/>
      <c r="F21" s="246">
        <v>510</v>
      </c>
      <c r="G21" s="246"/>
      <c r="H21" s="33">
        <f t="shared" si="0"/>
        <v>510</v>
      </c>
    </row>
    <row r="22" spans="1:8" ht="15.75" customHeight="1" thickBot="1">
      <c r="A22" s="34" t="s">
        <v>583</v>
      </c>
      <c r="B22" s="18"/>
      <c r="C22" s="155"/>
      <c r="D22" s="18"/>
      <c r="E22" s="18"/>
      <c r="F22" s="247">
        <v>1270</v>
      </c>
      <c r="G22" s="246"/>
      <c r="H22" s="33">
        <f t="shared" si="0"/>
        <v>1270</v>
      </c>
    </row>
    <row r="23" spans="1:8" s="37" customFormat="1" ht="18" customHeight="1" thickBot="1">
      <c r="A23" s="66" t="s">
        <v>49</v>
      </c>
      <c r="B23" s="35">
        <f>SUM(B5:B22)</f>
        <v>7269</v>
      </c>
      <c r="C23" s="46"/>
      <c r="D23" s="35">
        <f>SUM(D5:D22)</f>
        <v>0</v>
      </c>
      <c r="E23" s="35">
        <f>SUM(E5:E22)</f>
        <v>7269</v>
      </c>
      <c r="F23" s="35">
        <v>38829</v>
      </c>
      <c r="G23" s="35">
        <f>SUM(G5:G22)</f>
        <v>-150</v>
      </c>
      <c r="H23" s="36">
        <f>SUM(H5:H22)</f>
        <v>38679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6. melléklet a ……/2015.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showGridLines="0" workbookViewId="0" topLeftCell="A1">
      <selection activeCell="K6" sqref="K6"/>
    </sheetView>
  </sheetViews>
  <sheetFormatPr defaultColWidth="9.00390625" defaultRowHeight="12.75"/>
  <cols>
    <col min="1" max="1" width="43.375" style="24" customWidth="1"/>
    <col min="2" max="8" width="14.875" style="23" customWidth="1"/>
    <col min="9" max="10" width="12.875" style="23" customWidth="1"/>
    <col min="11" max="11" width="13.875" style="23" customWidth="1"/>
    <col min="12" max="16384" width="9.375" style="23" customWidth="1"/>
  </cols>
  <sheetData>
    <row r="1" spans="1:8" ht="24.75" customHeight="1">
      <c r="A1" s="624" t="s">
        <v>1</v>
      </c>
      <c r="B1" s="624"/>
      <c r="C1" s="624"/>
      <c r="D1" s="624"/>
      <c r="E1" s="624"/>
      <c r="F1" s="624"/>
      <c r="G1" s="624"/>
      <c r="H1" s="624"/>
    </row>
    <row r="2" spans="1:8" ht="23.25" customHeight="1" thickBot="1">
      <c r="A2" s="63"/>
      <c r="B2" s="32"/>
      <c r="C2" s="32"/>
      <c r="D2" s="32"/>
      <c r="E2" s="32"/>
      <c r="F2" s="32"/>
      <c r="G2" s="32"/>
      <c r="H2" s="27" t="s">
        <v>46</v>
      </c>
    </row>
    <row r="3" spans="1:8" s="25" customFormat="1" ht="48.75" customHeight="1" thickBot="1">
      <c r="A3" s="64" t="s">
        <v>53</v>
      </c>
      <c r="B3" s="65" t="s">
        <v>51</v>
      </c>
      <c r="C3" s="65" t="s">
        <v>52</v>
      </c>
      <c r="D3" s="65" t="str">
        <f>+'6.sz.mell.'!D3</f>
        <v>Felhasználás   2014. XII. 31-ig</v>
      </c>
      <c r="E3" s="65" t="s">
        <v>482</v>
      </c>
      <c r="F3" s="244" t="s">
        <v>494</v>
      </c>
      <c r="G3" s="244" t="s">
        <v>483</v>
      </c>
      <c r="H3" s="28" t="s">
        <v>578</v>
      </c>
    </row>
    <row r="4" spans="1:8" s="32" customFormat="1" ht="15" customHeight="1" thickBot="1">
      <c r="A4" s="29" t="s">
        <v>397</v>
      </c>
      <c r="B4" s="30" t="s">
        <v>398</v>
      </c>
      <c r="C4" s="30" t="s">
        <v>399</v>
      </c>
      <c r="D4" s="30" t="s">
        <v>401</v>
      </c>
      <c r="E4" s="30" t="s">
        <v>400</v>
      </c>
      <c r="F4" s="245"/>
      <c r="G4" s="245"/>
      <c r="H4" s="31"/>
    </row>
    <row r="5" spans="1:8" ht="15.75" customHeight="1">
      <c r="A5" s="38" t="s">
        <v>436</v>
      </c>
      <c r="B5" s="39">
        <v>700</v>
      </c>
      <c r="C5" s="156" t="s">
        <v>435</v>
      </c>
      <c r="D5" s="39"/>
      <c r="E5" s="39">
        <v>700</v>
      </c>
      <c r="F5" s="291">
        <v>700</v>
      </c>
      <c r="G5" s="291"/>
      <c r="H5" s="40">
        <f>SUM(F5:G5)</f>
        <v>700</v>
      </c>
    </row>
    <row r="6" spans="1:8" ht="15.75" customHeight="1">
      <c r="A6" s="38" t="s">
        <v>463</v>
      </c>
      <c r="B6" s="39"/>
      <c r="C6" s="156"/>
      <c r="D6" s="39"/>
      <c r="E6" s="39"/>
      <c r="F6" s="291">
        <v>125</v>
      </c>
      <c r="G6" s="291"/>
      <c r="H6" s="40">
        <f aca="true" t="shared" si="0" ref="H6:H23">SUM(F6:G6)</f>
        <v>125</v>
      </c>
    </row>
    <row r="7" spans="1:8" ht="15.75" customHeight="1">
      <c r="A7" s="38"/>
      <c r="B7" s="39"/>
      <c r="C7" s="156"/>
      <c r="D7" s="39"/>
      <c r="E7" s="39"/>
      <c r="F7" s="291">
        <v>0</v>
      </c>
      <c r="G7" s="291"/>
      <c r="H7" s="40">
        <f t="shared" si="0"/>
        <v>0</v>
      </c>
    </row>
    <row r="8" spans="1:8" ht="15.75" customHeight="1">
      <c r="A8" s="38"/>
      <c r="B8" s="39"/>
      <c r="C8" s="156"/>
      <c r="D8" s="39"/>
      <c r="E8" s="39"/>
      <c r="F8" s="291">
        <v>0</v>
      </c>
      <c r="G8" s="291"/>
      <c r="H8" s="40">
        <f t="shared" si="0"/>
        <v>0</v>
      </c>
    </row>
    <row r="9" spans="1:8" ht="15.75" customHeight="1">
      <c r="A9" s="38"/>
      <c r="B9" s="39"/>
      <c r="C9" s="156"/>
      <c r="D9" s="39"/>
      <c r="E9" s="39"/>
      <c r="F9" s="291">
        <v>0</v>
      </c>
      <c r="G9" s="291"/>
      <c r="H9" s="40">
        <f t="shared" si="0"/>
        <v>0</v>
      </c>
    </row>
    <row r="10" spans="1:8" ht="15.75" customHeight="1">
      <c r="A10" s="38"/>
      <c r="B10" s="39"/>
      <c r="C10" s="156"/>
      <c r="D10" s="39"/>
      <c r="E10" s="39"/>
      <c r="F10" s="291">
        <v>0</v>
      </c>
      <c r="G10" s="291"/>
      <c r="H10" s="40">
        <f t="shared" si="0"/>
        <v>0</v>
      </c>
    </row>
    <row r="11" spans="1:8" ht="15.75" customHeight="1">
      <c r="A11" s="38"/>
      <c r="B11" s="39"/>
      <c r="C11" s="156"/>
      <c r="D11" s="39"/>
      <c r="E11" s="39"/>
      <c r="F11" s="291">
        <v>0</v>
      </c>
      <c r="G11" s="291"/>
      <c r="H11" s="40">
        <f t="shared" si="0"/>
        <v>0</v>
      </c>
    </row>
    <row r="12" spans="1:8" ht="15.75" customHeight="1">
      <c r="A12" s="38"/>
      <c r="B12" s="39"/>
      <c r="C12" s="156"/>
      <c r="D12" s="39"/>
      <c r="E12" s="39"/>
      <c r="F12" s="291">
        <v>0</v>
      </c>
      <c r="G12" s="291"/>
      <c r="H12" s="40">
        <f t="shared" si="0"/>
        <v>0</v>
      </c>
    </row>
    <row r="13" spans="1:8" ht="15.75" customHeight="1">
      <c r="A13" s="38"/>
      <c r="B13" s="39"/>
      <c r="C13" s="156"/>
      <c r="D13" s="39"/>
      <c r="E13" s="39"/>
      <c r="F13" s="291">
        <v>0</v>
      </c>
      <c r="G13" s="291"/>
      <c r="H13" s="40">
        <f t="shared" si="0"/>
        <v>0</v>
      </c>
    </row>
    <row r="14" spans="1:8" ht="15.75" customHeight="1">
      <c r="A14" s="38"/>
      <c r="B14" s="39"/>
      <c r="C14" s="156"/>
      <c r="D14" s="39"/>
      <c r="E14" s="39"/>
      <c r="F14" s="291">
        <v>0</v>
      </c>
      <c r="G14" s="291"/>
      <c r="H14" s="40">
        <f t="shared" si="0"/>
        <v>0</v>
      </c>
    </row>
    <row r="15" spans="1:8" ht="15.75" customHeight="1">
      <c r="A15" s="38"/>
      <c r="B15" s="39"/>
      <c r="C15" s="156"/>
      <c r="D15" s="39"/>
      <c r="E15" s="39"/>
      <c r="F15" s="291">
        <v>0</v>
      </c>
      <c r="G15" s="291"/>
      <c r="H15" s="40">
        <f t="shared" si="0"/>
        <v>0</v>
      </c>
    </row>
    <row r="16" spans="1:8" ht="15.75" customHeight="1">
      <c r="A16" s="38"/>
      <c r="B16" s="39"/>
      <c r="C16" s="156"/>
      <c r="D16" s="39"/>
      <c r="E16" s="39"/>
      <c r="F16" s="291">
        <v>0</v>
      </c>
      <c r="G16" s="291"/>
      <c r="H16" s="40">
        <f t="shared" si="0"/>
        <v>0</v>
      </c>
    </row>
    <row r="17" spans="1:8" ht="15.75" customHeight="1">
      <c r="A17" s="38"/>
      <c r="B17" s="39"/>
      <c r="C17" s="156"/>
      <c r="D17" s="39"/>
      <c r="E17" s="39"/>
      <c r="F17" s="291">
        <v>0</v>
      </c>
      <c r="G17" s="291"/>
      <c r="H17" s="40">
        <f t="shared" si="0"/>
        <v>0</v>
      </c>
    </row>
    <row r="18" spans="1:8" ht="15.75" customHeight="1">
      <c r="A18" s="38"/>
      <c r="B18" s="39"/>
      <c r="C18" s="156"/>
      <c r="D18" s="39"/>
      <c r="E18" s="39"/>
      <c r="F18" s="291">
        <v>0</v>
      </c>
      <c r="G18" s="291"/>
      <c r="H18" s="40">
        <f t="shared" si="0"/>
        <v>0</v>
      </c>
    </row>
    <row r="19" spans="1:8" ht="15.75" customHeight="1">
      <c r="A19" s="38"/>
      <c r="B19" s="39"/>
      <c r="C19" s="156"/>
      <c r="D19" s="39"/>
      <c r="E19" s="39"/>
      <c r="F19" s="291">
        <v>0</v>
      </c>
      <c r="G19" s="291"/>
      <c r="H19" s="40">
        <f t="shared" si="0"/>
        <v>0</v>
      </c>
    </row>
    <row r="20" spans="1:8" ht="15.75" customHeight="1">
      <c r="A20" s="38"/>
      <c r="B20" s="39"/>
      <c r="C20" s="156"/>
      <c r="D20" s="39"/>
      <c r="E20" s="39"/>
      <c r="F20" s="291">
        <v>0</v>
      </c>
      <c r="G20" s="291"/>
      <c r="H20" s="40">
        <f t="shared" si="0"/>
        <v>0</v>
      </c>
    </row>
    <row r="21" spans="1:8" ht="15.75" customHeight="1">
      <c r="A21" s="38"/>
      <c r="B21" s="39"/>
      <c r="C21" s="156"/>
      <c r="D21" s="39"/>
      <c r="E21" s="39"/>
      <c r="F21" s="291">
        <v>0</v>
      </c>
      <c r="G21" s="291"/>
      <c r="H21" s="40">
        <f t="shared" si="0"/>
        <v>0</v>
      </c>
    </row>
    <row r="22" spans="1:8" ht="15.75" customHeight="1">
      <c r="A22" s="38"/>
      <c r="B22" s="39"/>
      <c r="C22" s="156"/>
      <c r="D22" s="39"/>
      <c r="E22" s="39"/>
      <c r="F22" s="291">
        <v>0</v>
      </c>
      <c r="G22" s="291"/>
      <c r="H22" s="40">
        <f t="shared" si="0"/>
        <v>0</v>
      </c>
    </row>
    <row r="23" spans="1:8" ht="15.75" customHeight="1" thickBot="1">
      <c r="A23" s="41"/>
      <c r="B23" s="42"/>
      <c r="C23" s="157"/>
      <c r="D23" s="42"/>
      <c r="E23" s="42"/>
      <c r="F23" s="292">
        <v>0</v>
      </c>
      <c r="G23" s="292"/>
      <c r="H23" s="40">
        <f t="shared" si="0"/>
        <v>0</v>
      </c>
    </row>
    <row r="24" spans="1:8" s="37" customFormat="1" ht="18" customHeight="1" thickBot="1">
      <c r="A24" s="66" t="s">
        <v>49</v>
      </c>
      <c r="B24" s="67">
        <f>SUM(B5:B23)</f>
        <v>700</v>
      </c>
      <c r="C24" s="47"/>
      <c r="D24" s="67">
        <f>SUM(D5:D23)</f>
        <v>0</v>
      </c>
      <c r="E24" s="67">
        <f>SUM(E5:E23)</f>
        <v>700</v>
      </c>
      <c r="F24" s="67">
        <v>825</v>
      </c>
      <c r="G24" s="67"/>
      <c r="H24" s="67">
        <f>SUM(H5:H23)</f>
        <v>825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8"/>
  <sheetViews>
    <sheetView zoomScale="110" zoomScaleNormal="110" zoomScaleSheetLayoutView="85" workbookViewId="0" topLeftCell="A1">
      <selection activeCell="E12" sqref="E12"/>
    </sheetView>
  </sheetViews>
  <sheetFormatPr defaultColWidth="9.00390625" defaultRowHeight="12.75"/>
  <cols>
    <col min="1" max="1" width="10.875" style="333" customWidth="1"/>
    <col min="2" max="2" width="72.00390625" style="316" customWidth="1"/>
    <col min="3" max="3" width="11.875" style="335" customWidth="1"/>
    <col min="4" max="6" width="11.875" style="385" customWidth="1"/>
    <col min="7" max="10" width="5.875" style="385" customWidth="1"/>
    <col min="11" max="14" width="9.50390625" style="385" bestFit="1" customWidth="1"/>
    <col min="15" max="15" width="11.125" style="385" bestFit="1" customWidth="1"/>
    <col min="16" max="16384" width="9.375" style="385" customWidth="1"/>
  </cols>
  <sheetData>
    <row r="1" spans="1:3" s="380" customFormat="1" ht="16.5" customHeight="1" thickBot="1">
      <c r="A1" s="308"/>
      <c r="B1" s="311"/>
      <c r="C1" s="379" t="str">
        <f>+CONCATENATE("9.1. melléklet a ……/",LEFT(ÖSSZEFÜGGÉSEK!A5,4),". (….) önkormányzati rendelethez")</f>
        <v>9.1. melléklet a ……/2015. (….) önkormányzati rendelethez</v>
      </c>
    </row>
    <row r="2" spans="1:6" s="381" customFormat="1" ht="21" customHeight="1">
      <c r="A2" s="173" t="s">
        <v>47</v>
      </c>
      <c r="B2" s="625" t="s">
        <v>130</v>
      </c>
      <c r="C2" s="625"/>
      <c r="D2" s="625"/>
      <c r="E2" s="626"/>
      <c r="F2" s="586"/>
    </row>
    <row r="3" spans="1:6" s="381" customFormat="1" ht="11.25" thickBot="1">
      <c r="A3" s="243" t="s">
        <v>126</v>
      </c>
      <c r="B3" s="627" t="s">
        <v>308</v>
      </c>
      <c r="C3" s="627"/>
      <c r="D3" s="627"/>
      <c r="E3" s="628"/>
      <c r="F3" s="587"/>
    </row>
    <row r="4" spans="1:6" s="381" customFormat="1" ht="15.75" customHeight="1" thickBot="1">
      <c r="A4" s="588"/>
      <c r="B4" s="589"/>
      <c r="C4" s="607" t="s">
        <v>40</v>
      </c>
      <c r="D4" s="607"/>
      <c r="E4" s="607"/>
      <c r="F4" s="587"/>
    </row>
    <row r="5" spans="1:6" ht="21.75" thickBot="1">
      <c r="A5" s="79" t="s">
        <v>128</v>
      </c>
      <c r="B5" s="382" t="s">
        <v>41</v>
      </c>
      <c r="C5" s="383" t="s">
        <v>42</v>
      </c>
      <c r="D5" s="384" t="s">
        <v>499</v>
      </c>
      <c r="E5" s="384" t="s">
        <v>483</v>
      </c>
      <c r="F5" s="590" t="s">
        <v>577</v>
      </c>
    </row>
    <row r="6" spans="1:6" s="386" customFormat="1" ht="12.75" customHeight="1" thickBot="1">
      <c r="A6" s="68" t="s">
        <v>397</v>
      </c>
      <c r="B6" s="69" t="s">
        <v>398</v>
      </c>
      <c r="C6" s="239" t="s">
        <v>399</v>
      </c>
      <c r="D6" s="239" t="s">
        <v>401</v>
      </c>
      <c r="E6" s="239" t="s">
        <v>401</v>
      </c>
      <c r="F6" s="374" t="s">
        <v>401</v>
      </c>
    </row>
    <row r="7" spans="1:6" s="386" customFormat="1" ht="15.75" customHeight="1" thickBot="1">
      <c r="A7" s="318"/>
      <c r="B7" s="387" t="s">
        <v>43</v>
      </c>
      <c r="C7" s="388"/>
      <c r="D7" s="389"/>
      <c r="E7" s="390"/>
      <c r="F7" s="591"/>
    </row>
    <row r="8" spans="1:6" s="386" customFormat="1" ht="12" customHeight="1" thickBot="1">
      <c r="A8" s="22" t="s">
        <v>7</v>
      </c>
      <c r="B8" s="15" t="s">
        <v>155</v>
      </c>
      <c r="C8" s="184">
        <f>+C9+C10+C11+C12+C13+C14</f>
        <v>128986</v>
      </c>
      <c r="D8" s="184">
        <f>+D9+D10+D11+D12+D13+D14</f>
        <v>121932</v>
      </c>
      <c r="E8" s="184">
        <f>+E9+E10+E11+E12+E13+E14</f>
        <v>2624</v>
      </c>
      <c r="F8" s="84">
        <f>+F9+F10+F11+F12+F13+F14</f>
        <v>124556</v>
      </c>
    </row>
    <row r="9" spans="1:16" s="392" customFormat="1" ht="12" customHeight="1">
      <c r="A9" s="131" t="s">
        <v>66</v>
      </c>
      <c r="B9" s="121" t="s">
        <v>156</v>
      </c>
      <c r="C9" s="185">
        <v>54354</v>
      </c>
      <c r="D9" s="391">
        <v>54354</v>
      </c>
      <c r="E9" s="185"/>
      <c r="F9" s="592">
        <f aca="true" t="shared" si="0" ref="F9:F14">SUM(D9:E9)</f>
        <v>54354</v>
      </c>
      <c r="G9" s="530"/>
      <c r="H9" s="531"/>
      <c r="I9" s="531"/>
      <c r="J9" s="531"/>
      <c r="K9" s="531"/>
      <c r="L9" s="531"/>
      <c r="M9" s="531"/>
      <c r="N9" s="531"/>
      <c r="O9" s="532"/>
      <c r="P9" s="530"/>
    </row>
    <row r="10" spans="1:6" s="393" customFormat="1" ht="12" customHeight="1">
      <c r="A10" s="132" t="s">
        <v>67</v>
      </c>
      <c r="B10" s="122" t="s">
        <v>157</v>
      </c>
      <c r="C10" s="186">
        <v>41337</v>
      </c>
      <c r="D10" s="343">
        <v>41358</v>
      </c>
      <c r="E10" s="186">
        <v>-23</v>
      </c>
      <c r="F10" s="592">
        <f t="shared" si="0"/>
        <v>41335</v>
      </c>
    </row>
    <row r="11" spans="1:11" s="393" customFormat="1" ht="12" customHeight="1">
      <c r="A11" s="132" t="s">
        <v>68</v>
      </c>
      <c r="B11" s="122" t="s">
        <v>158</v>
      </c>
      <c r="C11" s="186">
        <v>22689</v>
      </c>
      <c r="D11" s="343">
        <v>19224</v>
      </c>
      <c r="E11" s="186">
        <v>2647</v>
      </c>
      <c r="F11" s="592">
        <f>SUM(D11:E11)</f>
        <v>21871</v>
      </c>
      <c r="G11" s="393">
        <v>1863</v>
      </c>
      <c r="H11" s="393">
        <v>53</v>
      </c>
      <c r="I11" s="393">
        <v>174</v>
      </c>
      <c r="J11" s="393">
        <v>557</v>
      </c>
      <c r="K11" s="393">
        <f>SUM(G11:J11)</f>
        <v>2647</v>
      </c>
    </row>
    <row r="12" spans="1:6" s="393" customFormat="1" ht="12" customHeight="1">
      <c r="A12" s="132" t="s">
        <v>69</v>
      </c>
      <c r="B12" s="122" t="s">
        <v>159</v>
      </c>
      <c r="C12" s="186">
        <v>1912</v>
      </c>
      <c r="D12" s="343">
        <v>1912</v>
      </c>
      <c r="E12" s="186"/>
      <c r="F12" s="592">
        <f t="shared" si="0"/>
        <v>1912</v>
      </c>
    </row>
    <row r="13" spans="1:9" s="393" customFormat="1" ht="12" customHeight="1">
      <c r="A13" s="132" t="s">
        <v>88</v>
      </c>
      <c r="B13" s="122" t="s">
        <v>426</v>
      </c>
      <c r="C13" s="186">
        <v>1774</v>
      </c>
      <c r="D13" s="343">
        <v>2041</v>
      </c>
      <c r="E13" s="186"/>
      <c r="F13" s="592">
        <f t="shared" si="0"/>
        <v>2041</v>
      </c>
      <c r="I13" s="380"/>
    </row>
    <row r="14" spans="1:10" s="392" customFormat="1" ht="12" customHeight="1" thickBot="1">
      <c r="A14" s="133" t="s">
        <v>70</v>
      </c>
      <c r="B14" s="123" t="s">
        <v>427</v>
      </c>
      <c r="C14" s="186">
        <v>6920</v>
      </c>
      <c r="D14" s="391">
        <v>3043</v>
      </c>
      <c r="E14" s="186"/>
      <c r="F14" s="592">
        <f t="shared" si="0"/>
        <v>3043</v>
      </c>
      <c r="J14" s="164"/>
    </row>
    <row r="15" spans="1:6" s="392" customFormat="1" ht="12" customHeight="1" thickBot="1">
      <c r="A15" s="22" t="s">
        <v>8</v>
      </c>
      <c r="B15" s="81" t="s">
        <v>160</v>
      </c>
      <c r="C15" s="184">
        <f>+C16+C17+C18+C19+C20+C21</f>
        <v>5090</v>
      </c>
      <c r="D15" s="184">
        <v>8689</v>
      </c>
      <c r="E15" s="184">
        <f>+E16+E17+E18+E19+E20+E21</f>
        <v>3297</v>
      </c>
      <c r="F15" s="84">
        <f>+F16+F17+F18+F19+F20+F21</f>
        <v>11979</v>
      </c>
    </row>
    <row r="16" spans="1:6" s="392" customFormat="1" ht="12" customHeight="1">
      <c r="A16" s="131" t="s">
        <v>72</v>
      </c>
      <c r="B16" s="121" t="s">
        <v>161</v>
      </c>
      <c r="C16" s="185"/>
      <c r="D16" s="391"/>
      <c r="E16" s="185"/>
      <c r="F16" s="592"/>
    </row>
    <row r="17" spans="1:6" s="392" customFormat="1" ht="12" customHeight="1">
      <c r="A17" s="132" t="s">
        <v>73</v>
      </c>
      <c r="B17" s="122" t="s">
        <v>162</v>
      </c>
      <c r="C17" s="186"/>
      <c r="D17" s="391"/>
      <c r="E17" s="186"/>
      <c r="F17" s="593"/>
    </row>
    <row r="18" spans="1:6" s="392" customFormat="1" ht="12" customHeight="1">
      <c r="A18" s="132" t="s">
        <v>74</v>
      </c>
      <c r="B18" s="122" t="s">
        <v>328</v>
      </c>
      <c r="C18" s="186"/>
      <c r="D18" s="391"/>
      <c r="E18" s="186"/>
      <c r="F18" s="593"/>
    </row>
    <row r="19" spans="1:6" s="392" customFormat="1" ht="12" customHeight="1">
      <c r="A19" s="132" t="s">
        <v>75</v>
      </c>
      <c r="B19" s="122" t="s">
        <v>329</v>
      </c>
      <c r="C19" s="186"/>
      <c r="D19" s="391"/>
      <c r="E19" s="186"/>
      <c r="F19" s="593"/>
    </row>
    <row r="20" spans="1:6" s="392" customFormat="1" ht="12" customHeight="1">
      <c r="A20" s="132" t="s">
        <v>76</v>
      </c>
      <c r="B20" s="122" t="s">
        <v>428</v>
      </c>
      <c r="C20" s="186">
        <v>5090</v>
      </c>
      <c r="D20" s="391">
        <v>5090</v>
      </c>
      <c r="E20" s="186"/>
      <c r="F20" s="593">
        <f>SUM(D20:E20)</f>
        <v>5090</v>
      </c>
    </row>
    <row r="21" spans="1:9" s="393" customFormat="1" ht="12" customHeight="1" thickBot="1">
      <c r="A21" s="133" t="s">
        <v>82</v>
      </c>
      <c r="B21" s="122" t="s">
        <v>580</v>
      </c>
      <c r="C21" s="187"/>
      <c r="D21" s="343">
        <v>3592</v>
      </c>
      <c r="E21" s="187">
        <v>3297</v>
      </c>
      <c r="F21" s="593">
        <f>SUM(D21:E21)</f>
        <v>6889</v>
      </c>
      <c r="G21" s="393">
        <v>871</v>
      </c>
      <c r="H21" s="393">
        <v>2426</v>
      </c>
      <c r="I21" s="393">
        <f>SUM(G21:H21)</f>
        <v>3297</v>
      </c>
    </row>
    <row r="22" spans="1:6" s="393" customFormat="1" ht="12" customHeight="1" thickBot="1">
      <c r="A22" s="22" t="s">
        <v>9</v>
      </c>
      <c r="B22" s="15" t="s">
        <v>164</v>
      </c>
      <c r="C22" s="184">
        <f>+C23+C24+C25+C26+C27</f>
        <v>0</v>
      </c>
      <c r="D22" s="184">
        <v>0</v>
      </c>
      <c r="E22" s="184">
        <f>+E23+E24+E25+E26+E27</f>
        <v>0</v>
      </c>
      <c r="F22" s="84">
        <f>+F23+F24+F25+F26+F27</f>
        <v>0</v>
      </c>
    </row>
    <row r="23" spans="1:6" s="393" customFormat="1" ht="12" customHeight="1">
      <c r="A23" s="131" t="s">
        <v>55</v>
      </c>
      <c r="B23" s="121" t="s">
        <v>165</v>
      </c>
      <c r="C23" s="185"/>
      <c r="D23" s="343"/>
      <c r="E23" s="185"/>
      <c r="F23" s="592"/>
    </row>
    <row r="24" spans="1:6" s="392" customFormat="1" ht="12" customHeight="1">
      <c r="A24" s="132" t="s">
        <v>56</v>
      </c>
      <c r="B24" s="122" t="s">
        <v>166</v>
      </c>
      <c r="C24" s="186"/>
      <c r="D24" s="391"/>
      <c r="E24" s="186"/>
      <c r="F24" s="593"/>
    </row>
    <row r="25" spans="1:6" s="393" customFormat="1" ht="12" customHeight="1">
      <c r="A25" s="132" t="s">
        <v>57</v>
      </c>
      <c r="B25" s="122" t="s">
        <v>330</v>
      </c>
      <c r="C25" s="186"/>
      <c r="D25" s="343"/>
      <c r="E25" s="186"/>
      <c r="F25" s="593"/>
    </row>
    <row r="26" spans="1:6" s="393" customFormat="1" ht="12" customHeight="1">
      <c r="A26" s="132" t="s">
        <v>58</v>
      </c>
      <c r="B26" s="122" t="s">
        <v>331</v>
      </c>
      <c r="C26" s="186"/>
      <c r="D26" s="343"/>
      <c r="E26" s="186"/>
      <c r="F26" s="593"/>
    </row>
    <row r="27" spans="1:6" s="393" customFormat="1" ht="12" customHeight="1">
      <c r="A27" s="132" t="s">
        <v>101</v>
      </c>
      <c r="B27" s="122" t="s">
        <v>167</v>
      </c>
      <c r="C27" s="186"/>
      <c r="D27" s="343"/>
      <c r="E27" s="186"/>
      <c r="F27" s="593"/>
    </row>
    <row r="28" spans="1:6" s="393" customFormat="1" ht="12" customHeight="1" thickBot="1">
      <c r="A28" s="133" t="s">
        <v>102</v>
      </c>
      <c r="B28" s="123" t="s">
        <v>168</v>
      </c>
      <c r="C28" s="187"/>
      <c r="D28" s="343"/>
      <c r="E28" s="187"/>
      <c r="F28" s="594"/>
    </row>
    <row r="29" spans="1:6" s="393" customFormat="1" ht="12" customHeight="1" thickBot="1">
      <c r="A29" s="22" t="s">
        <v>103</v>
      </c>
      <c r="B29" s="15" t="s">
        <v>169</v>
      </c>
      <c r="C29" s="188">
        <f>+C30+C34+C35+C36</f>
        <v>73000</v>
      </c>
      <c r="D29" s="188">
        <v>73000</v>
      </c>
      <c r="E29" s="188">
        <f>+E30+E34+E35+E36</f>
        <v>0</v>
      </c>
      <c r="F29" s="365">
        <f>+F30+F34+F35+F36</f>
        <v>73000</v>
      </c>
    </row>
    <row r="30" spans="1:6" s="393" customFormat="1" ht="12" customHeight="1">
      <c r="A30" s="131" t="s">
        <v>170</v>
      </c>
      <c r="B30" s="121" t="s">
        <v>402</v>
      </c>
      <c r="C30" s="189">
        <f>+C31+C32+C33</f>
        <v>65750</v>
      </c>
      <c r="D30" s="189">
        <v>65750</v>
      </c>
      <c r="E30" s="189">
        <f>+E31+E32+E33</f>
        <v>0</v>
      </c>
      <c r="F30" s="366">
        <f>+F31+F32+F33</f>
        <v>65750</v>
      </c>
    </row>
    <row r="31" spans="1:6" s="393" customFormat="1" ht="12" customHeight="1">
      <c r="A31" s="132" t="s">
        <v>171</v>
      </c>
      <c r="B31" s="122" t="s">
        <v>176</v>
      </c>
      <c r="C31" s="186">
        <v>2750</v>
      </c>
      <c r="D31" s="343">
        <v>2750</v>
      </c>
      <c r="E31" s="186"/>
      <c r="F31" s="366">
        <f aca="true" t="shared" si="1" ref="F31:F36">SUM(D31:E31)</f>
        <v>2750</v>
      </c>
    </row>
    <row r="32" spans="1:6" s="393" customFormat="1" ht="12" customHeight="1">
      <c r="A32" s="132" t="s">
        <v>172</v>
      </c>
      <c r="B32" s="122" t="s">
        <v>177</v>
      </c>
      <c r="C32" s="186"/>
      <c r="D32" s="343">
        <v>0</v>
      </c>
      <c r="E32" s="186"/>
      <c r="F32" s="366">
        <f t="shared" si="1"/>
        <v>0</v>
      </c>
    </row>
    <row r="33" spans="1:6" s="393" customFormat="1" ht="12" customHeight="1">
      <c r="A33" s="132" t="s">
        <v>341</v>
      </c>
      <c r="B33" s="158" t="s">
        <v>342</v>
      </c>
      <c r="C33" s="186">
        <v>63000</v>
      </c>
      <c r="D33" s="343">
        <v>63000</v>
      </c>
      <c r="E33" s="186"/>
      <c r="F33" s="366">
        <f t="shared" si="1"/>
        <v>63000</v>
      </c>
    </row>
    <row r="34" spans="1:6" s="393" customFormat="1" ht="12" customHeight="1">
      <c r="A34" s="132" t="s">
        <v>173</v>
      </c>
      <c r="B34" s="122" t="s">
        <v>178</v>
      </c>
      <c r="C34" s="186">
        <v>7050</v>
      </c>
      <c r="D34" s="343">
        <v>7050</v>
      </c>
      <c r="E34" s="186"/>
      <c r="F34" s="366">
        <f t="shared" si="1"/>
        <v>7050</v>
      </c>
    </row>
    <row r="35" spans="1:6" s="393" customFormat="1" ht="12" customHeight="1">
      <c r="A35" s="132" t="s">
        <v>174</v>
      </c>
      <c r="B35" s="122" t="s">
        <v>179</v>
      </c>
      <c r="C35" s="186"/>
      <c r="D35" s="343">
        <v>0</v>
      </c>
      <c r="E35" s="186"/>
      <c r="F35" s="366">
        <f t="shared" si="1"/>
        <v>0</v>
      </c>
    </row>
    <row r="36" spans="1:6" s="393" customFormat="1" ht="12" customHeight="1" thickBot="1">
      <c r="A36" s="133" t="s">
        <v>175</v>
      </c>
      <c r="B36" s="123" t="s">
        <v>180</v>
      </c>
      <c r="C36" s="187">
        <v>200</v>
      </c>
      <c r="D36" s="343">
        <v>200</v>
      </c>
      <c r="E36" s="187"/>
      <c r="F36" s="366">
        <f t="shared" si="1"/>
        <v>200</v>
      </c>
    </row>
    <row r="37" spans="1:6" s="393" customFormat="1" ht="12" customHeight="1" thickBot="1">
      <c r="A37" s="22" t="s">
        <v>11</v>
      </c>
      <c r="B37" s="15" t="s">
        <v>338</v>
      </c>
      <c r="C37" s="184">
        <f>SUM(C38:C48)</f>
        <v>11516</v>
      </c>
      <c r="D37" s="184">
        <v>11782</v>
      </c>
      <c r="E37" s="184">
        <f>SUM(E38:E48)</f>
        <v>349</v>
      </c>
      <c r="F37" s="84">
        <f>SUM(F38:F48)</f>
        <v>12131</v>
      </c>
    </row>
    <row r="38" spans="1:6" s="393" customFormat="1" ht="12" customHeight="1">
      <c r="A38" s="131" t="s">
        <v>59</v>
      </c>
      <c r="B38" s="121" t="s">
        <v>183</v>
      </c>
      <c r="C38" s="185"/>
      <c r="D38" s="343"/>
      <c r="E38" s="185"/>
      <c r="F38" s="592"/>
    </row>
    <row r="39" spans="1:6" s="393" customFormat="1" ht="12" customHeight="1">
      <c r="A39" s="132" t="s">
        <v>60</v>
      </c>
      <c r="B39" s="122" t="s">
        <v>184</v>
      </c>
      <c r="C39" s="186">
        <v>7163</v>
      </c>
      <c r="D39" s="343">
        <v>7163</v>
      </c>
      <c r="E39" s="186"/>
      <c r="F39" s="593">
        <f>SUM(D39:E39)</f>
        <v>7163</v>
      </c>
    </row>
    <row r="40" spans="1:6" s="393" customFormat="1" ht="12" customHeight="1">
      <c r="A40" s="132" t="s">
        <v>61</v>
      </c>
      <c r="B40" s="122" t="s">
        <v>185</v>
      </c>
      <c r="C40" s="186">
        <v>2098</v>
      </c>
      <c r="D40" s="343">
        <v>2098</v>
      </c>
      <c r="E40" s="186"/>
      <c r="F40" s="593">
        <f aca="true" t="shared" si="2" ref="F40:F48">SUM(D40:E40)</f>
        <v>2098</v>
      </c>
    </row>
    <row r="41" spans="1:6" s="393" customFormat="1" ht="12" customHeight="1">
      <c r="A41" s="132" t="s">
        <v>105</v>
      </c>
      <c r="B41" s="122" t="s">
        <v>186</v>
      </c>
      <c r="C41" s="186"/>
      <c r="D41" s="343">
        <v>0</v>
      </c>
      <c r="E41" s="186"/>
      <c r="F41" s="593">
        <f t="shared" si="2"/>
        <v>0</v>
      </c>
    </row>
    <row r="42" spans="1:6" s="393" customFormat="1" ht="12" customHeight="1">
      <c r="A42" s="132" t="s">
        <v>106</v>
      </c>
      <c r="B42" s="122" t="s">
        <v>187</v>
      </c>
      <c r="C42" s="186"/>
      <c r="D42" s="343">
        <v>0</v>
      </c>
      <c r="E42" s="186"/>
      <c r="F42" s="593">
        <f t="shared" si="2"/>
        <v>0</v>
      </c>
    </row>
    <row r="43" spans="1:6" s="393" customFormat="1" ht="12" customHeight="1">
      <c r="A43" s="132" t="s">
        <v>107</v>
      </c>
      <c r="B43" s="122" t="s">
        <v>188</v>
      </c>
      <c r="C43" s="186">
        <v>2255</v>
      </c>
      <c r="D43" s="343">
        <v>2255</v>
      </c>
      <c r="E43" s="186"/>
      <c r="F43" s="593">
        <f t="shared" si="2"/>
        <v>2255</v>
      </c>
    </row>
    <row r="44" spans="1:6" s="393" customFormat="1" ht="12" customHeight="1">
      <c r="A44" s="132" t="s">
        <v>108</v>
      </c>
      <c r="B44" s="122" t="s">
        <v>189</v>
      </c>
      <c r="C44" s="186"/>
      <c r="D44" s="343">
        <v>0</v>
      </c>
      <c r="E44" s="186"/>
      <c r="F44" s="593">
        <f t="shared" si="2"/>
        <v>0</v>
      </c>
    </row>
    <row r="45" spans="1:6" s="393" customFormat="1" ht="12" customHeight="1">
      <c r="A45" s="132" t="s">
        <v>109</v>
      </c>
      <c r="B45" s="122" t="s">
        <v>190</v>
      </c>
      <c r="C45" s="186"/>
      <c r="D45" s="343">
        <v>266</v>
      </c>
      <c r="E45" s="186">
        <v>349</v>
      </c>
      <c r="F45" s="593">
        <f t="shared" si="2"/>
        <v>615</v>
      </c>
    </row>
    <row r="46" spans="1:6" s="393" customFormat="1" ht="12" customHeight="1">
      <c r="A46" s="132" t="s">
        <v>181</v>
      </c>
      <c r="B46" s="122" t="s">
        <v>191</v>
      </c>
      <c r="C46" s="190"/>
      <c r="D46" s="343">
        <v>0</v>
      </c>
      <c r="E46" s="190"/>
      <c r="F46" s="593">
        <f t="shared" si="2"/>
        <v>0</v>
      </c>
    </row>
    <row r="47" spans="1:6" s="393" customFormat="1" ht="12" customHeight="1">
      <c r="A47" s="133" t="s">
        <v>182</v>
      </c>
      <c r="B47" s="123" t="s">
        <v>340</v>
      </c>
      <c r="C47" s="191"/>
      <c r="D47" s="343">
        <v>0</v>
      </c>
      <c r="E47" s="191"/>
      <c r="F47" s="593">
        <f t="shared" si="2"/>
        <v>0</v>
      </c>
    </row>
    <row r="48" spans="1:6" s="393" customFormat="1" ht="12" customHeight="1" thickBot="1">
      <c r="A48" s="133" t="s">
        <v>339</v>
      </c>
      <c r="B48" s="123" t="s">
        <v>192</v>
      </c>
      <c r="C48" s="191"/>
      <c r="D48" s="343">
        <v>0</v>
      </c>
      <c r="E48" s="191"/>
      <c r="F48" s="593">
        <f t="shared" si="2"/>
        <v>0</v>
      </c>
    </row>
    <row r="49" spans="1:6" s="393" customFormat="1" ht="12" customHeight="1" thickBot="1">
      <c r="A49" s="22" t="s">
        <v>12</v>
      </c>
      <c r="B49" s="15" t="s">
        <v>193</v>
      </c>
      <c r="C49" s="184">
        <f>SUM(C50:C54)</f>
        <v>0</v>
      </c>
      <c r="D49" s="184">
        <v>0</v>
      </c>
      <c r="E49" s="184">
        <f>SUM(E50:E54)</f>
        <v>0</v>
      </c>
      <c r="F49" s="84">
        <f>SUM(F50:F54)</f>
        <v>0</v>
      </c>
    </row>
    <row r="50" spans="1:6" s="393" customFormat="1" ht="12" customHeight="1">
      <c r="A50" s="131" t="s">
        <v>62</v>
      </c>
      <c r="B50" s="121" t="s">
        <v>197</v>
      </c>
      <c r="C50" s="192"/>
      <c r="D50" s="343"/>
      <c r="E50" s="192"/>
      <c r="F50" s="595"/>
    </row>
    <row r="51" spans="1:6" s="393" customFormat="1" ht="12" customHeight="1">
      <c r="A51" s="132" t="s">
        <v>63</v>
      </c>
      <c r="B51" s="122" t="s">
        <v>198</v>
      </c>
      <c r="C51" s="190"/>
      <c r="D51" s="343"/>
      <c r="E51" s="190"/>
      <c r="F51" s="596"/>
    </row>
    <row r="52" spans="1:6" s="393" customFormat="1" ht="12" customHeight="1">
      <c r="A52" s="132" t="s">
        <v>194</v>
      </c>
      <c r="B52" s="122" t="s">
        <v>199</v>
      </c>
      <c r="C52" s="190"/>
      <c r="D52" s="343"/>
      <c r="E52" s="190"/>
      <c r="F52" s="596"/>
    </row>
    <row r="53" spans="1:6" s="393" customFormat="1" ht="12" customHeight="1">
      <c r="A53" s="132" t="s">
        <v>195</v>
      </c>
      <c r="B53" s="122" t="s">
        <v>200</v>
      </c>
      <c r="C53" s="190"/>
      <c r="D53" s="343"/>
      <c r="E53" s="190"/>
      <c r="F53" s="596"/>
    </row>
    <row r="54" spans="1:6" s="393" customFormat="1" ht="12" customHeight="1" thickBot="1">
      <c r="A54" s="133" t="s">
        <v>196</v>
      </c>
      <c r="B54" s="123" t="s">
        <v>201</v>
      </c>
      <c r="C54" s="191"/>
      <c r="D54" s="343"/>
      <c r="E54" s="191"/>
      <c r="F54" s="597"/>
    </row>
    <row r="55" spans="1:6" s="393" customFormat="1" ht="12" customHeight="1" thickBot="1">
      <c r="A55" s="22" t="s">
        <v>110</v>
      </c>
      <c r="B55" s="15" t="s">
        <v>202</v>
      </c>
      <c r="C55" s="184">
        <f>SUM(C56:C58)</f>
        <v>0</v>
      </c>
      <c r="D55" s="184">
        <v>3682</v>
      </c>
      <c r="E55" s="184">
        <f>SUM(E56:E58)</f>
        <v>0</v>
      </c>
      <c r="F55" s="84">
        <f>SUM(F56:F58)</f>
        <v>3682</v>
      </c>
    </row>
    <row r="56" spans="1:6" s="393" customFormat="1" ht="12" customHeight="1">
      <c r="A56" s="131" t="s">
        <v>64</v>
      </c>
      <c r="B56" s="121" t="s">
        <v>203</v>
      </c>
      <c r="C56" s="185"/>
      <c r="D56" s="343"/>
      <c r="E56" s="185"/>
      <c r="F56" s="592"/>
    </row>
    <row r="57" spans="1:6" s="393" customFormat="1" ht="12" customHeight="1">
      <c r="A57" s="132" t="s">
        <v>65</v>
      </c>
      <c r="B57" s="122" t="s">
        <v>332</v>
      </c>
      <c r="C57" s="186"/>
      <c r="D57" s="343"/>
      <c r="E57" s="186"/>
      <c r="F57" s="593"/>
    </row>
    <row r="58" spans="1:6" s="393" customFormat="1" ht="12" customHeight="1">
      <c r="A58" s="132" t="s">
        <v>206</v>
      </c>
      <c r="B58" s="122" t="s">
        <v>204</v>
      </c>
      <c r="C58" s="186"/>
      <c r="D58" s="343">
        <v>3682</v>
      </c>
      <c r="E58" s="186"/>
      <c r="F58" s="593">
        <f>SUM(D58:E58)</f>
        <v>3682</v>
      </c>
    </row>
    <row r="59" spans="1:6" s="393" customFormat="1" ht="12" customHeight="1" thickBot="1">
      <c r="A59" s="133" t="s">
        <v>207</v>
      </c>
      <c r="B59" s="123" t="s">
        <v>205</v>
      </c>
      <c r="C59" s="187"/>
      <c r="D59" s="343"/>
      <c r="E59" s="187"/>
      <c r="F59" s="594"/>
    </row>
    <row r="60" spans="1:6" s="393" customFormat="1" ht="12" customHeight="1" thickBot="1">
      <c r="A60" s="22" t="s">
        <v>14</v>
      </c>
      <c r="B60" s="81" t="s">
        <v>208</v>
      </c>
      <c r="C60" s="184">
        <f>SUM(C61:C63)</f>
        <v>0</v>
      </c>
      <c r="D60" s="184">
        <v>10000</v>
      </c>
      <c r="E60" s="184">
        <f>SUM(E61:E63)</f>
        <v>0</v>
      </c>
      <c r="F60" s="84">
        <f>SUM(F61:F63)</f>
        <v>10000</v>
      </c>
    </row>
    <row r="61" spans="1:6" s="393" customFormat="1" ht="12" customHeight="1">
      <c r="A61" s="131" t="s">
        <v>111</v>
      </c>
      <c r="B61" s="121" t="s">
        <v>210</v>
      </c>
      <c r="C61" s="190"/>
      <c r="D61" s="343"/>
      <c r="E61" s="190"/>
      <c r="F61" s="596"/>
    </row>
    <row r="62" spans="1:6" s="393" customFormat="1" ht="12" customHeight="1">
      <c r="A62" s="132" t="s">
        <v>112</v>
      </c>
      <c r="B62" s="122" t="s">
        <v>333</v>
      </c>
      <c r="C62" s="190"/>
      <c r="D62" s="343"/>
      <c r="E62" s="190"/>
      <c r="F62" s="596"/>
    </row>
    <row r="63" spans="1:6" s="393" customFormat="1" ht="12" customHeight="1">
      <c r="A63" s="132" t="s">
        <v>135</v>
      </c>
      <c r="B63" s="122" t="s">
        <v>211</v>
      </c>
      <c r="C63" s="190"/>
      <c r="D63" s="343">
        <v>10000</v>
      </c>
      <c r="E63" s="190"/>
      <c r="F63" s="596">
        <f>SUM(D63:E63)</f>
        <v>10000</v>
      </c>
    </row>
    <row r="64" spans="1:6" s="393" customFormat="1" ht="12" customHeight="1" thickBot="1">
      <c r="A64" s="133" t="s">
        <v>209</v>
      </c>
      <c r="B64" s="123" t="s">
        <v>212</v>
      </c>
      <c r="C64" s="190"/>
      <c r="D64" s="343"/>
      <c r="E64" s="190"/>
      <c r="F64" s="596"/>
    </row>
    <row r="65" spans="1:6" s="393" customFormat="1" ht="12" customHeight="1" thickBot="1">
      <c r="A65" s="22" t="s">
        <v>15</v>
      </c>
      <c r="B65" s="15" t="s">
        <v>213</v>
      </c>
      <c r="C65" s="188">
        <f>+C8+C15+C22+C29+C37+C49+C55+C60</f>
        <v>218592</v>
      </c>
      <c r="D65" s="188">
        <v>229079</v>
      </c>
      <c r="E65" s="188">
        <f>+E8+E15+E22+E29+E37+E49+E55+E60</f>
        <v>6270</v>
      </c>
      <c r="F65" s="365">
        <f>+F8+F15+F22+F29+F37+F49+F55+F60</f>
        <v>235348</v>
      </c>
    </row>
    <row r="66" spans="1:6" s="393" customFormat="1" ht="12" customHeight="1" thickBot="1">
      <c r="A66" s="134" t="s">
        <v>304</v>
      </c>
      <c r="B66" s="81" t="s">
        <v>215</v>
      </c>
      <c r="C66" s="184">
        <f>SUM(C67:C69)</f>
        <v>0</v>
      </c>
      <c r="D66" s="343"/>
      <c r="E66" s="343"/>
      <c r="F66" s="598"/>
    </row>
    <row r="67" spans="1:6" s="393" customFormat="1" ht="12" customHeight="1">
      <c r="A67" s="131" t="s">
        <v>246</v>
      </c>
      <c r="B67" s="121" t="s">
        <v>216</v>
      </c>
      <c r="C67" s="190"/>
      <c r="D67" s="343"/>
      <c r="E67" s="343"/>
      <c r="F67" s="598"/>
    </row>
    <row r="68" spans="1:6" s="393" customFormat="1" ht="12" customHeight="1">
      <c r="A68" s="132" t="s">
        <v>255</v>
      </c>
      <c r="B68" s="122" t="s">
        <v>217</v>
      </c>
      <c r="C68" s="190"/>
      <c r="D68" s="343"/>
      <c r="E68" s="343"/>
      <c r="F68" s="598"/>
    </row>
    <row r="69" spans="1:6" s="393" customFormat="1" ht="12" customHeight="1" thickBot="1">
      <c r="A69" s="133" t="s">
        <v>256</v>
      </c>
      <c r="B69" s="124" t="s">
        <v>218</v>
      </c>
      <c r="C69" s="190"/>
      <c r="D69" s="343"/>
      <c r="E69" s="343"/>
      <c r="F69" s="598"/>
    </row>
    <row r="70" spans="1:6" s="393" customFormat="1" ht="12" customHeight="1" thickBot="1">
      <c r="A70" s="134" t="s">
        <v>219</v>
      </c>
      <c r="B70" s="81" t="s">
        <v>220</v>
      </c>
      <c r="C70" s="184">
        <f>SUM(C71:C74)</f>
        <v>0</v>
      </c>
      <c r="D70" s="184">
        <v>91592</v>
      </c>
      <c r="E70" s="184">
        <f>SUM(E71:E74)</f>
        <v>0</v>
      </c>
      <c r="F70" s="84">
        <f>SUM(F71:F74)</f>
        <v>91592</v>
      </c>
    </row>
    <row r="71" spans="1:6" s="393" customFormat="1" ht="12" customHeight="1">
      <c r="A71" s="131" t="s">
        <v>89</v>
      </c>
      <c r="B71" s="121" t="s">
        <v>221</v>
      </c>
      <c r="C71" s="190"/>
      <c r="D71" s="343">
        <v>91592</v>
      </c>
      <c r="E71" s="343"/>
      <c r="F71" s="598">
        <f>SUM(D71:E71)</f>
        <v>91592</v>
      </c>
    </row>
    <row r="72" spans="1:6" s="393" customFormat="1" ht="12" customHeight="1">
      <c r="A72" s="132" t="s">
        <v>90</v>
      </c>
      <c r="B72" s="122" t="s">
        <v>222</v>
      </c>
      <c r="C72" s="190"/>
      <c r="D72" s="343"/>
      <c r="E72" s="343"/>
      <c r="F72" s="598"/>
    </row>
    <row r="73" spans="1:6" s="393" customFormat="1" ht="12" customHeight="1">
      <c r="A73" s="132" t="s">
        <v>247</v>
      </c>
      <c r="B73" s="122" t="s">
        <v>223</v>
      </c>
      <c r="C73" s="190"/>
      <c r="D73" s="343"/>
      <c r="E73" s="343"/>
      <c r="F73" s="598"/>
    </row>
    <row r="74" spans="1:6" s="393" customFormat="1" ht="12" customHeight="1" thickBot="1">
      <c r="A74" s="133" t="s">
        <v>248</v>
      </c>
      <c r="B74" s="123" t="s">
        <v>224</v>
      </c>
      <c r="C74" s="190"/>
      <c r="D74" s="343"/>
      <c r="E74" s="343"/>
      <c r="F74" s="598"/>
    </row>
    <row r="75" spans="1:6" s="393" customFormat="1" ht="12" customHeight="1" thickBot="1">
      <c r="A75" s="134" t="s">
        <v>225</v>
      </c>
      <c r="B75" s="81" t="s">
        <v>226</v>
      </c>
      <c r="C75" s="184">
        <f>SUM(C76:C77)</f>
        <v>0</v>
      </c>
      <c r="D75" s="184">
        <v>14817</v>
      </c>
      <c r="E75" s="184">
        <f>SUM(E76:E77)</f>
        <v>0</v>
      </c>
      <c r="F75" s="84">
        <f>SUM(F76:F77)</f>
        <v>14817</v>
      </c>
    </row>
    <row r="76" spans="1:6" s="393" customFormat="1" ht="12" customHeight="1">
      <c r="A76" s="131" t="s">
        <v>249</v>
      </c>
      <c r="B76" s="121" t="s">
        <v>227</v>
      </c>
      <c r="C76" s="190"/>
      <c r="D76" s="343">
        <v>14817</v>
      </c>
      <c r="E76" s="343"/>
      <c r="F76" s="598">
        <f>SUM(D76:E76)</f>
        <v>14817</v>
      </c>
    </row>
    <row r="77" spans="1:6" s="393" customFormat="1" ht="12" customHeight="1" thickBot="1">
      <c r="A77" s="133" t="s">
        <v>250</v>
      </c>
      <c r="B77" s="123" t="s">
        <v>228</v>
      </c>
      <c r="C77" s="190"/>
      <c r="D77" s="343"/>
      <c r="E77" s="343"/>
      <c r="F77" s="598"/>
    </row>
    <row r="78" spans="1:6" s="392" customFormat="1" ht="12" customHeight="1" thickBot="1">
      <c r="A78" s="134" t="s">
        <v>229</v>
      </c>
      <c r="B78" s="81" t="s">
        <v>230</v>
      </c>
      <c r="C78" s="184">
        <f>SUM(C79:C81)</f>
        <v>0</v>
      </c>
      <c r="D78" s="184">
        <v>0</v>
      </c>
      <c r="E78" s="184">
        <f>SUM(E79:E81)</f>
        <v>0</v>
      </c>
      <c r="F78" s="84">
        <f>SUM(F79:F81)</f>
        <v>0</v>
      </c>
    </row>
    <row r="79" spans="1:6" s="393" customFormat="1" ht="12" customHeight="1">
      <c r="A79" s="131" t="s">
        <v>251</v>
      </c>
      <c r="B79" s="121" t="s">
        <v>231</v>
      </c>
      <c r="C79" s="190"/>
      <c r="D79" s="343"/>
      <c r="E79" s="343"/>
      <c r="F79" s="598"/>
    </row>
    <row r="80" spans="1:6" s="393" customFormat="1" ht="12" customHeight="1">
      <c r="A80" s="132" t="s">
        <v>252</v>
      </c>
      <c r="B80" s="122" t="s">
        <v>232</v>
      </c>
      <c r="C80" s="190"/>
      <c r="D80" s="343"/>
      <c r="E80" s="343"/>
      <c r="F80" s="598"/>
    </row>
    <row r="81" spans="1:6" s="393" customFormat="1" ht="12" customHeight="1" thickBot="1">
      <c r="A81" s="133" t="s">
        <v>253</v>
      </c>
      <c r="B81" s="123" t="s">
        <v>233</v>
      </c>
      <c r="C81" s="190"/>
      <c r="D81" s="343"/>
      <c r="E81" s="343"/>
      <c r="F81" s="598"/>
    </row>
    <row r="82" spans="1:6" s="393" customFormat="1" ht="12" customHeight="1" thickBot="1">
      <c r="A82" s="134" t="s">
        <v>234</v>
      </c>
      <c r="B82" s="81" t="s">
        <v>254</v>
      </c>
      <c r="C82" s="184">
        <f>SUM(C83:C86)</f>
        <v>0</v>
      </c>
      <c r="D82" s="184">
        <v>0</v>
      </c>
      <c r="E82" s="184">
        <f>SUM(E83:E86)</f>
        <v>0</v>
      </c>
      <c r="F82" s="84">
        <f>SUM(F83:F86)</f>
        <v>0</v>
      </c>
    </row>
    <row r="83" spans="1:6" s="393" customFormat="1" ht="18" customHeight="1">
      <c r="A83" s="135" t="s">
        <v>235</v>
      </c>
      <c r="B83" s="121" t="s">
        <v>236</v>
      </c>
      <c r="C83" s="190"/>
      <c r="D83" s="343"/>
      <c r="E83" s="343"/>
      <c r="F83" s="598"/>
    </row>
    <row r="84" spans="1:6" s="393" customFormat="1" ht="12" customHeight="1">
      <c r="A84" s="136" t="s">
        <v>237</v>
      </c>
      <c r="B84" s="122" t="s">
        <v>238</v>
      </c>
      <c r="C84" s="190"/>
      <c r="D84" s="343"/>
      <c r="E84" s="343"/>
      <c r="F84" s="598"/>
    </row>
    <row r="85" spans="1:6" s="393" customFormat="1" ht="12" customHeight="1">
      <c r="A85" s="136" t="s">
        <v>239</v>
      </c>
      <c r="B85" s="122" t="s">
        <v>240</v>
      </c>
      <c r="C85" s="190"/>
      <c r="D85" s="343"/>
      <c r="E85" s="343"/>
      <c r="F85" s="598"/>
    </row>
    <row r="86" spans="1:9" s="392" customFormat="1" ht="12" customHeight="1" thickBot="1">
      <c r="A86" s="137" t="s">
        <v>241</v>
      </c>
      <c r="B86" s="123" t="s">
        <v>242</v>
      </c>
      <c r="C86" s="190"/>
      <c r="D86" s="391"/>
      <c r="E86" s="391"/>
      <c r="F86" s="599"/>
      <c r="H86" s="393"/>
      <c r="I86" s="393"/>
    </row>
    <row r="87" spans="1:9" s="392" customFormat="1" ht="12" customHeight="1" thickBot="1">
      <c r="A87" s="134" t="s">
        <v>243</v>
      </c>
      <c r="B87" s="81" t="s">
        <v>382</v>
      </c>
      <c r="C87" s="193"/>
      <c r="D87" s="193"/>
      <c r="E87" s="193"/>
      <c r="F87" s="600"/>
      <c r="H87" s="393"/>
      <c r="I87" s="393"/>
    </row>
    <row r="88" spans="1:9" s="392" customFormat="1" ht="12" customHeight="1" thickBot="1">
      <c r="A88" s="134" t="s">
        <v>403</v>
      </c>
      <c r="B88" s="81" t="s">
        <v>244</v>
      </c>
      <c r="C88" s="193"/>
      <c r="D88" s="391"/>
      <c r="E88" s="391"/>
      <c r="F88" s="599"/>
      <c r="H88" s="393"/>
      <c r="I88" s="393"/>
    </row>
    <row r="89" spans="1:9" s="392" customFormat="1" ht="12" customHeight="1" thickBot="1">
      <c r="A89" s="134" t="s">
        <v>404</v>
      </c>
      <c r="B89" s="128" t="s">
        <v>385</v>
      </c>
      <c r="C89" s="188">
        <f>+C66+C70+C75+C78+C82+C88+C87</f>
        <v>0</v>
      </c>
      <c r="D89" s="188">
        <v>106409</v>
      </c>
      <c r="E89" s="188">
        <f>+E66+E70+E75+E78+E82+E88+E87</f>
        <v>0</v>
      </c>
      <c r="F89" s="365">
        <f>+F66+F70+F75+F78+F82+F88+F87</f>
        <v>106409</v>
      </c>
      <c r="H89" s="393"/>
      <c r="I89" s="393"/>
    </row>
    <row r="90" spans="1:9" s="392" customFormat="1" ht="12" customHeight="1" thickBot="1">
      <c r="A90" s="138" t="s">
        <v>405</v>
      </c>
      <c r="B90" s="129" t="s">
        <v>406</v>
      </c>
      <c r="C90" s="188">
        <f>+C65+C89</f>
        <v>218592</v>
      </c>
      <c r="D90" s="188">
        <v>335488</v>
      </c>
      <c r="E90" s="188">
        <f>+E65+E89</f>
        <v>6270</v>
      </c>
      <c r="F90" s="365">
        <f>+F65+F89</f>
        <v>341757</v>
      </c>
      <c r="H90" s="393"/>
      <c r="I90" s="393"/>
    </row>
    <row r="91" spans="1:3" s="393" customFormat="1" ht="15" customHeight="1" thickBot="1">
      <c r="A91" s="78"/>
      <c r="B91" s="394"/>
      <c r="C91" s="111"/>
    </row>
    <row r="92" spans="1:6" s="386" customFormat="1" ht="16.5" customHeight="1" thickBot="1">
      <c r="A92" s="79"/>
      <c r="B92" s="79" t="s">
        <v>44</v>
      </c>
      <c r="C92" s="240"/>
      <c r="D92" s="395"/>
      <c r="E92" s="396"/>
      <c r="F92" s="396"/>
    </row>
    <row r="93" spans="1:6" s="392" customFormat="1" ht="12" customHeight="1" thickBot="1">
      <c r="A93" s="118" t="s">
        <v>7</v>
      </c>
      <c r="B93" s="20" t="s">
        <v>410</v>
      </c>
      <c r="C93" s="194">
        <f>+C94+C95+C96+C97+C98+C111</f>
        <v>80691</v>
      </c>
      <c r="D93" s="194">
        <v>113534</v>
      </c>
      <c r="E93" s="194">
        <f>+E94+E95+E96+E97+E98+E111</f>
        <v>6223</v>
      </c>
      <c r="F93" s="491">
        <f>+F94+F95+F96+F97+F98+F111</f>
        <v>123326</v>
      </c>
    </row>
    <row r="94" spans="1:10" ht="12" customHeight="1">
      <c r="A94" s="139" t="s">
        <v>66</v>
      </c>
      <c r="B94" s="4" t="s">
        <v>37</v>
      </c>
      <c r="C94" s="195">
        <v>16577</v>
      </c>
      <c r="D94" s="242">
        <v>19662</v>
      </c>
      <c r="E94" s="344">
        <v>2256</v>
      </c>
      <c r="F94" s="601">
        <f>SUM(D94:E94)</f>
        <v>21918</v>
      </c>
      <c r="G94" s="385">
        <v>24</v>
      </c>
      <c r="H94" s="385">
        <v>2178</v>
      </c>
      <c r="I94" s="385">
        <v>54</v>
      </c>
      <c r="J94" s="385">
        <f>SUM(G94:I94)</f>
        <v>2256</v>
      </c>
    </row>
    <row r="95" spans="1:10" ht="12" customHeight="1">
      <c r="A95" s="132" t="s">
        <v>67</v>
      </c>
      <c r="B95" s="2" t="s">
        <v>113</v>
      </c>
      <c r="C95" s="186">
        <v>5894</v>
      </c>
      <c r="D95" s="242">
        <v>6325</v>
      </c>
      <c r="E95" s="344">
        <v>254</v>
      </c>
      <c r="F95" s="601">
        <f aca="true" t="shared" si="3" ref="F95:F113">SUM(D95:E95)</f>
        <v>6579</v>
      </c>
      <c r="G95" s="385">
        <v>6</v>
      </c>
      <c r="H95" s="385">
        <v>248</v>
      </c>
      <c r="J95" s="385">
        <f>SUM(G95:I95)</f>
        <v>254</v>
      </c>
    </row>
    <row r="96" spans="1:10" ht="12" customHeight="1">
      <c r="A96" s="132" t="s">
        <v>68</v>
      </c>
      <c r="B96" s="2" t="s">
        <v>87</v>
      </c>
      <c r="C96" s="187">
        <v>50970</v>
      </c>
      <c r="D96" s="242">
        <v>52867</v>
      </c>
      <c r="E96" s="344">
        <v>-54</v>
      </c>
      <c r="F96" s="601">
        <f t="shared" si="3"/>
        <v>52813</v>
      </c>
      <c r="G96" s="385">
        <v>91</v>
      </c>
      <c r="H96" s="385">
        <v>-145</v>
      </c>
      <c r="J96" s="385">
        <f>SUM(G96:I96)</f>
        <v>-54</v>
      </c>
    </row>
    <row r="97" spans="1:10" ht="12" customHeight="1">
      <c r="A97" s="132" t="s">
        <v>69</v>
      </c>
      <c r="B97" s="5" t="s">
        <v>114</v>
      </c>
      <c r="C97" s="187">
        <v>5250</v>
      </c>
      <c r="D97" s="242">
        <v>6680</v>
      </c>
      <c r="E97" s="344">
        <v>1984</v>
      </c>
      <c r="F97" s="601">
        <f t="shared" si="3"/>
        <v>8664</v>
      </c>
      <c r="G97" s="385">
        <v>557</v>
      </c>
      <c r="H97" s="385">
        <v>871</v>
      </c>
      <c r="I97" s="385">
        <v>556</v>
      </c>
      <c r="J97" s="385">
        <f>SUM(G97:I97)</f>
        <v>1984</v>
      </c>
    </row>
    <row r="98" spans="1:10" ht="12" customHeight="1">
      <c r="A98" s="132" t="s">
        <v>77</v>
      </c>
      <c r="B98" s="13" t="s">
        <v>115</v>
      </c>
      <c r="C98" s="187">
        <v>2000</v>
      </c>
      <c r="D98" s="242">
        <v>10745</v>
      </c>
      <c r="E98" s="344">
        <v>150</v>
      </c>
      <c r="F98" s="601">
        <f t="shared" si="3"/>
        <v>10895</v>
      </c>
      <c r="G98" s="385">
        <v>150</v>
      </c>
      <c r="J98" s="385">
        <f>SUM(G98:I98)</f>
        <v>150</v>
      </c>
    </row>
    <row r="99" spans="1:7" ht="12" customHeight="1">
      <c r="A99" s="132" t="s">
        <v>70</v>
      </c>
      <c r="B99" s="2" t="s">
        <v>407</v>
      </c>
      <c r="C99" s="187"/>
      <c r="D99" s="242">
        <v>5343</v>
      </c>
      <c r="E99" s="344"/>
      <c r="F99" s="601">
        <f t="shared" si="3"/>
        <v>5343</v>
      </c>
      <c r="G99" s="533"/>
    </row>
    <row r="100" spans="1:6" ht="12" customHeight="1">
      <c r="A100" s="132" t="s">
        <v>71</v>
      </c>
      <c r="B100" s="57" t="s">
        <v>348</v>
      </c>
      <c r="C100" s="187"/>
      <c r="D100" s="242">
        <v>0</v>
      </c>
      <c r="E100" s="344">
        <f aca="true" t="shared" si="4" ref="E100:E109">SUM(C100:D100)</f>
        <v>0</v>
      </c>
      <c r="F100" s="601">
        <f t="shared" si="3"/>
        <v>0</v>
      </c>
    </row>
    <row r="101" spans="1:6" ht="12" customHeight="1">
      <c r="A101" s="132" t="s">
        <v>78</v>
      </c>
      <c r="B101" s="57" t="s">
        <v>347</v>
      </c>
      <c r="C101" s="187"/>
      <c r="D101" s="242">
        <v>0</v>
      </c>
      <c r="E101" s="344">
        <f t="shared" si="4"/>
        <v>0</v>
      </c>
      <c r="F101" s="601">
        <f t="shared" si="3"/>
        <v>0</v>
      </c>
    </row>
    <row r="102" spans="1:6" ht="12" customHeight="1">
      <c r="A102" s="132" t="s">
        <v>79</v>
      </c>
      <c r="B102" s="57" t="s">
        <v>260</v>
      </c>
      <c r="C102" s="187"/>
      <c r="D102" s="242">
        <v>0</v>
      </c>
      <c r="E102" s="344">
        <f t="shared" si="4"/>
        <v>0</v>
      </c>
      <c r="F102" s="601">
        <f t="shared" si="3"/>
        <v>0</v>
      </c>
    </row>
    <row r="103" spans="1:6" ht="12" customHeight="1">
      <c r="A103" s="132" t="s">
        <v>80</v>
      </c>
      <c r="B103" s="58" t="s">
        <v>261</v>
      </c>
      <c r="C103" s="187"/>
      <c r="D103" s="242">
        <v>0</v>
      </c>
      <c r="E103" s="344">
        <f t="shared" si="4"/>
        <v>0</v>
      </c>
      <c r="F103" s="601">
        <f t="shared" si="3"/>
        <v>0</v>
      </c>
    </row>
    <row r="104" spans="1:6" ht="12" customHeight="1">
      <c r="A104" s="132" t="s">
        <v>81</v>
      </c>
      <c r="B104" s="58" t="s">
        <v>262</v>
      </c>
      <c r="C104" s="187"/>
      <c r="D104" s="242">
        <v>0</v>
      </c>
      <c r="E104" s="344">
        <f t="shared" si="4"/>
        <v>0</v>
      </c>
      <c r="F104" s="601">
        <f t="shared" si="3"/>
        <v>0</v>
      </c>
    </row>
    <row r="105" spans="1:6" ht="12" customHeight="1">
      <c r="A105" s="132" t="s">
        <v>83</v>
      </c>
      <c r="B105" s="57" t="s">
        <v>263</v>
      </c>
      <c r="C105" s="187"/>
      <c r="D105" s="242">
        <v>0</v>
      </c>
      <c r="E105" s="344">
        <f t="shared" si="4"/>
        <v>0</v>
      </c>
      <c r="F105" s="601">
        <f t="shared" si="3"/>
        <v>0</v>
      </c>
    </row>
    <row r="106" spans="1:6" ht="12" customHeight="1">
      <c r="A106" s="132" t="s">
        <v>116</v>
      </c>
      <c r="B106" s="57" t="s">
        <v>264</v>
      </c>
      <c r="C106" s="187"/>
      <c r="D106" s="242">
        <v>0</v>
      </c>
      <c r="E106" s="344">
        <f t="shared" si="4"/>
        <v>0</v>
      </c>
      <c r="F106" s="601">
        <f t="shared" si="3"/>
        <v>0</v>
      </c>
    </row>
    <row r="107" spans="1:6" ht="12" customHeight="1">
      <c r="A107" s="132" t="s">
        <v>258</v>
      </c>
      <c r="B107" s="58" t="s">
        <v>265</v>
      </c>
      <c r="C107" s="187"/>
      <c r="D107" s="242">
        <v>0</v>
      </c>
      <c r="E107" s="344">
        <f t="shared" si="4"/>
        <v>0</v>
      </c>
      <c r="F107" s="601">
        <f t="shared" si="3"/>
        <v>0</v>
      </c>
    </row>
    <row r="108" spans="1:6" ht="12" customHeight="1">
      <c r="A108" s="140" t="s">
        <v>259</v>
      </c>
      <c r="B108" s="59" t="s">
        <v>266</v>
      </c>
      <c r="C108" s="187"/>
      <c r="D108" s="242">
        <v>0</v>
      </c>
      <c r="E108" s="344">
        <f t="shared" si="4"/>
        <v>0</v>
      </c>
      <c r="F108" s="601">
        <f t="shared" si="3"/>
        <v>0</v>
      </c>
    </row>
    <row r="109" spans="1:6" ht="12" customHeight="1">
      <c r="A109" s="132" t="s">
        <v>345</v>
      </c>
      <c r="B109" s="59" t="s">
        <v>267</v>
      </c>
      <c r="C109" s="187"/>
      <c r="D109" s="242">
        <v>0</v>
      </c>
      <c r="E109" s="344">
        <f t="shared" si="4"/>
        <v>0</v>
      </c>
      <c r="F109" s="601">
        <f t="shared" si="3"/>
        <v>0</v>
      </c>
    </row>
    <row r="110" spans="1:6" ht="12" customHeight="1">
      <c r="A110" s="132" t="s">
        <v>346</v>
      </c>
      <c r="B110" s="58" t="s">
        <v>268</v>
      </c>
      <c r="C110" s="186"/>
      <c r="D110" s="242">
        <v>5402</v>
      </c>
      <c r="E110" s="344">
        <v>150</v>
      </c>
      <c r="F110" s="601">
        <f t="shared" si="3"/>
        <v>5552</v>
      </c>
    </row>
    <row r="111" spans="1:9" ht="12" customHeight="1">
      <c r="A111" s="132" t="s">
        <v>350</v>
      </c>
      <c r="B111" s="5" t="s">
        <v>38</v>
      </c>
      <c r="C111" s="186"/>
      <c r="D111" s="242">
        <v>20824</v>
      </c>
      <c r="E111" s="344">
        <v>1633</v>
      </c>
      <c r="F111" s="601">
        <f t="shared" si="3"/>
        <v>22457</v>
      </c>
      <c r="G111" s="385">
        <v>1284</v>
      </c>
      <c r="H111" s="385">
        <v>349</v>
      </c>
      <c r="I111" s="385">
        <f>SUM(G111:H111)</f>
        <v>1633</v>
      </c>
    </row>
    <row r="112" spans="1:6" ht="12" customHeight="1">
      <c r="A112" s="133" t="s">
        <v>351</v>
      </c>
      <c r="B112" s="2" t="s">
        <v>408</v>
      </c>
      <c r="C112" s="187"/>
      <c r="D112" s="242">
        <v>20824</v>
      </c>
      <c r="E112" s="344">
        <v>1633</v>
      </c>
      <c r="F112" s="601">
        <f t="shared" si="3"/>
        <v>22457</v>
      </c>
    </row>
    <row r="113" spans="1:6" ht="12" customHeight="1" thickBot="1">
      <c r="A113" s="141" t="s">
        <v>352</v>
      </c>
      <c r="B113" s="60" t="s">
        <v>409</v>
      </c>
      <c r="C113" s="196"/>
      <c r="D113" s="242">
        <v>0</v>
      </c>
      <c r="E113" s="242"/>
      <c r="F113" s="601">
        <f t="shared" si="3"/>
        <v>0</v>
      </c>
    </row>
    <row r="114" spans="1:6" ht="12" customHeight="1" thickBot="1">
      <c r="A114" s="22" t="s">
        <v>8</v>
      </c>
      <c r="B114" s="19" t="s">
        <v>269</v>
      </c>
      <c r="C114" s="184">
        <f>+C115+C117+C119</f>
        <v>6269</v>
      </c>
      <c r="D114" s="184">
        <v>37954</v>
      </c>
      <c r="E114" s="184">
        <f>+E115+E117+E119</f>
        <v>-150</v>
      </c>
      <c r="F114" s="84">
        <f>+F115+F117+F119</f>
        <v>37804</v>
      </c>
    </row>
    <row r="115" spans="1:7" ht="12" customHeight="1">
      <c r="A115" s="131" t="s">
        <v>72</v>
      </c>
      <c r="B115" s="2" t="s">
        <v>133</v>
      </c>
      <c r="C115" s="185">
        <v>6269</v>
      </c>
      <c r="D115" s="242">
        <v>37829</v>
      </c>
      <c r="E115" s="344">
        <v>-150</v>
      </c>
      <c r="F115" s="601">
        <f>SUM(D115:E115)</f>
        <v>37679</v>
      </c>
      <c r="G115" s="385">
        <v>-150</v>
      </c>
    </row>
    <row r="116" spans="1:6" ht="12" customHeight="1">
      <c r="A116" s="131" t="s">
        <v>73</v>
      </c>
      <c r="B116" s="6" t="s">
        <v>273</v>
      </c>
      <c r="C116" s="185"/>
      <c r="D116" s="242">
        <v>0</v>
      </c>
      <c r="E116" s="344"/>
      <c r="F116" s="601">
        <f aca="true" t="shared" si="5" ref="F116:F127">SUM(D116:E116)</f>
        <v>0</v>
      </c>
    </row>
    <row r="117" spans="1:6" ht="12" customHeight="1">
      <c r="A117" s="131" t="s">
        <v>74</v>
      </c>
      <c r="B117" s="6" t="s">
        <v>117</v>
      </c>
      <c r="C117" s="186"/>
      <c r="D117" s="242">
        <v>125</v>
      </c>
      <c r="E117" s="344"/>
      <c r="F117" s="601">
        <f t="shared" si="5"/>
        <v>125</v>
      </c>
    </row>
    <row r="118" spans="1:6" ht="12" customHeight="1">
      <c r="A118" s="131" t="s">
        <v>75</v>
      </c>
      <c r="B118" s="6" t="s">
        <v>274</v>
      </c>
      <c r="C118" s="198"/>
      <c r="D118" s="242">
        <v>0</v>
      </c>
      <c r="E118" s="242"/>
      <c r="F118" s="601">
        <f t="shared" si="5"/>
        <v>0</v>
      </c>
    </row>
    <row r="119" spans="1:6" ht="12" customHeight="1">
      <c r="A119" s="131" t="s">
        <v>76</v>
      </c>
      <c r="B119" s="83" t="s">
        <v>136</v>
      </c>
      <c r="C119" s="198"/>
      <c r="D119" s="242">
        <v>0</v>
      </c>
      <c r="E119" s="242"/>
      <c r="F119" s="601">
        <f t="shared" si="5"/>
        <v>0</v>
      </c>
    </row>
    <row r="120" spans="1:6" ht="12" customHeight="1">
      <c r="A120" s="131" t="s">
        <v>82</v>
      </c>
      <c r="B120" s="82" t="s">
        <v>334</v>
      </c>
      <c r="C120" s="198"/>
      <c r="D120" s="242">
        <v>0</v>
      </c>
      <c r="E120" s="242"/>
      <c r="F120" s="601">
        <f t="shared" si="5"/>
        <v>0</v>
      </c>
    </row>
    <row r="121" spans="1:6" ht="12" customHeight="1">
      <c r="A121" s="131" t="s">
        <v>84</v>
      </c>
      <c r="B121" s="119" t="s">
        <v>279</v>
      </c>
      <c r="C121" s="198"/>
      <c r="D121" s="242">
        <v>0</v>
      </c>
      <c r="E121" s="242"/>
      <c r="F121" s="601">
        <f t="shared" si="5"/>
        <v>0</v>
      </c>
    </row>
    <row r="122" spans="1:6" ht="12" customHeight="1">
      <c r="A122" s="131" t="s">
        <v>118</v>
      </c>
      <c r="B122" s="58" t="s">
        <v>262</v>
      </c>
      <c r="C122" s="198"/>
      <c r="D122" s="242">
        <v>0</v>
      </c>
      <c r="E122" s="242"/>
      <c r="F122" s="601">
        <f t="shared" si="5"/>
        <v>0</v>
      </c>
    </row>
    <row r="123" spans="1:6" ht="12" customHeight="1">
      <c r="A123" s="131" t="s">
        <v>119</v>
      </c>
      <c r="B123" s="58" t="s">
        <v>278</v>
      </c>
      <c r="C123" s="198"/>
      <c r="D123" s="242">
        <v>0</v>
      </c>
      <c r="E123" s="242"/>
      <c r="F123" s="601">
        <f t="shared" si="5"/>
        <v>0</v>
      </c>
    </row>
    <row r="124" spans="1:6" ht="12" customHeight="1">
      <c r="A124" s="131" t="s">
        <v>120</v>
      </c>
      <c r="B124" s="58" t="s">
        <v>277</v>
      </c>
      <c r="C124" s="198"/>
      <c r="D124" s="242">
        <v>0</v>
      </c>
      <c r="E124" s="242"/>
      <c r="F124" s="601">
        <f t="shared" si="5"/>
        <v>0</v>
      </c>
    </row>
    <row r="125" spans="1:6" ht="12" customHeight="1">
      <c r="A125" s="131" t="s">
        <v>270</v>
      </c>
      <c r="B125" s="58" t="s">
        <v>265</v>
      </c>
      <c r="C125" s="198"/>
      <c r="D125" s="242">
        <v>0</v>
      </c>
      <c r="E125" s="242"/>
      <c r="F125" s="601">
        <f t="shared" si="5"/>
        <v>0</v>
      </c>
    </row>
    <row r="126" spans="1:6" ht="12" customHeight="1">
      <c r="A126" s="131" t="s">
        <v>271</v>
      </c>
      <c r="B126" s="58" t="s">
        <v>276</v>
      </c>
      <c r="C126" s="198"/>
      <c r="D126" s="242">
        <v>0</v>
      </c>
      <c r="E126" s="242"/>
      <c r="F126" s="601">
        <f t="shared" si="5"/>
        <v>0</v>
      </c>
    </row>
    <row r="127" spans="1:6" ht="12" customHeight="1" thickBot="1">
      <c r="A127" s="140" t="s">
        <v>272</v>
      </c>
      <c r="B127" s="58" t="s">
        <v>275</v>
      </c>
      <c r="C127" s="199"/>
      <c r="D127" s="242">
        <v>0</v>
      </c>
      <c r="E127" s="242"/>
      <c r="F127" s="601">
        <f t="shared" si="5"/>
        <v>0</v>
      </c>
    </row>
    <row r="128" spans="1:6" ht="12" customHeight="1" thickBot="1">
      <c r="A128" s="22" t="s">
        <v>9</v>
      </c>
      <c r="B128" s="48" t="s">
        <v>355</v>
      </c>
      <c r="C128" s="184">
        <f>+C93+C114</f>
        <v>86960</v>
      </c>
      <c r="D128" s="184">
        <v>151488</v>
      </c>
      <c r="E128" s="184">
        <f>+E93+E114</f>
        <v>6073</v>
      </c>
      <c r="F128" s="84">
        <f>+F93+F114</f>
        <v>161130</v>
      </c>
    </row>
    <row r="129" spans="1:6" ht="12" customHeight="1" thickBot="1">
      <c r="A129" s="22" t="s">
        <v>10</v>
      </c>
      <c r="B129" s="48" t="s">
        <v>356</v>
      </c>
      <c r="C129" s="184">
        <f>+C130+C131+C132</f>
        <v>0</v>
      </c>
      <c r="D129" s="184">
        <v>0</v>
      </c>
      <c r="E129" s="184">
        <f>+E130+E131+E132</f>
        <v>0</v>
      </c>
      <c r="F129" s="84">
        <f>+F130+F131+F132</f>
        <v>0</v>
      </c>
    </row>
    <row r="130" spans="1:6" s="392" customFormat="1" ht="12" customHeight="1">
      <c r="A130" s="131" t="s">
        <v>170</v>
      </c>
      <c r="B130" s="3" t="s">
        <v>412</v>
      </c>
      <c r="C130" s="198"/>
      <c r="D130" s="391"/>
      <c r="E130" s="391"/>
      <c r="F130" s="599"/>
    </row>
    <row r="131" spans="1:6" ht="12" customHeight="1">
      <c r="A131" s="131" t="s">
        <v>173</v>
      </c>
      <c r="B131" s="3" t="s">
        <v>364</v>
      </c>
      <c r="C131" s="198"/>
      <c r="D131" s="242"/>
      <c r="E131" s="242"/>
      <c r="F131" s="602"/>
    </row>
    <row r="132" spans="1:6" ht="12" customHeight="1" thickBot="1">
      <c r="A132" s="140" t="s">
        <v>174</v>
      </c>
      <c r="B132" s="1" t="s">
        <v>411</v>
      </c>
      <c r="C132" s="198"/>
      <c r="D132" s="242"/>
      <c r="E132" s="242"/>
      <c r="F132" s="602"/>
    </row>
    <row r="133" spans="1:6" ht="12" customHeight="1" thickBot="1">
      <c r="A133" s="22" t="s">
        <v>11</v>
      </c>
      <c r="B133" s="48" t="s">
        <v>357</v>
      </c>
      <c r="C133" s="184">
        <f>+C134+C135+C136+C137+C138+C139</f>
        <v>0</v>
      </c>
      <c r="D133" s="184">
        <v>60000</v>
      </c>
      <c r="E133" s="184">
        <f>+E134+E135+E136+E137+E138+E139</f>
        <v>0</v>
      </c>
      <c r="F133" s="84">
        <f>+F134+F135+F136+F137+F138+F139</f>
        <v>60000</v>
      </c>
    </row>
    <row r="134" spans="1:6" ht="12" customHeight="1">
      <c r="A134" s="131" t="s">
        <v>59</v>
      </c>
      <c r="B134" s="3" t="s">
        <v>366</v>
      </c>
      <c r="C134" s="198"/>
      <c r="D134" s="242">
        <v>60000</v>
      </c>
      <c r="E134" s="242"/>
      <c r="F134" s="602">
        <f>SUM(D134:E134)</f>
        <v>60000</v>
      </c>
    </row>
    <row r="135" spans="1:6" ht="12" customHeight="1">
      <c r="A135" s="131" t="s">
        <v>60</v>
      </c>
      <c r="B135" s="3" t="s">
        <v>358</v>
      </c>
      <c r="C135" s="198"/>
      <c r="D135" s="242"/>
      <c r="E135" s="242"/>
      <c r="F135" s="602"/>
    </row>
    <row r="136" spans="1:6" ht="12" customHeight="1">
      <c r="A136" s="131" t="s">
        <v>61</v>
      </c>
      <c r="B136" s="3" t="s">
        <v>359</v>
      </c>
      <c r="C136" s="198"/>
      <c r="D136" s="242"/>
      <c r="E136" s="242"/>
      <c r="F136" s="602"/>
    </row>
    <row r="137" spans="1:6" ht="12" customHeight="1">
      <c r="A137" s="131" t="s">
        <v>105</v>
      </c>
      <c r="B137" s="3" t="s">
        <v>429</v>
      </c>
      <c r="C137" s="198"/>
      <c r="D137" s="242"/>
      <c r="E137" s="242"/>
      <c r="F137" s="602"/>
    </row>
    <row r="138" spans="1:6" ht="12" customHeight="1">
      <c r="A138" s="131" t="s">
        <v>106</v>
      </c>
      <c r="B138" s="3" t="s">
        <v>361</v>
      </c>
      <c r="C138" s="198"/>
      <c r="D138" s="242"/>
      <c r="E138" s="242"/>
      <c r="F138" s="602"/>
    </row>
    <row r="139" spans="1:6" s="392" customFormat="1" ht="12" customHeight="1" thickBot="1">
      <c r="A139" s="140" t="s">
        <v>107</v>
      </c>
      <c r="B139" s="1" t="s">
        <v>362</v>
      </c>
      <c r="C139" s="198"/>
      <c r="D139" s="391"/>
      <c r="E139" s="391"/>
      <c r="F139" s="599"/>
    </row>
    <row r="140" spans="1:14" ht="12" customHeight="1" thickBot="1">
      <c r="A140" s="22" t="s">
        <v>12</v>
      </c>
      <c r="B140" s="48" t="s">
        <v>425</v>
      </c>
      <c r="C140" s="188">
        <f>+C141+C142+C144+C145+C143</f>
        <v>131632</v>
      </c>
      <c r="D140" s="188">
        <v>124000</v>
      </c>
      <c r="E140" s="188">
        <f>+E141+E142+E144+E145+E143</f>
        <v>197</v>
      </c>
      <c r="F140" s="365">
        <f>+F141+F142+F144+F145+F143</f>
        <v>120627</v>
      </c>
      <c r="N140" s="397"/>
    </row>
    <row r="141" spans="1:6" ht="11.25">
      <c r="A141" s="131" t="s">
        <v>62</v>
      </c>
      <c r="B141" s="3" t="s">
        <v>280</v>
      </c>
      <c r="C141" s="198"/>
      <c r="D141" s="242"/>
      <c r="E141" s="242"/>
      <c r="F141" s="602"/>
    </row>
    <row r="142" spans="1:6" ht="12" customHeight="1">
      <c r="A142" s="131" t="s">
        <v>63</v>
      </c>
      <c r="B142" s="3" t="s">
        <v>281</v>
      </c>
      <c r="C142" s="198"/>
      <c r="D142" s="242"/>
      <c r="E142" s="242"/>
      <c r="F142" s="602"/>
    </row>
    <row r="143" spans="1:10" ht="12" customHeight="1">
      <c r="A143" s="131" t="s">
        <v>194</v>
      </c>
      <c r="B143" s="3" t="s">
        <v>424</v>
      </c>
      <c r="C143" s="198">
        <v>131632</v>
      </c>
      <c r="D143" s="242">
        <v>120430</v>
      </c>
      <c r="E143" s="344">
        <v>197</v>
      </c>
      <c r="F143" s="601">
        <f>SUM(D143:E143)</f>
        <v>120627</v>
      </c>
      <c r="G143" s="385">
        <v>53</v>
      </c>
      <c r="H143" s="385">
        <v>144</v>
      </c>
      <c r="I143" s="385">
        <f>SUM(G143:H143)</f>
        <v>197</v>
      </c>
      <c r="J143" s="533"/>
    </row>
    <row r="144" spans="1:6" s="392" customFormat="1" ht="12" customHeight="1">
      <c r="A144" s="131" t="s">
        <v>195</v>
      </c>
      <c r="B144" s="3" t="s">
        <v>371</v>
      </c>
      <c r="C144" s="198"/>
      <c r="D144" s="242"/>
      <c r="E144" s="242"/>
      <c r="F144" s="602"/>
    </row>
    <row r="145" spans="1:6" s="392" customFormat="1" ht="12" customHeight="1" thickBot="1">
      <c r="A145" s="140" t="s">
        <v>196</v>
      </c>
      <c r="B145" s="1" t="s">
        <v>300</v>
      </c>
      <c r="C145" s="198"/>
      <c r="D145" s="391"/>
      <c r="E145" s="391"/>
      <c r="F145" s="599"/>
    </row>
    <row r="146" spans="1:6" s="392" customFormat="1" ht="12" customHeight="1" thickBot="1">
      <c r="A146" s="22" t="s">
        <v>13</v>
      </c>
      <c r="B146" s="48" t="s">
        <v>372</v>
      </c>
      <c r="C146" s="200">
        <f>+C147+C148+C149+C150+C151</f>
        <v>0</v>
      </c>
      <c r="D146" s="200">
        <v>0</v>
      </c>
      <c r="E146" s="200">
        <f>+E147+E148+E149+E150+E151</f>
        <v>0</v>
      </c>
      <c r="F146" s="506">
        <f>+F147+F148+F149+F150+F151</f>
        <v>0</v>
      </c>
    </row>
    <row r="147" spans="1:6" s="392" customFormat="1" ht="12" customHeight="1">
      <c r="A147" s="131" t="s">
        <v>64</v>
      </c>
      <c r="B147" s="3" t="s">
        <v>367</v>
      </c>
      <c r="C147" s="198"/>
      <c r="D147" s="391"/>
      <c r="E147" s="391"/>
      <c r="F147" s="599"/>
    </row>
    <row r="148" spans="1:6" s="392" customFormat="1" ht="12" customHeight="1">
      <c r="A148" s="131" t="s">
        <v>65</v>
      </c>
      <c r="B148" s="3" t="s">
        <v>374</v>
      </c>
      <c r="C148" s="198"/>
      <c r="D148" s="391"/>
      <c r="E148" s="391"/>
      <c r="F148" s="599"/>
    </row>
    <row r="149" spans="1:6" s="392" customFormat="1" ht="12" customHeight="1">
      <c r="A149" s="131" t="s">
        <v>206</v>
      </c>
      <c r="B149" s="3" t="s">
        <v>369</v>
      </c>
      <c r="C149" s="198"/>
      <c r="D149" s="391"/>
      <c r="E149" s="391"/>
      <c r="F149" s="599"/>
    </row>
    <row r="150" spans="1:6" s="392" customFormat="1" ht="12" customHeight="1">
      <c r="A150" s="131" t="s">
        <v>207</v>
      </c>
      <c r="B150" s="3" t="s">
        <v>413</v>
      </c>
      <c r="C150" s="198"/>
      <c r="D150" s="391"/>
      <c r="E150" s="391"/>
      <c r="F150" s="599"/>
    </row>
    <row r="151" spans="1:6" ht="12.75" customHeight="1" thickBot="1">
      <c r="A151" s="140" t="s">
        <v>373</v>
      </c>
      <c r="B151" s="1" t="s">
        <v>376</v>
      </c>
      <c r="C151" s="199"/>
      <c r="D151" s="242"/>
      <c r="E151" s="242"/>
      <c r="F151" s="602"/>
    </row>
    <row r="152" spans="1:6" ht="12.75" customHeight="1" thickBot="1">
      <c r="A152" s="162" t="s">
        <v>14</v>
      </c>
      <c r="B152" s="48" t="s">
        <v>377</v>
      </c>
      <c r="C152" s="200"/>
      <c r="D152" s="200"/>
      <c r="E152" s="200"/>
      <c r="F152" s="506"/>
    </row>
    <row r="153" spans="1:6" ht="12.75" customHeight="1" thickBot="1">
      <c r="A153" s="162" t="s">
        <v>15</v>
      </c>
      <c r="B153" s="48" t="s">
        <v>378</v>
      </c>
      <c r="C153" s="200"/>
      <c r="D153" s="242"/>
      <c r="E153" s="242"/>
      <c r="F153" s="602"/>
    </row>
    <row r="154" spans="1:6" ht="12" customHeight="1" thickBot="1">
      <c r="A154" s="22" t="s">
        <v>16</v>
      </c>
      <c r="B154" s="48" t="s">
        <v>380</v>
      </c>
      <c r="C154" s="202">
        <f>+C129+C133+C140+C146+C152+C153</f>
        <v>131632</v>
      </c>
      <c r="D154" s="202">
        <v>184000</v>
      </c>
      <c r="E154" s="202">
        <f>+E129+E133+E140+E146+E152+E153</f>
        <v>197</v>
      </c>
      <c r="F154" s="493">
        <f>+F129+F133+F140+F146+F152+F153</f>
        <v>180627</v>
      </c>
    </row>
    <row r="155" spans="1:6" ht="15" customHeight="1" thickBot="1">
      <c r="A155" s="142" t="s">
        <v>17</v>
      </c>
      <c r="B155" s="398" t="s">
        <v>379</v>
      </c>
      <c r="C155" s="202">
        <f>+C128+C154</f>
        <v>218592</v>
      </c>
      <c r="D155" s="202">
        <v>335488</v>
      </c>
      <c r="E155" s="202">
        <f>+E128+E154</f>
        <v>6270</v>
      </c>
      <c r="F155" s="493">
        <f>+F128+F154</f>
        <v>341757</v>
      </c>
    </row>
    <row r="156" spans="1:6" ht="12" thickBot="1">
      <c r="A156" s="569"/>
      <c r="B156" s="327"/>
      <c r="C156" s="570"/>
      <c r="D156" s="570"/>
      <c r="E156" s="242"/>
      <c r="F156" s="602"/>
    </row>
    <row r="157" spans="1:6" ht="15" customHeight="1" thickBot="1">
      <c r="A157" s="399" t="s">
        <v>414</v>
      </c>
      <c r="B157" s="400"/>
      <c r="C157" s="401">
        <v>3.25</v>
      </c>
      <c r="D157" s="402">
        <v>3.25</v>
      </c>
      <c r="E157" s="403"/>
      <c r="F157" s="403">
        <v>3.25</v>
      </c>
    </row>
    <row r="158" spans="1:6" ht="14.25" customHeight="1" thickBot="1">
      <c r="A158" s="399" t="s">
        <v>129</v>
      </c>
      <c r="B158" s="400"/>
      <c r="C158" s="401">
        <v>6</v>
      </c>
      <c r="D158" s="402">
        <v>6</v>
      </c>
      <c r="E158" s="403"/>
      <c r="F158" s="403">
        <v>6</v>
      </c>
    </row>
  </sheetData>
  <sheetProtection formatCells="0"/>
  <mergeCells count="3">
    <mergeCell ref="B2:E2"/>
    <mergeCell ref="B3:E3"/>
    <mergeCell ref="C4:E4"/>
  </mergeCells>
  <printOptions horizontalCentered="1"/>
  <pageMargins left="0.3937007874015748" right="0.3937007874015748" top="0.1968503937007874" bottom="0.1968503937007874" header="0.7874015748031497" footer="0.7874015748031497"/>
  <pageSetup horizontalDpi="600" verticalDpi="600" orientation="portrait" paperSize="9" scale="69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zoomScale="130" zoomScaleNormal="130" workbookViewId="0" topLeftCell="A34">
      <selection activeCell="J52" sqref="J52"/>
    </sheetView>
  </sheetViews>
  <sheetFormatPr defaultColWidth="9.00390625" defaultRowHeight="12.75"/>
  <cols>
    <col min="1" max="1" width="8.875" style="333" customWidth="1"/>
    <col min="2" max="2" width="50.875" style="334" customWidth="1"/>
    <col min="3" max="6" width="11.875" style="316" customWidth="1"/>
    <col min="7" max="16384" width="9.375" style="316" customWidth="1"/>
  </cols>
  <sheetData>
    <row r="1" spans="1:3" s="311" customFormat="1" ht="21" customHeight="1" thickBot="1">
      <c r="A1" s="308"/>
      <c r="B1" s="309"/>
      <c r="C1" s="310" t="str">
        <f>+CONCATENATE("9.2. melléklet a ……/",LEFT(ÖSSZEFÜGGÉSEK!A5,4),". (….) önkormányzati rendelethez")</f>
        <v>9.2. melléklet a ……/2015. (….) önkormányzati rendelethez</v>
      </c>
    </row>
    <row r="2" spans="1:6" s="313" customFormat="1" ht="25.5" customHeight="1">
      <c r="A2" s="312" t="s">
        <v>127</v>
      </c>
      <c r="B2" s="629" t="s">
        <v>454</v>
      </c>
      <c r="C2" s="629"/>
      <c r="D2" s="629"/>
      <c r="E2" s="629"/>
      <c r="F2" s="559"/>
    </row>
    <row r="3" spans="1:6" s="313" customFormat="1" ht="11.25" thickBot="1">
      <c r="A3" s="314" t="s">
        <v>126</v>
      </c>
      <c r="B3" s="630" t="s">
        <v>308</v>
      </c>
      <c r="C3" s="630"/>
      <c r="D3" s="630"/>
      <c r="E3" s="630"/>
      <c r="F3" s="560"/>
    </row>
    <row r="4" spans="1:6" s="313" customFormat="1" ht="15.75" customHeight="1" thickBot="1">
      <c r="A4" s="631" t="s">
        <v>40</v>
      </c>
      <c r="B4" s="632"/>
      <c r="C4" s="632"/>
      <c r="D4" s="632"/>
      <c r="E4" s="632"/>
      <c r="F4" s="560"/>
    </row>
    <row r="5" spans="1:6" ht="12" thickBot="1">
      <c r="A5" s="79" t="s">
        <v>128</v>
      </c>
      <c r="B5" s="263" t="s">
        <v>41</v>
      </c>
      <c r="C5" s="239" t="s">
        <v>42</v>
      </c>
      <c r="D5" s="69" t="s">
        <v>500</v>
      </c>
      <c r="E5" s="374" t="s">
        <v>483</v>
      </c>
      <c r="F5" s="374" t="s">
        <v>576</v>
      </c>
    </row>
    <row r="6" spans="1:6" s="317" customFormat="1" ht="12.75" customHeight="1" thickBot="1">
      <c r="A6" s="370" t="s">
        <v>397</v>
      </c>
      <c r="B6" s="371" t="s">
        <v>398</v>
      </c>
      <c r="C6" s="372" t="s">
        <v>399</v>
      </c>
      <c r="D6" s="373"/>
      <c r="E6" s="373"/>
      <c r="F6" s="561"/>
    </row>
    <row r="7" spans="1:6" s="317" customFormat="1" ht="15.75" customHeight="1" thickBot="1">
      <c r="A7" s="318"/>
      <c r="B7" s="319" t="s">
        <v>43</v>
      </c>
      <c r="C7" s="320"/>
      <c r="D7" s="315"/>
      <c r="E7" s="315"/>
      <c r="F7" s="562"/>
    </row>
    <row r="8" spans="1:6" s="322" customFormat="1" ht="12" customHeight="1" thickBot="1">
      <c r="A8" s="68" t="s">
        <v>7</v>
      </c>
      <c r="B8" s="265" t="s">
        <v>415</v>
      </c>
      <c r="C8" s="249">
        <f>SUM(C9:C19)</f>
        <v>0</v>
      </c>
      <c r="D8" s="321"/>
      <c r="E8" s="321"/>
      <c r="F8" s="563"/>
    </row>
    <row r="9" spans="1:6" s="322" customFormat="1" ht="12" customHeight="1">
      <c r="A9" s="143" t="s">
        <v>66</v>
      </c>
      <c r="B9" s="226" t="s">
        <v>183</v>
      </c>
      <c r="C9" s="250"/>
      <c r="D9" s="321"/>
      <c r="E9" s="321"/>
      <c r="F9" s="563"/>
    </row>
    <row r="10" spans="1:6" s="322" customFormat="1" ht="12" customHeight="1">
      <c r="A10" s="144" t="s">
        <v>67</v>
      </c>
      <c r="B10" s="227" t="s">
        <v>184</v>
      </c>
      <c r="C10" s="87"/>
      <c r="D10" s="321"/>
      <c r="E10" s="321"/>
      <c r="F10" s="563"/>
    </row>
    <row r="11" spans="1:6" s="322" customFormat="1" ht="12" customHeight="1">
      <c r="A11" s="144" t="s">
        <v>68</v>
      </c>
      <c r="B11" s="227" t="s">
        <v>185</v>
      </c>
      <c r="C11" s="87"/>
      <c r="D11" s="321"/>
      <c r="E11" s="321"/>
      <c r="F11" s="563"/>
    </row>
    <row r="12" spans="1:6" s="322" customFormat="1" ht="12" customHeight="1">
      <c r="A12" s="144" t="s">
        <v>69</v>
      </c>
      <c r="B12" s="227" t="s">
        <v>186</v>
      </c>
      <c r="C12" s="87"/>
      <c r="D12" s="321"/>
      <c r="E12" s="321"/>
      <c r="F12" s="563"/>
    </row>
    <row r="13" spans="1:6" s="322" customFormat="1" ht="12" customHeight="1">
      <c r="A13" s="144" t="s">
        <v>88</v>
      </c>
      <c r="B13" s="227" t="s">
        <v>187</v>
      </c>
      <c r="C13" s="87"/>
      <c r="D13" s="321"/>
      <c r="E13" s="321"/>
      <c r="F13" s="563"/>
    </row>
    <row r="14" spans="1:6" s="322" customFormat="1" ht="12" customHeight="1">
      <c r="A14" s="144" t="s">
        <v>70</v>
      </c>
      <c r="B14" s="227" t="s">
        <v>309</v>
      </c>
      <c r="C14" s="87"/>
      <c r="D14" s="321"/>
      <c r="E14" s="321"/>
      <c r="F14" s="563"/>
    </row>
    <row r="15" spans="1:6" s="322" customFormat="1" ht="12" customHeight="1">
      <c r="A15" s="144" t="s">
        <v>71</v>
      </c>
      <c r="B15" s="236" t="s">
        <v>310</v>
      </c>
      <c r="C15" s="87"/>
      <c r="D15" s="321"/>
      <c r="E15" s="321"/>
      <c r="F15" s="563"/>
    </row>
    <row r="16" spans="1:6" s="322" customFormat="1" ht="12" customHeight="1">
      <c r="A16" s="144" t="s">
        <v>78</v>
      </c>
      <c r="B16" s="227" t="s">
        <v>190</v>
      </c>
      <c r="C16" s="114"/>
      <c r="D16" s="321"/>
      <c r="E16" s="321"/>
      <c r="F16" s="563"/>
    </row>
    <row r="17" spans="1:6" s="322" customFormat="1" ht="12" customHeight="1">
      <c r="A17" s="144" t="s">
        <v>79</v>
      </c>
      <c r="B17" s="227" t="s">
        <v>191</v>
      </c>
      <c r="C17" s="87"/>
      <c r="D17" s="321"/>
      <c r="E17" s="321"/>
      <c r="F17" s="563"/>
    </row>
    <row r="18" spans="1:6" s="322" customFormat="1" ht="12" customHeight="1">
      <c r="A18" s="144" t="s">
        <v>80</v>
      </c>
      <c r="B18" s="227" t="s">
        <v>340</v>
      </c>
      <c r="C18" s="251"/>
      <c r="D18" s="321"/>
      <c r="E18" s="321"/>
      <c r="F18" s="563"/>
    </row>
    <row r="19" spans="1:6" s="322" customFormat="1" ht="12" customHeight="1" thickBot="1">
      <c r="A19" s="144" t="s">
        <v>81</v>
      </c>
      <c r="B19" s="236" t="s">
        <v>192</v>
      </c>
      <c r="C19" s="251"/>
      <c r="D19" s="321"/>
      <c r="E19" s="321"/>
      <c r="F19" s="563"/>
    </row>
    <row r="20" spans="1:6" s="322" customFormat="1" ht="12" customHeight="1" thickBot="1">
      <c r="A20" s="68" t="s">
        <v>8</v>
      </c>
      <c r="B20" s="265" t="s">
        <v>311</v>
      </c>
      <c r="C20" s="249">
        <f>SUM(C21:C23)</f>
        <v>14327</v>
      </c>
      <c r="D20" s="249">
        <v>7327</v>
      </c>
      <c r="E20" s="249">
        <f>SUM(E21:E23)</f>
        <v>0</v>
      </c>
      <c r="F20" s="92">
        <f>SUM(F21:F23)</f>
        <v>7327</v>
      </c>
    </row>
    <row r="21" spans="1:6" s="322" customFormat="1" ht="12" customHeight="1">
      <c r="A21" s="144" t="s">
        <v>72</v>
      </c>
      <c r="B21" s="234" t="s">
        <v>161</v>
      </c>
      <c r="C21" s="87"/>
      <c r="D21" s="321"/>
      <c r="E21" s="321"/>
      <c r="F21" s="563"/>
    </row>
    <row r="22" spans="1:6" s="322" customFormat="1" ht="12" customHeight="1">
      <c r="A22" s="144" t="s">
        <v>73</v>
      </c>
      <c r="B22" s="227" t="s">
        <v>312</v>
      </c>
      <c r="C22" s="87"/>
      <c r="D22" s="321"/>
      <c r="E22" s="321"/>
      <c r="F22" s="563"/>
    </row>
    <row r="23" spans="1:6" s="322" customFormat="1" ht="12" customHeight="1">
      <c r="A23" s="144" t="s">
        <v>74</v>
      </c>
      <c r="B23" s="227" t="s">
        <v>313</v>
      </c>
      <c r="C23" s="87">
        <v>14327</v>
      </c>
      <c r="D23" s="321">
        <v>7327</v>
      </c>
      <c r="E23" s="321"/>
      <c r="F23" s="563">
        <f>SUM(D23:E23)</f>
        <v>7327</v>
      </c>
    </row>
    <row r="24" spans="1:6" s="322" customFormat="1" ht="12" customHeight="1" thickBot="1">
      <c r="A24" s="144" t="s">
        <v>75</v>
      </c>
      <c r="B24" s="227" t="s">
        <v>416</v>
      </c>
      <c r="C24" s="87"/>
      <c r="D24" s="321"/>
      <c r="E24" s="321"/>
      <c r="F24" s="563"/>
    </row>
    <row r="25" spans="1:6" s="322" customFormat="1" ht="12" customHeight="1" thickBot="1">
      <c r="A25" s="70" t="s">
        <v>9</v>
      </c>
      <c r="B25" s="235" t="s">
        <v>104</v>
      </c>
      <c r="C25" s="252"/>
      <c r="D25" s="321"/>
      <c r="E25" s="321"/>
      <c r="F25" s="563"/>
    </row>
    <row r="26" spans="1:6" s="322" customFormat="1" ht="12" customHeight="1" thickBot="1">
      <c r="A26" s="70" t="s">
        <v>10</v>
      </c>
      <c r="B26" s="235" t="s">
        <v>417</v>
      </c>
      <c r="C26" s="249">
        <f>+C27+C28+C29</f>
        <v>0</v>
      </c>
      <c r="D26" s="321"/>
      <c r="E26" s="321"/>
      <c r="F26" s="563"/>
    </row>
    <row r="27" spans="1:6" s="322" customFormat="1" ht="12" customHeight="1">
      <c r="A27" s="145" t="s">
        <v>170</v>
      </c>
      <c r="B27" s="266" t="s">
        <v>165</v>
      </c>
      <c r="C27" s="253"/>
      <c r="D27" s="321"/>
      <c r="E27" s="321"/>
      <c r="F27" s="563"/>
    </row>
    <row r="28" spans="1:6" s="322" customFormat="1" ht="12" customHeight="1">
      <c r="A28" s="145" t="s">
        <v>173</v>
      </c>
      <c r="B28" s="266" t="s">
        <v>312</v>
      </c>
      <c r="C28" s="87"/>
      <c r="D28" s="321"/>
      <c r="E28" s="321"/>
      <c r="F28" s="563"/>
    </row>
    <row r="29" spans="1:6" s="322" customFormat="1" ht="12" customHeight="1">
      <c r="A29" s="145" t="s">
        <v>174</v>
      </c>
      <c r="B29" s="267" t="s">
        <v>315</v>
      </c>
      <c r="C29" s="87"/>
      <c r="D29" s="321"/>
      <c r="E29" s="321"/>
      <c r="F29" s="563"/>
    </row>
    <row r="30" spans="1:6" s="322" customFormat="1" ht="12" customHeight="1" thickBot="1">
      <c r="A30" s="144" t="s">
        <v>175</v>
      </c>
      <c r="B30" s="268" t="s">
        <v>418</v>
      </c>
      <c r="C30" s="255"/>
      <c r="D30" s="321"/>
      <c r="E30" s="321"/>
      <c r="F30" s="563"/>
    </row>
    <row r="31" spans="1:6" s="322" customFormat="1" ht="12" customHeight="1" thickBot="1">
      <c r="A31" s="70" t="s">
        <v>11</v>
      </c>
      <c r="B31" s="235" t="s">
        <v>316</v>
      </c>
      <c r="C31" s="249">
        <f>+C32+C33+C34</f>
        <v>0</v>
      </c>
      <c r="D31" s="321"/>
      <c r="E31" s="321"/>
      <c r="F31" s="563"/>
    </row>
    <row r="32" spans="1:6" s="322" customFormat="1" ht="12" customHeight="1">
      <c r="A32" s="145" t="s">
        <v>59</v>
      </c>
      <c r="B32" s="266" t="s">
        <v>197</v>
      </c>
      <c r="C32" s="253"/>
      <c r="D32" s="321"/>
      <c r="E32" s="321"/>
      <c r="F32" s="563"/>
    </row>
    <row r="33" spans="1:6" s="322" customFormat="1" ht="12" customHeight="1">
      <c r="A33" s="145" t="s">
        <v>60</v>
      </c>
      <c r="B33" s="267" t="s">
        <v>198</v>
      </c>
      <c r="C33" s="254"/>
      <c r="D33" s="321"/>
      <c r="E33" s="321"/>
      <c r="F33" s="563"/>
    </row>
    <row r="34" spans="1:6" s="322" customFormat="1" ht="12" customHeight="1" thickBot="1">
      <c r="A34" s="144" t="s">
        <v>61</v>
      </c>
      <c r="B34" s="268" t="s">
        <v>199</v>
      </c>
      <c r="C34" s="255"/>
      <c r="D34" s="321"/>
      <c r="E34" s="321"/>
      <c r="F34" s="563"/>
    </row>
    <row r="35" spans="1:6" s="322" customFormat="1" ht="12" customHeight="1" thickBot="1">
      <c r="A35" s="70" t="s">
        <v>12</v>
      </c>
      <c r="B35" s="235" t="s">
        <v>285</v>
      </c>
      <c r="C35" s="252"/>
      <c r="D35" s="321"/>
      <c r="E35" s="321"/>
      <c r="F35" s="563"/>
    </row>
    <row r="36" spans="1:6" s="322" customFormat="1" ht="12" customHeight="1" thickBot="1">
      <c r="A36" s="572" t="s">
        <v>13</v>
      </c>
      <c r="B36" s="573" t="s">
        <v>317</v>
      </c>
      <c r="C36" s="574"/>
      <c r="D36" s="575"/>
      <c r="E36" s="575"/>
      <c r="F36" s="576"/>
    </row>
    <row r="37" spans="1:6" s="322" customFormat="1" ht="12" customHeight="1" thickBot="1">
      <c r="A37" s="68" t="s">
        <v>14</v>
      </c>
      <c r="B37" s="235" t="s">
        <v>318</v>
      </c>
      <c r="C37" s="89">
        <f>+C8+C20+C25+C26+C31+C35+C36</f>
        <v>14327</v>
      </c>
      <c r="D37" s="89">
        <v>7327</v>
      </c>
      <c r="E37" s="89">
        <f>+E8+E20+E25+E26+E31+E35+E36</f>
        <v>0</v>
      </c>
      <c r="F37" s="92">
        <f>+F8+F20+F25+F26+F31+F35+F36</f>
        <v>7327</v>
      </c>
    </row>
    <row r="38" spans="1:6" s="322" customFormat="1" ht="12" customHeight="1" thickBot="1">
      <c r="A38" s="142" t="s">
        <v>15</v>
      </c>
      <c r="B38" s="577" t="s">
        <v>319</v>
      </c>
      <c r="C38" s="578">
        <f>+C39+C40+C41</f>
        <v>63606</v>
      </c>
      <c r="D38" s="578">
        <v>62487</v>
      </c>
      <c r="E38" s="578">
        <f>+E39+E40+E41</f>
        <v>32</v>
      </c>
      <c r="F38" s="579">
        <f>+F39+F40+F41</f>
        <v>61762</v>
      </c>
    </row>
    <row r="39" spans="1:6" s="322" customFormat="1" ht="12" customHeight="1">
      <c r="A39" s="145" t="s">
        <v>320</v>
      </c>
      <c r="B39" s="266" t="s">
        <v>143</v>
      </c>
      <c r="C39" s="253"/>
      <c r="D39" s="323">
        <v>2378</v>
      </c>
      <c r="E39" s="324"/>
      <c r="F39" s="564">
        <f>SUM(D39:E39)</f>
        <v>2378</v>
      </c>
    </row>
    <row r="40" spans="1:6" s="322" customFormat="1" ht="12" customHeight="1">
      <c r="A40" s="145" t="s">
        <v>321</v>
      </c>
      <c r="B40" s="267" t="s">
        <v>2</v>
      </c>
      <c r="C40" s="254"/>
      <c r="D40" s="323">
        <v>0</v>
      </c>
      <c r="E40" s="324"/>
      <c r="F40" s="564">
        <f>SUM(D40:E40)</f>
        <v>0</v>
      </c>
    </row>
    <row r="41" spans="1:7" s="322" customFormat="1" ht="12" customHeight="1" thickBot="1">
      <c r="A41" s="144" t="s">
        <v>322</v>
      </c>
      <c r="B41" s="268" t="s">
        <v>323</v>
      </c>
      <c r="C41" s="255">
        <v>63606</v>
      </c>
      <c r="D41" s="323">
        <v>59352</v>
      </c>
      <c r="E41" s="324">
        <v>32</v>
      </c>
      <c r="F41" s="564">
        <f>SUM(D41:E41)</f>
        <v>59384</v>
      </c>
      <c r="G41" s="534"/>
    </row>
    <row r="42" spans="1:6" s="322" customFormat="1" ht="15" customHeight="1" thickBot="1">
      <c r="A42" s="77" t="s">
        <v>16</v>
      </c>
      <c r="B42" s="325" t="s">
        <v>324</v>
      </c>
      <c r="C42" s="240">
        <f>+C37+C38</f>
        <v>77933</v>
      </c>
      <c r="D42" s="240">
        <v>69814</v>
      </c>
      <c r="E42" s="240">
        <f>+E37+E38</f>
        <v>32</v>
      </c>
      <c r="F42" s="545">
        <f>+F37+F38</f>
        <v>69089</v>
      </c>
    </row>
    <row r="43" spans="1:6" s="322" customFormat="1" ht="15" customHeight="1">
      <c r="A43" s="546"/>
      <c r="B43" s="326"/>
      <c r="C43" s="111"/>
      <c r="D43" s="327"/>
      <c r="E43" s="327"/>
      <c r="F43" s="565"/>
    </row>
    <row r="44" spans="1:6" ht="12" thickBot="1">
      <c r="A44" s="548"/>
      <c r="B44" s="549"/>
      <c r="C44" s="550"/>
      <c r="D44" s="328"/>
      <c r="E44" s="329"/>
      <c r="F44" s="566"/>
    </row>
    <row r="45" spans="1:6" s="317" customFormat="1" ht="16.5" customHeight="1" thickBot="1">
      <c r="A45" s="79"/>
      <c r="B45" s="330" t="s">
        <v>44</v>
      </c>
      <c r="C45" s="240"/>
      <c r="D45" s="321"/>
      <c r="E45" s="331"/>
      <c r="F45" s="567"/>
    </row>
    <row r="46" spans="1:6" s="322" customFormat="1" ht="12" customHeight="1" thickBot="1">
      <c r="A46" s="70" t="s">
        <v>7</v>
      </c>
      <c r="B46" s="235" t="s">
        <v>325</v>
      </c>
      <c r="C46" s="249">
        <f>SUM(C47:C51)</f>
        <v>77533</v>
      </c>
      <c r="D46" s="249">
        <v>69414</v>
      </c>
      <c r="E46" s="249">
        <f>SUM(E47:E51)</f>
        <v>32</v>
      </c>
      <c r="F46" s="92">
        <f>SUM(F47:F51)</f>
        <v>68689</v>
      </c>
    </row>
    <row r="47" spans="1:6" ht="12" customHeight="1">
      <c r="A47" s="144" t="s">
        <v>66</v>
      </c>
      <c r="B47" s="234" t="s">
        <v>37</v>
      </c>
      <c r="C47" s="253">
        <v>36791</v>
      </c>
      <c r="D47" s="323">
        <v>37911</v>
      </c>
      <c r="E47" s="324">
        <v>32</v>
      </c>
      <c r="F47" s="564">
        <f>SUM(D47:E47)</f>
        <v>37943</v>
      </c>
    </row>
    <row r="48" spans="1:6" ht="12" customHeight="1">
      <c r="A48" s="144" t="s">
        <v>67</v>
      </c>
      <c r="B48" s="227" t="s">
        <v>113</v>
      </c>
      <c r="C48" s="258">
        <v>10317</v>
      </c>
      <c r="D48" s="323">
        <v>10620</v>
      </c>
      <c r="E48" s="324"/>
      <c r="F48" s="564">
        <f>SUM(D48:E48)</f>
        <v>10620</v>
      </c>
    </row>
    <row r="49" spans="1:6" ht="12" customHeight="1">
      <c r="A49" s="144" t="s">
        <v>68</v>
      </c>
      <c r="B49" s="227" t="s">
        <v>87</v>
      </c>
      <c r="C49" s="258">
        <v>11220</v>
      </c>
      <c r="D49" s="323">
        <v>11921</v>
      </c>
      <c r="E49" s="324"/>
      <c r="F49" s="564">
        <f>SUM(D49:E49)</f>
        <v>11921</v>
      </c>
    </row>
    <row r="50" spans="1:6" ht="12" customHeight="1">
      <c r="A50" s="144" t="s">
        <v>69</v>
      </c>
      <c r="B50" s="227" t="s">
        <v>114</v>
      </c>
      <c r="C50" s="258">
        <v>19205</v>
      </c>
      <c r="D50" s="323">
        <v>8205</v>
      </c>
      <c r="E50" s="324"/>
      <c r="F50" s="564">
        <f>SUM(D50:E50)</f>
        <v>8205</v>
      </c>
    </row>
    <row r="51" spans="1:7" ht="12" customHeight="1" thickBot="1">
      <c r="A51" s="144" t="s">
        <v>88</v>
      </c>
      <c r="B51" s="227" t="s">
        <v>115</v>
      </c>
      <c r="C51" s="258"/>
      <c r="D51" s="323"/>
      <c r="E51" s="324"/>
      <c r="F51" s="564">
        <f>SUM(D51:E51)</f>
        <v>0</v>
      </c>
      <c r="G51" s="534"/>
    </row>
    <row r="52" spans="1:6" ht="12" customHeight="1" thickBot="1">
      <c r="A52" s="70" t="s">
        <v>8</v>
      </c>
      <c r="B52" s="235" t="s">
        <v>326</v>
      </c>
      <c r="C52" s="249">
        <f>SUM(C53:C55)</f>
        <v>400</v>
      </c>
      <c r="D52" s="249">
        <v>400</v>
      </c>
      <c r="E52" s="249">
        <f>SUM(E53:E55)</f>
        <v>0</v>
      </c>
      <c r="F52" s="92">
        <f>SUM(F53:F55)</f>
        <v>400</v>
      </c>
    </row>
    <row r="53" spans="1:6" s="322" customFormat="1" ht="12" customHeight="1">
      <c r="A53" s="144" t="s">
        <v>72</v>
      </c>
      <c r="B53" s="234" t="s">
        <v>133</v>
      </c>
      <c r="C53" s="253">
        <v>400</v>
      </c>
      <c r="D53" s="323">
        <v>400</v>
      </c>
      <c r="E53" s="324"/>
      <c r="F53" s="564">
        <f>SUM(D53:E53)</f>
        <v>400</v>
      </c>
    </row>
    <row r="54" spans="1:6" ht="12" customHeight="1">
      <c r="A54" s="144" t="s">
        <v>73</v>
      </c>
      <c r="B54" s="227" t="s">
        <v>117</v>
      </c>
      <c r="C54" s="258"/>
      <c r="D54" s="323"/>
      <c r="E54" s="323"/>
      <c r="F54" s="568"/>
    </row>
    <row r="55" spans="1:6" ht="12" customHeight="1">
      <c r="A55" s="144" t="s">
        <v>74</v>
      </c>
      <c r="B55" s="227" t="s">
        <v>45</v>
      </c>
      <c r="C55" s="258"/>
      <c r="D55" s="323"/>
      <c r="E55" s="323"/>
      <c r="F55" s="568"/>
    </row>
    <row r="56" spans="1:6" ht="12" customHeight="1" thickBot="1">
      <c r="A56" s="144" t="s">
        <v>75</v>
      </c>
      <c r="B56" s="227" t="s">
        <v>419</v>
      </c>
      <c r="C56" s="258"/>
      <c r="D56" s="323"/>
      <c r="E56" s="323"/>
      <c r="F56" s="568"/>
    </row>
    <row r="57" spans="1:6" ht="12" customHeight="1" thickBot="1">
      <c r="A57" s="70" t="s">
        <v>9</v>
      </c>
      <c r="B57" s="235" t="s">
        <v>4</v>
      </c>
      <c r="C57" s="252"/>
      <c r="D57" s="323"/>
      <c r="E57" s="323"/>
      <c r="F57" s="568"/>
    </row>
    <row r="58" spans="1:6" ht="15" customHeight="1" thickBot="1">
      <c r="A58" s="70" t="s">
        <v>10</v>
      </c>
      <c r="B58" s="332" t="s">
        <v>423</v>
      </c>
      <c r="C58" s="259">
        <f>+C46+C52+C57</f>
        <v>77933</v>
      </c>
      <c r="D58" s="259">
        <v>69814</v>
      </c>
      <c r="E58" s="259">
        <f>+E46+E52+E57</f>
        <v>32</v>
      </c>
      <c r="F58" s="553">
        <f>+F46+F52+F57</f>
        <v>69089</v>
      </c>
    </row>
    <row r="59" spans="1:6" ht="12" thickBot="1">
      <c r="A59" s="580"/>
      <c r="B59" s="581"/>
      <c r="C59" s="582"/>
      <c r="D59" s="583"/>
      <c r="E59" s="583"/>
      <c r="F59" s="584"/>
    </row>
    <row r="60" spans="1:6" ht="15" customHeight="1" thickBot="1">
      <c r="A60" s="336" t="s">
        <v>414</v>
      </c>
      <c r="B60" s="337"/>
      <c r="C60" s="338">
        <v>11</v>
      </c>
      <c r="D60" s="338">
        <v>11</v>
      </c>
      <c r="E60" s="338"/>
      <c r="F60" s="585">
        <v>11</v>
      </c>
    </row>
    <row r="61" spans="1:6" ht="14.25" customHeight="1" thickBot="1">
      <c r="A61" s="336" t="s">
        <v>129</v>
      </c>
      <c r="B61" s="337"/>
      <c r="C61" s="338"/>
      <c r="D61" s="339"/>
      <c r="E61" s="339"/>
      <c r="F61" s="571"/>
    </row>
  </sheetData>
  <sheetProtection formatCells="0"/>
  <mergeCells count="3">
    <mergeCell ref="B2:E2"/>
    <mergeCell ref="B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Katonáné Irénke</cp:lastModifiedBy>
  <cp:lastPrinted>2016-02-05T15:51:10Z</cp:lastPrinted>
  <dcterms:created xsi:type="dcterms:W3CDTF">1999-10-30T10:30:45Z</dcterms:created>
  <dcterms:modified xsi:type="dcterms:W3CDTF">2016-02-05T15:58:53Z</dcterms:modified>
  <cp:category/>
  <cp:version/>
  <cp:contentType/>
  <cp:contentStatus/>
</cp:coreProperties>
</file>