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2133B9BB-62E2-4057-8332-C647201CE588}" xr6:coauthVersionLast="33" xr6:coauthVersionMax="33" xr10:uidLastSave="{00000000-0000-0000-0000-000000000000}"/>
  <bookViews>
    <workbookView xWindow="0" yWindow="0" windowWidth="20490" windowHeight="7545" xr2:uid="{C588101D-89F8-4AA9-AB3B-219A6C1F9744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D158" i="1"/>
  <c r="F157" i="1"/>
  <c r="D157" i="1"/>
  <c r="F156" i="1"/>
  <c r="D156" i="1"/>
  <c r="D155" i="1"/>
  <c r="D154" i="1"/>
  <c r="D153" i="1"/>
  <c r="F153" i="1" s="1"/>
  <c r="E152" i="1"/>
  <c r="D152" i="1"/>
  <c r="F152" i="1" s="1"/>
  <c r="F151" i="1"/>
  <c r="D151" i="1"/>
  <c r="E151" i="1" s="1"/>
  <c r="F150" i="1"/>
  <c r="E150" i="1"/>
  <c r="D150" i="1"/>
  <c r="D149" i="1"/>
  <c r="F149" i="1" s="1"/>
  <c r="E148" i="1"/>
  <c r="D148" i="1"/>
  <c r="F148" i="1" s="1"/>
  <c r="F147" i="1"/>
  <c r="D147" i="1"/>
  <c r="E147" i="1" s="1"/>
  <c r="E146" i="1"/>
  <c r="D146" i="1"/>
  <c r="C146" i="1"/>
  <c r="F146" i="1" s="1"/>
  <c r="E145" i="1"/>
  <c r="D145" i="1"/>
  <c r="F145" i="1" s="1"/>
  <c r="D144" i="1"/>
  <c r="F144" i="1" s="1"/>
  <c r="E143" i="1"/>
  <c r="D143" i="1"/>
  <c r="F143" i="1" s="1"/>
  <c r="F142" i="1"/>
  <c r="D142" i="1"/>
  <c r="E142" i="1" s="1"/>
  <c r="F141" i="1"/>
  <c r="E141" i="1"/>
  <c r="D141" i="1"/>
  <c r="D140" i="1"/>
  <c r="F140" i="1" s="1"/>
  <c r="C140" i="1"/>
  <c r="E140" i="1" s="1"/>
  <c r="D139" i="1"/>
  <c r="F139" i="1" s="1"/>
  <c r="E138" i="1"/>
  <c r="D138" i="1"/>
  <c r="F138" i="1" s="1"/>
  <c r="F137" i="1"/>
  <c r="D137" i="1"/>
  <c r="E137" i="1" s="1"/>
  <c r="E136" i="1"/>
  <c r="D136" i="1"/>
  <c r="F136" i="1" s="1"/>
  <c r="D135" i="1"/>
  <c r="F135" i="1" s="1"/>
  <c r="E134" i="1"/>
  <c r="D134" i="1"/>
  <c r="F134" i="1" s="1"/>
  <c r="F133" i="1"/>
  <c r="D133" i="1"/>
  <c r="C133" i="1"/>
  <c r="E133" i="1" s="1"/>
  <c r="D132" i="1"/>
  <c r="F132" i="1" s="1"/>
  <c r="F131" i="1"/>
  <c r="E131" i="1"/>
  <c r="D131" i="1"/>
  <c r="D130" i="1"/>
  <c r="F130" i="1" s="1"/>
  <c r="C130" i="1"/>
  <c r="D129" i="1"/>
  <c r="F129" i="1" s="1"/>
  <c r="C129" i="1"/>
  <c r="C154" i="1" s="1"/>
  <c r="D128" i="1"/>
  <c r="D127" i="1"/>
  <c r="F127" i="1" s="1"/>
  <c r="C127" i="1"/>
  <c r="E127" i="1" s="1"/>
  <c r="D126" i="1"/>
  <c r="F126" i="1" s="1"/>
  <c r="E125" i="1"/>
  <c r="D125" i="1"/>
  <c r="F125" i="1" s="1"/>
  <c r="F124" i="1"/>
  <c r="D124" i="1"/>
  <c r="E124" i="1" s="1"/>
  <c r="E123" i="1"/>
  <c r="D123" i="1"/>
  <c r="F123" i="1" s="1"/>
  <c r="D122" i="1"/>
  <c r="F122" i="1" s="1"/>
  <c r="E121" i="1"/>
  <c r="D121" i="1"/>
  <c r="F121" i="1" s="1"/>
  <c r="F120" i="1"/>
  <c r="D120" i="1"/>
  <c r="E120" i="1" s="1"/>
  <c r="E119" i="1"/>
  <c r="D119" i="1"/>
  <c r="C119" i="1"/>
  <c r="F119" i="1" s="1"/>
  <c r="E118" i="1"/>
  <c r="D118" i="1"/>
  <c r="C118" i="1"/>
  <c r="F118" i="1" s="1"/>
  <c r="E117" i="1"/>
  <c r="D117" i="1"/>
  <c r="C117" i="1"/>
  <c r="F117" i="1" s="1"/>
  <c r="E116" i="1"/>
  <c r="D116" i="1"/>
  <c r="C116" i="1"/>
  <c r="F116" i="1" s="1"/>
  <c r="D115" i="1"/>
  <c r="C115" i="1"/>
  <c r="E115" i="1" s="1"/>
  <c r="D114" i="1"/>
  <c r="C114" i="1"/>
  <c r="E114" i="1" s="1"/>
  <c r="D113" i="1"/>
  <c r="C113" i="1"/>
  <c r="D112" i="1"/>
  <c r="C112" i="1"/>
  <c r="D111" i="1"/>
  <c r="D110" i="1"/>
  <c r="C110" i="1"/>
  <c r="F110" i="1" s="1"/>
  <c r="E109" i="1"/>
  <c r="D109" i="1"/>
  <c r="F109" i="1" s="1"/>
  <c r="D108" i="1"/>
  <c r="E108" i="1" s="1"/>
  <c r="F107" i="1"/>
  <c r="E107" i="1"/>
  <c r="D107" i="1"/>
  <c r="F106" i="1"/>
  <c r="D106" i="1"/>
  <c r="E106" i="1" s="1"/>
  <c r="D105" i="1"/>
  <c r="C105" i="1"/>
  <c r="F105" i="1" s="1"/>
  <c r="E104" i="1"/>
  <c r="D104" i="1"/>
  <c r="F104" i="1" s="1"/>
  <c r="D103" i="1"/>
  <c r="E103" i="1" s="1"/>
  <c r="F102" i="1"/>
  <c r="E102" i="1"/>
  <c r="D102" i="1"/>
  <c r="F101" i="1"/>
  <c r="D101" i="1"/>
  <c r="E101" i="1" s="1"/>
  <c r="E100" i="1"/>
  <c r="D100" i="1"/>
  <c r="F100" i="1" s="1"/>
  <c r="F99" i="1"/>
  <c r="D99" i="1"/>
  <c r="C99" i="1"/>
  <c r="E99" i="1" s="1"/>
  <c r="D98" i="1"/>
  <c r="F98" i="1" s="1"/>
  <c r="C98" i="1"/>
  <c r="F97" i="1"/>
  <c r="D97" i="1"/>
  <c r="C97" i="1"/>
  <c r="E97" i="1" s="1"/>
  <c r="D96" i="1"/>
  <c r="F96" i="1" s="1"/>
  <c r="C96" i="1"/>
  <c r="F95" i="1"/>
  <c r="D95" i="1"/>
  <c r="C95" i="1"/>
  <c r="E95" i="1" s="1"/>
  <c r="D94" i="1"/>
  <c r="F94" i="1" s="1"/>
  <c r="C94" i="1"/>
  <c r="D93" i="1"/>
  <c r="F92" i="1"/>
  <c r="D92" i="1"/>
  <c r="F91" i="1"/>
  <c r="D91" i="1"/>
  <c r="D90" i="1"/>
  <c r="D89" i="1"/>
  <c r="F88" i="1"/>
  <c r="D88" i="1"/>
  <c r="E88" i="1" s="1"/>
  <c r="F87" i="1"/>
  <c r="E87" i="1"/>
  <c r="D87" i="1"/>
  <c r="D86" i="1"/>
  <c r="E86" i="1" s="1"/>
  <c r="E85" i="1"/>
  <c r="D85" i="1"/>
  <c r="F85" i="1" s="1"/>
  <c r="D84" i="1"/>
  <c r="E84" i="1" s="1"/>
  <c r="F83" i="1"/>
  <c r="E83" i="1"/>
  <c r="D83" i="1"/>
  <c r="F82" i="1"/>
  <c r="D82" i="1"/>
  <c r="E82" i="1" s="1"/>
  <c r="C82" i="1"/>
  <c r="D81" i="1"/>
  <c r="E81" i="1" s="1"/>
  <c r="E80" i="1"/>
  <c r="D80" i="1"/>
  <c r="F80" i="1" s="1"/>
  <c r="D79" i="1"/>
  <c r="E79" i="1" s="1"/>
  <c r="D78" i="1"/>
  <c r="C78" i="1"/>
  <c r="F78" i="1" s="1"/>
  <c r="F77" i="1"/>
  <c r="E77" i="1"/>
  <c r="D77" i="1"/>
  <c r="D76" i="1"/>
  <c r="E76" i="1" s="1"/>
  <c r="C76" i="1"/>
  <c r="F75" i="1"/>
  <c r="D75" i="1"/>
  <c r="E75" i="1" s="1"/>
  <c r="C75" i="1"/>
  <c r="D74" i="1"/>
  <c r="E74" i="1" s="1"/>
  <c r="E73" i="1"/>
  <c r="D73" i="1"/>
  <c r="F73" i="1" s="1"/>
  <c r="D72" i="1"/>
  <c r="E72" i="1" s="1"/>
  <c r="F71" i="1"/>
  <c r="E71" i="1"/>
  <c r="D71" i="1"/>
  <c r="F70" i="1"/>
  <c r="D70" i="1"/>
  <c r="E70" i="1" s="1"/>
  <c r="C70" i="1"/>
  <c r="D69" i="1"/>
  <c r="E69" i="1" s="1"/>
  <c r="E68" i="1"/>
  <c r="D68" i="1"/>
  <c r="F68" i="1" s="1"/>
  <c r="D67" i="1"/>
  <c r="E67" i="1" s="1"/>
  <c r="E66" i="1"/>
  <c r="D66" i="1"/>
  <c r="C66" i="1"/>
  <c r="D65" i="1"/>
  <c r="F64" i="1"/>
  <c r="E64" i="1"/>
  <c r="D64" i="1"/>
  <c r="F63" i="1"/>
  <c r="D63" i="1"/>
  <c r="E63" i="1" s="1"/>
  <c r="E62" i="1"/>
  <c r="D62" i="1"/>
  <c r="F62" i="1" s="1"/>
  <c r="F61" i="1"/>
  <c r="D61" i="1"/>
  <c r="E61" i="1" s="1"/>
  <c r="E60" i="1"/>
  <c r="D60" i="1"/>
  <c r="C60" i="1"/>
  <c r="F60" i="1" s="1"/>
  <c r="F59" i="1"/>
  <c r="E59" i="1"/>
  <c r="D59" i="1"/>
  <c r="F58" i="1"/>
  <c r="D58" i="1"/>
  <c r="E58" i="1" s="1"/>
  <c r="E57" i="1"/>
  <c r="D57" i="1"/>
  <c r="C57" i="1"/>
  <c r="E56" i="1"/>
  <c r="D56" i="1"/>
  <c r="F56" i="1" s="1"/>
  <c r="D55" i="1"/>
  <c r="D54" i="1"/>
  <c r="E54" i="1" s="1"/>
  <c r="F53" i="1"/>
  <c r="E53" i="1"/>
  <c r="D53" i="1"/>
  <c r="F52" i="1"/>
  <c r="D52" i="1"/>
  <c r="E52" i="1" s="1"/>
  <c r="E51" i="1"/>
  <c r="D51" i="1"/>
  <c r="F51" i="1" s="1"/>
  <c r="F50" i="1"/>
  <c r="D50" i="1"/>
  <c r="E50" i="1" s="1"/>
  <c r="D49" i="1"/>
  <c r="C49" i="1"/>
  <c r="F49" i="1" s="1"/>
  <c r="E48" i="1"/>
  <c r="D48" i="1"/>
  <c r="C48" i="1"/>
  <c r="F48" i="1" s="1"/>
  <c r="F47" i="1"/>
  <c r="E47" i="1"/>
  <c r="D47" i="1"/>
  <c r="D46" i="1"/>
  <c r="E46" i="1" s="1"/>
  <c r="E45" i="1"/>
  <c r="D45" i="1"/>
  <c r="F45" i="1" s="1"/>
  <c r="D44" i="1"/>
  <c r="E44" i="1" s="1"/>
  <c r="D43" i="1"/>
  <c r="C43" i="1"/>
  <c r="F43" i="1" s="1"/>
  <c r="F42" i="1"/>
  <c r="E42" i="1"/>
  <c r="D42" i="1"/>
  <c r="D41" i="1"/>
  <c r="E41" i="1" s="1"/>
  <c r="D40" i="1"/>
  <c r="C40" i="1"/>
  <c r="F40" i="1" s="1"/>
  <c r="E39" i="1"/>
  <c r="D39" i="1"/>
  <c r="C39" i="1"/>
  <c r="E38" i="1"/>
  <c r="D38" i="1"/>
  <c r="F38" i="1" s="1"/>
  <c r="D37" i="1"/>
  <c r="D36" i="1"/>
  <c r="F36" i="1" s="1"/>
  <c r="C36" i="1"/>
  <c r="F35" i="1"/>
  <c r="D35" i="1"/>
  <c r="C35" i="1"/>
  <c r="E35" i="1" s="1"/>
  <c r="D34" i="1"/>
  <c r="E34" i="1" s="1"/>
  <c r="F33" i="1"/>
  <c r="E33" i="1"/>
  <c r="D33" i="1"/>
  <c r="F32" i="1"/>
  <c r="D32" i="1"/>
  <c r="E32" i="1" s="1"/>
  <c r="E31" i="1"/>
  <c r="D31" i="1"/>
  <c r="C31" i="1"/>
  <c r="F31" i="1" s="1"/>
  <c r="D30" i="1"/>
  <c r="D29" i="1"/>
  <c r="D28" i="1"/>
  <c r="C28" i="1"/>
  <c r="F28" i="1" s="1"/>
  <c r="E27" i="1"/>
  <c r="D27" i="1"/>
  <c r="C27" i="1"/>
  <c r="F27" i="1" s="1"/>
  <c r="E26" i="1"/>
  <c r="D26" i="1"/>
  <c r="F26" i="1" s="1"/>
  <c r="D25" i="1"/>
  <c r="E25" i="1" s="1"/>
  <c r="F24" i="1"/>
  <c r="E24" i="1"/>
  <c r="D24" i="1"/>
  <c r="F23" i="1"/>
  <c r="D23" i="1"/>
  <c r="E23" i="1" s="1"/>
  <c r="E22" i="1"/>
  <c r="D22" i="1"/>
  <c r="C22" i="1"/>
  <c r="F22" i="1" s="1"/>
  <c r="E21" i="1"/>
  <c r="D21" i="1"/>
  <c r="F21" i="1" s="1"/>
  <c r="D20" i="1"/>
  <c r="F20" i="1" s="1"/>
  <c r="C20" i="1"/>
  <c r="F19" i="1"/>
  <c r="D19" i="1"/>
  <c r="E19" i="1" s="1"/>
  <c r="F18" i="1"/>
  <c r="E18" i="1"/>
  <c r="D18" i="1"/>
  <c r="E17" i="1"/>
  <c r="D17" i="1"/>
  <c r="F17" i="1" s="1"/>
  <c r="E16" i="1"/>
  <c r="D16" i="1"/>
  <c r="F16" i="1" s="1"/>
  <c r="D15" i="1"/>
  <c r="C15" i="1"/>
  <c r="E15" i="1" s="1"/>
  <c r="D14" i="1"/>
  <c r="E14" i="1" s="1"/>
  <c r="E13" i="1"/>
  <c r="D13" i="1"/>
  <c r="C13" i="1"/>
  <c r="F13" i="1" s="1"/>
  <c r="E12" i="1"/>
  <c r="D12" i="1"/>
  <c r="C12" i="1"/>
  <c r="F12" i="1" s="1"/>
  <c r="E11" i="1"/>
  <c r="D11" i="1"/>
  <c r="C11" i="1"/>
  <c r="F11" i="1" s="1"/>
  <c r="F10" i="1"/>
  <c r="E10" i="1"/>
  <c r="D10" i="1"/>
  <c r="D9" i="1"/>
  <c r="F9" i="1" s="1"/>
  <c r="D8" i="1"/>
  <c r="F154" i="1" l="1"/>
  <c r="E154" i="1"/>
  <c r="C8" i="1"/>
  <c r="E9" i="1"/>
  <c r="E20" i="1"/>
  <c r="F41" i="1"/>
  <c r="F44" i="1"/>
  <c r="F46" i="1"/>
  <c r="F54" i="1"/>
  <c r="C89" i="1"/>
  <c r="F66" i="1"/>
  <c r="F67" i="1"/>
  <c r="F69" i="1"/>
  <c r="F72" i="1"/>
  <c r="F74" i="1"/>
  <c r="E78" i="1"/>
  <c r="E96" i="1"/>
  <c r="F103" i="1"/>
  <c r="F108" i="1"/>
  <c r="F112" i="1"/>
  <c r="E112" i="1"/>
  <c r="F15" i="1"/>
  <c r="C37" i="1"/>
  <c r="F39" i="1"/>
  <c r="E49" i="1"/>
  <c r="C55" i="1"/>
  <c r="F57" i="1"/>
  <c r="E105" i="1"/>
  <c r="E110" i="1"/>
  <c r="F14" i="1"/>
  <c r="F25" i="1"/>
  <c r="E28" i="1"/>
  <c r="C30" i="1"/>
  <c r="F34" i="1"/>
  <c r="E36" i="1"/>
  <c r="E40" i="1"/>
  <c r="E43" i="1"/>
  <c r="F76" i="1"/>
  <c r="F79" i="1"/>
  <c r="F81" i="1"/>
  <c r="F84" i="1"/>
  <c r="F86" i="1"/>
  <c r="E94" i="1"/>
  <c r="E98" i="1"/>
  <c r="C111" i="1"/>
  <c r="E113" i="1"/>
  <c r="F113" i="1"/>
  <c r="F114" i="1"/>
  <c r="F115" i="1"/>
  <c r="E122" i="1"/>
  <c r="E126" i="1"/>
  <c r="E129" i="1"/>
  <c r="E130" i="1"/>
  <c r="E135" i="1"/>
  <c r="E139" i="1"/>
  <c r="E144" i="1"/>
  <c r="E149" i="1"/>
  <c r="E153" i="1"/>
  <c r="E132" i="1"/>
  <c r="E37" i="1" l="1"/>
  <c r="F37" i="1"/>
  <c r="F8" i="1"/>
  <c r="E8" i="1"/>
  <c r="C65" i="1"/>
  <c r="E55" i="1"/>
  <c r="F55" i="1"/>
  <c r="E89" i="1"/>
  <c r="F89" i="1"/>
  <c r="E111" i="1"/>
  <c r="C93" i="1"/>
  <c r="F111" i="1"/>
  <c r="F30" i="1"/>
  <c r="C29" i="1"/>
  <c r="E30" i="1"/>
  <c r="C90" i="1" l="1"/>
  <c r="F65" i="1"/>
  <c r="E65" i="1"/>
  <c r="C128" i="1"/>
  <c r="E93" i="1"/>
  <c r="F93" i="1"/>
  <c r="F29" i="1"/>
  <c r="E29" i="1"/>
  <c r="E90" i="1" l="1"/>
  <c r="F90" i="1"/>
  <c r="C155" i="1"/>
  <c r="F128" i="1"/>
  <c r="E128" i="1"/>
  <c r="F155" i="1" l="1"/>
  <c r="E155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<sst xmlns="http://schemas.openxmlformats.org/spreadsheetml/2006/main" count="309" uniqueCount="270">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</sst>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8" xfId="0" applyFont="1" applyBorder="1" applyAlignment="1" applyProtection="1">
      <alignment horizontal="center" wrapText="1"/>
    </xf>
    <xf numFmtId="0" fontId="17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BF73CF6C-4686-4C81-9656-7E3A4DBA6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15-2018.(VI.29.)%20&#246;nk.rendelet%20mell&#233;klete-K&#246;llts&#233;gvet&#233;s%20rend.m&#243;d.%202018.j&#250;n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1124758613</v>
          </cell>
        </row>
        <row r="9">
          <cell r="C9">
            <v>227855923</v>
          </cell>
        </row>
        <row r="10">
          <cell r="C10">
            <v>224734134</v>
          </cell>
        </row>
        <row r="11">
          <cell r="C11">
            <v>446554345</v>
          </cell>
        </row>
        <row r="12">
          <cell r="C12">
            <v>17520376</v>
          </cell>
        </row>
        <row r="13">
          <cell r="C13">
            <v>208093835</v>
          </cell>
        </row>
        <row r="15">
          <cell r="C15">
            <v>114101256</v>
          </cell>
        </row>
        <row r="20">
          <cell r="C20">
            <v>114101256</v>
          </cell>
        </row>
        <row r="21">
          <cell r="C21">
            <v>85531256</v>
          </cell>
        </row>
        <row r="22">
          <cell r="C22">
            <v>68947847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36236104</v>
          </cell>
        </row>
        <row r="39">
          <cell r="C39">
            <v>21249769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8352192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2177143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1729934320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787982220</v>
          </cell>
        </row>
        <row r="90">
          <cell r="C90">
            <v>2517916540</v>
          </cell>
        </row>
        <row r="93">
          <cell r="C93">
            <v>624131572</v>
          </cell>
        </row>
        <row r="94">
          <cell r="C94">
            <v>48620115</v>
          </cell>
        </row>
        <row r="95">
          <cell r="C95">
            <v>9052829</v>
          </cell>
        </row>
        <row r="96">
          <cell r="C96">
            <v>233901595</v>
          </cell>
        </row>
        <row r="97">
          <cell r="C97">
            <v>142312000</v>
          </cell>
        </row>
        <row r="98">
          <cell r="C98">
            <v>126087903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121458084</v>
          </cell>
        </row>
        <row r="111">
          <cell r="C111">
            <v>64157130</v>
          </cell>
        </row>
        <row r="112">
          <cell r="C112">
            <v>7089102</v>
          </cell>
        </row>
        <row r="113">
          <cell r="C113">
            <v>57068028</v>
          </cell>
        </row>
        <row r="114">
          <cell r="C114">
            <v>645500775</v>
          </cell>
        </row>
        <row r="115">
          <cell r="C115">
            <v>302225852</v>
          </cell>
        </row>
        <row r="116">
          <cell r="C116">
            <v>280328983</v>
          </cell>
        </row>
        <row r="117">
          <cell r="C117">
            <v>277464202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1269632347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1411842642</v>
          </cell>
        </row>
        <row r="157">
          <cell r="C157">
            <v>6</v>
          </cell>
        </row>
      </sheetData>
      <sheetData sheetId="10">
        <row r="8">
          <cell r="C8">
            <v>196543899</v>
          </cell>
        </row>
        <row r="11">
          <cell r="C11">
            <v>119410000</v>
          </cell>
        </row>
        <row r="12">
          <cell r="C12">
            <v>12622000</v>
          </cell>
        </row>
        <row r="13">
          <cell r="C13">
            <v>64511899</v>
          </cell>
        </row>
        <row r="15">
          <cell r="C15">
            <v>131766038</v>
          </cell>
        </row>
        <row r="20">
          <cell r="C20">
            <v>131766038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15582000</v>
          </cell>
        </row>
        <row r="38">
          <cell r="C38">
            <v>12159000</v>
          </cell>
        </row>
        <row r="39">
          <cell r="C39">
            <v>62992</v>
          </cell>
        </row>
        <row r="43">
          <cell r="C43">
            <v>3300008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345757937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345757937</v>
          </cell>
        </row>
        <row r="93">
          <cell r="C93">
            <v>97376998</v>
          </cell>
        </row>
        <row r="94">
          <cell r="C94">
            <v>8623892</v>
          </cell>
        </row>
        <row r="95">
          <cell r="C95">
            <v>2422596</v>
          </cell>
        </row>
        <row r="96">
          <cell r="C96">
            <v>60287510</v>
          </cell>
        </row>
        <row r="98">
          <cell r="C98">
            <v>26043000</v>
          </cell>
        </row>
        <row r="110">
          <cell r="C110">
            <v>26043000</v>
          </cell>
        </row>
        <row r="114">
          <cell r="C114">
            <v>15186073</v>
          </cell>
        </row>
        <row r="115">
          <cell r="C115">
            <v>14676073</v>
          </cell>
        </row>
        <row r="116">
          <cell r="C116">
            <v>12873483</v>
          </cell>
        </row>
        <row r="119">
          <cell r="C119">
            <v>510000</v>
          </cell>
        </row>
        <row r="127">
          <cell r="C127">
            <v>510000</v>
          </cell>
        </row>
        <row r="128">
          <cell r="C128">
            <v>112563071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117007071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CF6E-8C77-42AC-92E6-344FF1611830}">
  <sheetPr codeName="Munka9">
    <tabColor rgb="FF92D050"/>
  </sheetPr>
  <dimension ref="A1:I158"/>
  <sheetViews>
    <sheetView tabSelected="1" view="pageLayout" zoomScaleNormal="115" zoomScaleSheetLayoutView="85" workbookViewId="0">
      <selection activeCell="C43" sqref="C43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1321302512</v>
      </c>
      <c r="D8" s="34">
        <f>'[1]9.1.1. sz. mell. '!C8+'[1]9.1.2. sz. mell.'!C8</f>
        <v>1321302512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224734134</v>
      </c>
      <c r="D10" s="34">
        <f>'[1]9.1.1. sz. mell. '!C10+'[1]9.1.2. sz. mell.'!C10</f>
        <v>224734134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</f>
        <v>565964345</v>
      </c>
      <c r="D11" s="34">
        <f>'[1]9.1.1. sz. mell. '!C11+'[1]9.1.2. sz. mell.'!C11</f>
        <v>565964345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5">
        <f>16122040+12622000+1398336</f>
        <v>30142376</v>
      </c>
      <c r="D12" s="34">
        <f>'[1]9.1.1. sz. mell. '!C12+'[1]9.1.2. sz. mell.'!C12</f>
        <v>30142376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16254886+63796813+190231327+1309600+1013108</f>
        <v>272605734</v>
      </c>
      <c r="D13" s="34">
        <f>'[1]9.1.1. sz. mell. '!C13+'[1]9.1.2. sz. mell.'!C13</f>
        <v>272605734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2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245867294</v>
      </c>
      <c r="D15" s="34">
        <f>'[1]9.1.1. sz. mell. '!C15+'[1]9.1.2. sz. mell.'!C15</f>
        <v>245867294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2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2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3900000+4320000+125887110+24250000+85531256+1978928</f>
        <v>245867294</v>
      </c>
      <c r="D20" s="34">
        <f>'[1]9.1.1. sz. mell. '!C20+'[1]9.1.2. sz. mell.'!C20</f>
        <v>245867294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68947847</v>
      </c>
      <c r="D22" s="34">
        <f>'[1]9.1.1. sz. mell. '!C22+'[1]9.1.2. sz. mell.'!C22</f>
        <v>68947847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37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2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2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2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4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13442271+55505576</f>
        <v>68947847</v>
      </c>
      <c r="D28" s="34">
        <f>'[1]9.1.1. sz. mell. '!C28+'[1]9.1.2. sz. mell.'!C28</f>
        <v>68947847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352658000</v>
      </c>
      <c r="D29" s="34">
        <f>'[1]9.1.1. sz. mell. '!C29+'[1]9.1.2. sz. mell.'!C29</f>
        <v>352658000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308654000</v>
      </c>
      <c r="D30" s="34">
        <f>'[1]9.1.1. sz. mell. '!C30+'[1]9.1.2. sz. mell.'!C30</f>
        <v>308654000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7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7">
        <v>231154000</v>
      </c>
      <c r="D32" s="34">
        <f>'[1]9.1.1. sz. mell. '!C32+'[1]9.1.2. sz. mell.'!C32</f>
        <v>231154000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4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7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4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8">
        <f>1500000+2000000+1000000+7000000+4500000</f>
        <v>16000000</v>
      </c>
      <c r="D36" s="34">
        <f>'[1]9.1.1. sz. mell. '!C36+'[1]9.1.2. sz. mell.'!C36</f>
        <v>16000000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51818104</v>
      </c>
      <c r="D37" s="34">
        <f>'[1]9.1.1. sz. mell. '!C37+'[1]9.1.2. sz. mell.'!C37</f>
        <v>51818104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9">
        <v>12159000</v>
      </c>
      <c r="D38" s="34">
        <f>'[1]9.1.1. sz. mell. '!C38+'[1]9.1.2. sz. mell.'!C38</f>
        <v>12159000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2">
        <f>13910169+100000+62992+7239600</f>
        <v>21312761</v>
      </c>
      <c r="D39" s="34">
        <f>'[1]9.1.1. sz. mell. '!C39+'[1]9.1.2. sz. mell.'!C39</f>
        <v>21312761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4">
        <f>500000+300000+50000+1400000+947000+300000</f>
        <v>3497000</v>
      </c>
      <c r="D40" s="34">
        <f>'[1]9.1.1. sz. mell. '!C40+'[1]9.1.2. sz. mell.'!C40</f>
        <v>3497000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4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4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2">
        <f>3283000+5162000+81000+13500+378000+81000+17008+682000+1954692</f>
        <v>11652200</v>
      </c>
      <c r="D43" s="34">
        <f>'[1]9.1.1. sz. mell. '!C43+'[1]9.1.2. sz. mell.'!C43</f>
        <v>11652200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4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4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4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8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8">
        <f>60000+600000+1577143</f>
        <v>2237143</v>
      </c>
      <c r="D48" s="34">
        <f>'[1]9.1.1. sz. mell. '!C48+'[1]9.1.2. sz. mell.'!C48</f>
        <v>2237143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4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2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2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4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4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6" t="s">
        <v>115</v>
      </c>
      <c r="B59" s="47" t="s">
        <v>116</v>
      </c>
      <c r="C59" s="60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2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2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2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6" t="s">
        <v>125</v>
      </c>
      <c r="B64" s="47" t="s">
        <v>126</v>
      </c>
      <c r="C64" s="42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2075692257</v>
      </c>
      <c r="D65" s="34">
        <f>'[1]9.1.1. sz. mell. '!C65+'[1]9.1.2. sz. mell.'!C65</f>
        <v>2075692257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49" t="s">
        <v>130</v>
      </c>
      <c r="C66" s="33">
        <f>SUM(C67:C69)</f>
        <v>193478462</v>
      </c>
      <c r="D66" s="34">
        <f>'[1]9.1.1. sz. mell. '!C66+'[1]9.1.2. sz. mell.'!C66</f>
        <v>193478462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4">
        <v>93478462</v>
      </c>
      <c r="D67" s="34">
        <f>'[1]9.1.1. sz. mell. '!C67+'[1]9.1.2. sz. mell.'!C67</f>
        <v>93478462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4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2" t="s">
        <v>136</v>
      </c>
      <c r="C69" s="42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2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2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2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2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4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2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2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2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2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3" t="s">
        <v>163</v>
      </c>
      <c r="B83" s="36" t="s">
        <v>164</v>
      </c>
      <c r="C83" s="42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4" t="s">
        <v>165</v>
      </c>
      <c r="B84" s="41" t="s">
        <v>166</v>
      </c>
      <c r="C84" s="42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4" t="s">
        <v>167</v>
      </c>
      <c r="B85" s="41" t="s">
        <v>168</v>
      </c>
      <c r="C85" s="42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5" t="s">
        <v>169</v>
      </c>
      <c r="B86" s="47" t="s">
        <v>170</v>
      </c>
      <c r="C86" s="42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49" t="s">
        <v>172</v>
      </c>
      <c r="C87" s="66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49" t="s">
        <v>174</v>
      </c>
      <c r="C88" s="66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7" t="s">
        <v>176</v>
      </c>
      <c r="C89" s="55">
        <f>+C66+C70+C75+C78+C82+C88+C87</f>
        <v>787982220</v>
      </c>
      <c r="D89" s="34">
        <f>'[1]9.1.1. sz. mell. '!C89+'[1]9.1.2. sz. mell.'!C89</f>
        <v>787982220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8" t="s">
        <v>177</v>
      </c>
      <c r="B90" s="69" t="s">
        <v>178</v>
      </c>
      <c r="C90" s="55">
        <f>+C65+C89</f>
        <v>2863674477</v>
      </c>
      <c r="D90" s="34">
        <f>'[1]9.1.1. sz. mell. '!C90+'[1]9.1.2. sz. mell.'!C90</f>
        <v>2863674477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0"/>
      <c r="B91" s="71"/>
      <c r="C91" s="72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3"/>
      <c r="B92" s="74" t="s">
        <v>179</v>
      </c>
      <c r="C92" s="75"/>
      <c r="D92" s="34">
        <f>'[1]9.1.1. sz. mell. '!C92+'[1]9.1.2. sz. mell.'!C92</f>
        <v>0</v>
      </c>
      <c r="E92" s="4"/>
      <c r="F92" s="26">
        <f t="shared" si="3"/>
        <v>0</v>
      </c>
    </row>
    <row r="93" spans="1:6" s="79" customFormat="1" ht="12" customHeight="1" thickBot="1" x14ac:dyDescent="0.25">
      <c r="A93" s="76" t="s">
        <v>13</v>
      </c>
      <c r="B93" s="77" t="s">
        <v>180</v>
      </c>
      <c r="C93" s="78">
        <f>+C94+C95+C96+C97+C98+C111</f>
        <v>721508570</v>
      </c>
      <c r="D93" s="34">
        <f>'[1]9.1.1. sz. mell. '!C93+'[1]9.1.2. sz. mell.'!C93</f>
        <v>721508570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0" t="s">
        <v>15</v>
      </c>
      <c r="B94" s="81" t="s">
        <v>181</v>
      </c>
      <c r="C94" s="82">
        <f>2854500+25097896+75000+16116992+1182990+2491000+1095900-198000+58577+6274800+23800+237552+1656000+277000</f>
        <v>57244007</v>
      </c>
      <c r="D94" s="34">
        <f>'[1]9.1.1. sz. mell. '!C94+'[1]9.1.2. sz. mell.'!C94</f>
        <v>57244007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3" t="s">
        <v>182</v>
      </c>
      <c r="C95" s="52">
        <f>500965+4771305+13275+17258+2940000+14000+207615+1015000+213701+281135-34749+11423+1380456+4650-237552+322928+54015</f>
        <v>11475425</v>
      </c>
      <c r="D95" s="34">
        <f>'[1]9.1.1. sz. mell. '!C95+'[1]9.1.2. sz. mell.'!C95</f>
        <v>11475425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3" t="s">
        <v>183</v>
      </c>
      <c r="C96" s="84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</f>
        <v>294189105</v>
      </c>
      <c r="D96" s="34">
        <f>'[1]9.1.1. sz. mell. '!C96+'[1]9.1.2. sz. mell.'!C96</f>
        <v>294189105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5" t="s">
        <v>184</v>
      </c>
      <c r="C97" s="58">
        <f>69500000+3500000+69312000</f>
        <v>142312000</v>
      </c>
      <c r="D97" s="34">
        <f>'[1]9.1.1. sz. mell. '!C97+'[1]9.1.2. sz. mell.'!C97</f>
        <v>142312000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6" t="s">
        <v>186</v>
      </c>
      <c r="C98" s="58">
        <f>45183973+52959801+660000+100000+49357310+3869819</f>
        <v>152130903</v>
      </c>
      <c r="D98" s="34">
        <f>'[1]9.1.1. sz. mell. '!C98+'[1]9.1.2. sz. mell.'!C98</f>
        <v>152130903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3" t="s">
        <v>187</v>
      </c>
      <c r="C99" s="58">
        <f>100000+3869819</f>
        <v>3969819</v>
      </c>
      <c r="D99" s="34">
        <f>'[1]9.1.1. sz. mell. '!C99+'[1]9.1.2. sz. mell.'!C99</f>
        <v>3969819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7" t="s">
        <v>189</v>
      </c>
      <c r="C100" s="58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7" t="s">
        <v>191</v>
      </c>
      <c r="C101" s="58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7" t="s">
        <v>193</v>
      </c>
      <c r="C102" s="58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8" t="s">
        <v>195</v>
      </c>
      <c r="C103" s="58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8" t="s">
        <v>197</v>
      </c>
      <c r="C104" s="58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7" t="s">
        <v>199</v>
      </c>
      <c r="C105" s="58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7" t="s">
        <v>201</v>
      </c>
      <c r="C106" s="58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8" t="s">
        <v>203</v>
      </c>
      <c r="C107" s="58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9" t="s">
        <v>204</v>
      </c>
      <c r="B108" s="90" t="s">
        <v>205</v>
      </c>
      <c r="C108" s="58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0" t="s">
        <v>207</v>
      </c>
      <c r="C109" s="58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8" t="s">
        <v>209</v>
      </c>
      <c r="C110" s="54">
        <f>5697126+16985629+22501218+52959801+660000+49357310-660000</f>
        <v>147501084</v>
      </c>
      <c r="D110" s="34">
        <f>'[1]9.1.1. sz. mell. '!C110+'[1]9.1.2. sz. mell.'!C110</f>
        <v>147501084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5" t="s">
        <v>211</v>
      </c>
      <c r="C111" s="42">
        <f>C112+C113</f>
        <v>64157130</v>
      </c>
      <c r="D111" s="34">
        <f>'[1]9.1.1. sz. mell. '!C111+'[1]9.1.2. sz. mell.'!C111</f>
        <v>64157130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3" t="s">
        <v>213</v>
      </c>
      <c r="C112" s="84">
        <f>15000000-21705-8451320+266142+295985</f>
        <v>7089102</v>
      </c>
      <c r="D112" s="34">
        <f>'[1]9.1.1. sz. mell. '!C112+'[1]9.1.2. sz. mell.'!C112</f>
        <v>7089102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1" t="s">
        <v>214</v>
      </c>
      <c r="B113" s="92" t="s">
        <v>215</v>
      </c>
      <c r="C113" s="93">
        <f>65846522-6946019+750000-2582475</f>
        <v>57068028</v>
      </c>
      <c r="D113" s="34">
        <f>'[1]9.1.1. sz. mell. '!C113+'[1]9.1.2. sz. mell.'!C113</f>
        <v>57068028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4" t="s">
        <v>216</v>
      </c>
      <c r="C114" s="33">
        <f>+C115+C117+C119</f>
        <v>660686848</v>
      </c>
      <c r="D114" s="34">
        <f>'[1]9.1.1. sz. mell. '!C114+'[1]9.1.2. sz. mell.'!C114</f>
        <v>660686848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3" t="s">
        <v>217</v>
      </c>
      <c r="C115" s="95">
        <f>359410+2345001+219008101+12873483+381000+1500000+3139585+33894811+377190+2338070+4950460+275000+20930495+5189661+457200+1422400+3000+6704583+752475</f>
        <v>316901925</v>
      </c>
      <c r="D115" s="34">
        <f>'[1]9.1.1. sz. mell. '!C115+'[1]9.1.2. sz. mell.'!C115</f>
        <v>316901925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6" t="s">
        <v>218</v>
      </c>
      <c r="C116" s="59">
        <f>12873483+33259811+218246101+20930495+1187993+6704583</f>
        <v>293202466</v>
      </c>
      <c r="D116" s="34">
        <f>'[1]9.1.1. sz. mell. '!C116+'[1]9.1.2. sz. mell.'!C116</f>
        <v>293202466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6" t="s">
        <v>219</v>
      </c>
      <c r="C117" s="52">
        <f>180701362+1500000+37902555+48165993+9194292</f>
        <v>277464202</v>
      </c>
      <c r="D117" s="34">
        <f>'[1]9.1.1. sz. mell. '!C117+'[1]9.1.2. sz. mell.'!C117</f>
        <v>277464202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6" t="s">
        <v>220</v>
      </c>
      <c r="C118" s="54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7" t="s">
        <v>221</v>
      </c>
      <c r="C119" s="52">
        <f>65710721+100000+510000</f>
        <v>66320721</v>
      </c>
      <c r="D119" s="34">
        <f>'[1]9.1.1. sz. mell. '!C119+'[1]9.1.2. sz. mell.'!C119</f>
        <v>66320721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8" t="s">
        <v>222</v>
      </c>
      <c r="C120" s="54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9" t="s">
        <v>224</v>
      </c>
      <c r="C121" s="5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8" t="s">
        <v>197</v>
      </c>
      <c r="C122" s="5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8" t="s">
        <v>227</v>
      </c>
      <c r="C123" s="5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8" t="s">
        <v>229</v>
      </c>
      <c r="C124" s="5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8" t="s">
        <v>203</v>
      </c>
      <c r="C125" s="5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8" t="s">
        <v>232</v>
      </c>
      <c r="C126" s="5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9" t="s">
        <v>233</v>
      </c>
      <c r="B127" s="88" t="s">
        <v>234</v>
      </c>
      <c r="C127" s="84">
        <f>65710721+100000+510000</f>
        <v>66320721</v>
      </c>
      <c r="D127" s="34">
        <f>'[1]9.1.1. sz. mell. '!C127+'[1]9.1.2. sz. mell.'!C127</f>
        <v>66320721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0" t="s">
        <v>235</v>
      </c>
      <c r="C128" s="33">
        <f>+C93+C114</f>
        <v>1382195418</v>
      </c>
      <c r="D128" s="34">
        <f>'[1]9.1.1. sz. mell. '!C128+'[1]9.1.2. sz. mell.'!C128</f>
        <v>1382195418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0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79" customFormat="1" ht="12" customHeight="1" thickBot="1" x14ac:dyDescent="0.25">
      <c r="A130" s="35" t="s">
        <v>57</v>
      </c>
      <c r="B130" s="101" t="s">
        <v>238</v>
      </c>
      <c r="C130" s="54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1" t="s">
        <v>239</v>
      </c>
      <c r="C131" s="5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9" t="s">
        <v>67</v>
      </c>
      <c r="B132" s="102" t="s">
        <v>240</v>
      </c>
      <c r="C132" s="57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0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1" t="s">
        <v>242</v>
      </c>
      <c r="C134" s="5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1" t="s">
        <v>243</v>
      </c>
      <c r="C135" s="5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1" t="s">
        <v>244</v>
      </c>
      <c r="C136" s="5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1" t="s">
        <v>245</v>
      </c>
      <c r="C137" s="57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1" t="s">
        <v>246</v>
      </c>
      <c r="C138" s="5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9" customFormat="1" ht="12" customHeight="1" thickBot="1" x14ac:dyDescent="0.25">
      <c r="A139" s="89" t="s">
        <v>83</v>
      </c>
      <c r="B139" s="102" t="s">
        <v>247</v>
      </c>
      <c r="C139" s="57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0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3"/>
    </row>
    <row r="141" spans="1:9" ht="13.5" thickBot="1" x14ac:dyDescent="0.25">
      <c r="A141" s="35" t="s">
        <v>97</v>
      </c>
      <c r="B141" s="101" t="s">
        <v>249</v>
      </c>
      <c r="C141" s="5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1" t="s">
        <v>250</v>
      </c>
      <c r="C142" s="57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1" t="s">
        <v>251</v>
      </c>
      <c r="C143" s="5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9" customFormat="1" ht="12" customHeight="1" thickBot="1" x14ac:dyDescent="0.25">
      <c r="A144" s="35" t="s">
        <v>103</v>
      </c>
      <c r="B144" s="101" t="s">
        <v>252</v>
      </c>
      <c r="C144" s="57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79" customFormat="1" ht="12" customHeight="1" thickBot="1" x14ac:dyDescent="0.25">
      <c r="A145" s="89" t="s">
        <v>105</v>
      </c>
      <c r="B145" s="102" t="s">
        <v>253</v>
      </c>
      <c r="C145" s="57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79" customFormat="1" ht="12" customHeight="1" thickBot="1" x14ac:dyDescent="0.25">
      <c r="A146" s="31" t="s">
        <v>254</v>
      </c>
      <c r="B146" s="100" t="s">
        <v>255</v>
      </c>
      <c r="C146" s="104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79" customFormat="1" ht="12" customHeight="1" thickBot="1" x14ac:dyDescent="0.25">
      <c r="A147" s="35" t="s">
        <v>109</v>
      </c>
      <c r="B147" s="101" t="s">
        <v>256</v>
      </c>
      <c r="C147" s="57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79" customFormat="1" ht="12" customHeight="1" thickBot="1" x14ac:dyDescent="0.25">
      <c r="A148" s="35" t="s">
        <v>111</v>
      </c>
      <c r="B148" s="101" t="s">
        <v>257</v>
      </c>
      <c r="C148" s="5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9" customFormat="1" ht="12" customHeight="1" thickBot="1" x14ac:dyDescent="0.25">
      <c r="A149" s="35" t="s">
        <v>113</v>
      </c>
      <c r="B149" s="101" t="s">
        <v>258</v>
      </c>
      <c r="C149" s="5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79" customFormat="1" ht="12" customHeight="1" thickBot="1" x14ac:dyDescent="0.25">
      <c r="A150" s="35" t="s">
        <v>115</v>
      </c>
      <c r="B150" s="101" t="s">
        <v>259</v>
      </c>
      <c r="C150" s="57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89" t="s">
        <v>260</v>
      </c>
      <c r="B151" s="102" t="s">
        <v>261</v>
      </c>
      <c r="C151" s="105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6" t="s">
        <v>117</v>
      </c>
      <c r="B152" s="100" t="s">
        <v>262</v>
      </c>
      <c r="C152" s="104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6" t="s">
        <v>127</v>
      </c>
      <c r="B153" s="100" t="s">
        <v>263</v>
      </c>
      <c r="C153" s="104"/>
      <c r="D153" s="34">
        <f>'[1]9.1.1. sz. mell. '!C153+'[1]9.1.2. sz. mell.'!C153</f>
        <v>0</v>
      </c>
      <c r="E153" s="107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0" t="s">
        <v>265</v>
      </c>
      <c r="C154" s="108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09" t="s">
        <v>266</v>
      </c>
      <c r="B155" s="110" t="s">
        <v>267</v>
      </c>
      <c r="C155" s="108">
        <f>+C128+C154</f>
        <v>1528849713</v>
      </c>
      <c r="D155" s="34">
        <f>'[1]9.1.1. sz. mell. '!C155+'[1]9.1.2. sz. mell.'!C155</f>
        <v>1528849713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4" t="s">
        <v>268</v>
      </c>
      <c r="B157" s="115"/>
      <c r="C157" s="116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4" t="s">
        <v>269</v>
      </c>
      <c r="B158" s="115"/>
      <c r="C158" s="116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15/2018.(VI.29.)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2018-06-29T06:26:46Z</dcterms:created>
  <dcterms:modified xsi:type="dcterms:W3CDTF">2018-06-29T06:26:47Z</dcterms:modified>
</cp:coreProperties>
</file>