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736" tabRatio="211" activeTab="0"/>
  </bookViews>
  <sheets>
    <sheet name="VAGYONKAT.LELT. 2012.12.31" sheetId="1" r:id="rId1"/>
  </sheets>
  <definedNames>
    <definedName name="Excel_BuiltIn__FilterDatabase" localSheetId="0">'VAGYONKAT.LELT. 2012.12.31'!$A$5:$BN$231</definedName>
    <definedName name="Excel_BuiltIn_Print_Area" localSheetId="0">'VAGYONKAT.LELT. 2012.12.31'!$D$4:$N$231</definedName>
    <definedName name="Excel_BuiltIn_Print_Titles" localSheetId="0">('VAGYONKAT.LELT. 2012.12.31'!$D$4:$N$64975,'VAGYONKAT.LELT. 2012.12.31'!$4:$4)</definedName>
    <definedName name="_xlnm.Print_Titles" localSheetId="0">('VAGYONKAT.LELT. 2012.12.31'!$D:$N,'VAGYONKAT.LELT. 2012.12.31'!$4:$4)</definedName>
    <definedName name="_xlnm.Print_Area" localSheetId="0">'VAGYONKAT.LELT. 2012.12.31'!$D$1:$N$231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I134" authorId="0">
      <text>
        <r>
          <rPr>
            <b/>
            <sz val="8"/>
            <color indexed="8"/>
            <rFont val="Tahoma"/>
            <family val="2"/>
          </rPr>
          <t xml:space="preserve"> Szabó Kinga:
</t>
        </r>
        <r>
          <rPr>
            <sz val="8"/>
            <color indexed="8"/>
            <rFont val="Tahoma"/>
            <family val="2"/>
          </rPr>
          <t>járda</t>
        </r>
      </text>
    </comment>
  </commentList>
</comments>
</file>

<file path=xl/sharedStrings.xml><?xml version="1.0" encoding="utf-8"?>
<sst xmlns="http://schemas.openxmlformats.org/spreadsheetml/2006/main" count="1978" uniqueCount="446">
  <si>
    <t xml:space="preserve">„1. melléklet a 17/2011. (XII.19.) önkormányzati rendelethez  </t>
  </si>
  <si>
    <t>FELMÉRÉS</t>
  </si>
  <si>
    <t>Kizárólagos önkormányzati tulajdonban lévő vagyon</t>
  </si>
  <si>
    <t>DB</t>
  </si>
  <si>
    <t>Nyilván-
tartási 
szám</t>
  </si>
  <si>
    <t>Település</t>
  </si>
  <si>
    <t>Beso-
rolás</t>
  </si>
  <si>
    <t>HRSZ</t>
  </si>
  <si>
    <t>Cím</t>
  </si>
  <si>
    <t>Művelési
 ág</t>
  </si>
  <si>
    <t>Megnevezés</t>
  </si>
  <si>
    <t>Terület
ha. M2</t>
  </si>
  <si>
    <t>Tulajdoni részarány</t>
  </si>
  <si>
    <t>Forgalom-
képesség</t>
  </si>
  <si>
    <t>Becsült érték (összes) eFt</t>
  </si>
  <si>
    <t>BRUTTÓ NYITÓ
2011.10.01.</t>
  </si>
  <si>
    <t>növekedés</t>
  </si>
  <si>
    <t>csökkenés</t>
  </si>
  <si>
    <t>bruttó záró 2011.12.31</t>
  </si>
  <si>
    <t>ÉCS ZÁRÓ
2011.12.31</t>
  </si>
  <si>
    <t>NETTÓ ÉRTÉK 2011.12.31</t>
  </si>
  <si>
    <t>BRUTTÓ ZÁRÓ 2011.12.31</t>
  </si>
  <si>
    <t>BRUTTÓ NÖVEKDÉS 2012</t>
  </si>
  <si>
    <t>BRUTTÓ CSÖKKENÉS 2012</t>
  </si>
  <si>
    <t>BRUTTÓ ZÁRÓ 2012.12.31</t>
  </si>
  <si>
    <t>ELSZÁMOLT  ÉCS 2012.</t>
  </si>
  <si>
    <t>ÉCS ZÁRÓ
2012.12.31</t>
  </si>
  <si>
    <t>O-ÁS LESZ, HA NEGATÍV</t>
  </si>
  <si>
    <t>részek összegzése</t>
  </si>
  <si>
    <t>Becsült-részösszeg</t>
  </si>
  <si>
    <t>F Földterület eFt                                           telek          föld</t>
  </si>
  <si>
    <t>Z Zöldterület eFt</t>
  </si>
  <si>
    <t>V Vizek vizi létesitmények eFt</t>
  </si>
  <si>
    <t>U Közlekedési terület eFt</t>
  </si>
  <si>
    <t>T Köztemető eFt</t>
  </si>
  <si>
    <t>E Lakóépület eFt</t>
  </si>
  <si>
    <t>N Intézményi terület eFt</t>
  </si>
  <si>
    <t>R Üzemi épület eFt</t>
  </si>
  <si>
    <t>D Melléképület eFt</t>
  </si>
  <si>
    <t>O Sportlétesítmény eFt</t>
  </si>
  <si>
    <t>Y közlekedési műtárgy eFt</t>
  </si>
  <si>
    <t>P Egyéb építmény eFt</t>
  </si>
  <si>
    <t>L Lakás eFt</t>
  </si>
  <si>
    <t>B Nem lakás célú helység eFt</t>
  </si>
  <si>
    <t>MEGJEGYZÉS</t>
  </si>
  <si>
    <t>Herend</t>
  </si>
  <si>
    <t>telek</t>
  </si>
  <si>
    <t>Kossuth Lajos utca 116.</t>
  </si>
  <si>
    <t>kivett</t>
  </si>
  <si>
    <t>emlékmű - közpark</t>
  </si>
  <si>
    <t>FKT</t>
  </si>
  <si>
    <t>épitm</t>
  </si>
  <si>
    <t>belterület</t>
  </si>
  <si>
    <t>Kinizsi utca</t>
  </si>
  <si>
    <t>közterület</t>
  </si>
  <si>
    <t>1/1</t>
  </si>
  <si>
    <t>Árva utca</t>
  </si>
  <si>
    <t>Rákóczi utca</t>
  </si>
  <si>
    <t>Kossuth u</t>
  </si>
  <si>
    <t>Templom előtti tér</t>
  </si>
  <si>
    <t>Kossuth köz</t>
  </si>
  <si>
    <t>út</t>
  </si>
  <si>
    <t>Vasút u ABC felől</t>
  </si>
  <si>
    <t>buszváró bekötőut</t>
  </si>
  <si>
    <t>külterület</t>
  </si>
  <si>
    <t xml:space="preserve"> 05/2</t>
  </si>
  <si>
    <t>Bánd felé vezető út</t>
  </si>
  <si>
    <t>árok</t>
  </si>
  <si>
    <t>FK</t>
  </si>
  <si>
    <t>föld</t>
  </si>
  <si>
    <t xml:space="preserve"> Bányatelep</t>
  </si>
  <si>
    <t>Bányatelep gyep, legelő</t>
  </si>
  <si>
    <t>gazd. ép. és udvar út</t>
  </si>
  <si>
    <t>010/65</t>
  </si>
  <si>
    <t>8-es melletti</t>
  </si>
  <si>
    <t>010/7</t>
  </si>
  <si>
    <t>Avanti kút mögötti</t>
  </si>
  <si>
    <t>0100</t>
  </si>
  <si>
    <t>saját használatu út</t>
  </si>
  <si>
    <t>saját használatú út</t>
  </si>
  <si>
    <t>0102</t>
  </si>
  <si>
    <t>0103/11</t>
  </si>
  <si>
    <t>0104</t>
  </si>
  <si>
    <t>0106</t>
  </si>
  <si>
    <t>011</t>
  </si>
  <si>
    <t>Patak</t>
  </si>
  <si>
    <t>Séd patak</t>
  </si>
  <si>
    <t>0110</t>
  </si>
  <si>
    <t>0112</t>
  </si>
  <si>
    <t>0116</t>
  </si>
  <si>
    <t xml:space="preserve"> </t>
  </si>
  <si>
    <t>0119/5</t>
  </si>
  <si>
    <t>0122</t>
  </si>
  <si>
    <t>0124/4</t>
  </si>
  <si>
    <t>0126</t>
  </si>
  <si>
    <t>0128/4</t>
  </si>
  <si>
    <t xml:space="preserve">Két-bíró forrás </t>
  </si>
  <si>
    <t>mocsár</t>
  </si>
  <si>
    <t>0130/12</t>
  </si>
  <si>
    <t>0130/6</t>
  </si>
  <si>
    <t>0131</t>
  </si>
  <si>
    <t>0134</t>
  </si>
  <si>
    <t xml:space="preserve"> árok</t>
  </si>
  <si>
    <t>0135</t>
  </si>
  <si>
    <t>0138</t>
  </si>
  <si>
    <t>014</t>
  </si>
  <si>
    <t>s haszn út / Presits tanyánál</t>
  </si>
  <si>
    <t>0143</t>
  </si>
  <si>
    <t>1/2</t>
  </si>
  <si>
    <t>0145</t>
  </si>
  <si>
    <t>0147</t>
  </si>
  <si>
    <t>0148</t>
  </si>
  <si>
    <t>0150</t>
  </si>
  <si>
    <t>0152</t>
  </si>
  <si>
    <t>0153</t>
  </si>
  <si>
    <t>0157</t>
  </si>
  <si>
    <t>0159</t>
  </si>
  <si>
    <t>0161/2</t>
  </si>
  <si>
    <t>0162</t>
  </si>
  <si>
    <t>0164</t>
  </si>
  <si>
    <t>0166</t>
  </si>
  <si>
    <t>0168</t>
  </si>
  <si>
    <t>0169</t>
  </si>
  <si>
    <t>0173</t>
  </si>
  <si>
    <t xml:space="preserve"> 1/1</t>
  </si>
  <si>
    <t>0177</t>
  </si>
  <si>
    <t>0178/8</t>
  </si>
  <si>
    <t>019</t>
  </si>
  <si>
    <t>0202/1</t>
  </si>
  <si>
    <t>Avanti mellett rét   0202-ből</t>
  </si>
  <si>
    <t>közút</t>
  </si>
  <si>
    <t>0203/5</t>
  </si>
  <si>
    <t>0204/1</t>
  </si>
  <si>
    <t>Avanti mellett út</t>
  </si>
  <si>
    <t>0205</t>
  </si>
  <si>
    <t>0210/1</t>
  </si>
  <si>
    <t>Avanti mellett árok</t>
  </si>
  <si>
    <t>0213/5</t>
  </si>
  <si>
    <t>8-as út mellett 0213/2 -ből Avantinál</t>
  </si>
  <si>
    <t>0213/6</t>
  </si>
  <si>
    <t>kisajátitás</t>
  </si>
  <si>
    <t>épület</t>
  </si>
  <si>
    <t>029/1</t>
  </si>
  <si>
    <t>8-as melletti</t>
  </si>
  <si>
    <t>buszmegálló</t>
  </si>
  <si>
    <t>0337/4</t>
  </si>
  <si>
    <t xml:space="preserve">Bányatelep  8-as főút </t>
  </si>
  <si>
    <t>034/20</t>
  </si>
  <si>
    <t>Új Temető</t>
  </si>
  <si>
    <t xml:space="preserve">szántó </t>
  </si>
  <si>
    <t>034/30</t>
  </si>
  <si>
    <t>szántó</t>
  </si>
  <si>
    <t>036/28</t>
  </si>
  <si>
    <t>Új temető alatti terület</t>
  </si>
  <si>
    <t>037</t>
  </si>
  <si>
    <t>039</t>
  </si>
  <si>
    <t>044/3</t>
  </si>
  <si>
    <t>045</t>
  </si>
  <si>
    <t>046/3</t>
  </si>
  <si>
    <t>047</t>
  </si>
  <si>
    <t>05/2</t>
  </si>
  <si>
    <t>052</t>
  </si>
  <si>
    <t>053/8</t>
  </si>
  <si>
    <t>054</t>
  </si>
  <si>
    <t>056</t>
  </si>
  <si>
    <t>060</t>
  </si>
  <si>
    <t>061/5</t>
  </si>
  <si>
    <t>063/50</t>
  </si>
  <si>
    <t>064</t>
  </si>
  <si>
    <t>065/29</t>
  </si>
  <si>
    <t>065/35</t>
  </si>
  <si>
    <t>065/36</t>
  </si>
  <si>
    <t>065/37</t>
  </si>
  <si>
    <t>saját használatu út megoszt</t>
  </si>
  <si>
    <t>065/41</t>
  </si>
  <si>
    <t>dögkut</t>
  </si>
  <si>
    <t>védőárok</t>
  </si>
  <si>
    <t>065/46</t>
  </si>
  <si>
    <t>saját használatu út 065/37-ből</t>
  </si>
  <si>
    <t>069</t>
  </si>
  <si>
    <t>Bányatelepi bekötő út</t>
  </si>
  <si>
    <t>072/2</t>
  </si>
  <si>
    <t>073/6</t>
  </si>
  <si>
    <t>076</t>
  </si>
  <si>
    <t>077</t>
  </si>
  <si>
    <t>078</t>
  </si>
  <si>
    <t>079/2</t>
  </si>
  <si>
    <t>079/22/A/16</t>
  </si>
  <si>
    <t>Bányatelep</t>
  </si>
  <si>
    <t>egyéb helység</t>
  </si>
  <si>
    <t>079/25</t>
  </si>
  <si>
    <t>gazd. ép. és udvar</t>
  </si>
  <si>
    <t>085</t>
  </si>
  <si>
    <t>086/3</t>
  </si>
  <si>
    <t>árok és saját használatu út</t>
  </si>
  <si>
    <t>087/2</t>
  </si>
  <si>
    <t>089/7</t>
  </si>
  <si>
    <t>090</t>
  </si>
  <si>
    <t>092</t>
  </si>
  <si>
    <t>094</t>
  </si>
  <si>
    <t xml:space="preserve">  út</t>
  </si>
  <si>
    <t xml:space="preserve"> út</t>
  </si>
  <si>
    <t>096</t>
  </si>
  <si>
    <t>098</t>
  </si>
  <si>
    <t>099/9</t>
  </si>
  <si>
    <t>1/1/A/6</t>
  </si>
  <si>
    <t>Kossuth u. 132</t>
  </si>
  <si>
    <t>0,0105</t>
  </si>
  <si>
    <t>147</t>
  </si>
  <si>
    <t>Táncsics Mihály utca</t>
  </si>
  <si>
    <t>169/4</t>
  </si>
  <si>
    <t>Tulipán utca</t>
  </si>
  <si>
    <t>171/4</t>
  </si>
  <si>
    <t>Kossuth utcai kisköz (Árva)</t>
  </si>
  <si>
    <t>173</t>
  </si>
  <si>
    <t>Séd meder</t>
  </si>
  <si>
    <t>18/2</t>
  </si>
  <si>
    <t>Kossuth u. Árva u.</t>
  </si>
  <si>
    <t>188/3</t>
  </si>
  <si>
    <t>Táncsics környéki út</t>
  </si>
  <si>
    <t>189/3</t>
  </si>
  <si>
    <t>19/1</t>
  </si>
  <si>
    <t>Dózsa utca régi szakasz</t>
  </si>
  <si>
    <t>19/8</t>
  </si>
  <si>
    <t>Dózsa Gy. u.</t>
  </si>
  <si>
    <t>194</t>
  </si>
  <si>
    <t>Vasút feletti terület</t>
  </si>
  <si>
    <t>195</t>
  </si>
  <si>
    <t>20</t>
  </si>
  <si>
    <t>211/A</t>
  </si>
  <si>
    <t>Kossuth L. u. 90.</t>
  </si>
  <si>
    <t xml:space="preserve">lakóház </t>
  </si>
  <si>
    <t>0,0075</t>
  </si>
  <si>
    <t>220</t>
  </si>
  <si>
    <t>Kossuth u köz</t>
  </si>
  <si>
    <t>beépítetlen terület</t>
  </si>
  <si>
    <t>276/1</t>
  </si>
  <si>
    <t>Orgona 2/A előtt</t>
  </si>
  <si>
    <t>290</t>
  </si>
  <si>
    <t>Petőfi utca</t>
  </si>
  <si>
    <t>290/1</t>
  </si>
  <si>
    <t>300</t>
  </si>
  <si>
    <t>Diófa utca vége</t>
  </si>
  <si>
    <t>339</t>
  </si>
  <si>
    <t>Kereszt utca</t>
  </si>
  <si>
    <t>353</t>
  </si>
  <si>
    <t>Diófa utca</t>
  </si>
  <si>
    <t>355</t>
  </si>
  <si>
    <t>vízmű</t>
  </si>
  <si>
    <t>380/1</t>
  </si>
  <si>
    <t>Kossuth  L u.</t>
  </si>
  <si>
    <t>380/3</t>
  </si>
  <si>
    <t>Kossuth Lajos utca 93-121</t>
  </si>
  <si>
    <t>380/4</t>
  </si>
  <si>
    <t>Kossuth Lajos utca 380.</t>
  </si>
  <si>
    <t>381/2</t>
  </si>
  <si>
    <t>temető, ravatalozó</t>
  </si>
  <si>
    <t>0,5719</t>
  </si>
  <si>
    <t>392</t>
  </si>
  <si>
    <t>Diófa u vége</t>
  </si>
  <si>
    <t>Autóbuszváró</t>
  </si>
  <si>
    <t>396</t>
  </si>
  <si>
    <t>Diófa utca eleje</t>
  </si>
  <si>
    <t>410/4</t>
  </si>
  <si>
    <t xml:space="preserve">Arany János utca vége </t>
  </si>
  <si>
    <t>430/4</t>
  </si>
  <si>
    <t>448</t>
  </si>
  <si>
    <t>Kossuth köz 11. Sz. mögött</t>
  </si>
  <si>
    <t>46</t>
  </si>
  <si>
    <t>462/1</t>
  </si>
  <si>
    <t xml:space="preserve">Kossuth köz 10. </t>
  </si>
  <si>
    <t>463</t>
  </si>
  <si>
    <t>483</t>
  </si>
  <si>
    <t>Iskola utca</t>
  </si>
  <si>
    <t xml:space="preserve"> közterület/közút</t>
  </si>
  <si>
    <t>parkoló</t>
  </si>
  <si>
    <t>járda</t>
  </si>
  <si>
    <t>493/4</t>
  </si>
  <si>
    <t>Vasút utca eleje közterület</t>
  </si>
  <si>
    <t>493/7</t>
  </si>
  <si>
    <t>Vasút u 2 melleti iskoláshoz vezető út 493/5-ből</t>
  </si>
  <si>
    <t>499</t>
  </si>
  <si>
    <t>504</t>
  </si>
  <si>
    <t>Posta utca</t>
  </si>
  <si>
    <t>521/1</t>
  </si>
  <si>
    <t>Vasút u. 16. Buszmegálló marad</t>
  </si>
  <si>
    <t>522/1</t>
  </si>
  <si>
    <t>Vasút u keresztez-től 24-ig</t>
  </si>
  <si>
    <t>522/3</t>
  </si>
  <si>
    <t>Vasút utca 522.</t>
  </si>
  <si>
    <t>522/7</t>
  </si>
  <si>
    <t>Vasút utca 5.</t>
  </si>
  <si>
    <t>543/13</t>
  </si>
  <si>
    <t xml:space="preserve">Vasút utca </t>
  </si>
  <si>
    <t>közpark</t>
  </si>
  <si>
    <t>543/14</t>
  </si>
  <si>
    <t>Vasút u</t>
  </si>
  <si>
    <t>parki fahíd</t>
  </si>
  <si>
    <t>Vasút u  543/15-ből kialakítva</t>
  </si>
  <si>
    <t>543/17</t>
  </si>
  <si>
    <t>559/3</t>
  </si>
  <si>
    <t>Kossuth u.155. (kolónia köz)</t>
  </si>
  <si>
    <t>560/5</t>
  </si>
  <si>
    <t>Kossuth Lajos utca 157- 157/b</t>
  </si>
  <si>
    <t>561/1</t>
  </si>
  <si>
    <t>Kossuth u. 157. előtt út 561-ből</t>
  </si>
  <si>
    <t>562</t>
  </si>
  <si>
    <t>Fasor köz</t>
  </si>
  <si>
    <t>576/5</t>
  </si>
  <si>
    <t>Kossuth 150 előtt 576/4-ből</t>
  </si>
  <si>
    <t>576/6</t>
  </si>
  <si>
    <t>581/2</t>
  </si>
  <si>
    <t>Kossuth L u 138-Rózsa u járdáig</t>
  </si>
  <si>
    <t>581/4</t>
  </si>
  <si>
    <t>Kossuth Lajos utca 584</t>
  </si>
  <si>
    <t>589/11</t>
  </si>
  <si>
    <t>Kossuth u.134.M.bolt előtti ter.</t>
  </si>
  <si>
    <t>596</t>
  </si>
  <si>
    <t>Vasút utca HP. hátsó bejárata</t>
  </si>
  <si>
    <t>599</t>
  </si>
  <si>
    <t>Vasút utca 31-33 mögötti út.</t>
  </si>
  <si>
    <t>609/2</t>
  </si>
  <si>
    <t>Vasút u. páros old. előtti ter.</t>
  </si>
  <si>
    <t>610</t>
  </si>
  <si>
    <t>Vasút u. pár.lan. oldal előtti.ter.</t>
  </si>
  <si>
    <t>614/4</t>
  </si>
  <si>
    <t>Vasút utca 43. mögötti terület</t>
  </si>
  <si>
    <t>628</t>
  </si>
  <si>
    <t>Ady Endre utca</t>
  </si>
  <si>
    <t>64</t>
  </si>
  <si>
    <t>642/1</t>
  </si>
  <si>
    <t xml:space="preserve"> Fasor 15 és 15a közötti </t>
  </si>
  <si>
    <t>643/1</t>
  </si>
  <si>
    <t>Ady u.9. útja</t>
  </si>
  <si>
    <t>649/17</t>
  </si>
  <si>
    <t>Ág utca Ady E u.</t>
  </si>
  <si>
    <t>650</t>
  </si>
  <si>
    <t>Ág utca</t>
  </si>
  <si>
    <t>653/5</t>
  </si>
  <si>
    <t>Fasor u.7.</t>
  </si>
  <si>
    <t xml:space="preserve"> 1/2</t>
  </si>
  <si>
    <t>655/27</t>
  </si>
  <si>
    <t>Kossuth u. Óvódánál</t>
  </si>
  <si>
    <t>655/3</t>
  </si>
  <si>
    <t>Fasor u.10.-12. Területe</t>
  </si>
  <si>
    <t>656</t>
  </si>
  <si>
    <t>669</t>
  </si>
  <si>
    <t>Fasor 38 melletti utca</t>
  </si>
  <si>
    <t>694</t>
  </si>
  <si>
    <t>Rózsa utca</t>
  </si>
  <si>
    <t>695</t>
  </si>
  <si>
    <t>702</t>
  </si>
  <si>
    <t>Rózsa u.14. mellett út</t>
  </si>
  <si>
    <t>728</t>
  </si>
  <si>
    <t xml:space="preserve">   Vasút utca vége</t>
  </si>
  <si>
    <t>730/103</t>
  </si>
  <si>
    <t>Pipacs u</t>
  </si>
  <si>
    <t>730/54</t>
  </si>
  <si>
    <t>Pipacs u.18.mellett utca</t>
  </si>
  <si>
    <t>730/60</t>
  </si>
  <si>
    <t>Pipacs 28. mellett utca</t>
  </si>
  <si>
    <t>730/64</t>
  </si>
  <si>
    <t>Pipacs utca vége páros oldal</t>
  </si>
  <si>
    <t>730/66</t>
  </si>
  <si>
    <t>Pipacs 16. mellett utca</t>
  </si>
  <si>
    <t>730/68</t>
  </si>
  <si>
    <t>Kossuth 15-152 előtti járda</t>
  </si>
  <si>
    <t>730/7</t>
  </si>
  <si>
    <t>Rózsa u 14-nél Pipacs utra összekötő út</t>
  </si>
  <si>
    <t>730/78</t>
  </si>
  <si>
    <t>Pipacs u. vége.pá.old.előtt</t>
  </si>
  <si>
    <t>743</t>
  </si>
  <si>
    <t>Vadvirág mögötti árok</t>
  </si>
  <si>
    <t>744/21</t>
  </si>
  <si>
    <t>Vadvirág utca vége megosztás 2007-ben</t>
  </si>
  <si>
    <t>beépítetlen terület megosztás 2007-ben</t>
  </si>
  <si>
    <t>744/33</t>
  </si>
  <si>
    <t xml:space="preserve">Vadvirág u. </t>
  </si>
  <si>
    <t>744/39</t>
  </si>
  <si>
    <t>Pipacs u.páros.old.mög. árok</t>
  </si>
  <si>
    <t>744/40</t>
  </si>
  <si>
    <t>744/48</t>
  </si>
  <si>
    <t>Vadvirág u. 40-42 közti köz</t>
  </si>
  <si>
    <t>744/62</t>
  </si>
  <si>
    <t>Vadvirág utca</t>
  </si>
  <si>
    <t>744/89</t>
  </si>
  <si>
    <t>Vadvirág u. vége (páros)</t>
  </si>
  <si>
    <t>744/93</t>
  </si>
  <si>
    <t>Vadvirág utca vége 744/21-ből</t>
  </si>
  <si>
    <t>744/94</t>
  </si>
  <si>
    <t>Vadvirág utca vége 744/21- ből</t>
  </si>
  <si>
    <t>745/3</t>
  </si>
  <si>
    <t>Viktoria Panz.előtti utca</t>
  </si>
  <si>
    <t>747/2</t>
  </si>
  <si>
    <t>Rákóczi u.63. szemben árok</t>
  </si>
  <si>
    <t>747/28</t>
  </si>
  <si>
    <t>Petőfi S u. 19-től a vasúti átjáróig lévő rész</t>
  </si>
  <si>
    <t>747/29</t>
  </si>
  <si>
    <t>Dózsa utca új szakasz</t>
  </si>
  <si>
    <t>747/32</t>
  </si>
  <si>
    <t xml:space="preserve"> Petőfi S. u. 19 melleti terület</t>
  </si>
  <si>
    <t>747/4</t>
  </si>
  <si>
    <t>Rákóczi utca új szakasz</t>
  </si>
  <si>
    <t>747/42</t>
  </si>
  <si>
    <t>Dózsa Gy. U. 49 előtti utcarész</t>
  </si>
  <si>
    <t>747/6</t>
  </si>
  <si>
    <t>Dózsa u. 46 mellett utca</t>
  </si>
  <si>
    <t>B lakóövezet</t>
  </si>
  <si>
    <t>795/29</t>
  </si>
  <si>
    <t>795/71</t>
  </si>
  <si>
    <t>C lakóövezet</t>
  </si>
  <si>
    <t>807/63</t>
  </si>
  <si>
    <t>90/6</t>
  </si>
  <si>
    <t>Rákóczi utcai kisköz</t>
  </si>
  <si>
    <t>010/38</t>
  </si>
  <si>
    <t xml:space="preserve">Séd patak </t>
  </si>
  <si>
    <t>380</t>
  </si>
  <si>
    <t>Séd híd</t>
  </si>
  <si>
    <t>nincs</t>
  </si>
  <si>
    <t>522/4</t>
  </si>
  <si>
    <t>561</t>
  </si>
  <si>
    <t>Kossuth u. 157 előtt út</t>
  </si>
  <si>
    <t>Pipacs u. 6-8 közti keskeny szakasz</t>
  </si>
  <si>
    <t>744/26</t>
  </si>
  <si>
    <t>Vadvirág utca melletti terület</t>
  </si>
  <si>
    <t>745/13</t>
  </si>
  <si>
    <t>Pipacs utcai garázsok területe</t>
  </si>
  <si>
    <t>745/14</t>
  </si>
  <si>
    <t>745/15</t>
  </si>
  <si>
    <t>új játszótér</t>
  </si>
  <si>
    <t>Pipacs u.</t>
  </si>
  <si>
    <t>Vasút u 543/18-ból kisajátítás</t>
  </si>
  <si>
    <t>543/33</t>
  </si>
  <si>
    <t>0522/9</t>
  </si>
  <si>
    <t>010/50</t>
  </si>
  <si>
    <t>543/27</t>
  </si>
  <si>
    <t>543/29</t>
  </si>
  <si>
    <t>közterület és üzlet</t>
  </si>
  <si>
    <t>Park (nagyparkolónál)</t>
  </si>
  <si>
    <t>víztároló</t>
  </si>
  <si>
    <t>544/1</t>
  </si>
  <si>
    <t>493/9</t>
  </si>
  <si>
    <t>beépítetelen terület</t>
  </si>
  <si>
    <t xml:space="preserve">1. melléklet a 15/2015. (VI.15.) önkormányzati rendelethez  </t>
  </si>
  <si>
    <t>079/17 a</t>
  </si>
  <si>
    <t>079/17 b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</si>
</sst>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000"/>
    <numFmt numFmtId="165" formatCode="_-* #,##0.00\ _F_t_-;\-* #,##0.00\ _F_t_-;_-* \-??\ _F_t_-;_-@_-"/>
    <numFmt numFmtId="166" formatCode="_-* #,##0\ _F_t_-;\-* #,##0\ _F_t_-;_-* \-??\ _F_t_-;_-@_-"/>
    <numFmt numFmtId="167" formatCode="yyyy\-mm\-dd"/>
    <numFmt numFmtId="168" formatCode="_-* #,##0.0000\ _F_t_-;\-* #,##0.0000\ _F_t_-;_-* \-??\ _F_t_-;_-@_-"/>
  </numFmts>
  <fonts count="34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sz val="9"/>
      <name val="Times New Roman CE"/>
      <family val="1"/>
    </font>
    <font>
      <sz val="9"/>
      <name val="Arial CE"/>
      <family val="2"/>
    </font>
    <font>
      <sz val="8"/>
      <name val="Times New Roman CE"/>
      <family val="1"/>
    </font>
    <font>
      <b/>
      <sz val="9"/>
      <name val="Times New Roman CE"/>
      <family val="1"/>
    </font>
    <font>
      <i/>
      <sz val="11"/>
      <name val="Arial"/>
      <family val="2"/>
    </font>
    <font>
      <b/>
      <i/>
      <sz val="11"/>
      <name val="Arial"/>
      <family val="2"/>
    </font>
    <font>
      <sz val="8"/>
      <name val="Arial CE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b/>
      <sz val="8"/>
      <name val="Arial CE"/>
      <family val="2"/>
    </font>
  </fonts>
  <fills count="32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7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4" fillId="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22" borderId="5" applyNumberFormat="0" applyAlignment="0" applyProtection="0"/>
    <xf numFmtId="165" fontId="0" fillId="0" borderId="0" applyFill="0" applyBorder="0" applyAlignment="0" applyProtection="0"/>
    <xf numFmtId="41" fontId="1" fillId="0" borderId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23" borderId="7" applyNumberFormat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7" borderId="0" applyNumberFormat="0" applyBorder="0" applyAlignment="0" applyProtection="0"/>
    <xf numFmtId="0" fontId="12" fillId="6" borderId="0" applyNumberFormat="0" applyBorder="0" applyAlignment="0" applyProtection="0"/>
    <xf numFmtId="0" fontId="13" fillId="28" borderId="8" applyNumberFormat="0" applyAlignment="0" applyProtection="0"/>
    <xf numFmtId="0" fontId="14" fillId="0" borderId="0" applyNumberFormat="0" applyFill="0" applyBorder="0" applyAlignment="0" applyProtection="0"/>
    <xf numFmtId="0" fontId="0" fillId="0" borderId="0">
      <alignment/>
      <protection/>
    </xf>
    <xf numFmtId="0" fontId="18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5" fillId="5" borderId="0" applyNumberFormat="0" applyBorder="0" applyAlignment="0" applyProtection="0"/>
    <xf numFmtId="0" fontId="16" fillId="29" borderId="0" applyNumberFormat="0" applyBorder="0" applyAlignment="0" applyProtection="0"/>
    <xf numFmtId="0" fontId="17" fillId="28" borderId="1" applyNumberFormat="0" applyAlignment="0" applyProtection="0"/>
    <xf numFmtId="9" fontId="1" fillId="0" borderId="0" applyFill="0" applyBorder="0" applyAlignment="0" applyProtection="0"/>
  </cellStyleXfs>
  <cellXfs count="112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164" fontId="1" fillId="0" borderId="0" xfId="0" applyNumberFormat="1" applyFont="1" applyFill="1" applyAlignment="1">
      <alignment/>
    </xf>
    <xf numFmtId="166" fontId="1" fillId="0" borderId="0" xfId="46" applyNumberFormat="1" applyFont="1" applyFill="1" applyBorder="1" applyAlignment="1" applyProtection="1">
      <alignment/>
      <protection/>
    </xf>
    <xf numFmtId="166" fontId="19" fillId="0" borderId="0" xfId="46" applyNumberFormat="1" applyFont="1" applyFill="1" applyBorder="1" applyAlignment="1" applyProtection="1">
      <alignment/>
      <protection/>
    </xf>
    <xf numFmtId="0" fontId="1" fillId="0" borderId="0" xfId="0" applyFont="1" applyFill="1" applyAlignment="1">
      <alignment/>
    </xf>
    <xf numFmtId="0" fontId="1" fillId="30" borderId="0" xfId="0" applyFont="1" applyFill="1" applyAlignment="1">
      <alignment horizontal="center"/>
    </xf>
    <xf numFmtId="1" fontId="19" fillId="0" borderId="10" xfId="46" applyNumberFormat="1" applyFont="1" applyFill="1" applyBorder="1" applyAlignment="1" applyProtection="1">
      <alignment horizontal="center"/>
      <protection/>
    </xf>
    <xf numFmtId="1" fontId="19" fillId="0" borderId="0" xfId="46" applyNumberFormat="1" applyFont="1" applyFill="1" applyBorder="1" applyAlignment="1" applyProtection="1">
      <alignment horizontal="center"/>
      <protection/>
    </xf>
    <xf numFmtId="0" fontId="21" fillId="0" borderId="0" xfId="0" applyFont="1" applyFill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/>
    </xf>
    <xf numFmtId="49" fontId="19" fillId="0" borderId="13" xfId="0" applyNumberFormat="1" applyFont="1" applyFill="1" applyBorder="1" applyAlignment="1">
      <alignment horizontal="right" vertical="center"/>
    </xf>
    <xf numFmtId="0" fontId="19" fillId="0" borderId="13" xfId="0" applyNumberFormat="1" applyFont="1" applyFill="1" applyBorder="1" applyAlignment="1">
      <alignment horizontal="center" vertical="center" wrapText="1"/>
    </xf>
    <xf numFmtId="0" fontId="19" fillId="0" borderId="13" xfId="0" applyNumberFormat="1" applyFont="1" applyFill="1" applyBorder="1" applyAlignment="1">
      <alignment horizontal="center" vertical="center"/>
    </xf>
    <xf numFmtId="164" fontId="19" fillId="0" borderId="13" xfId="0" applyNumberFormat="1" applyFont="1" applyFill="1" applyBorder="1" applyAlignment="1">
      <alignment horizontal="center" vertical="center" wrapText="1"/>
    </xf>
    <xf numFmtId="166" fontId="19" fillId="0" borderId="13" xfId="46" applyNumberFormat="1" applyFont="1" applyFill="1" applyBorder="1" applyAlignment="1" applyProtection="1">
      <alignment horizontal="center" vertical="center" wrapText="1"/>
      <protection/>
    </xf>
    <xf numFmtId="166" fontId="23" fillId="0" borderId="13" xfId="46" applyNumberFormat="1" applyFont="1" applyFill="1" applyBorder="1" applyAlignment="1" applyProtection="1">
      <alignment horizontal="center" vertical="center" wrapText="1"/>
      <protection/>
    </xf>
    <xf numFmtId="166" fontId="19" fillId="0" borderId="14" xfId="46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/>
    </xf>
    <xf numFmtId="0" fontId="21" fillId="0" borderId="15" xfId="0" applyFont="1" applyFill="1" applyBorder="1" applyAlignment="1">
      <alignment/>
    </xf>
    <xf numFmtId="0" fontId="21" fillId="0" borderId="16" xfId="0" applyFont="1" applyFill="1" applyBorder="1" applyAlignment="1">
      <alignment/>
    </xf>
    <xf numFmtId="0" fontId="21" fillId="0" borderId="16" xfId="0" applyNumberFormat="1" applyFont="1" applyFill="1" applyBorder="1" applyAlignment="1">
      <alignment horizontal="center"/>
    </xf>
    <xf numFmtId="49" fontId="22" fillId="0" borderId="16" xfId="0" applyNumberFormat="1" applyFont="1" applyFill="1" applyBorder="1" applyAlignment="1">
      <alignment horizontal="right"/>
    </xf>
    <xf numFmtId="0" fontId="21" fillId="0" borderId="16" xfId="0" applyFont="1" applyFill="1" applyBorder="1" applyAlignment="1">
      <alignment horizontal="center"/>
    </xf>
    <xf numFmtId="164" fontId="21" fillId="0" borderId="16" xfId="0" applyNumberFormat="1" applyFont="1" applyFill="1" applyBorder="1" applyAlignment="1">
      <alignment horizontal="right"/>
    </xf>
    <xf numFmtId="49" fontId="1" fillId="0" borderId="16" xfId="0" applyNumberFormat="1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166" fontId="19" fillId="0" borderId="16" xfId="46" applyNumberFormat="1" applyFont="1" applyFill="1" applyBorder="1" applyAlignment="1" applyProtection="1">
      <alignment/>
      <protection/>
    </xf>
    <xf numFmtId="166" fontId="1" fillId="0" borderId="16" xfId="46" applyNumberFormat="1" applyFont="1" applyFill="1" applyBorder="1" applyAlignment="1" applyProtection="1">
      <alignment horizontal="center"/>
      <protection/>
    </xf>
    <xf numFmtId="166" fontId="1" fillId="0" borderId="16" xfId="46" applyNumberFormat="1" applyFont="1" applyFill="1" applyBorder="1" applyAlignment="1" applyProtection="1">
      <alignment/>
      <protection/>
    </xf>
    <xf numFmtId="0" fontId="1" fillId="0" borderId="16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22" fillId="0" borderId="16" xfId="0" applyFont="1" applyFill="1" applyBorder="1" applyAlignment="1">
      <alignment horizontal="right"/>
    </xf>
    <xf numFmtId="164" fontId="21" fillId="0" borderId="16" xfId="46" applyNumberFormat="1" applyFont="1" applyFill="1" applyBorder="1" applyAlignment="1" applyProtection="1">
      <alignment/>
      <protection/>
    </xf>
    <xf numFmtId="49" fontId="22" fillId="0" borderId="16" xfId="60" applyNumberFormat="1" applyFont="1" applyFill="1" applyBorder="1" applyAlignment="1">
      <alignment horizontal="right"/>
      <protection/>
    </xf>
    <xf numFmtId="0" fontId="21" fillId="0" borderId="16" xfId="60" applyFont="1" applyFill="1" applyBorder="1" applyAlignment="1">
      <alignment horizontal="center"/>
      <protection/>
    </xf>
    <xf numFmtId="0" fontId="21" fillId="0" borderId="16" xfId="60" applyFont="1" applyFill="1" applyBorder="1" applyAlignment="1">
      <alignment horizontal="center" vertical="center" wrapText="1"/>
      <protection/>
    </xf>
    <xf numFmtId="164" fontId="21" fillId="0" borderId="16" xfId="60" applyNumberFormat="1" applyFont="1" applyFill="1" applyBorder="1" applyAlignment="1">
      <alignment/>
      <protection/>
    </xf>
    <xf numFmtId="0" fontId="22" fillId="0" borderId="16" xfId="0" applyFont="1" applyFill="1" applyBorder="1" applyAlignment="1">
      <alignment/>
    </xf>
    <xf numFmtId="49" fontId="24" fillId="0" borderId="16" xfId="0" applyNumberFormat="1" applyFont="1" applyFill="1" applyBorder="1" applyAlignment="1">
      <alignment horizontal="center"/>
    </xf>
    <xf numFmtId="0" fontId="24" fillId="0" borderId="16" xfId="0" applyFont="1" applyFill="1" applyBorder="1" applyAlignment="1">
      <alignment horizontal="center"/>
    </xf>
    <xf numFmtId="166" fontId="25" fillId="0" borderId="0" xfId="46" applyNumberFormat="1" applyFont="1" applyFill="1" applyBorder="1" applyAlignment="1" applyProtection="1">
      <alignment/>
      <protection/>
    </xf>
    <xf numFmtId="166" fontId="24" fillId="0" borderId="16" xfId="46" applyNumberFormat="1" applyFont="1" applyFill="1" applyBorder="1" applyAlignment="1" applyProtection="1">
      <alignment/>
      <protection/>
    </xf>
    <xf numFmtId="166" fontId="26" fillId="0" borderId="16" xfId="46" applyNumberFormat="1" applyFont="1" applyFill="1" applyBorder="1" applyAlignment="1" applyProtection="1">
      <alignment/>
      <protection/>
    </xf>
    <xf numFmtId="166" fontId="27" fillId="0" borderId="16" xfId="46" applyNumberFormat="1" applyFont="1" applyFill="1" applyBorder="1" applyAlignment="1" applyProtection="1">
      <alignment/>
      <protection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0" xfId="0" applyFont="1" applyFill="1" applyAlignment="1">
      <alignment/>
    </xf>
    <xf numFmtId="49" fontId="1" fillId="0" borderId="16" xfId="60" applyNumberFormat="1" applyFont="1" applyFill="1" applyBorder="1" applyAlignment="1">
      <alignment horizontal="center"/>
      <protection/>
    </xf>
    <xf numFmtId="0" fontId="28" fillId="0" borderId="0" xfId="0" applyFont="1" applyFill="1" applyAlignment="1">
      <alignment/>
    </xf>
    <xf numFmtId="49" fontId="23" fillId="0" borderId="16" xfId="0" applyNumberFormat="1" applyFont="1" applyFill="1" applyBorder="1" applyAlignment="1">
      <alignment horizontal="center"/>
    </xf>
    <xf numFmtId="0" fontId="23" fillId="0" borderId="16" xfId="0" applyFont="1" applyFill="1" applyBorder="1" applyAlignment="1">
      <alignment horizontal="center"/>
    </xf>
    <xf numFmtId="166" fontId="20" fillId="0" borderId="16" xfId="46" applyNumberFormat="1" applyFont="1" applyFill="1" applyBorder="1" applyAlignment="1" applyProtection="1">
      <alignment/>
      <protection/>
    </xf>
    <xf numFmtId="166" fontId="23" fillId="0" borderId="0" xfId="46" applyNumberFormat="1" applyFont="1" applyFill="1" applyBorder="1" applyAlignment="1" applyProtection="1">
      <alignment/>
      <protection/>
    </xf>
    <xf numFmtId="166" fontId="23" fillId="0" borderId="16" xfId="46" applyNumberFormat="1" applyFont="1" applyFill="1" applyBorder="1" applyAlignment="1" applyProtection="1">
      <alignment/>
      <protection/>
    </xf>
    <xf numFmtId="0" fontId="23" fillId="0" borderId="16" xfId="0" applyFont="1" applyFill="1" applyBorder="1" applyAlignment="1">
      <alignment/>
    </xf>
    <xf numFmtId="0" fontId="23" fillId="0" borderId="17" xfId="0" applyFont="1" applyFill="1" applyBorder="1" applyAlignment="1">
      <alignment/>
    </xf>
    <xf numFmtId="0" fontId="23" fillId="0" borderId="0" xfId="0" applyFont="1" applyFill="1" applyAlignment="1">
      <alignment/>
    </xf>
    <xf numFmtId="49" fontId="21" fillId="0" borderId="16" xfId="0" applyNumberFormat="1" applyFont="1" applyFill="1" applyBorder="1" applyAlignment="1">
      <alignment horizontal="right" vertical="top" wrapText="1"/>
    </xf>
    <xf numFmtId="49" fontId="21" fillId="0" borderId="16" xfId="0" applyNumberFormat="1" applyFont="1" applyFill="1" applyBorder="1" applyAlignment="1">
      <alignment horizontal="right"/>
    </xf>
    <xf numFmtId="0" fontId="28" fillId="0" borderId="16" xfId="0" applyFont="1" applyFill="1" applyBorder="1" applyAlignment="1">
      <alignment/>
    </xf>
    <xf numFmtId="0" fontId="28" fillId="0" borderId="16" xfId="0" applyNumberFormat="1" applyFont="1" applyFill="1" applyBorder="1" applyAlignment="1">
      <alignment horizontal="center"/>
    </xf>
    <xf numFmtId="49" fontId="29" fillId="0" borderId="16" xfId="0" applyNumberFormat="1" applyFont="1" applyFill="1" applyBorder="1" applyAlignment="1">
      <alignment horizontal="right"/>
    </xf>
    <xf numFmtId="0" fontId="28" fillId="0" borderId="16" xfId="0" applyFont="1" applyFill="1" applyBorder="1" applyAlignment="1">
      <alignment horizontal="center"/>
    </xf>
    <xf numFmtId="164" fontId="28" fillId="0" borderId="16" xfId="0" applyNumberFormat="1" applyFont="1" applyFill="1" applyBorder="1" applyAlignment="1">
      <alignment horizontal="right"/>
    </xf>
    <xf numFmtId="0" fontId="21" fillId="0" borderId="16" xfId="0" applyFont="1" applyFill="1" applyBorder="1" applyAlignment="1">
      <alignment horizontal="right"/>
    </xf>
    <xf numFmtId="49" fontId="24" fillId="0" borderId="16" xfId="60" applyNumberFormat="1" applyFont="1" applyFill="1" applyBorder="1" applyAlignment="1">
      <alignment horizontal="center"/>
      <protection/>
    </xf>
    <xf numFmtId="0" fontId="1" fillId="0" borderId="16" xfId="0" applyFont="1" applyFill="1" applyBorder="1" applyAlignment="1">
      <alignment/>
    </xf>
    <xf numFmtId="0" fontId="22" fillId="0" borderId="16" xfId="60" applyFont="1" applyFill="1" applyBorder="1" applyAlignment="1">
      <alignment horizontal="right"/>
      <protection/>
    </xf>
    <xf numFmtId="0" fontId="21" fillId="0" borderId="16" xfId="0" applyFont="1" applyFill="1" applyBorder="1" applyAlignment="1">
      <alignment horizontal="center"/>
    </xf>
    <xf numFmtId="0" fontId="21" fillId="0" borderId="16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1" fillId="31" borderId="0" xfId="0" applyFont="1" applyFill="1" applyAlignment="1">
      <alignment/>
    </xf>
    <xf numFmtId="0" fontId="21" fillId="31" borderId="15" xfId="0" applyFont="1" applyFill="1" applyBorder="1" applyAlignment="1">
      <alignment/>
    </xf>
    <xf numFmtId="0" fontId="21" fillId="31" borderId="16" xfId="0" applyFont="1" applyFill="1" applyBorder="1" applyAlignment="1">
      <alignment/>
    </xf>
    <xf numFmtId="0" fontId="21" fillId="31" borderId="16" xfId="0" applyNumberFormat="1" applyFont="1" applyFill="1" applyBorder="1" applyAlignment="1">
      <alignment horizontal="center"/>
    </xf>
    <xf numFmtId="49" fontId="22" fillId="31" borderId="16" xfId="0" applyNumberFormat="1" applyFont="1" applyFill="1" applyBorder="1" applyAlignment="1">
      <alignment horizontal="right"/>
    </xf>
    <xf numFmtId="0" fontId="21" fillId="31" borderId="16" xfId="0" applyFont="1" applyFill="1" applyBorder="1" applyAlignment="1">
      <alignment horizontal="center"/>
    </xf>
    <xf numFmtId="164" fontId="21" fillId="31" borderId="16" xfId="0" applyNumberFormat="1" applyFont="1" applyFill="1" applyBorder="1" applyAlignment="1">
      <alignment horizontal="right"/>
    </xf>
    <xf numFmtId="49" fontId="1" fillId="31" borderId="16" xfId="0" applyNumberFormat="1" applyFont="1" applyFill="1" applyBorder="1" applyAlignment="1">
      <alignment horizontal="center"/>
    </xf>
    <xf numFmtId="0" fontId="1" fillId="31" borderId="16" xfId="0" applyFont="1" applyFill="1" applyBorder="1" applyAlignment="1">
      <alignment horizontal="center"/>
    </xf>
    <xf numFmtId="166" fontId="19" fillId="31" borderId="16" xfId="46" applyNumberFormat="1" applyFont="1" applyFill="1" applyBorder="1" applyAlignment="1" applyProtection="1">
      <alignment/>
      <protection/>
    </xf>
    <xf numFmtId="166" fontId="1" fillId="31" borderId="0" xfId="46" applyNumberFormat="1" applyFont="1" applyFill="1" applyBorder="1" applyAlignment="1" applyProtection="1">
      <alignment/>
      <protection/>
    </xf>
    <xf numFmtId="166" fontId="1" fillId="31" borderId="16" xfId="46" applyNumberFormat="1" applyFont="1" applyFill="1" applyBorder="1" applyAlignment="1" applyProtection="1">
      <alignment/>
      <protection/>
    </xf>
    <xf numFmtId="0" fontId="1" fillId="31" borderId="16" xfId="0" applyFont="1" applyFill="1" applyBorder="1" applyAlignment="1">
      <alignment/>
    </xf>
    <xf numFmtId="0" fontId="1" fillId="31" borderId="17" xfId="0" applyFont="1" applyFill="1" applyBorder="1" applyAlignment="1">
      <alignment/>
    </xf>
    <xf numFmtId="0" fontId="1" fillId="31" borderId="0" xfId="0" applyFont="1" applyFill="1" applyAlignment="1">
      <alignment/>
    </xf>
    <xf numFmtId="0" fontId="1" fillId="31" borderId="0" xfId="0" applyFont="1" applyFill="1" applyBorder="1" applyAlignment="1">
      <alignment/>
    </xf>
    <xf numFmtId="166" fontId="1" fillId="31" borderId="16" xfId="46" applyNumberFormat="1" applyFont="1" applyFill="1" applyBorder="1" applyAlignment="1" applyProtection="1">
      <alignment horizontal="center"/>
      <protection/>
    </xf>
    <xf numFmtId="166" fontId="19" fillId="31" borderId="16" xfId="46" applyNumberFormat="1" applyFont="1" applyFill="1" applyBorder="1" applyAlignment="1" applyProtection="1">
      <alignment horizontal="center"/>
      <protection/>
    </xf>
    <xf numFmtId="0" fontId="22" fillId="31" borderId="16" xfId="0" applyFont="1" applyFill="1" applyBorder="1" applyAlignment="1">
      <alignment horizontal="right"/>
    </xf>
    <xf numFmtId="164" fontId="22" fillId="31" borderId="16" xfId="0" applyNumberFormat="1" applyFont="1" applyFill="1" applyBorder="1" applyAlignment="1">
      <alignment/>
    </xf>
    <xf numFmtId="164" fontId="21" fillId="31" borderId="16" xfId="46" applyNumberFormat="1" applyFont="1" applyFill="1" applyBorder="1" applyAlignment="1" applyProtection="1">
      <alignment/>
      <protection/>
    </xf>
    <xf numFmtId="49" fontId="22" fillId="31" borderId="16" xfId="60" applyNumberFormat="1" applyFont="1" applyFill="1" applyBorder="1" applyAlignment="1">
      <alignment horizontal="right"/>
      <protection/>
    </xf>
    <xf numFmtId="0" fontId="21" fillId="31" borderId="16" xfId="60" applyFont="1" applyFill="1" applyBorder="1" applyAlignment="1">
      <alignment horizontal="center"/>
      <protection/>
    </xf>
    <xf numFmtId="0" fontId="21" fillId="31" borderId="16" xfId="60" applyFont="1" applyFill="1" applyBorder="1" applyAlignment="1">
      <alignment horizontal="center" vertical="center" wrapText="1"/>
      <protection/>
    </xf>
    <xf numFmtId="164" fontId="21" fillId="31" borderId="16" xfId="60" applyNumberFormat="1" applyFont="1" applyFill="1" applyBorder="1" applyAlignment="1">
      <alignment/>
      <protection/>
    </xf>
    <xf numFmtId="1" fontId="19" fillId="0" borderId="10" xfId="46" applyNumberFormat="1" applyFont="1" applyFill="1" applyBorder="1" applyAlignment="1" applyProtection="1">
      <alignment horizontal="center"/>
      <protection/>
    </xf>
    <xf numFmtId="0" fontId="20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 wrapText="1"/>
    </xf>
  </cellXfs>
  <cellStyles count="54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elölőszín (1)" xfId="51"/>
    <cellStyle name="Jelölőszín (2)" xfId="52"/>
    <cellStyle name="Jelölőszín (3)" xfId="53"/>
    <cellStyle name="Jelölőszín (4)" xfId="54"/>
    <cellStyle name="Jelölőszín (5)" xfId="55"/>
    <cellStyle name="Jelölőszín (6)" xfId="56"/>
    <cellStyle name="Jó" xfId="57"/>
    <cellStyle name="Kimenet" xfId="58"/>
    <cellStyle name="Magyarázó szöveg" xfId="59"/>
    <cellStyle name="Normál_Munka1" xfId="60"/>
    <cellStyle name="Összesen" xfId="61"/>
    <cellStyle name="Currency" xfId="62"/>
    <cellStyle name="Currency [0]" xfId="63"/>
    <cellStyle name="Rossz" xfId="64"/>
    <cellStyle name="Semleges" xfId="65"/>
    <cellStyle name="Számítás" xfId="66"/>
    <cellStyle name="Percen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231"/>
  <sheetViews>
    <sheetView tabSelected="1" zoomScalePageLayoutView="0" workbookViewId="0" topLeftCell="D217">
      <selection activeCell="D109" sqref="D109:D123"/>
    </sheetView>
  </sheetViews>
  <sheetFormatPr defaultColWidth="9.375" defaultRowHeight="12.75"/>
  <cols>
    <col min="1" max="3" width="0" style="1" hidden="1" customWidth="1"/>
    <col min="4" max="4" width="12.375" style="1" customWidth="1"/>
    <col min="5" max="7" width="0" style="1" hidden="1" customWidth="1"/>
    <col min="8" max="8" width="15.625" style="2" customWidth="1"/>
    <col min="9" max="9" width="28.125" style="3" customWidth="1"/>
    <col min="10" max="10" width="8.00390625" style="4" customWidth="1"/>
    <col min="11" max="11" width="28.375" style="4" customWidth="1"/>
    <col min="12" max="12" width="12.50390625" style="5" customWidth="1"/>
    <col min="13" max="14" width="0" style="1" hidden="1" customWidth="1"/>
    <col min="15" max="16" width="0" style="6" hidden="1" customWidth="1"/>
    <col min="17" max="18" width="0" style="7" hidden="1" customWidth="1"/>
    <col min="19" max="46" width="0" style="6" hidden="1" customWidth="1"/>
    <col min="47" max="66" width="0" style="8" hidden="1" customWidth="1"/>
    <col min="67" max="16384" width="9.375" style="79" customWidth="1"/>
  </cols>
  <sheetData>
    <row r="1" spans="1:46" ht="12.75" customHeight="1">
      <c r="A1" s="110" t="s">
        <v>443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4"/>
      <c r="M1" s="9"/>
      <c r="N1" s="6"/>
      <c r="P1" s="7"/>
      <c r="R1" s="6"/>
      <c r="V1" s="10"/>
      <c r="W1" s="10"/>
      <c r="X1" s="10"/>
      <c r="Y1" s="10"/>
      <c r="Z1" s="10"/>
      <c r="AA1" s="10"/>
      <c r="AB1" s="11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</row>
    <row r="2" spans="4:46" ht="15.75" customHeight="1">
      <c r="D2" s="111" t="s">
        <v>0</v>
      </c>
      <c r="E2" s="111"/>
      <c r="F2" s="111"/>
      <c r="G2" s="111"/>
      <c r="H2" s="111"/>
      <c r="I2" s="111"/>
      <c r="J2" s="111"/>
      <c r="K2" s="111"/>
      <c r="L2" s="4"/>
      <c r="M2" s="9"/>
      <c r="N2" s="6" t="s">
        <v>1</v>
      </c>
      <c r="P2" s="7"/>
      <c r="R2" s="6"/>
      <c r="V2" s="108">
        <v>2012</v>
      </c>
      <c r="W2" s="108"/>
      <c r="X2" s="108">
        <v>2012</v>
      </c>
      <c r="Y2" s="108"/>
      <c r="Z2" s="108">
        <v>2012</v>
      </c>
      <c r="AA2" s="108"/>
      <c r="AB2" s="11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</row>
    <row r="3" spans="4:46" ht="15.75" customHeight="1">
      <c r="D3" s="109" t="s">
        <v>2</v>
      </c>
      <c r="E3" s="109"/>
      <c r="F3" s="109"/>
      <c r="G3" s="109"/>
      <c r="H3" s="109"/>
      <c r="I3" s="109"/>
      <c r="J3" s="109"/>
      <c r="K3" s="109"/>
      <c r="L3" s="4"/>
      <c r="M3" s="9"/>
      <c r="N3" s="6"/>
      <c r="P3" s="7"/>
      <c r="R3" s="6"/>
      <c r="V3" s="10"/>
      <c r="W3" s="10"/>
      <c r="X3" s="10"/>
      <c r="Y3" s="10"/>
      <c r="Z3" s="10"/>
      <c r="AA3" s="10"/>
      <c r="AB3" s="11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</row>
    <row r="4" spans="1:66" s="80" customFormat="1" ht="66">
      <c r="A4" s="12"/>
      <c r="B4" s="13" t="s">
        <v>3</v>
      </c>
      <c r="C4" s="14" t="s">
        <v>4</v>
      </c>
      <c r="D4" s="15" t="s">
        <v>5</v>
      </c>
      <c r="E4" s="16" t="s">
        <v>6</v>
      </c>
      <c r="F4" s="17" t="s">
        <v>5</v>
      </c>
      <c r="G4" s="17"/>
      <c r="H4" s="18" t="s">
        <v>7</v>
      </c>
      <c r="I4" s="17" t="s">
        <v>8</v>
      </c>
      <c r="J4" s="19" t="s">
        <v>9</v>
      </c>
      <c r="K4" s="20" t="s">
        <v>10</v>
      </c>
      <c r="L4" s="21" t="s">
        <v>11</v>
      </c>
      <c r="M4" s="21" t="s">
        <v>12</v>
      </c>
      <c r="N4" s="16" t="s">
        <v>13</v>
      </c>
      <c r="O4" s="22" t="s">
        <v>14</v>
      </c>
      <c r="P4" s="22" t="s">
        <v>15</v>
      </c>
      <c r="Q4" s="22" t="s">
        <v>16</v>
      </c>
      <c r="R4" s="22" t="s">
        <v>17</v>
      </c>
      <c r="S4" s="22" t="s">
        <v>18</v>
      </c>
      <c r="T4" s="22" t="s">
        <v>19</v>
      </c>
      <c r="U4" s="22" t="s">
        <v>20</v>
      </c>
      <c r="V4" s="22" t="s">
        <v>21</v>
      </c>
      <c r="W4" s="23" t="s">
        <v>22</v>
      </c>
      <c r="X4" s="23" t="s">
        <v>23</v>
      </c>
      <c r="Y4" s="22" t="s">
        <v>24</v>
      </c>
      <c r="Z4" s="22" t="s">
        <v>25</v>
      </c>
      <c r="AA4" s="22" t="s">
        <v>26</v>
      </c>
      <c r="AB4" s="22" t="s">
        <v>20</v>
      </c>
      <c r="AC4" s="22" t="s">
        <v>27</v>
      </c>
      <c r="AD4" s="22" t="s">
        <v>28</v>
      </c>
      <c r="AE4" s="22" t="s">
        <v>29</v>
      </c>
      <c r="AF4" s="22" t="s">
        <v>30</v>
      </c>
      <c r="AG4" s="22"/>
      <c r="AH4" s="22" t="s">
        <v>31</v>
      </c>
      <c r="AI4" s="22" t="s">
        <v>32</v>
      </c>
      <c r="AJ4" s="22" t="s">
        <v>33</v>
      </c>
      <c r="AK4" s="22" t="s">
        <v>34</v>
      </c>
      <c r="AL4" s="22" t="s">
        <v>35</v>
      </c>
      <c r="AM4" s="22" t="s">
        <v>36</v>
      </c>
      <c r="AN4" s="22" t="s">
        <v>37</v>
      </c>
      <c r="AO4" s="22" t="s">
        <v>38</v>
      </c>
      <c r="AP4" s="22" t="s">
        <v>39</v>
      </c>
      <c r="AQ4" s="22" t="s">
        <v>40</v>
      </c>
      <c r="AR4" s="22" t="s">
        <v>41</v>
      </c>
      <c r="AS4" s="22" t="s">
        <v>42</v>
      </c>
      <c r="AT4" s="22" t="s">
        <v>43</v>
      </c>
      <c r="AU4" s="22" t="s">
        <v>44</v>
      </c>
      <c r="AV4" s="24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</row>
    <row r="5" spans="1:66" s="98" customFormat="1" ht="13.5">
      <c r="A5" s="83"/>
      <c r="B5" s="83">
        <v>1</v>
      </c>
      <c r="C5" s="83">
        <v>1</v>
      </c>
      <c r="D5" s="84" t="s">
        <v>45</v>
      </c>
      <c r="E5" s="85" t="s">
        <v>46</v>
      </c>
      <c r="F5" s="85"/>
      <c r="G5" s="86"/>
      <c r="H5" s="87">
        <v>16</v>
      </c>
      <c r="I5" s="88" t="s">
        <v>47</v>
      </c>
      <c r="J5" s="86" t="s">
        <v>48</v>
      </c>
      <c r="K5" s="86" t="s">
        <v>49</v>
      </c>
      <c r="L5" s="89">
        <v>0</v>
      </c>
      <c r="M5" s="90"/>
      <c r="N5" s="91" t="s">
        <v>50</v>
      </c>
      <c r="O5" s="92"/>
      <c r="P5" s="99"/>
      <c r="Q5" s="94"/>
      <c r="R5" s="94"/>
      <c r="S5" s="93">
        <f>SUM(P5+Q5-R5)</f>
        <v>0</v>
      </c>
      <c r="T5" s="94"/>
      <c r="U5" s="94">
        <f>SUM(S5-T5)</f>
        <v>0</v>
      </c>
      <c r="V5" s="94">
        <v>0</v>
      </c>
      <c r="W5" s="94"/>
      <c r="X5" s="94"/>
      <c r="Y5" s="94">
        <f aca="true" t="shared" si="0" ref="Y5:Y64">V5+W5-X5</f>
        <v>0</v>
      </c>
      <c r="Z5" s="94"/>
      <c r="AA5" s="94">
        <f>T5+Z5</f>
        <v>0</v>
      </c>
      <c r="AB5" s="94">
        <f aca="true" t="shared" si="1" ref="AB5:AB64">Y5-AA5</f>
        <v>0</v>
      </c>
      <c r="AC5" s="94">
        <f aca="true" t="shared" si="2" ref="AC5:AC64">Y5-AB5</f>
        <v>0</v>
      </c>
      <c r="AD5" s="92"/>
      <c r="AE5" s="92"/>
      <c r="AF5" s="94"/>
      <c r="AG5" s="94"/>
      <c r="AH5" s="94"/>
      <c r="AI5" s="94"/>
      <c r="AJ5" s="94"/>
      <c r="AK5" s="92"/>
      <c r="AL5" s="92"/>
      <c r="AM5" s="92"/>
      <c r="AN5" s="92"/>
      <c r="AO5" s="92"/>
      <c r="AP5" s="92"/>
      <c r="AQ5" s="92"/>
      <c r="AR5" s="92"/>
      <c r="AS5" s="92"/>
      <c r="AT5" s="92"/>
      <c r="AU5" s="95"/>
      <c r="AV5" s="96"/>
      <c r="AW5" s="97"/>
      <c r="AX5" s="97"/>
      <c r="AY5" s="97"/>
      <c r="AZ5" s="97"/>
      <c r="BA5" s="97"/>
      <c r="BB5" s="97"/>
      <c r="BC5" s="97"/>
      <c r="BD5" s="97"/>
      <c r="BE5" s="97"/>
      <c r="BF5" s="97"/>
      <c r="BG5" s="97"/>
      <c r="BH5" s="97"/>
      <c r="BI5" s="97"/>
      <c r="BJ5" s="97"/>
      <c r="BK5" s="97"/>
      <c r="BL5" s="97"/>
      <c r="BM5" s="97"/>
      <c r="BN5" s="97"/>
    </row>
    <row r="6" spans="1:66" s="98" customFormat="1" ht="13.5">
      <c r="A6" s="83"/>
      <c r="B6" s="83">
        <v>1</v>
      </c>
      <c r="C6" s="83">
        <v>3</v>
      </c>
      <c r="D6" s="84" t="s">
        <v>45</v>
      </c>
      <c r="E6" s="85" t="s">
        <v>51</v>
      </c>
      <c r="F6" s="85" t="s">
        <v>45</v>
      </c>
      <c r="G6" s="86" t="s">
        <v>52</v>
      </c>
      <c r="H6" s="87">
        <v>20</v>
      </c>
      <c r="I6" s="86" t="s">
        <v>53</v>
      </c>
      <c r="J6" s="86" t="s">
        <v>48</v>
      </c>
      <c r="K6" s="86" t="s">
        <v>54</v>
      </c>
      <c r="L6" s="89">
        <v>0.2297</v>
      </c>
      <c r="M6" s="90" t="s">
        <v>55</v>
      </c>
      <c r="N6" s="91" t="s">
        <v>50</v>
      </c>
      <c r="O6" s="92">
        <v>23118</v>
      </c>
      <c r="P6" s="99">
        <v>14433746</v>
      </c>
      <c r="Q6" s="94"/>
      <c r="R6" s="94"/>
      <c r="S6" s="93">
        <f>SUM(P6+Q6-R6)</f>
        <v>14433746</v>
      </c>
      <c r="T6" s="94">
        <v>1935210</v>
      </c>
      <c r="U6" s="94">
        <f>SUM(S6-T6)</f>
        <v>12498536</v>
      </c>
      <c r="V6" s="94">
        <v>14433746</v>
      </c>
      <c r="W6" s="94"/>
      <c r="X6" s="94"/>
      <c r="Y6" s="94">
        <f t="shared" si="0"/>
        <v>14433746</v>
      </c>
      <c r="Z6" s="94">
        <f>Y6*3%</f>
        <v>433012.38</v>
      </c>
      <c r="AA6" s="94">
        <v>2368224</v>
      </c>
      <c r="AB6" s="94">
        <f t="shared" si="1"/>
        <v>12065522</v>
      </c>
      <c r="AC6" s="94">
        <f t="shared" si="2"/>
        <v>2368224</v>
      </c>
      <c r="AD6" s="92">
        <f>SUM(AF6:AT6)</f>
        <v>23118</v>
      </c>
      <c r="AE6" s="92">
        <f>O6-AD6</f>
        <v>0</v>
      </c>
      <c r="AF6" s="94">
        <v>9843</v>
      </c>
      <c r="AG6" s="94"/>
      <c r="AH6" s="94"/>
      <c r="AI6" s="94"/>
      <c r="AJ6" s="94">
        <v>13275</v>
      </c>
      <c r="AK6" s="92"/>
      <c r="AL6" s="92"/>
      <c r="AM6" s="92"/>
      <c r="AN6" s="92"/>
      <c r="AO6" s="92"/>
      <c r="AP6" s="92"/>
      <c r="AQ6" s="92"/>
      <c r="AR6" s="92"/>
      <c r="AS6" s="92"/>
      <c r="AT6" s="92"/>
      <c r="AU6" s="95"/>
      <c r="AV6" s="96"/>
      <c r="AW6" s="97"/>
      <c r="AX6" s="97"/>
      <c r="AY6" s="97"/>
      <c r="AZ6" s="97"/>
      <c r="BA6" s="97"/>
      <c r="BB6" s="97"/>
      <c r="BC6" s="97"/>
      <c r="BD6" s="97"/>
      <c r="BE6" s="97"/>
      <c r="BF6" s="97"/>
      <c r="BG6" s="97"/>
      <c r="BH6" s="97"/>
      <c r="BI6" s="97"/>
      <c r="BJ6" s="97"/>
      <c r="BK6" s="97"/>
      <c r="BL6" s="97"/>
      <c r="BM6" s="97"/>
      <c r="BN6" s="97"/>
    </row>
    <row r="7" spans="1:66" s="98" customFormat="1" ht="13.5">
      <c r="A7" s="83"/>
      <c r="B7" s="83">
        <v>1</v>
      </c>
      <c r="C7" s="83">
        <v>4</v>
      </c>
      <c r="D7" s="84" t="s">
        <v>45</v>
      </c>
      <c r="E7" s="85" t="s">
        <v>51</v>
      </c>
      <c r="F7" s="85" t="s">
        <v>45</v>
      </c>
      <c r="G7" s="86" t="s">
        <v>52</v>
      </c>
      <c r="H7" s="87">
        <v>46</v>
      </c>
      <c r="I7" s="86" t="s">
        <v>56</v>
      </c>
      <c r="J7" s="86" t="s">
        <v>48</v>
      </c>
      <c r="K7" s="86" t="s">
        <v>54</v>
      </c>
      <c r="L7" s="89">
        <v>0.1384</v>
      </c>
      <c r="M7" s="90" t="s">
        <v>55</v>
      </c>
      <c r="N7" s="91" t="s">
        <v>50</v>
      </c>
      <c r="O7" s="92">
        <v>5292</v>
      </c>
      <c r="P7" s="100">
        <v>2028000</v>
      </c>
      <c r="Q7" s="94"/>
      <c r="R7" s="94"/>
      <c r="S7" s="100">
        <f>SUM(P7+Q7-R7)</f>
        <v>2028000</v>
      </c>
      <c r="T7" s="94">
        <v>547751</v>
      </c>
      <c r="U7" s="94">
        <f>SUM(S7-T7)</f>
        <v>1480249</v>
      </c>
      <c r="V7" s="94">
        <v>2028000</v>
      </c>
      <c r="W7" s="94"/>
      <c r="X7" s="94"/>
      <c r="Y7" s="94">
        <f t="shared" si="0"/>
        <v>2028000</v>
      </c>
      <c r="Z7" s="94">
        <f>Y7*3%</f>
        <v>60840</v>
      </c>
      <c r="AA7" s="94">
        <f>T7+Z7</f>
        <v>608591</v>
      </c>
      <c r="AB7" s="94">
        <f t="shared" si="1"/>
        <v>1419409</v>
      </c>
      <c r="AC7" s="94">
        <f t="shared" si="2"/>
        <v>608591</v>
      </c>
      <c r="AD7" s="92">
        <f>SUM(AF7:AT7)</f>
        <v>5292</v>
      </c>
      <c r="AE7" s="92">
        <f>O7-AD7</f>
        <v>0</v>
      </c>
      <c r="AF7" s="94">
        <v>3264</v>
      </c>
      <c r="AG7" s="94"/>
      <c r="AH7" s="94"/>
      <c r="AI7" s="94"/>
      <c r="AJ7" s="94">
        <v>2028</v>
      </c>
      <c r="AK7" s="94"/>
      <c r="AL7" s="94"/>
      <c r="AM7" s="94"/>
      <c r="AN7" s="94"/>
      <c r="AO7" s="94"/>
      <c r="AP7" s="92"/>
      <c r="AQ7" s="92"/>
      <c r="AR7" s="92"/>
      <c r="AS7" s="92"/>
      <c r="AT7" s="92"/>
      <c r="AU7" s="95"/>
      <c r="AV7" s="96"/>
      <c r="AW7" s="97"/>
      <c r="AX7" s="97"/>
      <c r="AY7" s="97"/>
      <c r="AZ7" s="97"/>
      <c r="BA7" s="97"/>
      <c r="BB7" s="97"/>
      <c r="BC7" s="97"/>
      <c r="BD7" s="97"/>
      <c r="BE7" s="97"/>
      <c r="BF7" s="97"/>
      <c r="BG7" s="97"/>
      <c r="BH7" s="97"/>
      <c r="BI7" s="97"/>
      <c r="BJ7" s="97"/>
      <c r="BK7" s="97"/>
      <c r="BL7" s="97"/>
      <c r="BM7" s="97"/>
      <c r="BN7" s="97"/>
    </row>
    <row r="8" spans="1:66" s="98" customFormat="1" ht="13.5">
      <c r="A8" s="83"/>
      <c r="B8" s="83">
        <v>1</v>
      </c>
      <c r="C8" s="83">
        <v>5</v>
      </c>
      <c r="D8" s="84" t="s">
        <v>45</v>
      </c>
      <c r="E8" s="85" t="s">
        <v>51</v>
      </c>
      <c r="F8" s="85" t="s">
        <v>45</v>
      </c>
      <c r="G8" s="86" t="s">
        <v>52</v>
      </c>
      <c r="H8" s="87">
        <v>64</v>
      </c>
      <c r="I8" s="86" t="s">
        <v>57</v>
      </c>
      <c r="J8" s="86" t="s">
        <v>48</v>
      </c>
      <c r="K8" s="86" t="s">
        <v>54</v>
      </c>
      <c r="L8" s="89">
        <v>0.6788</v>
      </c>
      <c r="M8" s="90" t="s">
        <v>55</v>
      </c>
      <c r="N8" s="91" t="s">
        <v>50</v>
      </c>
      <c r="O8" s="92">
        <v>15161</v>
      </c>
      <c r="P8" s="93">
        <v>2983252</v>
      </c>
      <c r="Q8" s="94"/>
      <c r="R8" s="94"/>
      <c r="S8" s="93">
        <f>SUM(P8+Q8-R8)</f>
        <v>2983252</v>
      </c>
      <c r="T8" s="94">
        <v>1427751</v>
      </c>
      <c r="U8" s="94">
        <f>SUM(S8-T8)</f>
        <v>1555501</v>
      </c>
      <c r="V8" s="94">
        <v>2983252</v>
      </c>
      <c r="W8" s="94"/>
      <c r="X8" s="94"/>
      <c r="Y8" s="94">
        <f t="shared" si="0"/>
        <v>2983252</v>
      </c>
      <c r="Z8" s="94">
        <f>Y8*3%</f>
        <v>89497.56</v>
      </c>
      <c r="AA8" s="94">
        <f>T8+Z8</f>
        <v>1517248.56</v>
      </c>
      <c r="AB8" s="94">
        <f t="shared" si="1"/>
        <v>1466003.44</v>
      </c>
      <c r="AC8" s="94">
        <f t="shared" si="2"/>
        <v>1517248.56</v>
      </c>
      <c r="AD8" s="92">
        <f>SUM(AF8:AT8)</f>
        <v>15161</v>
      </c>
      <c r="AE8" s="92">
        <f>O8-AD8</f>
        <v>0</v>
      </c>
      <c r="AF8" s="94">
        <v>6635</v>
      </c>
      <c r="AG8" s="94"/>
      <c r="AH8" s="94">
        <v>829</v>
      </c>
      <c r="AI8" s="94"/>
      <c r="AJ8" s="94">
        <v>7697</v>
      </c>
      <c r="AK8" s="94"/>
      <c r="AL8" s="94"/>
      <c r="AM8" s="94"/>
      <c r="AN8" s="94"/>
      <c r="AO8" s="94"/>
      <c r="AP8" s="92"/>
      <c r="AQ8" s="92"/>
      <c r="AR8" s="92"/>
      <c r="AS8" s="92"/>
      <c r="AT8" s="92"/>
      <c r="AU8" s="95"/>
      <c r="AV8" s="96"/>
      <c r="AW8" s="97"/>
      <c r="AX8" s="97"/>
      <c r="AY8" s="97"/>
      <c r="AZ8" s="97"/>
      <c r="BA8" s="97"/>
      <c r="BB8" s="97"/>
      <c r="BC8" s="97"/>
      <c r="BD8" s="97"/>
      <c r="BE8" s="97"/>
      <c r="BF8" s="97"/>
      <c r="BG8" s="97"/>
      <c r="BH8" s="97"/>
      <c r="BI8" s="97"/>
      <c r="BJ8" s="97"/>
      <c r="BK8" s="97"/>
      <c r="BL8" s="97"/>
      <c r="BM8" s="97"/>
      <c r="BN8" s="97"/>
    </row>
    <row r="9" spans="1:66" s="98" customFormat="1" ht="13.5">
      <c r="A9" s="83"/>
      <c r="B9" s="83"/>
      <c r="C9" s="83"/>
      <c r="D9" s="84" t="s">
        <v>45</v>
      </c>
      <c r="E9" s="88" t="s">
        <v>51</v>
      </c>
      <c r="F9" s="85"/>
      <c r="G9" s="85"/>
      <c r="H9" s="101">
        <v>380</v>
      </c>
      <c r="I9" s="88" t="s">
        <v>58</v>
      </c>
      <c r="J9" s="86" t="s">
        <v>48</v>
      </c>
      <c r="K9" s="88" t="s">
        <v>59</v>
      </c>
      <c r="L9" s="102">
        <v>0</v>
      </c>
      <c r="M9" s="90"/>
      <c r="N9" s="91" t="s">
        <v>50</v>
      </c>
      <c r="O9" s="92"/>
      <c r="P9" s="93"/>
      <c r="Q9" s="94"/>
      <c r="R9" s="94"/>
      <c r="S9" s="93"/>
      <c r="T9" s="94"/>
      <c r="U9" s="94"/>
      <c r="V9" s="94"/>
      <c r="W9" s="94"/>
      <c r="X9" s="94"/>
      <c r="Y9" s="94">
        <f t="shared" si="0"/>
        <v>0</v>
      </c>
      <c r="Z9" s="94"/>
      <c r="AA9" s="94"/>
      <c r="AB9" s="94">
        <f t="shared" si="1"/>
        <v>0</v>
      </c>
      <c r="AC9" s="94">
        <f t="shared" si="2"/>
        <v>0</v>
      </c>
      <c r="AD9" s="92"/>
      <c r="AE9" s="92"/>
      <c r="AF9" s="94"/>
      <c r="AG9" s="94"/>
      <c r="AH9" s="94"/>
      <c r="AI9" s="94"/>
      <c r="AJ9" s="94"/>
      <c r="AK9" s="94"/>
      <c r="AL9" s="94"/>
      <c r="AM9" s="94"/>
      <c r="AN9" s="94"/>
      <c r="AO9" s="94"/>
      <c r="AP9" s="94"/>
      <c r="AQ9" s="94"/>
      <c r="AR9" s="94"/>
      <c r="AS9" s="94"/>
      <c r="AT9" s="94"/>
      <c r="AU9" s="95"/>
      <c r="AV9" s="96"/>
      <c r="AW9" s="97"/>
      <c r="AX9" s="97"/>
      <c r="AY9" s="97"/>
      <c r="AZ9" s="97"/>
      <c r="BA9" s="97"/>
      <c r="BB9" s="97"/>
      <c r="BC9" s="97"/>
      <c r="BD9" s="97"/>
      <c r="BE9" s="97"/>
      <c r="BF9" s="97"/>
      <c r="BG9" s="97"/>
      <c r="BH9" s="97"/>
      <c r="BI9" s="97"/>
      <c r="BJ9" s="97"/>
      <c r="BK9" s="97"/>
      <c r="BL9" s="97"/>
      <c r="BM9" s="97"/>
      <c r="BN9" s="97"/>
    </row>
    <row r="10" spans="1:66" s="98" customFormat="1" ht="13.5">
      <c r="A10" s="83"/>
      <c r="B10" s="83"/>
      <c r="C10" s="83"/>
      <c r="D10" s="84" t="s">
        <v>45</v>
      </c>
      <c r="E10" s="85" t="s">
        <v>51</v>
      </c>
      <c r="F10" s="85"/>
      <c r="G10" s="85"/>
      <c r="H10" s="101">
        <v>463</v>
      </c>
      <c r="I10" s="88" t="s">
        <v>60</v>
      </c>
      <c r="J10" s="86" t="s">
        <v>48</v>
      </c>
      <c r="K10" s="88" t="s">
        <v>61</v>
      </c>
      <c r="L10" s="103">
        <v>0</v>
      </c>
      <c r="M10" s="90"/>
      <c r="N10" s="91" t="s">
        <v>50</v>
      </c>
      <c r="O10" s="92"/>
      <c r="P10" s="93"/>
      <c r="Q10" s="94"/>
      <c r="R10" s="94"/>
      <c r="S10" s="93"/>
      <c r="T10" s="94"/>
      <c r="U10" s="94"/>
      <c r="V10" s="94"/>
      <c r="W10" s="94"/>
      <c r="X10" s="94"/>
      <c r="Y10" s="94">
        <f t="shared" si="0"/>
        <v>0</v>
      </c>
      <c r="Z10" s="94"/>
      <c r="AA10" s="94"/>
      <c r="AB10" s="94">
        <f t="shared" si="1"/>
        <v>0</v>
      </c>
      <c r="AC10" s="94">
        <f t="shared" si="2"/>
        <v>0</v>
      </c>
      <c r="AD10" s="92"/>
      <c r="AE10" s="92"/>
      <c r="AF10" s="94"/>
      <c r="AG10" s="94"/>
      <c r="AH10" s="94"/>
      <c r="AI10" s="94"/>
      <c r="AJ10" s="94"/>
      <c r="AK10" s="94"/>
      <c r="AL10" s="94"/>
      <c r="AM10" s="94"/>
      <c r="AN10" s="94"/>
      <c r="AO10" s="94"/>
      <c r="AP10" s="94"/>
      <c r="AQ10" s="94"/>
      <c r="AR10" s="94"/>
      <c r="AS10" s="94"/>
      <c r="AT10" s="94"/>
      <c r="AU10" s="95"/>
      <c r="AV10" s="96"/>
      <c r="AW10" s="97"/>
      <c r="AX10" s="97"/>
      <c r="AY10" s="97"/>
      <c r="AZ10" s="97"/>
      <c r="BA10" s="97"/>
      <c r="BB10" s="97"/>
      <c r="BC10" s="97"/>
      <c r="BD10" s="97"/>
      <c r="BE10" s="97"/>
      <c r="BF10" s="97"/>
      <c r="BG10" s="97"/>
      <c r="BH10" s="97"/>
      <c r="BI10" s="97"/>
      <c r="BJ10" s="97"/>
      <c r="BK10" s="97"/>
      <c r="BL10" s="97"/>
      <c r="BM10" s="97"/>
      <c r="BN10" s="97"/>
    </row>
    <row r="11" spans="1:66" s="98" customFormat="1" ht="13.5">
      <c r="A11" s="83"/>
      <c r="B11" s="83"/>
      <c r="C11" s="83"/>
      <c r="D11" s="84" t="s">
        <v>45</v>
      </c>
      <c r="E11" s="85" t="s">
        <v>51</v>
      </c>
      <c r="F11" s="85"/>
      <c r="G11" s="85"/>
      <c r="H11" s="101">
        <v>521</v>
      </c>
      <c r="I11" s="88" t="s">
        <v>62</v>
      </c>
      <c r="J11" s="86" t="s">
        <v>48</v>
      </c>
      <c r="K11" s="88" t="s">
        <v>63</v>
      </c>
      <c r="L11" s="103">
        <v>0</v>
      </c>
      <c r="M11" s="90"/>
      <c r="N11" s="91" t="s">
        <v>50</v>
      </c>
      <c r="O11" s="92"/>
      <c r="P11" s="93"/>
      <c r="Q11" s="94"/>
      <c r="R11" s="94"/>
      <c r="S11" s="93"/>
      <c r="T11" s="94"/>
      <c r="U11" s="94"/>
      <c r="V11" s="94"/>
      <c r="W11" s="94"/>
      <c r="X11" s="94"/>
      <c r="Y11" s="94">
        <f t="shared" si="0"/>
        <v>0</v>
      </c>
      <c r="Z11" s="94"/>
      <c r="AA11" s="94"/>
      <c r="AB11" s="94">
        <f t="shared" si="1"/>
        <v>0</v>
      </c>
      <c r="AC11" s="94">
        <f t="shared" si="2"/>
        <v>0</v>
      </c>
      <c r="AD11" s="92"/>
      <c r="AE11" s="92"/>
      <c r="AF11" s="94"/>
      <c r="AG11" s="94"/>
      <c r="AH11" s="94"/>
      <c r="AI11" s="94"/>
      <c r="AJ11" s="94"/>
      <c r="AK11" s="94"/>
      <c r="AL11" s="94"/>
      <c r="AM11" s="94"/>
      <c r="AN11" s="94"/>
      <c r="AO11" s="94"/>
      <c r="AP11" s="94"/>
      <c r="AQ11" s="94"/>
      <c r="AR11" s="94"/>
      <c r="AS11" s="94"/>
      <c r="AT11" s="94"/>
      <c r="AU11" s="95"/>
      <c r="AV11" s="96"/>
      <c r="AW11" s="97"/>
      <c r="AX11" s="97"/>
      <c r="AY11" s="97"/>
      <c r="AZ11" s="97"/>
      <c r="BA11" s="97"/>
      <c r="BB11" s="97"/>
      <c r="BC11" s="97"/>
      <c r="BD11" s="97"/>
      <c r="BE11" s="97"/>
      <c r="BF11" s="97"/>
      <c r="BG11" s="97"/>
      <c r="BH11" s="97"/>
      <c r="BI11" s="97"/>
      <c r="BJ11" s="97"/>
      <c r="BK11" s="97"/>
      <c r="BL11" s="97"/>
      <c r="BM11" s="97"/>
      <c r="BN11" s="97"/>
    </row>
    <row r="12" spans="1:66" s="98" customFormat="1" ht="13.5">
      <c r="A12" s="83"/>
      <c r="B12" s="83"/>
      <c r="C12" s="83"/>
      <c r="D12" s="84" t="s">
        <v>45</v>
      </c>
      <c r="E12" s="85" t="s">
        <v>51</v>
      </c>
      <c r="F12" s="85" t="s">
        <v>45</v>
      </c>
      <c r="G12" s="86" t="s">
        <v>64</v>
      </c>
      <c r="H12" s="104" t="s">
        <v>65</v>
      </c>
      <c r="I12" s="105" t="s">
        <v>66</v>
      </c>
      <c r="J12" s="86" t="s">
        <v>48</v>
      </c>
      <c r="K12" s="106" t="s">
        <v>67</v>
      </c>
      <c r="L12" s="107">
        <v>0.1097</v>
      </c>
      <c r="M12" s="90"/>
      <c r="N12" s="91" t="s">
        <v>50</v>
      </c>
      <c r="O12" s="92"/>
      <c r="P12" s="93"/>
      <c r="Q12" s="94"/>
      <c r="R12" s="94"/>
      <c r="S12" s="93"/>
      <c r="T12" s="94"/>
      <c r="U12" s="94"/>
      <c r="V12" s="94"/>
      <c r="W12" s="94"/>
      <c r="X12" s="94"/>
      <c r="Y12" s="94">
        <f t="shared" si="0"/>
        <v>0</v>
      </c>
      <c r="Z12" s="94"/>
      <c r="AA12" s="94"/>
      <c r="AB12" s="94">
        <f t="shared" si="1"/>
        <v>0</v>
      </c>
      <c r="AC12" s="94">
        <f t="shared" si="2"/>
        <v>0</v>
      </c>
      <c r="AD12" s="92"/>
      <c r="AE12" s="92"/>
      <c r="AF12" s="94"/>
      <c r="AG12" s="94"/>
      <c r="AH12" s="94"/>
      <c r="AI12" s="94"/>
      <c r="AJ12" s="94"/>
      <c r="AK12" s="94"/>
      <c r="AL12" s="94"/>
      <c r="AM12" s="94"/>
      <c r="AN12" s="94"/>
      <c r="AO12" s="94"/>
      <c r="AP12" s="94"/>
      <c r="AQ12" s="94"/>
      <c r="AR12" s="94"/>
      <c r="AS12" s="94"/>
      <c r="AT12" s="94"/>
      <c r="AU12" s="95"/>
      <c r="AV12" s="96"/>
      <c r="AW12" s="97"/>
      <c r="AX12" s="97"/>
      <c r="AY12" s="97"/>
      <c r="AZ12" s="97"/>
      <c r="BA12" s="97"/>
      <c r="BB12" s="97"/>
      <c r="BC12" s="97"/>
      <c r="BD12" s="97"/>
      <c r="BE12" s="97"/>
      <c r="BF12" s="97"/>
      <c r="BG12" s="97"/>
      <c r="BH12" s="97"/>
      <c r="BI12" s="97"/>
      <c r="BJ12" s="97"/>
      <c r="BK12" s="97"/>
      <c r="BL12" s="97"/>
      <c r="BM12" s="97"/>
      <c r="BN12" s="97"/>
    </row>
    <row r="13" spans="1:48" ht="13.5">
      <c r="A13" s="26"/>
      <c r="B13" s="26">
        <v>1</v>
      </c>
      <c r="C13" s="26">
        <v>7</v>
      </c>
      <c r="D13" s="27" t="s">
        <v>45</v>
      </c>
      <c r="E13" s="46" t="s">
        <v>69</v>
      </c>
      <c r="F13" s="28" t="s">
        <v>45</v>
      </c>
      <c r="G13" s="29" t="s">
        <v>64</v>
      </c>
      <c r="H13" s="30" t="s">
        <v>444</v>
      </c>
      <c r="I13" s="31" t="s">
        <v>70</v>
      </c>
      <c r="J13" s="29" t="s">
        <v>48</v>
      </c>
      <c r="K13" s="31" t="s">
        <v>71</v>
      </c>
      <c r="L13" s="32">
        <v>2.8855</v>
      </c>
      <c r="M13" s="33" t="s">
        <v>55</v>
      </c>
      <c r="N13" s="34" t="s">
        <v>50</v>
      </c>
      <c r="O13" s="35">
        <v>21225</v>
      </c>
      <c r="P13" s="6">
        <v>10116430</v>
      </c>
      <c r="Q13" s="37"/>
      <c r="R13" s="37"/>
      <c r="S13" s="6">
        <f>SUM(P13+Q13-R13)</f>
        <v>10116430</v>
      </c>
      <c r="T13" s="37">
        <v>4708831</v>
      </c>
      <c r="U13" s="37">
        <f>SUM(S13-T13)</f>
        <v>5407599</v>
      </c>
      <c r="V13" s="37">
        <v>10116430</v>
      </c>
      <c r="W13" s="37"/>
      <c r="X13" s="37"/>
      <c r="Y13" s="37">
        <f t="shared" si="0"/>
        <v>10116430</v>
      </c>
      <c r="Z13" s="37">
        <f>Y13*3%</f>
        <v>303492.89999999997</v>
      </c>
      <c r="AA13" s="37">
        <v>5012325</v>
      </c>
      <c r="AB13" s="37">
        <f t="shared" si="1"/>
        <v>5104105</v>
      </c>
      <c r="AC13" s="37">
        <f t="shared" si="2"/>
        <v>5012325</v>
      </c>
      <c r="AD13" s="35">
        <f>SUM(AF13:AT13)</f>
        <v>21225</v>
      </c>
      <c r="AE13" s="35">
        <f>O13-AD13</f>
        <v>0</v>
      </c>
      <c r="AF13" s="37">
        <v>8733</v>
      </c>
      <c r="AG13" s="37"/>
      <c r="AH13" s="37">
        <v>1235</v>
      </c>
      <c r="AI13" s="37"/>
      <c r="AJ13" s="37">
        <v>11257</v>
      </c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8"/>
      <c r="AV13" s="39"/>
    </row>
    <row r="14" spans="1:48" ht="13.5">
      <c r="A14" s="26"/>
      <c r="B14" s="26">
        <v>1</v>
      </c>
      <c r="C14" s="26">
        <v>4</v>
      </c>
      <c r="D14" s="27" t="s">
        <v>45</v>
      </c>
      <c r="E14" s="46" t="s">
        <v>51</v>
      </c>
      <c r="F14" s="28" t="s">
        <v>45</v>
      </c>
      <c r="G14" s="29" t="s">
        <v>64</v>
      </c>
      <c r="H14" s="30" t="s">
        <v>445</v>
      </c>
      <c r="I14" s="31" t="s">
        <v>70</v>
      </c>
      <c r="J14" s="43" t="s">
        <v>48</v>
      </c>
      <c r="K14" s="31" t="s">
        <v>72</v>
      </c>
      <c r="L14" s="32">
        <v>3.4793</v>
      </c>
      <c r="M14" s="33"/>
      <c r="N14" s="34" t="s">
        <v>50</v>
      </c>
      <c r="O14" s="35"/>
      <c r="P14" s="6">
        <v>5188000</v>
      </c>
      <c r="Q14" s="37"/>
      <c r="R14" s="37"/>
      <c r="S14" s="6">
        <f>SUM(P14+Q14-R14)</f>
        <v>5188000</v>
      </c>
      <c r="T14" s="37"/>
      <c r="U14" s="37">
        <f>SUM(S14-T14)</f>
        <v>5188000</v>
      </c>
      <c r="V14" s="37">
        <v>5188000</v>
      </c>
      <c r="W14" s="37"/>
      <c r="X14" s="37"/>
      <c r="Y14" s="37">
        <f t="shared" si="0"/>
        <v>5188000</v>
      </c>
      <c r="Z14" s="37"/>
      <c r="AA14" s="37">
        <f>T14+Z14</f>
        <v>0</v>
      </c>
      <c r="AB14" s="37">
        <f t="shared" si="1"/>
        <v>5188000</v>
      </c>
      <c r="AC14" s="37">
        <f t="shared" si="2"/>
        <v>0</v>
      </c>
      <c r="AD14" s="35"/>
      <c r="AE14" s="35"/>
      <c r="AF14" s="37"/>
      <c r="AG14" s="37"/>
      <c r="AH14" s="37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8"/>
      <c r="AV14" s="39"/>
    </row>
    <row r="15" spans="1:48" ht="13.5">
      <c r="A15" s="26"/>
      <c r="B15" s="26"/>
      <c r="C15" s="26"/>
      <c r="D15" s="27" t="s">
        <v>45</v>
      </c>
      <c r="E15" s="28" t="s">
        <v>46</v>
      </c>
      <c r="F15" s="28"/>
      <c r="G15" s="29"/>
      <c r="H15" s="42" t="s">
        <v>414</v>
      </c>
      <c r="I15" s="43" t="s">
        <v>74</v>
      </c>
      <c r="J15" s="29" t="s">
        <v>48</v>
      </c>
      <c r="K15" s="44" t="s">
        <v>61</v>
      </c>
      <c r="L15" s="45">
        <v>0.1144</v>
      </c>
      <c r="M15" s="56"/>
      <c r="N15" s="34" t="s">
        <v>50</v>
      </c>
      <c r="O15" s="35"/>
      <c r="Q15" s="37"/>
      <c r="R15" s="37"/>
      <c r="T15" s="37"/>
      <c r="U15" s="37"/>
      <c r="V15" s="37"/>
      <c r="W15" s="37"/>
      <c r="X15" s="37"/>
      <c r="Y15" s="37">
        <f t="shared" si="0"/>
        <v>0</v>
      </c>
      <c r="Z15" s="37"/>
      <c r="AA15" s="37"/>
      <c r="AB15" s="37">
        <f t="shared" si="1"/>
        <v>0</v>
      </c>
      <c r="AC15" s="37">
        <f t="shared" si="2"/>
        <v>0</v>
      </c>
      <c r="AD15" s="35"/>
      <c r="AE15" s="35"/>
      <c r="AF15" s="37"/>
      <c r="AG15" s="37"/>
      <c r="AH15" s="37"/>
      <c r="AI15" s="37"/>
      <c r="AJ15" s="37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8"/>
      <c r="AV15" s="39"/>
    </row>
    <row r="16" spans="1:48" ht="13.5">
      <c r="A16" s="26"/>
      <c r="B16" s="26"/>
      <c r="C16" s="26"/>
      <c r="D16" s="27" t="s">
        <v>45</v>
      </c>
      <c r="E16" s="28"/>
      <c r="F16" s="28"/>
      <c r="G16" s="29"/>
      <c r="H16" s="42" t="s">
        <v>73</v>
      </c>
      <c r="I16" s="43" t="s">
        <v>61</v>
      </c>
      <c r="J16" s="29" t="s">
        <v>48</v>
      </c>
      <c r="K16" s="44" t="s">
        <v>61</v>
      </c>
      <c r="L16" s="45">
        <v>0.0399</v>
      </c>
      <c r="M16" s="56"/>
      <c r="N16" s="34"/>
      <c r="O16" s="35"/>
      <c r="Q16" s="37"/>
      <c r="R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5"/>
      <c r="AE16" s="35"/>
      <c r="AF16" s="37"/>
      <c r="AG16" s="37"/>
      <c r="AH16" s="37"/>
      <c r="AI16" s="37"/>
      <c r="AJ16" s="37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8"/>
      <c r="AV16" s="39"/>
    </row>
    <row r="17" spans="1:48" ht="13.5">
      <c r="A17" s="26"/>
      <c r="B17" s="26">
        <v>1</v>
      </c>
      <c r="C17" s="26">
        <v>6</v>
      </c>
      <c r="D17" s="27" t="s">
        <v>45</v>
      </c>
      <c r="E17" s="28" t="s">
        <v>51</v>
      </c>
      <c r="F17" s="28" t="s">
        <v>45</v>
      </c>
      <c r="G17" s="29" t="s">
        <v>64</v>
      </c>
      <c r="H17" s="42" t="s">
        <v>75</v>
      </c>
      <c r="I17" s="43" t="s">
        <v>76</v>
      </c>
      <c r="J17" s="43" t="s">
        <v>48</v>
      </c>
      <c r="K17" s="44" t="s">
        <v>61</v>
      </c>
      <c r="L17" s="45">
        <v>0.1228</v>
      </c>
      <c r="M17" s="56"/>
      <c r="N17" s="34" t="s">
        <v>50</v>
      </c>
      <c r="O17" s="35"/>
      <c r="P17" s="6">
        <v>18000</v>
      </c>
      <c r="Q17" s="37"/>
      <c r="R17" s="37"/>
      <c r="S17" s="6">
        <f aca="true" t="shared" si="3" ref="S17:S61">SUM(P17+Q17-R17)</f>
        <v>18000</v>
      </c>
      <c r="T17" s="37"/>
      <c r="U17" s="37">
        <f aca="true" t="shared" si="4" ref="U17:U61">SUM(S17-T17)</f>
        <v>18000</v>
      </c>
      <c r="V17" s="37">
        <v>18000</v>
      </c>
      <c r="W17" s="37"/>
      <c r="X17" s="37"/>
      <c r="Y17" s="37">
        <f t="shared" si="0"/>
        <v>18000</v>
      </c>
      <c r="Z17" s="37"/>
      <c r="AA17" s="37">
        <f aca="true" t="shared" si="5" ref="AA17:AA27">T17+Z17</f>
        <v>0</v>
      </c>
      <c r="AB17" s="37">
        <f t="shared" si="1"/>
        <v>18000</v>
      </c>
      <c r="AC17" s="37">
        <f t="shared" si="2"/>
        <v>0</v>
      </c>
      <c r="AD17" s="35"/>
      <c r="AE17" s="35"/>
      <c r="AF17" s="37"/>
      <c r="AG17" s="37"/>
      <c r="AH17" s="37"/>
      <c r="AI17" s="37"/>
      <c r="AJ17" s="37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8"/>
      <c r="AV17" s="39"/>
    </row>
    <row r="18" spans="1:48" ht="13.5">
      <c r="A18" s="26"/>
      <c r="B18" s="26">
        <v>1</v>
      </c>
      <c r="C18" s="26">
        <v>7</v>
      </c>
      <c r="D18" s="27" t="s">
        <v>45</v>
      </c>
      <c r="E18" s="28" t="s">
        <v>51</v>
      </c>
      <c r="F18" s="28" t="s">
        <v>45</v>
      </c>
      <c r="G18" s="29" t="s">
        <v>64</v>
      </c>
      <c r="H18" s="30" t="s">
        <v>77</v>
      </c>
      <c r="I18" s="31" t="s">
        <v>78</v>
      </c>
      <c r="J18" s="31" t="s">
        <v>48</v>
      </c>
      <c r="K18" s="31" t="s">
        <v>79</v>
      </c>
      <c r="L18" s="32">
        <v>0.5607</v>
      </c>
      <c r="M18" s="33"/>
      <c r="N18" s="34" t="s">
        <v>50</v>
      </c>
      <c r="O18" s="35"/>
      <c r="P18" s="6">
        <v>84000</v>
      </c>
      <c r="Q18" s="37"/>
      <c r="R18" s="37"/>
      <c r="S18" s="6">
        <f t="shared" si="3"/>
        <v>84000</v>
      </c>
      <c r="T18" s="37"/>
      <c r="U18" s="37">
        <f t="shared" si="4"/>
        <v>84000</v>
      </c>
      <c r="V18" s="37">
        <v>84000</v>
      </c>
      <c r="W18" s="37"/>
      <c r="X18" s="37"/>
      <c r="Y18" s="37">
        <f t="shared" si="0"/>
        <v>84000</v>
      </c>
      <c r="Z18" s="37"/>
      <c r="AA18" s="37">
        <f t="shared" si="5"/>
        <v>0</v>
      </c>
      <c r="AB18" s="37">
        <f t="shared" si="1"/>
        <v>84000</v>
      </c>
      <c r="AC18" s="37">
        <f t="shared" si="2"/>
        <v>0</v>
      </c>
      <c r="AD18" s="35"/>
      <c r="AE18" s="35"/>
      <c r="AF18" s="37"/>
      <c r="AG18" s="37"/>
      <c r="AH18" s="37"/>
      <c r="AI18" s="37"/>
      <c r="AJ18" s="37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8"/>
      <c r="AV18" s="39"/>
    </row>
    <row r="19" spans="1:48" ht="13.5">
      <c r="A19" s="26"/>
      <c r="B19" s="26">
        <v>1</v>
      </c>
      <c r="C19" s="26">
        <v>8</v>
      </c>
      <c r="D19" s="27" t="s">
        <v>45</v>
      </c>
      <c r="E19" s="28" t="s">
        <v>51</v>
      </c>
      <c r="F19" s="28" t="s">
        <v>45</v>
      </c>
      <c r="G19" s="29" t="s">
        <v>64</v>
      </c>
      <c r="H19" s="30" t="s">
        <v>80</v>
      </c>
      <c r="I19" s="31" t="s">
        <v>78</v>
      </c>
      <c r="J19" s="31" t="s">
        <v>48</v>
      </c>
      <c r="K19" s="31" t="s">
        <v>79</v>
      </c>
      <c r="L19" s="32">
        <v>0.0799</v>
      </c>
      <c r="M19" s="33"/>
      <c r="N19" s="34" t="s">
        <v>50</v>
      </c>
      <c r="O19" s="35"/>
      <c r="P19" s="6">
        <v>12000</v>
      </c>
      <c r="Q19" s="37"/>
      <c r="R19" s="37"/>
      <c r="S19" s="6">
        <f t="shared" si="3"/>
        <v>12000</v>
      </c>
      <c r="T19" s="37"/>
      <c r="U19" s="37">
        <f t="shared" si="4"/>
        <v>12000</v>
      </c>
      <c r="V19" s="37">
        <v>12000</v>
      </c>
      <c r="W19" s="37"/>
      <c r="X19" s="37"/>
      <c r="Y19" s="37">
        <f t="shared" si="0"/>
        <v>12000</v>
      </c>
      <c r="Z19" s="37"/>
      <c r="AA19" s="37">
        <f t="shared" si="5"/>
        <v>0</v>
      </c>
      <c r="AB19" s="37">
        <f t="shared" si="1"/>
        <v>12000</v>
      </c>
      <c r="AC19" s="37">
        <f t="shared" si="2"/>
        <v>0</v>
      </c>
      <c r="AD19" s="35"/>
      <c r="AE19" s="35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5"/>
      <c r="AU19" s="38"/>
      <c r="AV19" s="39"/>
    </row>
    <row r="20" spans="1:48" ht="13.5">
      <c r="A20" s="26"/>
      <c r="B20" s="26">
        <v>1</v>
      </c>
      <c r="C20" s="26">
        <v>9</v>
      </c>
      <c r="D20" s="27" t="s">
        <v>45</v>
      </c>
      <c r="E20" s="28" t="s">
        <v>51</v>
      </c>
      <c r="F20" s="28" t="s">
        <v>45</v>
      </c>
      <c r="G20" s="29" t="s">
        <v>64</v>
      </c>
      <c r="H20" s="30" t="s">
        <v>81</v>
      </c>
      <c r="I20" s="31" t="s">
        <v>78</v>
      </c>
      <c r="J20" s="31" t="s">
        <v>48</v>
      </c>
      <c r="K20" s="31" t="s">
        <v>79</v>
      </c>
      <c r="L20" s="32">
        <v>0.0809</v>
      </c>
      <c r="M20" s="33"/>
      <c r="N20" s="34" t="s">
        <v>50</v>
      </c>
      <c r="O20" s="35"/>
      <c r="P20" s="6">
        <v>12000</v>
      </c>
      <c r="Q20" s="37"/>
      <c r="R20" s="37"/>
      <c r="S20" s="6">
        <f t="shared" si="3"/>
        <v>12000</v>
      </c>
      <c r="T20" s="37"/>
      <c r="U20" s="37">
        <f t="shared" si="4"/>
        <v>12000</v>
      </c>
      <c r="V20" s="37">
        <v>12000</v>
      </c>
      <c r="W20" s="37"/>
      <c r="X20" s="37"/>
      <c r="Y20" s="37">
        <f t="shared" si="0"/>
        <v>12000</v>
      </c>
      <c r="Z20" s="37"/>
      <c r="AA20" s="37">
        <f t="shared" si="5"/>
        <v>0</v>
      </c>
      <c r="AB20" s="37">
        <f t="shared" si="1"/>
        <v>12000</v>
      </c>
      <c r="AC20" s="37">
        <f t="shared" si="2"/>
        <v>0</v>
      </c>
      <c r="AD20" s="35"/>
      <c r="AE20" s="35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5"/>
      <c r="AU20" s="38"/>
      <c r="AV20" s="39"/>
    </row>
    <row r="21" spans="1:48" ht="13.5">
      <c r="A21" s="26"/>
      <c r="B21" s="26">
        <v>1</v>
      </c>
      <c r="C21" s="26">
        <v>13</v>
      </c>
      <c r="D21" s="27" t="s">
        <v>45</v>
      </c>
      <c r="E21" s="28" t="s">
        <v>46</v>
      </c>
      <c r="F21" s="28"/>
      <c r="G21" s="29"/>
      <c r="H21" s="30" t="s">
        <v>82</v>
      </c>
      <c r="I21" s="31" t="s">
        <v>78</v>
      </c>
      <c r="J21" s="31" t="s">
        <v>48</v>
      </c>
      <c r="K21" s="31" t="s">
        <v>79</v>
      </c>
      <c r="L21" s="32">
        <v>1.5341</v>
      </c>
      <c r="M21" s="33" t="s">
        <v>55</v>
      </c>
      <c r="N21" s="34" t="s">
        <v>50</v>
      </c>
      <c r="O21" s="35">
        <v>3455</v>
      </c>
      <c r="P21" s="6">
        <v>2597000</v>
      </c>
      <c r="Q21" s="37"/>
      <c r="R21" s="37"/>
      <c r="S21" s="6">
        <f t="shared" si="3"/>
        <v>2597000</v>
      </c>
      <c r="T21" s="37">
        <v>701356</v>
      </c>
      <c r="U21" s="37">
        <f t="shared" si="4"/>
        <v>1895644</v>
      </c>
      <c r="V21" s="37">
        <v>2597000</v>
      </c>
      <c r="W21" s="37"/>
      <c r="X21" s="37"/>
      <c r="Y21" s="37">
        <f t="shared" si="0"/>
        <v>2597000</v>
      </c>
      <c r="Z21" s="37">
        <f aca="true" t="shared" si="6" ref="Z21:Z29">Y21*3%</f>
        <v>77910</v>
      </c>
      <c r="AA21" s="37">
        <f t="shared" si="5"/>
        <v>779266</v>
      </c>
      <c r="AB21" s="37">
        <f t="shared" si="1"/>
        <v>1817734</v>
      </c>
      <c r="AC21" s="37">
        <f t="shared" si="2"/>
        <v>779266</v>
      </c>
      <c r="AD21" s="35">
        <f aca="true" t="shared" si="7" ref="AD21:AD29">SUM(AF21:AT21)</f>
        <v>3455</v>
      </c>
      <c r="AE21" s="35">
        <f aca="true" t="shared" si="8" ref="AE21:AE29">O21-AD21</f>
        <v>0</v>
      </c>
      <c r="AF21" s="37">
        <v>858</v>
      </c>
      <c r="AG21" s="37"/>
      <c r="AH21" s="37"/>
      <c r="AI21" s="37"/>
      <c r="AJ21" s="37">
        <v>2597</v>
      </c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8"/>
      <c r="AV21" s="39"/>
    </row>
    <row r="22" spans="1:48" ht="13.5">
      <c r="A22" s="26"/>
      <c r="B22" s="26">
        <v>1</v>
      </c>
      <c r="C22" s="26">
        <v>14</v>
      </c>
      <c r="D22" s="27" t="s">
        <v>45</v>
      </c>
      <c r="E22" s="28" t="s">
        <v>46</v>
      </c>
      <c r="F22" s="28"/>
      <c r="G22" s="29"/>
      <c r="H22" s="30" t="s">
        <v>83</v>
      </c>
      <c r="I22" s="31" t="s">
        <v>78</v>
      </c>
      <c r="J22" s="31" t="s">
        <v>48</v>
      </c>
      <c r="K22" s="31" t="s">
        <v>79</v>
      </c>
      <c r="L22" s="32">
        <v>1.0345</v>
      </c>
      <c r="M22" s="33" t="s">
        <v>55</v>
      </c>
      <c r="N22" s="34" t="s">
        <v>50</v>
      </c>
      <c r="O22" s="35">
        <v>3593</v>
      </c>
      <c r="P22" s="6">
        <v>230000</v>
      </c>
      <c r="Q22" s="37"/>
      <c r="R22" s="37"/>
      <c r="S22" s="6">
        <f t="shared" si="3"/>
        <v>230000</v>
      </c>
      <c r="T22" s="37">
        <v>96605</v>
      </c>
      <c r="U22" s="37">
        <f t="shared" si="4"/>
        <v>133395</v>
      </c>
      <c r="V22" s="37">
        <v>230000</v>
      </c>
      <c r="W22" s="37"/>
      <c r="X22" s="37"/>
      <c r="Y22" s="37">
        <f t="shared" si="0"/>
        <v>230000</v>
      </c>
      <c r="Z22" s="37">
        <f t="shared" si="6"/>
        <v>6900</v>
      </c>
      <c r="AA22" s="37">
        <f t="shared" si="5"/>
        <v>103505</v>
      </c>
      <c r="AB22" s="37">
        <f t="shared" si="1"/>
        <v>126495</v>
      </c>
      <c r="AC22" s="37">
        <f t="shared" si="2"/>
        <v>103505</v>
      </c>
      <c r="AD22" s="35">
        <f t="shared" si="7"/>
        <v>3593</v>
      </c>
      <c r="AE22" s="35">
        <f t="shared" si="8"/>
        <v>0</v>
      </c>
      <c r="AF22" s="37">
        <v>3593</v>
      </c>
      <c r="AG22" s="37"/>
      <c r="AH22" s="37"/>
      <c r="AI22" s="37"/>
      <c r="AJ22" s="37"/>
      <c r="AK22" s="37"/>
      <c r="AL22" s="37"/>
      <c r="AM22" s="37"/>
      <c r="AN22" s="37"/>
      <c r="AO22" s="37"/>
      <c r="AP22" s="35"/>
      <c r="AQ22" s="35"/>
      <c r="AR22" s="35"/>
      <c r="AS22" s="35"/>
      <c r="AT22" s="35"/>
      <c r="AU22" s="38"/>
      <c r="AV22" s="39"/>
    </row>
    <row r="23" spans="1:48" ht="13.5">
      <c r="A23" s="26"/>
      <c r="B23" s="26"/>
      <c r="C23" s="26"/>
      <c r="D23" s="27" t="s">
        <v>45</v>
      </c>
      <c r="E23" s="28"/>
      <c r="F23" s="28"/>
      <c r="G23" s="29"/>
      <c r="H23" s="30" t="s">
        <v>434</v>
      </c>
      <c r="I23" s="31" t="s">
        <v>439</v>
      </c>
      <c r="J23" s="31" t="s">
        <v>48</v>
      </c>
      <c r="K23" s="31" t="s">
        <v>439</v>
      </c>
      <c r="L23" s="32">
        <v>0.2319</v>
      </c>
      <c r="M23" s="33"/>
      <c r="N23" s="34"/>
      <c r="O23" s="35"/>
      <c r="Q23" s="37"/>
      <c r="R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5"/>
      <c r="AE23" s="35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5"/>
      <c r="AQ23" s="35"/>
      <c r="AR23" s="35"/>
      <c r="AS23" s="35"/>
      <c r="AT23" s="35"/>
      <c r="AU23" s="38"/>
      <c r="AV23" s="39"/>
    </row>
    <row r="24" spans="1:48" ht="13.5">
      <c r="A24" s="26"/>
      <c r="B24" s="26">
        <v>1</v>
      </c>
      <c r="C24" s="26">
        <v>15</v>
      </c>
      <c r="D24" s="27" t="s">
        <v>45</v>
      </c>
      <c r="E24" s="28" t="s">
        <v>51</v>
      </c>
      <c r="F24" s="28" t="s">
        <v>45</v>
      </c>
      <c r="G24" s="29" t="s">
        <v>64</v>
      </c>
      <c r="H24" s="30" t="s">
        <v>84</v>
      </c>
      <c r="I24" s="31" t="s">
        <v>85</v>
      </c>
      <c r="J24" s="29" t="s">
        <v>48</v>
      </c>
      <c r="K24" s="31" t="s">
        <v>86</v>
      </c>
      <c r="L24" s="32">
        <v>0.4098</v>
      </c>
      <c r="M24" s="33" t="s">
        <v>55</v>
      </c>
      <c r="N24" s="34" t="s">
        <v>50</v>
      </c>
      <c r="O24" s="35">
        <v>7176</v>
      </c>
      <c r="P24" s="6">
        <v>417500</v>
      </c>
      <c r="Q24" s="37"/>
      <c r="R24" s="37"/>
      <c r="S24" s="6">
        <f t="shared" si="3"/>
        <v>417500</v>
      </c>
      <c r="T24" s="37">
        <v>175332</v>
      </c>
      <c r="U24" s="37">
        <f t="shared" si="4"/>
        <v>242168</v>
      </c>
      <c r="V24" s="37">
        <v>417500</v>
      </c>
      <c r="W24" s="37"/>
      <c r="X24" s="37"/>
      <c r="Y24" s="37">
        <f t="shared" si="0"/>
        <v>417500</v>
      </c>
      <c r="Z24" s="37">
        <f t="shared" si="6"/>
        <v>12525</v>
      </c>
      <c r="AA24" s="37">
        <f t="shared" si="5"/>
        <v>187857</v>
      </c>
      <c r="AB24" s="37">
        <f t="shared" si="1"/>
        <v>229643</v>
      </c>
      <c r="AC24" s="37">
        <f t="shared" si="2"/>
        <v>187857</v>
      </c>
      <c r="AD24" s="35">
        <f t="shared" si="7"/>
        <v>7176</v>
      </c>
      <c r="AE24" s="35">
        <f t="shared" si="8"/>
        <v>0</v>
      </c>
      <c r="AF24" s="37">
        <v>1668</v>
      </c>
      <c r="AG24" s="37"/>
      <c r="AH24" s="37"/>
      <c r="AI24" s="37"/>
      <c r="AJ24" s="37">
        <v>5508</v>
      </c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8"/>
      <c r="AV24" s="39"/>
    </row>
    <row r="25" spans="1:48" ht="13.5">
      <c r="A25" s="26"/>
      <c r="B25" s="26">
        <v>1</v>
      </c>
      <c r="C25" s="26">
        <v>16</v>
      </c>
      <c r="D25" s="27" t="s">
        <v>45</v>
      </c>
      <c r="E25" s="28" t="s">
        <v>51</v>
      </c>
      <c r="F25" s="28" t="s">
        <v>45</v>
      </c>
      <c r="G25" s="29" t="s">
        <v>64</v>
      </c>
      <c r="H25" s="30" t="s">
        <v>87</v>
      </c>
      <c r="I25" s="31" t="s">
        <v>86</v>
      </c>
      <c r="J25" s="31" t="s">
        <v>48</v>
      </c>
      <c r="K25" s="31" t="s">
        <v>86</v>
      </c>
      <c r="L25" s="32">
        <v>0.1623</v>
      </c>
      <c r="M25" s="33" t="s">
        <v>55</v>
      </c>
      <c r="N25" s="34" t="s">
        <v>50</v>
      </c>
      <c r="O25" s="35">
        <v>6086</v>
      </c>
      <c r="P25" s="6">
        <v>3056000</v>
      </c>
      <c r="Q25" s="37"/>
      <c r="R25" s="37"/>
      <c r="S25" s="6">
        <f t="shared" si="3"/>
        <v>3056000</v>
      </c>
      <c r="T25" s="37">
        <v>825050</v>
      </c>
      <c r="U25" s="37">
        <f t="shared" si="4"/>
        <v>2230950</v>
      </c>
      <c r="V25" s="37">
        <v>3056000</v>
      </c>
      <c r="W25" s="37"/>
      <c r="X25" s="37"/>
      <c r="Y25" s="37">
        <f t="shared" si="0"/>
        <v>3056000</v>
      </c>
      <c r="Z25" s="37">
        <f t="shared" si="6"/>
        <v>91680</v>
      </c>
      <c r="AA25" s="37">
        <f t="shared" si="5"/>
        <v>916730</v>
      </c>
      <c r="AB25" s="37">
        <f t="shared" si="1"/>
        <v>2139270</v>
      </c>
      <c r="AC25" s="37">
        <f t="shared" si="2"/>
        <v>916730</v>
      </c>
      <c r="AD25" s="35">
        <f t="shared" si="7"/>
        <v>6086</v>
      </c>
      <c r="AE25" s="35">
        <f t="shared" si="8"/>
        <v>0</v>
      </c>
      <c r="AF25" s="37">
        <v>2640</v>
      </c>
      <c r="AG25" s="37"/>
      <c r="AH25" s="37">
        <v>390</v>
      </c>
      <c r="AI25" s="37"/>
      <c r="AJ25" s="37">
        <v>3056</v>
      </c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8"/>
      <c r="AV25" s="39"/>
    </row>
    <row r="26" spans="1:48" ht="13.5">
      <c r="A26" s="26"/>
      <c r="B26" s="26">
        <v>1</v>
      </c>
      <c r="C26" s="26">
        <v>17</v>
      </c>
      <c r="D26" s="27" t="s">
        <v>45</v>
      </c>
      <c r="E26" s="28" t="s">
        <v>46</v>
      </c>
      <c r="F26" s="28"/>
      <c r="G26" s="29"/>
      <c r="H26" s="30" t="s">
        <v>88</v>
      </c>
      <c r="I26" s="31" t="s">
        <v>78</v>
      </c>
      <c r="J26" s="31" t="s">
        <v>48</v>
      </c>
      <c r="K26" s="31" t="s">
        <v>79</v>
      </c>
      <c r="L26" s="32">
        <v>1.0212</v>
      </c>
      <c r="M26" s="33" t="s">
        <v>55</v>
      </c>
      <c r="N26" s="34" t="s">
        <v>50</v>
      </c>
      <c r="O26" s="35">
        <v>2374</v>
      </c>
      <c r="P26" s="6">
        <v>1800000</v>
      </c>
      <c r="Q26" s="37"/>
      <c r="R26" s="37"/>
      <c r="S26" s="6">
        <f t="shared" si="3"/>
        <v>1800000</v>
      </c>
      <c r="T26" s="37">
        <v>485954</v>
      </c>
      <c r="U26" s="37">
        <f t="shared" si="4"/>
        <v>1314046</v>
      </c>
      <c r="V26" s="37">
        <v>1800000</v>
      </c>
      <c r="W26" s="37"/>
      <c r="X26" s="37"/>
      <c r="Y26" s="37">
        <f t="shared" si="0"/>
        <v>1800000</v>
      </c>
      <c r="Z26" s="37">
        <f t="shared" si="6"/>
        <v>54000</v>
      </c>
      <c r="AA26" s="37">
        <f t="shared" si="5"/>
        <v>539954</v>
      </c>
      <c r="AB26" s="37">
        <f t="shared" si="1"/>
        <v>1260046</v>
      </c>
      <c r="AC26" s="37">
        <f t="shared" si="2"/>
        <v>539954</v>
      </c>
      <c r="AD26" s="35">
        <f t="shared" si="7"/>
        <v>2374</v>
      </c>
      <c r="AE26" s="35">
        <f t="shared" si="8"/>
        <v>0</v>
      </c>
      <c r="AF26" s="37">
        <v>574</v>
      </c>
      <c r="AG26" s="37"/>
      <c r="AH26" s="37"/>
      <c r="AI26" s="37"/>
      <c r="AJ26" s="37">
        <v>1800</v>
      </c>
      <c r="AK26" s="37"/>
      <c r="AL26" s="37"/>
      <c r="AM26" s="37"/>
      <c r="AN26" s="37"/>
      <c r="AO26" s="37"/>
      <c r="AP26" s="35"/>
      <c r="AQ26" s="35"/>
      <c r="AR26" s="35"/>
      <c r="AS26" s="35"/>
      <c r="AT26" s="35"/>
      <c r="AU26" s="38"/>
      <c r="AV26" s="39"/>
    </row>
    <row r="27" spans="1:48" ht="13.5">
      <c r="A27" s="26"/>
      <c r="B27" s="26">
        <v>1</v>
      </c>
      <c r="C27" s="26">
        <v>18</v>
      </c>
      <c r="D27" s="27" t="s">
        <v>45</v>
      </c>
      <c r="E27" s="28" t="s">
        <v>46</v>
      </c>
      <c r="F27" s="28"/>
      <c r="G27" s="29"/>
      <c r="H27" s="30" t="s">
        <v>89</v>
      </c>
      <c r="I27" s="31" t="s">
        <v>78</v>
      </c>
      <c r="J27" s="31" t="s">
        <v>48</v>
      </c>
      <c r="K27" s="31" t="s">
        <v>79</v>
      </c>
      <c r="L27" s="32">
        <v>1.2523</v>
      </c>
      <c r="M27" s="33"/>
      <c r="N27" s="34" t="s">
        <v>50</v>
      </c>
      <c r="O27" s="37"/>
      <c r="P27" s="6">
        <v>608067</v>
      </c>
      <c r="Q27" s="37"/>
      <c r="R27" s="37"/>
      <c r="S27" s="6">
        <f t="shared" si="3"/>
        <v>608067</v>
      </c>
      <c r="T27" s="37">
        <v>274882</v>
      </c>
      <c r="U27" s="37">
        <f t="shared" si="4"/>
        <v>333185</v>
      </c>
      <c r="V27" s="37">
        <v>608067</v>
      </c>
      <c r="W27" s="37"/>
      <c r="X27" s="37"/>
      <c r="Y27" s="37">
        <f t="shared" si="0"/>
        <v>608067</v>
      </c>
      <c r="Z27" s="37">
        <f t="shared" si="6"/>
        <v>18242.01</v>
      </c>
      <c r="AA27" s="37">
        <f t="shared" si="5"/>
        <v>293124.01</v>
      </c>
      <c r="AB27" s="37">
        <f t="shared" si="1"/>
        <v>314942.99</v>
      </c>
      <c r="AC27" s="37">
        <f t="shared" si="2"/>
        <v>293124.01</v>
      </c>
      <c r="AD27" s="35">
        <f t="shared" si="7"/>
        <v>0</v>
      </c>
      <c r="AE27" s="35">
        <f t="shared" si="8"/>
        <v>0</v>
      </c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 t="s">
        <v>90</v>
      </c>
      <c r="AS27" s="37"/>
      <c r="AT27" s="37"/>
      <c r="AU27" s="38"/>
      <c r="AV27" s="39"/>
    </row>
    <row r="28" spans="1:48" ht="13.5">
      <c r="A28" s="26"/>
      <c r="B28" s="26">
        <v>1</v>
      </c>
      <c r="C28" s="26">
        <v>19</v>
      </c>
      <c r="D28" s="27" t="s">
        <v>45</v>
      </c>
      <c r="E28" s="28" t="s">
        <v>46</v>
      </c>
      <c r="F28" s="28"/>
      <c r="G28" s="29"/>
      <c r="H28" s="30" t="s">
        <v>91</v>
      </c>
      <c r="I28" s="31" t="s">
        <v>78</v>
      </c>
      <c r="J28" s="31" t="s">
        <v>48</v>
      </c>
      <c r="K28" s="31" t="s">
        <v>79</v>
      </c>
      <c r="L28" s="32">
        <v>1.1409</v>
      </c>
      <c r="M28" s="33" t="s">
        <v>55</v>
      </c>
      <c r="N28" s="34" t="s">
        <v>50</v>
      </c>
      <c r="O28" s="35">
        <v>2295</v>
      </c>
      <c r="P28" s="6">
        <v>513574</v>
      </c>
      <c r="Q28" s="37"/>
      <c r="R28" s="37"/>
      <c r="S28" s="6">
        <f t="shared" si="3"/>
        <v>513574</v>
      </c>
      <c r="T28" s="37">
        <v>200244</v>
      </c>
      <c r="U28" s="37">
        <f t="shared" si="4"/>
        <v>313330</v>
      </c>
      <c r="V28" s="37">
        <v>513574</v>
      </c>
      <c r="W28" s="37"/>
      <c r="X28" s="37"/>
      <c r="Y28" s="37">
        <f t="shared" si="0"/>
        <v>513574</v>
      </c>
      <c r="Z28" s="37">
        <f t="shared" si="6"/>
        <v>15407.22</v>
      </c>
      <c r="AA28" s="37">
        <v>215652</v>
      </c>
      <c r="AB28" s="37">
        <f t="shared" si="1"/>
        <v>297922</v>
      </c>
      <c r="AC28" s="37">
        <f t="shared" si="2"/>
        <v>215652</v>
      </c>
      <c r="AD28" s="35">
        <f t="shared" si="7"/>
        <v>2295</v>
      </c>
      <c r="AE28" s="35">
        <f t="shared" si="8"/>
        <v>0</v>
      </c>
      <c r="AF28" s="37">
        <v>622</v>
      </c>
      <c r="AG28" s="37"/>
      <c r="AH28" s="37"/>
      <c r="AI28" s="37"/>
      <c r="AJ28" s="37">
        <v>1673</v>
      </c>
      <c r="AK28" s="37"/>
      <c r="AL28" s="37"/>
      <c r="AM28" s="37"/>
      <c r="AN28" s="37"/>
      <c r="AO28" s="37"/>
      <c r="AP28" s="35"/>
      <c r="AQ28" s="35"/>
      <c r="AR28" s="35"/>
      <c r="AS28" s="35"/>
      <c r="AT28" s="35"/>
      <c r="AU28" s="38"/>
      <c r="AV28" s="39"/>
    </row>
    <row r="29" spans="1:48" ht="13.5">
      <c r="A29" s="26"/>
      <c r="B29" s="26">
        <v>1</v>
      </c>
      <c r="C29" s="26">
        <v>20</v>
      </c>
      <c r="D29" s="27" t="s">
        <v>45</v>
      </c>
      <c r="E29" s="28" t="s">
        <v>46</v>
      </c>
      <c r="F29" s="28"/>
      <c r="G29" s="29"/>
      <c r="H29" s="30" t="s">
        <v>92</v>
      </c>
      <c r="I29" s="31" t="s">
        <v>78</v>
      </c>
      <c r="J29" s="31" t="s">
        <v>48</v>
      </c>
      <c r="K29" s="31" t="s">
        <v>79</v>
      </c>
      <c r="L29" s="32">
        <v>1.574</v>
      </c>
      <c r="M29" s="33" t="s">
        <v>55</v>
      </c>
      <c r="N29" s="34" t="s">
        <v>50</v>
      </c>
      <c r="O29" s="35">
        <v>1663</v>
      </c>
      <c r="P29" s="6">
        <v>1250000</v>
      </c>
      <c r="Q29" s="37"/>
      <c r="R29" s="37"/>
      <c r="S29" s="6">
        <f t="shared" si="3"/>
        <v>1250000</v>
      </c>
      <c r="T29" s="37">
        <v>337470</v>
      </c>
      <c r="U29" s="37">
        <f t="shared" si="4"/>
        <v>912530</v>
      </c>
      <c r="V29" s="37">
        <v>1250000</v>
      </c>
      <c r="W29" s="37"/>
      <c r="X29" s="37"/>
      <c r="Y29" s="37">
        <f t="shared" si="0"/>
        <v>1250000</v>
      </c>
      <c r="Z29" s="37">
        <f t="shared" si="6"/>
        <v>37500</v>
      </c>
      <c r="AA29" s="37">
        <f aca="true" t="shared" si="9" ref="AA29:AA42">T29+Z29</f>
        <v>374970</v>
      </c>
      <c r="AB29" s="37">
        <f t="shared" si="1"/>
        <v>875030</v>
      </c>
      <c r="AC29" s="37">
        <f t="shared" si="2"/>
        <v>374970</v>
      </c>
      <c r="AD29" s="35">
        <f t="shared" si="7"/>
        <v>1663</v>
      </c>
      <c r="AE29" s="35">
        <f t="shared" si="8"/>
        <v>0</v>
      </c>
      <c r="AF29" s="37">
        <v>413</v>
      </c>
      <c r="AG29" s="37"/>
      <c r="AH29" s="37"/>
      <c r="AI29" s="37"/>
      <c r="AJ29" s="37">
        <v>1250</v>
      </c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8"/>
      <c r="AV29" s="39"/>
    </row>
    <row r="30" spans="1:48" ht="13.5">
      <c r="A30" s="26"/>
      <c r="B30" s="26">
        <v>1</v>
      </c>
      <c r="C30" s="26">
        <v>16</v>
      </c>
      <c r="D30" s="27" t="s">
        <v>45</v>
      </c>
      <c r="E30" s="28" t="s">
        <v>51</v>
      </c>
      <c r="F30" s="28" t="s">
        <v>45</v>
      </c>
      <c r="G30" s="29" t="s">
        <v>64</v>
      </c>
      <c r="H30" s="30" t="s">
        <v>93</v>
      </c>
      <c r="I30" s="31" t="s">
        <v>61</v>
      </c>
      <c r="J30" s="31" t="s">
        <v>48</v>
      </c>
      <c r="K30" s="31" t="s">
        <v>61</v>
      </c>
      <c r="L30" s="32">
        <v>0.364</v>
      </c>
      <c r="M30" s="33" t="s">
        <v>55</v>
      </c>
      <c r="N30" s="34" t="s">
        <v>50</v>
      </c>
      <c r="O30" s="35"/>
      <c r="P30" s="6">
        <v>55000</v>
      </c>
      <c r="Q30" s="37"/>
      <c r="R30" s="37"/>
      <c r="S30" s="6">
        <f t="shared" si="3"/>
        <v>55000</v>
      </c>
      <c r="T30" s="37"/>
      <c r="U30" s="37">
        <f t="shared" si="4"/>
        <v>55000</v>
      </c>
      <c r="V30" s="37">
        <v>55000</v>
      </c>
      <c r="W30" s="37"/>
      <c r="X30" s="37"/>
      <c r="Y30" s="37">
        <f t="shared" si="0"/>
        <v>55000</v>
      </c>
      <c r="Z30" s="37"/>
      <c r="AA30" s="37">
        <f t="shared" si="9"/>
        <v>0</v>
      </c>
      <c r="AB30" s="37">
        <f t="shared" si="1"/>
        <v>55000</v>
      </c>
      <c r="AC30" s="37">
        <f t="shared" si="2"/>
        <v>0</v>
      </c>
      <c r="AD30" s="35"/>
      <c r="AE30" s="35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5"/>
      <c r="AU30" s="38"/>
      <c r="AV30" s="39"/>
    </row>
    <row r="31" spans="1:48" ht="13.5">
      <c r="A31" s="26"/>
      <c r="B31" s="26">
        <v>1</v>
      </c>
      <c r="C31" s="26">
        <v>22</v>
      </c>
      <c r="D31" s="27" t="s">
        <v>45</v>
      </c>
      <c r="E31" s="28" t="s">
        <v>51</v>
      </c>
      <c r="F31" s="28" t="s">
        <v>45</v>
      </c>
      <c r="G31" s="29" t="s">
        <v>64</v>
      </c>
      <c r="H31" s="30" t="s">
        <v>94</v>
      </c>
      <c r="I31" s="31" t="s">
        <v>78</v>
      </c>
      <c r="J31" s="31" t="s">
        <v>48</v>
      </c>
      <c r="K31" s="31" t="s">
        <v>79</v>
      </c>
      <c r="L31" s="32">
        <v>0.2198</v>
      </c>
      <c r="M31" s="33" t="s">
        <v>55</v>
      </c>
      <c r="N31" s="34" t="s">
        <v>50</v>
      </c>
      <c r="O31" s="35">
        <v>414</v>
      </c>
      <c r="P31" s="6">
        <v>59000</v>
      </c>
      <c r="Q31" s="37"/>
      <c r="R31" s="37"/>
      <c r="S31" s="6">
        <f t="shared" si="3"/>
        <v>59000</v>
      </c>
      <c r="T31" s="37">
        <v>15921</v>
      </c>
      <c r="U31" s="37">
        <f t="shared" si="4"/>
        <v>43079</v>
      </c>
      <c r="V31" s="37">
        <v>59000</v>
      </c>
      <c r="W31" s="37"/>
      <c r="X31" s="37"/>
      <c r="Y31" s="37">
        <f t="shared" si="0"/>
        <v>59000</v>
      </c>
      <c r="Z31" s="37">
        <f>Y31*3%</f>
        <v>1770</v>
      </c>
      <c r="AA31" s="37">
        <f t="shared" si="9"/>
        <v>17691</v>
      </c>
      <c r="AB31" s="37">
        <f t="shared" si="1"/>
        <v>41309</v>
      </c>
      <c r="AC31" s="37">
        <f t="shared" si="2"/>
        <v>17691</v>
      </c>
      <c r="AD31" s="35">
        <f aca="true" t="shared" si="10" ref="AD31:AD39">SUM(AF31:AT31)</f>
        <v>414</v>
      </c>
      <c r="AE31" s="35">
        <f aca="true" t="shared" si="11" ref="AE31:AE39">O31-AD31</f>
        <v>0</v>
      </c>
      <c r="AF31" s="37">
        <v>355</v>
      </c>
      <c r="AG31" s="37"/>
      <c r="AH31" s="37"/>
      <c r="AI31" s="37"/>
      <c r="AJ31" s="37">
        <v>59</v>
      </c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8"/>
      <c r="AV31" s="39"/>
    </row>
    <row r="32" spans="1:48" ht="13.5">
      <c r="A32" s="26"/>
      <c r="B32" s="26">
        <v>1</v>
      </c>
      <c r="C32" s="26">
        <v>23</v>
      </c>
      <c r="D32" s="27" t="s">
        <v>45</v>
      </c>
      <c r="E32" s="46" t="s">
        <v>69</v>
      </c>
      <c r="F32" s="28" t="s">
        <v>45</v>
      </c>
      <c r="G32" s="29" t="s">
        <v>64</v>
      </c>
      <c r="H32" s="30" t="s">
        <v>95</v>
      </c>
      <c r="I32" s="31" t="s">
        <v>96</v>
      </c>
      <c r="J32" s="31" t="s">
        <v>48</v>
      </c>
      <c r="K32" s="31" t="s">
        <v>97</v>
      </c>
      <c r="L32" s="32">
        <v>0.6082</v>
      </c>
      <c r="M32" s="33" t="s">
        <v>55</v>
      </c>
      <c r="N32" s="34" t="s">
        <v>50</v>
      </c>
      <c r="O32" s="35">
        <v>4465</v>
      </c>
      <c r="P32" s="6">
        <v>2418000</v>
      </c>
      <c r="Q32" s="37"/>
      <c r="R32" s="37"/>
      <c r="S32" s="6">
        <f t="shared" si="3"/>
        <v>2418000</v>
      </c>
      <c r="T32" s="37">
        <v>652806</v>
      </c>
      <c r="U32" s="37">
        <f t="shared" si="4"/>
        <v>1765194</v>
      </c>
      <c r="V32" s="37">
        <v>2418000</v>
      </c>
      <c r="W32" s="37"/>
      <c r="X32" s="37"/>
      <c r="Y32" s="37">
        <f t="shared" si="0"/>
        <v>2418000</v>
      </c>
      <c r="Z32" s="37">
        <f>Y32*3%</f>
        <v>72540</v>
      </c>
      <c r="AA32" s="37">
        <f t="shared" si="9"/>
        <v>725346</v>
      </c>
      <c r="AB32" s="37">
        <f t="shared" si="1"/>
        <v>1692654</v>
      </c>
      <c r="AC32" s="37">
        <f t="shared" si="2"/>
        <v>725346</v>
      </c>
      <c r="AD32" s="35">
        <f t="shared" si="10"/>
        <v>4465</v>
      </c>
      <c r="AE32" s="35">
        <f t="shared" si="11"/>
        <v>0</v>
      </c>
      <c r="AF32" s="37">
        <v>2047</v>
      </c>
      <c r="AG32" s="37"/>
      <c r="AH32" s="37"/>
      <c r="AI32" s="37"/>
      <c r="AJ32" s="37">
        <v>2418</v>
      </c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8"/>
      <c r="AV32" s="39"/>
    </row>
    <row r="33" spans="1:48" ht="13.5">
      <c r="A33" s="26"/>
      <c r="B33" s="26">
        <v>1</v>
      </c>
      <c r="C33" s="26">
        <v>4</v>
      </c>
      <c r="D33" s="27" t="s">
        <v>45</v>
      </c>
      <c r="E33" s="28" t="s">
        <v>51</v>
      </c>
      <c r="F33" s="28" t="s">
        <v>45</v>
      </c>
      <c r="G33" s="29" t="s">
        <v>64</v>
      </c>
      <c r="H33" s="30" t="s">
        <v>98</v>
      </c>
      <c r="I33" s="31" t="s">
        <v>78</v>
      </c>
      <c r="J33" s="31" t="s">
        <v>48</v>
      </c>
      <c r="K33" s="31" t="s">
        <v>79</v>
      </c>
      <c r="L33" s="32">
        <v>0.0227</v>
      </c>
      <c r="M33" s="33" t="s">
        <v>55</v>
      </c>
      <c r="N33" s="34" t="s">
        <v>50</v>
      </c>
      <c r="O33" s="35">
        <v>91</v>
      </c>
      <c r="P33" s="6">
        <v>91000</v>
      </c>
      <c r="Q33" s="37"/>
      <c r="R33" s="37"/>
      <c r="S33" s="6">
        <f t="shared" si="3"/>
        <v>91000</v>
      </c>
      <c r="T33" s="37"/>
      <c r="U33" s="37">
        <f t="shared" si="4"/>
        <v>91000</v>
      </c>
      <c r="V33" s="37">
        <v>91000</v>
      </c>
      <c r="W33" s="37"/>
      <c r="X33" s="37"/>
      <c r="Y33" s="37">
        <f t="shared" si="0"/>
        <v>91000</v>
      </c>
      <c r="Z33" s="37"/>
      <c r="AA33" s="37">
        <f t="shared" si="9"/>
        <v>0</v>
      </c>
      <c r="AB33" s="37">
        <f t="shared" si="1"/>
        <v>91000</v>
      </c>
      <c r="AC33" s="37">
        <f t="shared" si="2"/>
        <v>0</v>
      </c>
      <c r="AD33" s="35">
        <f t="shared" si="10"/>
        <v>91</v>
      </c>
      <c r="AE33" s="35">
        <f t="shared" si="11"/>
        <v>0</v>
      </c>
      <c r="AF33" s="37">
        <v>91</v>
      </c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5"/>
      <c r="AU33" s="38"/>
      <c r="AV33" s="39"/>
    </row>
    <row r="34" spans="1:48" ht="13.5">
      <c r="A34" s="26"/>
      <c r="B34" s="26">
        <v>1</v>
      </c>
      <c r="C34" s="26">
        <v>24</v>
      </c>
      <c r="D34" s="27" t="s">
        <v>45</v>
      </c>
      <c r="E34" s="46" t="s">
        <v>69</v>
      </c>
      <c r="F34" s="28" t="s">
        <v>45</v>
      </c>
      <c r="G34" s="29" t="s">
        <v>64</v>
      </c>
      <c r="H34" s="30" t="s">
        <v>99</v>
      </c>
      <c r="I34" s="31" t="s">
        <v>96</v>
      </c>
      <c r="J34" s="31" t="s">
        <v>48</v>
      </c>
      <c r="K34" s="31" t="s">
        <v>97</v>
      </c>
      <c r="L34" s="32">
        <v>0.1766</v>
      </c>
      <c r="M34" s="33" t="s">
        <v>55</v>
      </c>
      <c r="N34" s="34" t="s">
        <v>50</v>
      </c>
      <c r="O34" s="35">
        <v>1572</v>
      </c>
      <c r="P34" s="6">
        <v>1572000</v>
      </c>
      <c r="Q34" s="37"/>
      <c r="R34" s="37"/>
      <c r="S34" s="6">
        <f t="shared" si="3"/>
        <v>1572000</v>
      </c>
      <c r="T34" s="37">
        <v>424296</v>
      </c>
      <c r="U34" s="37">
        <f t="shared" si="4"/>
        <v>1147704</v>
      </c>
      <c r="V34" s="37">
        <v>1572000</v>
      </c>
      <c r="W34" s="37"/>
      <c r="X34" s="37"/>
      <c r="Y34" s="37">
        <f t="shared" si="0"/>
        <v>1572000</v>
      </c>
      <c r="Z34" s="37">
        <f aca="true" t="shared" si="12" ref="Z34:Z39">Y34*3%</f>
        <v>47160</v>
      </c>
      <c r="AA34" s="37">
        <f t="shared" si="9"/>
        <v>471456</v>
      </c>
      <c r="AB34" s="37">
        <f t="shared" si="1"/>
        <v>1100544</v>
      </c>
      <c r="AC34" s="37">
        <f t="shared" si="2"/>
        <v>471456</v>
      </c>
      <c r="AD34" s="35">
        <f t="shared" si="10"/>
        <v>1572</v>
      </c>
      <c r="AE34" s="35">
        <f t="shared" si="11"/>
        <v>0</v>
      </c>
      <c r="AF34" s="37">
        <v>1572</v>
      </c>
      <c r="AG34" s="37"/>
      <c r="AH34" s="37"/>
      <c r="AI34" s="37"/>
      <c r="AJ34" s="37"/>
      <c r="AK34" s="37"/>
      <c r="AL34" s="37"/>
      <c r="AM34" s="37"/>
      <c r="AN34" s="37"/>
      <c r="AO34" s="37"/>
      <c r="AP34" s="35"/>
      <c r="AQ34" s="35"/>
      <c r="AR34" s="35"/>
      <c r="AS34" s="35"/>
      <c r="AT34" s="35"/>
      <c r="AU34" s="38"/>
      <c r="AV34" s="39"/>
    </row>
    <row r="35" spans="1:48" ht="13.5">
      <c r="A35" s="26"/>
      <c r="B35" s="26">
        <v>1</v>
      </c>
      <c r="C35" s="26">
        <v>25</v>
      </c>
      <c r="D35" s="27" t="s">
        <v>45</v>
      </c>
      <c r="E35" s="28" t="s">
        <v>51</v>
      </c>
      <c r="F35" s="28" t="s">
        <v>45</v>
      </c>
      <c r="G35" s="29" t="s">
        <v>64</v>
      </c>
      <c r="H35" s="30" t="s">
        <v>100</v>
      </c>
      <c r="I35" s="31" t="s">
        <v>78</v>
      </c>
      <c r="J35" s="31" t="s">
        <v>48</v>
      </c>
      <c r="K35" s="31" t="s">
        <v>79</v>
      </c>
      <c r="L35" s="32">
        <v>0.3082</v>
      </c>
      <c r="M35" s="33" t="s">
        <v>55</v>
      </c>
      <c r="N35" s="34" t="s">
        <v>50</v>
      </c>
      <c r="O35" s="35">
        <v>3287</v>
      </c>
      <c r="P35" s="6">
        <v>486000</v>
      </c>
      <c r="Q35" s="37"/>
      <c r="R35" s="37"/>
      <c r="S35" s="6">
        <f t="shared" si="3"/>
        <v>486000</v>
      </c>
      <c r="T35" s="37">
        <v>131201</v>
      </c>
      <c r="U35" s="37">
        <f t="shared" si="4"/>
        <v>354799</v>
      </c>
      <c r="V35" s="37">
        <v>486000</v>
      </c>
      <c r="W35" s="37"/>
      <c r="X35" s="37"/>
      <c r="Y35" s="37">
        <f t="shared" si="0"/>
        <v>486000</v>
      </c>
      <c r="Z35" s="37">
        <f t="shared" si="12"/>
        <v>14580</v>
      </c>
      <c r="AA35" s="37">
        <f t="shared" si="9"/>
        <v>145781</v>
      </c>
      <c r="AB35" s="37">
        <f t="shared" si="1"/>
        <v>340219</v>
      </c>
      <c r="AC35" s="37">
        <f t="shared" si="2"/>
        <v>145781</v>
      </c>
      <c r="AD35" s="35">
        <f t="shared" si="10"/>
        <v>3287</v>
      </c>
      <c r="AE35" s="35">
        <f t="shared" si="11"/>
        <v>0</v>
      </c>
      <c r="AF35" s="37">
        <v>2801</v>
      </c>
      <c r="AG35" s="37"/>
      <c r="AH35" s="37"/>
      <c r="AI35" s="37"/>
      <c r="AJ35" s="37">
        <v>486</v>
      </c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8"/>
      <c r="AV35" s="39"/>
    </row>
    <row r="36" spans="1:48" ht="13.5">
      <c r="A36" s="26"/>
      <c r="B36" s="26">
        <v>1</v>
      </c>
      <c r="C36" s="26">
        <v>26</v>
      </c>
      <c r="D36" s="27" t="s">
        <v>45</v>
      </c>
      <c r="E36" s="28" t="s">
        <v>51</v>
      </c>
      <c r="F36" s="28" t="s">
        <v>45</v>
      </c>
      <c r="G36" s="29" t="s">
        <v>64</v>
      </c>
      <c r="H36" s="30" t="s">
        <v>101</v>
      </c>
      <c r="I36" s="31" t="s">
        <v>67</v>
      </c>
      <c r="J36" s="31" t="s">
        <v>48</v>
      </c>
      <c r="K36" s="31" t="s">
        <v>102</v>
      </c>
      <c r="L36" s="32">
        <v>0.0982</v>
      </c>
      <c r="M36" s="33" t="s">
        <v>55</v>
      </c>
      <c r="N36" s="34" t="s">
        <v>50</v>
      </c>
      <c r="O36" s="35">
        <v>2331</v>
      </c>
      <c r="P36" s="6">
        <v>1620000</v>
      </c>
      <c r="Q36" s="37"/>
      <c r="R36" s="37"/>
      <c r="S36" s="6">
        <f t="shared" si="3"/>
        <v>1620000</v>
      </c>
      <c r="T36" s="37">
        <v>437357</v>
      </c>
      <c r="U36" s="37">
        <f t="shared" si="4"/>
        <v>1182643</v>
      </c>
      <c r="V36" s="37">
        <v>1620000</v>
      </c>
      <c r="W36" s="37"/>
      <c r="X36" s="37"/>
      <c r="Y36" s="37">
        <f t="shared" si="0"/>
        <v>1620000</v>
      </c>
      <c r="Z36" s="37">
        <f t="shared" si="12"/>
        <v>48600</v>
      </c>
      <c r="AA36" s="37">
        <f t="shared" si="9"/>
        <v>485957</v>
      </c>
      <c r="AB36" s="37">
        <f t="shared" si="1"/>
        <v>1134043</v>
      </c>
      <c r="AC36" s="37">
        <f t="shared" si="2"/>
        <v>485957</v>
      </c>
      <c r="AD36" s="35">
        <f t="shared" si="10"/>
        <v>2331</v>
      </c>
      <c r="AE36" s="35">
        <f t="shared" si="11"/>
        <v>0</v>
      </c>
      <c r="AF36" s="37">
        <v>711</v>
      </c>
      <c r="AG36" s="37"/>
      <c r="AH36" s="37"/>
      <c r="AI36" s="37"/>
      <c r="AJ36" s="37">
        <v>1620</v>
      </c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8"/>
      <c r="AV36" s="39"/>
    </row>
    <row r="37" spans="1:48" ht="13.5">
      <c r="A37" s="26"/>
      <c r="B37" s="26">
        <v>1</v>
      </c>
      <c r="C37" s="26">
        <v>27</v>
      </c>
      <c r="D37" s="27" t="s">
        <v>45</v>
      </c>
      <c r="E37" s="28" t="s">
        <v>51</v>
      </c>
      <c r="F37" s="28" t="s">
        <v>45</v>
      </c>
      <c r="G37" s="29" t="s">
        <v>64</v>
      </c>
      <c r="H37" s="30" t="s">
        <v>103</v>
      </c>
      <c r="I37" s="31" t="s">
        <v>78</v>
      </c>
      <c r="J37" s="31" t="s">
        <v>48</v>
      </c>
      <c r="K37" s="31" t="s">
        <v>79</v>
      </c>
      <c r="L37" s="32">
        <v>0.0985</v>
      </c>
      <c r="M37" s="33" t="s">
        <v>55</v>
      </c>
      <c r="N37" s="34" t="s">
        <v>50</v>
      </c>
      <c r="O37" s="35">
        <v>9275</v>
      </c>
      <c r="P37" s="6">
        <v>4949000</v>
      </c>
      <c r="Q37" s="37"/>
      <c r="R37" s="37"/>
      <c r="S37" s="6">
        <f t="shared" si="3"/>
        <v>4949000</v>
      </c>
      <c r="T37" s="37">
        <v>1336822</v>
      </c>
      <c r="U37" s="37">
        <f t="shared" si="4"/>
        <v>3612178</v>
      </c>
      <c r="V37" s="37">
        <v>4949000</v>
      </c>
      <c r="W37" s="37"/>
      <c r="X37" s="37"/>
      <c r="Y37" s="37">
        <f t="shared" si="0"/>
        <v>4949000</v>
      </c>
      <c r="Z37" s="37">
        <f t="shared" si="12"/>
        <v>148470</v>
      </c>
      <c r="AA37" s="37">
        <f t="shared" si="9"/>
        <v>1485292</v>
      </c>
      <c r="AB37" s="37">
        <f t="shared" si="1"/>
        <v>3463708</v>
      </c>
      <c r="AC37" s="37">
        <f t="shared" si="2"/>
        <v>1485292</v>
      </c>
      <c r="AD37" s="35">
        <f t="shared" si="10"/>
        <v>9275</v>
      </c>
      <c r="AE37" s="35">
        <f t="shared" si="11"/>
        <v>0</v>
      </c>
      <c r="AF37" s="37">
        <v>4050</v>
      </c>
      <c r="AG37" s="37"/>
      <c r="AH37" s="37">
        <v>276</v>
      </c>
      <c r="AI37" s="37"/>
      <c r="AJ37" s="37">
        <v>4949</v>
      </c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8"/>
      <c r="AV37" s="39"/>
    </row>
    <row r="38" spans="1:48" ht="13.5">
      <c r="A38" s="26"/>
      <c r="B38" s="26">
        <v>1</v>
      </c>
      <c r="C38" s="26">
        <v>28</v>
      </c>
      <c r="D38" s="27" t="s">
        <v>45</v>
      </c>
      <c r="E38" s="28" t="s">
        <v>51</v>
      </c>
      <c r="F38" s="28" t="s">
        <v>45</v>
      </c>
      <c r="G38" s="29" t="s">
        <v>64</v>
      </c>
      <c r="H38" s="30" t="s">
        <v>104</v>
      </c>
      <c r="I38" s="31" t="s">
        <v>78</v>
      </c>
      <c r="J38" s="31" t="s">
        <v>48</v>
      </c>
      <c r="K38" s="31" t="s">
        <v>79</v>
      </c>
      <c r="L38" s="32">
        <v>0.8013</v>
      </c>
      <c r="M38" s="33" t="s">
        <v>55</v>
      </c>
      <c r="N38" s="34" t="s">
        <v>50</v>
      </c>
      <c r="O38" s="35">
        <v>2801</v>
      </c>
      <c r="P38" s="6">
        <v>2231000</v>
      </c>
      <c r="Q38" s="37"/>
      <c r="R38" s="37"/>
      <c r="S38" s="6">
        <f t="shared" si="3"/>
        <v>2231000</v>
      </c>
      <c r="T38" s="37">
        <v>602820</v>
      </c>
      <c r="U38" s="37">
        <f t="shared" si="4"/>
        <v>1628180</v>
      </c>
      <c r="V38" s="37">
        <v>2231000</v>
      </c>
      <c r="W38" s="37"/>
      <c r="X38" s="37"/>
      <c r="Y38" s="37">
        <f t="shared" si="0"/>
        <v>2231000</v>
      </c>
      <c r="Z38" s="37">
        <f t="shared" si="12"/>
        <v>66930</v>
      </c>
      <c r="AA38" s="37">
        <f t="shared" si="9"/>
        <v>669750</v>
      </c>
      <c r="AB38" s="37">
        <f t="shared" si="1"/>
        <v>1561250</v>
      </c>
      <c r="AC38" s="37">
        <f t="shared" si="2"/>
        <v>669750</v>
      </c>
      <c r="AD38" s="35">
        <f t="shared" si="10"/>
        <v>2801</v>
      </c>
      <c r="AE38" s="35">
        <f t="shared" si="11"/>
        <v>0</v>
      </c>
      <c r="AF38" s="37">
        <v>570</v>
      </c>
      <c r="AG38" s="37"/>
      <c r="AH38" s="37"/>
      <c r="AI38" s="37"/>
      <c r="AJ38" s="37">
        <v>2231</v>
      </c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8"/>
      <c r="AV38" s="39"/>
    </row>
    <row r="39" spans="1:48" ht="13.5">
      <c r="A39" s="26"/>
      <c r="B39" s="26">
        <v>1</v>
      </c>
      <c r="C39" s="26">
        <v>29</v>
      </c>
      <c r="D39" s="27" t="s">
        <v>45</v>
      </c>
      <c r="E39" s="28" t="s">
        <v>51</v>
      </c>
      <c r="F39" s="28" t="s">
        <v>45</v>
      </c>
      <c r="G39" s="29" t="s">
        <v>64</v>
      </c>
      <c r="H39" s="30" t="s">
        <v>105</v>
      </c>
      <c r="I39" s="31" t="s">
        <v>106</v>
      </c>
      <c r="J39" s="29" t="s">
        <v>48</v>
      </c>
      <c r="K39" s="31" t="s">
        <v>61</v>
      </c>
      <c r="L39" s="32">
        <v>0.0345</v>
      </c>
      <c r="M39" s="33" t="s">
        <v>55</v>
      </c>
      <c r="N39" s="34" t="s">
        <v>50</v>
      </c>
      <c r="O39" s="35">
        <v>715</v>
      </c>
      <c r="P39" s="6">
        <v>550000</v>
      </c>
      <c r="Q39" s="37"/>
      <c r="R39" s="37"/>
      <c r="S39" s="6">
        <f t="shared" si="3"/>
        <v>550000</v>
      </c>
      <c r="T39" s="37">
        <v>148476</v>
      </c>
      <c r="U39" s="37">
        <f t="shared" si="4"/>
        <v>401524</v>
      </c>
      <c r="V39" s="37">
        <v>550000</v>
      </c>
      <c r="W39" s="37"/>
      <c r="X39" s="37"/>
      <c r="Y39" s="37">
        <f t="shared" si="0"/>
        <v>550000</v>
      </c>
      <c r="Z39" s="37">
        <f t="shared" si="12"/>
        <v>16500</v>
      </c>
      <c r="AA39" s="37">
        <f t="shared" si="9"/>
        <v>164976</v>
      </c>
      <c r="AB39" s="37">
        <f t="shared" si="1"/>
        <v>385024</v>
      </c>
      <c r="AC39" s="37">
        <f t="shared" si="2"/>
        <v>164976</v>
      </c>
      <c r="AD39" s="35">
        <f t="shared" si="10"/>
        <v>715</v>
      </c>
      <c r="AE39" s="35">
        <f t="shared" si="11"/>
        <v>0</v>
      </c>
      <c r="AF39" s="37">
        <v>165</v>
      </c>
      <c r="AG39" s="37"/>
      <c r="AH39" s="37"/>
      <c r="AI39" s="37"/>
      <c r="AJ39" s="37">
        <v>550</v>
      </c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8"/>
      <c r="AV39" s="39"/>
    </row>
    <row r="40" spans="1:48" ht="13.5">
      <c r="A40" s="26"/>
      <c r="B40" s="26">
        <v>1</v>
      </c>
      <c r="C40" s="26">
        <v>23</v>
      </c>
      <c r="D40" s="27" t="s">
        <v>45</v>
      </c>
      <c r="E40" s="28" t="s">
        <v>46</v>
      </c>
      <c r="F40" s="28"/>
      <c r="G40" s="29"/>
      <c r="H40" s="30" t="s">
        <v>107</v>
      </c>
      <c r="I40" s="31" t="s">
        <v>78</v>
      </c>
      <c r="J40" s="31" t="s">
        <v>48</v>
      </c>
      <c r="K40" s="31" t="s">
        <v>79</v>
      </c>
      <c r="L40" s="32">
        <v>1.1906</v>
      </c>
      <c r="M40" s="33" t="s">
        <v>108</v>
      </c>
      <c r="N40" s="34" t="s">
        <v>50</v>
      </c>
      <c r="O40" s="35"/>
      <c r="P40" s="6">
        <v>29000</v>
      </c>
      <c r="Q40" s="37"/>
      <c r="R40" s="37"/>
      <c r="S40" s="6">
        <f t="shared" si="3"/>
        <v>29000</v>
      </c>
      <c r="T40" s="37"/>
      <c r="U40" s="37">
        <f t="shared" si="4"/>
        <v>29000</v>
      </c>
      <c r="V40" s="37">
        <v>29000</v>
      </c>
      <c r="W40" s="37"/>
      <c r="X40" s="37"/>
      <c r="Y40" s="37">
        <f t="shared" si="0"/>
        <v>29000</v>
      </c>
      <c r="Z40" s="37"/>
      <c r="AA40" s="37">
        <f t="shared" si="9"/>
        <v>0</v>
      </c>
      <c r="AB40" s="37">
        <f t="shared" si="1"/>
        <v>29000</v>
      </c>
      <c r="AC40" s="37">
        <f t="shared" si="2"/>
        <v>0</v>
      </c>
      <c r="AD40" s="35"/>
      <c r="AE40" s="35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5"/>
      <c r="AU40" s="38"/>
      <c r="AV40" s="39"/>
    </row>
    <row r="41" spans="1:48" ht="13.5">
      <c r="A41" s="26"/>
      <c r="B41" s="26">
        <v>1</v>
      </c>
      <c r="C41" s="26">
        <v>25</v>
      </c>
      <c r="D41" s="27" t="s">
        <v>45</v>
      </c>
      <c r="E41" s="28" t="s">
        <v>46</v>
      </c>
      <c r="F41" s="28"/>
      <c r="G41" s="29"/>
      <c r="H41" s="30" t="s">
        <v>109</v>
      </c>
      <c r="I41" s="31" t="s">
        <v>78</v>
      </c>
      <c r="J41" s="31" t="s">
        <v>48</v>
      </c>
      <c r="K41" s="31" t="s">
        <v>79</v>
      </c>
      <c r="L41" s="32">
        <v>1.2416</v>
      </c>
      <c r="M41" s="33" t="s">
        <v>108</v>
      </c>
      <c r="N41" s="34" t="s">
        <v>50</v>
      </c>
      <c r="O41" s="35"/>
      <c r="P41" s="6">
        <v>18000</v>
      </c>
      <c r="Q41" s="37"/>
      <c r="R41" s="37"/>
      <c r="S41" s="6">
        <f t="shared" si="3"/>
        <v>18000</v>
      </c>
      <c r="T41" s="37"/>
      <c r="U41" s="37">
        <f t="shared" si="4"/>
        <v>18000</v>
      </c>
      <c r="V41" s="37">
        <v>18000</v>
      </c>
      <c r="W41" s="37"/>
      <c r="X41" s="37"/>
      <c r="Y41" s="37">
        <f t="shared" si="0"/>
        <v>18000</v>
      </c>
      <c r="Z41" s="37"/>
      <c r="AA41" s="37">
        <f t="shared" si="9"/>
        <v>0</v>
      </c>
      <c r="AB41" s="37">
        <f t="shared" si="1"/>
        <v>18000</v>
      </c>
      <c r="AC41" s="37">
        <f t="shared" si="2"/>
        <v>0</v>
      </c>
      <c r="AD41" s="35"/>
      <c r="AE41" s="35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5"/>
      <c r="AU41" s="38"/>
      <c r="AV41" s="39"/>
    </row>
    <row r="42" spans="1:50" ht="13.5">
      <c r="A42" s="26"/>
      <c r="B42" s="26">
        <v>1</v>
      </c>
      <c r="C42" s="26">
        <v>26</v>
      </c>
      <c r="D42" s="27" t="s">
        <v>45</v>
      </c>
      <c r="E42" s="28" t="s">
        <v>46</v>
      </c>
      <c r="F42" s="28"/>
      <c r="G42" s="29"/>
      <c r="H42" s="30" t="s">
        <v>110</v>
      </c>
      <c r="I42" s="31" t="s">
        <v>78</v>
      </c>
      <c r="J42" s="31" t="s">
        <v>48</v>
      </c>
      <c r="K42" s="31" t="s">
        <v>79</v>
      </c>
      <c r="L42" s="32">
        <v>1.0371</v>
      </c>
      <c r="M42" s="33" t="s">
        <v>108</v>
      </c>
      <c r="N42" s="34" t="s">
        <v>50</v>
      </c>
      <c r="O42" s="35"/>
      <c r="P42" s="6">
        <v>6000</v>
      </c>
      <c r="Q42" s="37"/>
      <c r="R42" s="37"/>
      <c r="S42" s="6">
        <f t="shared" si="3"/>
        <v>6000</v>
      </c>
      <c r="T42" s="37"/>
      <c r="U42" s="37">
        <f t="shared" si="4"/>
        <v>6000</v>
      </c>
      <c r="V42" s="37">
        <v>6000</v>
      </c>
      <c r="W42" s="37"/>
      <c r="X42" s="37"/>
      <c r="Y42" s="37">
        <f t="shared" si="0"/>
        <v>6000</v>
      </c>
      <c r="Z42" s="37"/>
      <c r="AA42" s="37">
        <f t="shared" si="9"/>
        <v>0</v>
      </c>
      <c r="AB42" s="37">
        <f t="shared" si="1"/>
        <v>6000</v>
      </c>
      <c r="AC42" s="37">
        <f t="shared" si="2"/>
        <v>0</v>
      </c>
      <c r="AD42" s="35"/>
      <c r="AE42" s="35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5"/>
      <c r="AU42" s="38"/>
      <c r="AV42" s="39"/>
      <c r="AX42" s="8">
        <v>1</v>
      </c>
    </row>
    <row r="43" spans="1:48" ht="13.5">
      <c r="A43" s="26"/>
      <c r="B43" s="26">
        <v>1</v>
      </c>
      <c r="C43" s="26">
        <v>32</v>
      </c>
      <c r="D43" s="27" t="s">
        <v>45</v>
      </c>
      <c r="E43" s="28" t="s">
        <v>46</v>
      </c>
      <c r="F43" s="28"/>
      <c r="G43" s="29"/>
      <c r="H43" s="30" t="s">
        <v>111</v>
      </c>
      <c r="I43" s="31" t="s">
        <v>78</v>
      </c>
      <c r="J43" s="31" t="s">
        <v>48</v>
      </c>
      <c r="K43" s="31" t="s">
        <v>79</v>
      </c>
      <c r="L43" s="32">
        <v>1.3266</v>
      </c>
      <c r="M43" s="33" t="s">
        <v>55</v>
      </c>
      <c r="N43" s="34" t="s">
        <v>50</v>
      </c>
      <c r="O43" s="35">
        <v>54746</v>
      </c>
      <c r="P43" s="6">
        <v>9718829</v>
      </c>
      <c r="Q43" s="37"/>
      <c r="R43" s="37"/>
      <c r="S43" s="6">
        <f t="shared" si="3"/>
        <v>9718829</v>
      </c>
      <c r="T43" s="37">
        <v>4640749</v>
      </c>
      <c r="U43" s="37">
        <f t="shared" si="4"/>
        <v>5078080</v>
      </c>
      <c r="V43" s="37">
        <v>9718829</v>
      </c>
      <c r="W43" s="37"/>
      <c r="X43" s="37"/>
      <c r="Y43" s="37">
        <f t="shared" si="0"/>
        <v>9718829</v>
      </c>
      <c r="Z43" s="37">
        <f aca="true" t="shared" si="13" ref="Z43:Z60">Y43*3%</f>
        <v>291564.87</v>
      </c>
      <c r="AA43" s="37">
        <v>4932315</v>
      </c>
      <c r="AB43" s="37">
        <f t="shared" si="1"/>
        <v>4786514</v>
      </c>
      <c r="AC43" s="37">
        <f t="shared" si="2"/>
        <v>4932315</v>
      </c>
      <c r="AD43" s="35">
        <f aca="true" t="shared" si="14" ref="AD43:AD60">SUM(AF43:AT43)</f>
        <v>54746</v>
      </c>
      <c r="AE43" s="35">
        <f aca="true" t="shared" si="15" ref="AE43:AE60">O43-AD43</f>
        <v>0</v>
      </c>
      <c r="AF43" s="37">
        <v>14936</v>
      </c>
      <c r="AG43" s="37"/>
      <c r="AH43" s="37">
        <v>17654</v>
      </c>
      <c r="AI43" s="37"/>
      <c r="AJ43" s="37">
        <v>22156</v>
      </c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8"/>
      <c r="AV43" s="39"/>
    </row>
    <row r="44" spans="1:48" ht="13.5">
      <c r="A44" s="26"/>
      <c r="B44" s="26">
        <v>1</v>
      </c>
      <c r="C44" s="26">
        <v>33</v>
      </c>
      <c r="D44" s="27" t="s">
        <v>45</v>
      </c>
      <c r="E44" s="28" t="s">
        <v>46</v>
      </c>
      <c r="F44" s="28"/>
      <c r="G44" s="29"/>
      <c r="H44" s="30" t="s">
        <v>112</v>
      </c>
      <c r="I44" s="31" t="s">
        <v>78</v>
      </c>
      <c r="J44" s="31" t="s">
        <v>48</v>
      </c>
      <c r="K44" s="31" t="s">
        <v>79</v>
      </c>
      <c r="L44" s="32">
        <v>1.0784</v>
      </c>
      <c r="M44" s="33" t="s">
        <v>55</v>
      </c>
      <c r="N44" s="34" t="s">
        <v>50</v>
      </c>
      <c r="O44" s="35">
        <v>4276</v>
      </c>
      <c r="P44" s="6">
        <v>959615</v>
      </c>
      <c r="Q44" s="37"/>
      <c r="R44" s="37"/>
      <c r="S44" s="6">
        <f t="shared" si="3"/>
        <v>959615</v>
      </c>
      <c r="T44" s="37">
        <v>459159</v>
      </c>
      <c r="U44" s="37">
        <f t="shared" si="4"/>
        <v>500456</v>
      </c>
      <c r="V44" s="37">
        <v>959615</v>
      </c>
      <c r="W44" s="37"/>
      <c r="X44" s="37"/>
      <c r="Y44" s="37">
        <f t="shared" si="0"/>
        <v>959615</v>
      </c>
      <c r="Z44" s="37">
        <f t="shared" si="13"/>
        <v>28788.45</v>
      </c>
      <c r="AA44" s="37">
        <f>T44+Z44</f>
        <v>487947.45</v>
      </c>
      <c r="AB44" s="37">
        <f t="shared" si="1"/>
        <v>471667.55</v>
      </c>
      <c r="AC44" s="37">
        <f t="shared" si="2"/>
        <v>487947.45</v>
      </c>
      <c r="AD44" s="35">
        <f t="shared" si="14"/>
        <v>4276</v>
      </c>
      <c r="AE44" s="35">
        <f t="shared" si="15"/>
        <v>0</v>
      </c>
      <c r="AF44" s="37">
        <v>1727</v>
      </c>
      <c r="AG44" s="37"/>
      <c r="AH44" s="37"/>
      <c r="AI44" s="37"/>
      <c r="AJ44" s="37">
        <v>2549</v>
      </c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8"/>
      <c r="AV44" s="39"/>
    </row>
    <row r="45" spans="1:48" ht="13.5">
      <c r="A45" s="26"/>
      <c r="B45" s="26">
        <v>1</v>
      </c>
      <c r="C45" s="26">
        <v>34</v>
      </c>
      <c r="D45" s="27" t="s">
        <v>45</v>
      </c>
      <c r="E45" s="28" t="s">
        <v>46</v>
      </c>
      <c r="F45" s="28"/>
      <c r="G45" s="29"/>
      <c r="H45" s="30" t="s">
        <v>113</v>
      </c>
      <c r="I45" s="31" t="s">
        <v>78</v>
      </c>
      <c r="J45" s="31" t="s">
        <v>48</v>
      </c>
      <c r="K45" s="31" t="s">
        <v>79</v>
      </c>
      <c r="L45" s="32">
        <v>1.1086</v>
      </c>
      <c r="M45" s="33" t="s">
        <v>55</v>
      </c>
      <c r="N45" s="34" t="s">
        <v>50</v>
      </c>
      <c r="O45" s="35">
        <v>32646</v>
      </c>
      <c r="P45" s="6">
        <v>14940000</v>
      </c>
      <c r="Q45" s="37"/>
      <c r="R45" s="37"/>
      <c r="S45" s="6">
        <f t="shared" si="3"/>
        <v>14940000</v>
      </c>
      <c r="T45" s="37">
        <v>7619700</v>
      </c>
      <c r="U45" s="37">
        <f t="shared" si="4"/>
        <v>7320300</v>
      </c>
      <c r="V45" s="37">
        <v>14940000</v>
      </c>
      <c r="W45" s="37"/>
      <c r="X45" s="37"/>
      <c r="Y45" s="37">
        <f t="shared" si="0"/>
        <v>14940000</v>
      </c>
      <c r="Z45" s="37">
        <f t="shared" si="13"/>
        <v>448200</v>
      </c>
      <c r="AA45" s="37">
        <f>T45+Z45</f>
        <v>8067900</v>
      </c>
      <c r="AB45" s="37">
        <f t="shared" si="1"/>
        <v>6872100</v>
      </c>
      <c r="AC45" s="37">
        <f t="shared" si="2"/>
        <v>8067900</v>
      </c>
      <c r="AD45" s="35">
        <f t="shared" si="14"/>
        <v>32646</v>
      </c>
      <c r="AE45" s="35">
        <f t="shared" si="15"/>
        <v>0</v>
      </c>
      <c r="AF45" s="37">
        <v>12960</v>
      </c>
      <c r="AG45" s="37"/>
      <c r="AH45" s="37">
        <v>1920</v>
      </c>
      <c r="AI45" s="37"/>
      <c r="AJ45" s="37">
        <v>17766</v>
      </c>
      <c r="AK45" s="37"/>
      <c r="AL45" s="37"/>
      <c r="AM45" s="37"/>
      <c r="AN45" s="37"/>
      <c r="AO45" s="37"/>
      <c r="AP45" s="35"/>
      <c r="AQ45" s="35"/>
      <c r="AR45" s="35"/>
      <c r="AS45" s="35"/>
      <c r="AT45" s="35"/>
      <c r="AU45" s="38"/>
      <c r="AV45" s="39"/>
    </row>
    <row r="46" spans="1:48" ht="13.5">
      <c r="A46" s="26"/>
      <c r="B46" s="26">
        <v>1</v>
      </c>
      <c r="C46" s="26">
        <v>35</v>
      </c>
      <c r="D46" s="27" t="s">
        <v>45</v>
      </c>
      <c r="E46" s="28" t="s">
        <v>46</v>
      </c>
      <c r="F46" s="28"/>
      <c r="G46" s="29"/>
      <c r="H46" s="30" t="s">
        <v>114</v>
      </c>
      <c r="I46" s="31" t="s">
        <v>78</v>
      </c>
      <c r="J46" s="31" t="s">
        <v>48</v>
      </c>
      <c r="K46" s="31" t="s">
        <v>79</v>
      </c>
      <c r="L46" s="32">
        <v>1.3445</v>
      </c>
      <c r="M46" s="33" t="s">
        <v>55</v>
      </c>
      <c r="N46" s="34" t="s">
        <v>50</v>
      </c>
      <c r="O46" s="35">
        <v>43388</v>
      </c>
      <c r="P46" s="6">
        <v>14126976</v>
      </c>
      <c r="Q46" s="37"/>
      <c r="R46" s="37"/>
      <c r="S46" s="6">
        <f t="shared" si="3"/>
        <v>14126976</v>
      </c>
      <c r="T46" s="37">
        <v>6344333</v>
      </c>
      <c r="U46" s="37">
        <f t="shared" si="4"/>
        <v>7782643</v>
      </c>
      <c r="V46" s="37">
        <v>14126976</v>
      </c>
      <c r="W46" s="37">
        <v>100000</v>
      </c>
      <c r="X46" s="37"/>
      <c r="Y46" s="37">
        <f t="shared" si="0"/>
        <v>14226976</v>
      </c>
      <c r="Z46" s="37">
        <f t="shared" si="13"/>
        <v>426809.27999999997</v>
      </c>
      <c r="AA46" s="37">
        <v>6768141</v>
      </c>
      <c r="AB46" s="37">
        <f t="shared" si="1"/>
        <v>7458835</v>
      </c>
      <c r="AC46" s="37">
        <f t="shared" si="2"/>
        <v>6768141</v>
      </c>
      <c r="AD46" s="35">
        <f t="shared" si="14"/>
        <v>43388</v>
      </c>
      <c r="AE46" s="35">
        <f t="shared" si="15"/>
        <v>0</v>
      </c>
      <c r="AF46" s="37">
        <v>12150</v>
      </c>
      <c r="AG46" s="37"/>
      <c r="AH46" s="37">
        <v>20386</v>
      </c>
      <c r="AI46" s="37"/>
      <c r="AJ46" s="37">
        <v>10852</v>
      </c>
      <c r="AK46" s="37"/>
      <c r="AL46" s="37"/>
      <c r="AM46" s="37"/>
      <c r="AN46" s="37"/>
      <c r="AO46" s="37"/>
      <c r="AP46" s="35"/>
      <c r="AQ46" s="35"/>
      <c r="AR46" s="35"/>
      <c r="AS46" s="35"/>
      <c r="AT46" s="35"/>
      <c r="AU46" s="38"/>
      <c r="AV46" s="39"/>
    </row>
    <row r="47" spans="1:48" ht="13.5">
      <c r="A47" s="26"/>
      <c r="B47" s="26">
        <v>1</v>
      </c>
      <c r="C47" s="26">
        <v>36</v>
      </c>
      <c r="D47" s="27" t="s">
        <v>45</v>
      </c>
      <c r="E47" s="28" t="s">
        <v>46</v>
      </c>
      <c r="F47" s="28"/>
      <c r="G47" s="29"/>
      <c r="H47" s="30" t="s">
        <v>115</v>
      </c>
      <c r="I47" s="31" t="s">
        <v>78</v>
      </c>
      <c r="J47" s="31" t="s">
        <v>48</v>
      </c>
      <c r="K47" s="31" t="s">
        <v>79</v>
      </c>
      <c r="L47" s="32">
        <v>1.336</v>
      </c>
      <c r="M47" s="33" t="s">
        <v>55</v>
      </c>
      <c r="N47" s="34" t="s">
        <v>50</v>
      </c>
      <c r="O47" s="35">
        <v>2329</v>
      </c>
      <c r="P47" s="6">
        <v>66372</v>
      </c>
      <c r="Q47" s="37"/>
      <c r="R47" s="37"/>
      <c r="S47" s="6">
        <f t="shared" si="3"/>
        <v>66372</v>
      </c>
      <c r="T47" s="37">
        <v>19558</v>
      </c>
      <c r="U47" s="37">
        <f t="shared" si="4"/>
        <v>46814</v>
      </c>
      <c r="V47" s="37">
        <v>66372</v>
      </c>
      <c r="W47" s="37"/>
      <c r="X47" s="37"/>
      <c r="Y47" s="37">
        <f t="shared" si="0"/>
        <v>66372</v>
      </c>
      <c r="Z47" s="37">
        <f t="shared" si="13"/>
        <v>1991.1599999999999</v>
      </c>
      <c r="AA47" s="37">
        <v>21550</v>
      </c>
      <c r="AB47" s="37">
        <f t="shared" si="1"/>
        <v>44822</v>
      </c>
      <c r="AC47" s="37">
        <f t="shared" si="2"/>
        <v>21550</v>
      </c>
      <c r="AD47" s="35">
        <f t="shared" si="14"/>
        <v>2329</v>
      </c>
      <c r="AE47" s="35">
        <f t="shared" si="15"/>
        <v>0</v>
      </c>
      <c r="AF47" s="37">
        <v>1360</v>
      </c>
      <c r="AG47" s="37"/>
      <c r="AH47" s="37"/>
      <c r="AI47" s="37">
        <v>969</v>
      </c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8"/>
      <c r="AV47" s="39"/>
    </row>
    <row r="48" spans="1:48" ht="13.5">
      <c r="A48" s="26"/>
      <c r="B48" s="26">
        <v>1</v>
      </c>
      <c r="C48" s="26">
        <v>37</v>
      </c>
      <c r="D48" s="27" t="s">
        <v>45</v>
      </c>
      <c r="E48" s="28" t="s">
        <v>46</v>
      </c>
      <c r="F48" s="28"/>
      <c r="G48" s="29"/>
      <c r="H48" s="30" t="s">
        <v>116</v>
      </c>
      <c r="I48" s="31" t="s">
        <v>78</v>
      </c>
      <c r="J48" s="31" t="s">
        <v>48</v>
      </c>
      <c r="K48" s="31" t="s">
        <v>79</v>
      </c>
      <c r="L48" s="32">
        <v>1.8957</v>
      </c>
      <c r="M48" s="33" t="s">
        <v>55</v>
      </c>
      <c r="N48" s="34" t="s">
        <v>50</v>
      </c>
      <c r="O48" s="35">
        <v>25327</v>
      </c>
      <c r="P48" s="6">
        <v>4044154</v>
      </c>
      <c r="Q48" s="37"/>
      <c r="R48" s="37"/>
      <c r="S48" s="6">
        <f t="shared" si="3"/>
        <v>4044154</v>
      </c>
      <c r="T48" s="37">
        <v>1904634</v>
      </c>
      <c r="U48" s="37">
        <f t="shared" si="4"/>
        <v>2139520</v>
      </c>
      <c r="V48" s="37">
        <v>4044154</v>
      </c>
      <c r="W48" s="37"/>
      <c r="X48" s="37"/>
      <c r="Y48" s="37">
        <f t="shared" si="0"/>
        <v>4044154</v>
      </c>
      <c r="Z48" s="37">
        <f t="shared" si="13"/>
        <v>121324.62</v>
      </c>
      <c r="AA48" s="37">
        <v>2025958</v>
      </c>
      <c r="AB48" s="37">
        <f t="shared" si="1"/>
        <v>2018196</v>
      </c>
      <c r="AC48" s="37">
        <f t="shared" si="2"/>
        <v>2025958</v>
      </c>
      <c r="AD48" s="35">
        <f t="shared" si="14"/>
        <v>25327</v>
      </c>
      <c r="AE48" s="35">
        <f t="shared" si="15"/>
        <v>0</v>
      </c>
      <c r="AF48" s="37">
        <v>11029</v>
      </c>
      <c r="AG48" s="37"/>
      <c r="AH48" s="37"/>
      <c r="AI48" s="37"/>
      <c r="AJ48" s="37">
        <v>14298</v>
      </c>
      <c r="AK48" s="37"/>
      <c r="AL48" s="37"/>
      <c r="AM48" s="37"/>
      <c r="AN48" s="37"/>
      <c r="AO48" s="37"/>
      <c r="AP48" s="35"/>
      <c r="AQ48" s="35"/>
      <c r="AR48" s="35"/>
      <c r="AS48" s="35"/>
      <c r="AT48" s="35"/>
      <c r="AU48" s="38"/>
      <c r="AV48" s="39"/>
    </row>
    <row r="49" spans="1:48" ht="13.5">
      <c r="A49" s="26"/>
      <c r="B49" s="26">
        <v>1</v>
      </c>
      <c r="C49" s="26">
        <v>38</v>
      </c>
      <c r="D49" s="27" t="s">
        <v>45</v>
      </c>
      <c r="E49" s="28" t="s">
        <v>46</v>
      </c>
      <c r="F49" s="28"/>
      <c r="G49" s="29"/>
      <c r="H49" s="30" t="s">
        <v>117</v>
      </c>
      <c r="I49" s="31" t="s">
        <v>78</v>
      </c>
      <c r="J49" s="31" t="s">
        <v>48</v>
      </c>
      <c r="K49" s="31" t="s">
        <v>79</v>
      </c>
      <c r="L49" s="32">
        <v>1.0576</v>
      </c>
      <c r="M49" s="33" t="s">
        <v>55</v>
      </c>
      <c r="N49" s="34" t="s">
        <v>50</v>
      </c>
      <c r="O49" s="35">
        <v>23207</v>
      </c>
      <c r="P49" s="6">
        <v>7292386</v>
      </c>
      <c r="Q49" s="37"/>
      <c r="R49" s="37"/>
      <c r="S49" s="6">
        <f t="shared" si="3"/>
        <v>7292386</v>
      </c>
      <c r="T49" s="37">
        <v>3490068</v>
      </c>
      <c r="U49" s="37">
        <f t="shared" si="4"/>
        <v>3802318</v>
      </c>
      <c r="V49" s="37">
        <v>7292386</v>
      </c>
      <c r="W49" s="37"/>
      <c r="X49" s="37"/>
      <c r="Y49" s="37">
        <f t="shared" si="0"/>
        <v>7292386</v>
      </c>
      <c r="Z49" s="37">
        <f t="shared" si="13"/>
        <v>218771.58</v>
      </c>
      <c r="AA49" s="37">
        <f>T49+Z49</f>
        <v>3708839.58</v>
      </c>
      <c r="AB49" s="37">
        <f t="shared" si="1"/>
        <v>3583546.42</v>
      </c>
      <c r="AC49" s="37">
        <f t="shared" si="2"/>
        <v>3708839.58</v>
      </c>
      <c r="AD49" s="35">
        <f t="shared" si="14"/>
        <v>23207</v>
      </c>
      <c r="AE49" s="35">
        <f t="shared" si="15"/>
        <v>0</v>
      </c>
      <c r="AF49" s="37">
        <v>8475</v>
      </c>
      <c r="AG49" s="37"/>
      <c r="AH49" s="37">
        <v>7692</v>
      </c>
      <c r="AI49" s="37"/>
      <c r="AJ49" s="37">
        <v>7040</v>
      </c>
      <c r="AK49" s="37"/>
      <c r="AL49" s="37"/>
      <c r="AM49" s="37"/>
      <c r="AN49" s="37"/>
      <c r="AO49" s="37"/>
      <c r="AP49" s="37"/>
      <c r="AQ49" s="37"/>
      <c r="AR49" s="37"/>
      <c r="AS49" s="37"/>
      <c r="AT49" s="37"/>
      <c r="AU49" s="38"/>
      <c r="AV49" s="39"/>
    </row>
    <row r="50" spans="1:48" ht="13.5">
      <c r="A50" s="26"/>
      <c r="B50" s="26">
        <v>1</v>
      </c>
      <c r="C50" s="26">
        <v>39</v>
      </c>
      <c r="D50" s="27" t="s">
        <v>45</v>
      </c>
      <c r="E50" s="28" t="s">
        <v>46</v>
      </c>
      <c r="F50" s="28"/>
      <c r="G50" s="29"/>
      <c r="H50" s="30" t="s">
        <v>118</v>
      </c>
      <c r="I50" s="31" t="s">
        <v>78</v>
      </c>
      <c r="J50" s="31" t="s">
        <v>48</v>
      </c>
      <c r="K50" s="31" t="s">
        <v>79</v>
      </c>
      <c r="L50" s="32">
        <v>1.155</v>
      </c>
      <c r="M50" s="33" t="s">
        <v>55</v>
      </c>
      <c r="N50" s="34" t="s">
        <v>50</v>
      </c>
      <c r="O50" s="35">
        <v>8518</v>
      </c>
      <c r="P50" s="6">
        <v>1073971</v>
      </c>
      <c r="Q50" s="37"/>
      <c r="R50" s="37"/>
      <c r="S50" s="6">
        <f t="shared" si="3"/>
        <v>1073971</v>
      </c>
      <c r="T50" s="37">
        <v>524886</v>
      </c>
      <c r="U50" s="37">
        <f t="shared" si="4"/>
        <v>549085</v>
      </c>
      <c r="V50" s="37">
        <v>1073971</v>
      </c>
      <c r="W50" s="37"/>
      <c r="X50" s="37"/>
      <c r="Y50" s="37">
        <f t="shared" si="0"/>
        <v>1073971</v>
      </c>
      <c r="Z50" s="37">
        <f t="shared" si="13"/>
        <v>32219.129999999997</v>
      </c>
      <c r="AA50" s="37">
        <v>557106</v>
      </c>
      <c r="AB50" s="37">
        <f t="shared" si="1"/>
        <v>516865</v>
      </c>
      <c r="AC50" s="37">
        <f t="shared" si="2"/>
        <v>557106</v>
      </c>
      <c r="AD50" s="35">
        <f t="shared" si="14"/>
        <v>8518</v>
      </c>
      <c r="AE50" s="35">
        <f t="shared" si="15"/>
        <v>0</v>
      </c>
      <c r="AF50" s="37">
        <v>3331</v>
      </c>
      <c r="AG50" s="37"/>
      <c r="AH50" s="37"/>
      <c r="AI50" s="37"/>
      <c r="AJ50" s="37">
        <v>5187</v>
      </c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8"/>
      <c r="AV50" s="39"/>
    </row>
    <row r="51" spans="1:48" ht="13.5">
      <c r="A51" s="26"/>
      <c r="B51" s="26">
        <v>1</v>
      </c>
      <c r="C51" s="26">
        <v>40</v>
      </c>
      <c r="D51" s="27" t="s">
        <v>45</v>
      </c>
      <c r="E51" s="28" t="s">
        <v>46</v>
      </c>
      <c r="F51" s="28"/>
      <c r="G51" s="29"/>
      <c r="H51" s="30" t="s">
        <v>119</v>
      </c>
      <c r="I51" s="31" t="s">
        <v>78</v>
      </c>
      <c r="J51" s="31" t="s">
        <v>48</v>
      </c>
      <c r="K51" s="31" t="s">
        <v>79</v>
      </c>
      <c r="L51" s="32">
        <v>1.0262</v>
      </c>
      <c r="M51" s="33" t="s">
        <v>55</v>
      </c>
      <c r="N51" s="34" t="s">
        <v>50</v>
      </c>
      <c r="O51" s="35">
        <v>31902</v>
      </c>
      <c r="P51" s="6">
        <v>2340000</v>
      </c>
      <c r="Q51" s="37"/>
      <c r="R51" s="37"/>
      <c r="S51" s="6">
        <f t="shared" si="3"/>
        <v>2340000</v>
      </c>
      <c r="T51" s="37">
        <v>631744</v>
      </c>
      <c r="U51" s="37">
        <f t="shared" si="4"/>
        <v>1708256</v>
      </c>
      <c r="V51" s="37">
        <v>2340000</v>
      </c>
      <c r="W51" s="37"/>
      <c r="X51" s="37"/>
      <c r="Y51" s="37">
        <f t="shared" si="0"/>
        <v>2340000</v>
      </c>
      <c r="Z51" s="37">
        <f t="shared" si="13"/>
        <v>70200</v>
      </c>
      <c r="AA51" s="37">
        <f>T51+Z51</f>
        <v>701944</v>
      </c>
      <c r="AB51" s="37">
        <f t="shared" si="1"/>
        <v>1638056</v>
      </c>
      <c r="AC51" s="37">
        <f t="shared" si="2"/>
        <v>701944</v>
      </c>
      <c r="AD51" s="35">
        <f t="shared" si="14"/>
        <v>31902</v>
      </c>
      <c r="AE51" s="35">
        <f t="shared" si="15"/>
        <v>0</v>
      </c>
      <c r="AF51" s="37">
        <v>12413</v>
      </c>
      <c r="AG51" s="37"/>
      <c r="AH51" s="37">
        <v>16868</v>
      </c>
      <c r="AI51" s="37"/>
      <c r="AJ51" s="37">
        <v>2340</v>
      </c>
      <c r="AK51" s="37"/>
      <c r="AL51" s="37"/>
      <c r="AM51" s="37"/>
      <c r="AN51" s="37"/>
      <c r="AO51" s="37"/>
      <c r="AP51" s="37"/>
      <c r="AQ51" s="37"/>
      <c r="AR51" s="37">
        <v>281</v>
      </c>
      <c r="AS51" s="37"/>
      <c r="AT51" s="37"/>
      <c r="AU51" s="38"/>
      <c r="AV51" s="39"/>
    </row>
    <row r="52" spans="1:48" ht="13.5">
      <c r="A52" s="26"/>
      <c r="B52" s="26">
        <v>1</v>
      </c>
      <c r="C52" s="26">
        <v>41</v>
      </c>
      <c r="D52" s="27" t="s">
        <v>45</v>
      </c>
      <c r="E52" s="28" t="s">
        <v>46</v>
      </c>
      <c r="F52" s="28"/>
      <c r="G52" s="29"/>
      <c r="H52" s="30" t="s">
        <v>120</v>
      </c>
      <c r="I52" s="31" t="s">
        <v>78</v>
      </c>
      <c r="J52" s="31" t="s">
        <v>48</v>
      </c>
      <c r="K52" s="31" t="s">
        <v>79</v>
      </c>
      <c r="L52" s="32">
        <v>1.1881</v>
      </c>
      <c r="M52" s="33" t="s">
        <v>55</v>
      </c>
      <c r="N52" s="34" t="s">
        <v>50</v>
      </c>
      <c r="O52" s="35">
        <v>833</v>
      </c>
      <c r="P52" s="6">
        <v>630000</v>
      </c>
      <c r="Q52" s="37"/>
      <c r="R52" s="37"/>
      <c r="S52" s="6">
        <f t="shared" si="3"/>
        <v>630000</v>
      </c>
      <c r="T52" s="37">
        <v>170078</v>
      </c>
      <c r="U52" s="37">
        <f t="shared" si="4"/>
        <v>459922</v>
      </c>
      <c r="V52" s="37">
        <v>630000</v>
      </c>
      <c r="W52" s="37"/>
      <c r="X52" s="37"/>
      <c r="Y52" s="37">
        <f t="shared" si="0"/>
        <v>630000</v>
      </c>
      <c r="Z52" s="37">
        <f t="shared" si="13"/>
        <v>18900</v>
      </c>
      <c r="AA52" s="37">
        <f>T52+Z52</f>
        <v>188978</v>
      </c>
      <c r="AB52" s="37">
        <f t="shared" si="1"/>
        <v>441022</v>
      </c>
      <c r="AC52" s="37">
        <f t="shared" si="2"/>
        <v>188978</v>
      </c>
      <c r="AD52" s="35">
        <f t="shared" si="14"/>
        <v>833</v>
      </c>
      <c r="AE52" s="35">
        <f t="shared" si="15"/>
        <v>0</v>
      </c>
      <c r="AF52" s="37">
        <v>203</v>
      </c>
      <c r="AG52" s="37"/>
      <c r="AH52" s="37"/>
      <c r="AI52" s="37">
        <v>630</v>
      </c>
      <c r="AJ52" s="37"/>
      <c r="AK52" s="37"/>
      <c r="AL52" s="37"/>
      <c r="AM52" s="37"/>
      <c r="AN52" s="37"/>
      <c r="AO52" s="37"/>
      <c r="AP52" s="37"/>
      <c r="AQ52" s="37"/>
      <c r="AR52" s="37"/>
      <c r="AS52" s="37"/>
      <c r="AT52" s="37"/>
      <c r="AU52" s="38"/>
      <c r="AV52" s="39"/>
    </row>
    <row r="53" spans="1:48" ht="13.5">
      <c r="A53" s="26"/>
      <c r="B53" s="26">
        <v>1</v>
      </c>
      <c r="C53" s="26">
        <v>42</v>
      </c>
      <c r="D53" s="27" t="s">
        <v>45</v>
      </c>
      <c r="E53" s="28" t="s">
        <v>46</v>
      </c>
      <c r="F53" s="28"/>
      <c r="G53" s="29"/>
      <c r="H53" s="30" t="s">
        <v>121</v>
      </c>
      <c r="I53" s="31" t="s">
        <v>78</v>
      </c>
      <c r="J53" s="31" t="s">
        <v>48</v>
      </c>
      <c r="K53" s="31" t="s">
        <v>79</v>
      </c>
      <c r="L53" s="32">
        <v>1.3176</v>
      </c>
      <c r="M53" s="33" t="s">
        <v>55</v>
      </c>
      <c r="N53" s="34" t="s">
        <v>50</v>
      </c>
      <c r="O53" s="35">
        <v>3367</v>
      </c>
      <c r="P53" s="6">
        <v>2079000</v>
      </c>
      <c r="Q53" s="37"/>
      <c r="R53" s="37"/>
      <c r="S53" s="6">
        <f t="shared" si="3"/>
        <v>2079000</v>
      </c>
      <c r="T53" s="37">
        <v>561277</v>
      </c>
      <c r="U53" s="37">
        <f t="shared" si="4"/>
        <v>1517723</v>
      </c>
      <c r="V53" s="37">
        <v>2079000</v>
      </c>
      <c r="W53" s="37"/>
      <c r="X53" s="37"/>
      <c r="Y53" s="37">
        <f t="shared" si="0"/>
        <v>2079000</v>
      </c>
      <c r="Z53" s="37">
        <f t="shared" si="13"/>
        <v>62370</v>
      </c>
      <c r="AA53" s="37">
        <f>T53+Z53</f>
        <v>623647</v>
      </c>
      <c r="AB53" s="37">
        <f t="shared" si="1"/>
        <v>1455353</v>
      </c>
      <c r="AC53" s="37">
        <f t="shared" si="2"/>
        <v>623647</v>
      </c>
      <c r="AD53" s="35">
        <f t="shared" si="14"/>
        <v>3367</v>
      </c>
      <c r="AE53" s="35">
        <f t="shared" si="15"/>
        <v>0</v>
      </c>
      <c r="AF53" s="37">
        <v>1288</v>
      </c>
      <c r="AG53" s="37"/>
      <c r="AH53" s="37"/>
      <c r="AI53" s="37"/>
      <c r="AJ53" s="37">
        <v>2079</v>
      </c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8"/>
      <c r="AV53" s="39"/>
    </row>
    <row r="54" spans="1:48" ht="13.5">
      <c r="A54" s="26"/>
      <c r="B54" s="26">
        <v>1</v>
      </c>
      <c r="C54" s="26">
        <v>43</v>
      </c>
      <c r="D54" s="27" t="s">
        <v>45</v>
      </c>
      <c r="E54" s="28" t="s">
        <v>46</v>
      </c>
      <c r="F54" s="28"/>
      <c r="G54" s="29"/>
      <c r="H54" s="30" t="s">
        <v>122</v>
      </c>
      <c r="I54" s="31" t="s">
        <v>78</v>
      </c>
      <c r="J54" s="31" t="s">
        <v>48</v>
      </c>
      <c r="K54" s="31" t="s">
        <v>79</v>
      </c>
      <c r="L54" s="32">
        <v>1.2863</v>
      </c>
      <c r="M54" s="33" t="s">
        <v>55</v>
      </c>
      <c r="N54" s="34" t="s">
        <v>50</v>
      </c>
      <c r="O54" s="35">
        <v>8413</v>
      </c>
      <c r="P54" s="6">
        <v>2505932</v>
      </c>
      <c r="Q54" s="37"/>
      <c r="R54" s="37"/>
      <c r="S54" s="6">
        <f t="shared" si="3"/>
        <v>2505932</v>
      </c>
      <c r="T54" s="37">
        <v>1199061</v>
      </c>
      <c r="U54" s="37">
        <f t="shared" si="4"/>
        <v>1306871</v>
      </c>
      <c r="V54" s="37">
        <v>2505932</v>
      </c>
      <c r="W54" s="37"/>
      <c r="X54" s="37"/>
      <c r="Y54" s="37">
        <f t="shared" si="0"/>
        <v>2505932</v>
      </c>
      <c r="Z54" s="37">
        <f t="shared" si="13"/>
        <v>75177.95999999999</v>
      </c>
      <c r="AA54" s="37">
        <f>T54+Z54</f>
        <v>1274238.96</v>
      </c>
      <c r="AB54" s="37">
        <f t="shared" si="1"/>
        <v>1231693.04</v>
      </c>
      <c r="AC54" s="37">
        <f t="shared" si="2"/>
        <v>1274238.96</v>
      </c>
      <c r="AD54" s="35">
        <f t="shared" si="14"/>
        <v>8413</v>
      </c>
      <c r="AE54" s="35">
        <f t="shared" si="15"/>
        <v>0</v>
      </c>
      <c r="AF54" s="37">
        <v>2007</v>
      </c>
      <c r="AG54" s="37"/>
      <c r="AH54" s="37"/>
      <c r="AI54" s="37"/>
      <c r="AJ54" s="37">
        <v>6406</v>
      </c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8"/>
      <c r="AV54" s="39"/>
    </row>
    <row r="55" spans="1:48" ht="13.5">
      <c r="A55" s="26"/>
      <c r="B55" s="26">
        <v>1</v>
      </c>
      <c r="C55" s="26">
        <v>44</v>
      </c>
      <c r="D55" s="27" t="s">
        <v>45</v>
      </c>
      <c r="E55" s="28" t="s">
        <v>46</v>
      </c>
      <c r="F55" s="28"/>
      <c r="G55" s="29"/>
      <c r="H55" s="30" t="s">
        <v>123</v>
      </c>
      <c r="I55" s="31" t="s">
        <v>78</v>
      </c>
      <c r="J55" s="31" t="s">
        <v>48</v>
      </c>
      <c r="K55" s="31" t="s">
        <v>79</v>
      </c>
      <c r="L55" s="32">
        <v>1.2036</v>
      </c>
      <c r="M55" s="33" t="s">
        <v>124</v>
      </c>
      <c r="N55" s="34" t="s">
        <v>50</v>
      </c>
      <c r="O55" s="35">
        <v>74294</v>
      </c>
      <c r="P55" s="6">
        <v>82965</v>
      </c>
      <c r="Q55" s="37"/>
      <c r="R55" s="37"/>
      <c r="S55" s="6">
        <f t="shared" si="3"/>
        <v>82965</v>
      </c>
      <c r="T55" s="37">
        <v>24460</v>
      </c>
      <c r="U55" s="37">
        <f t="shared" si="4"/>
        <v>58505</v>
      </c>
      <c r="V55" s="37">
        <v>82965</v>
      </c>
      <c r="W55" s="37"/>
      <c r="X55" s="37"/>
      <c r="Y55" s="37">
        <f t="shared" si="0"/>
        <v>82965</v>
      </c>
      <c r="Z55" s="37">
        <f t="shared" si="13"/>
        <v>2488.95</v>
      </c>
      <c r="AA55" s="37">
        <v>26950</v>
      </c>
      <c r="AB55" s="37">
        <f t="shared" si="1"/>
        <v>56015</v>
      </c>
      <c r="AC55" s="37">
        <f t="shared" si="2"/>
        <v>26950</v>
      </c>
      <c r="AD55" s="35">
        <f t="shared" si="14"/>
        <v>74294</v>
      </c>
      <c r="AE55" s="35">
        <f t="shared" si="15"/>
        <v>0</v>
      </c>
      <c r="AF55" s="37">
        <v>19033</v>
      </c>
      <c r="AG55" s="37"/>
      <c r="AH55" s="37">
        <v>42669</v>
      </c>
      <c r="AI55" s="37"/>
      <c r="AJ55" s="37">
        <v>12592</v>
      </c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8"/>
      <c r="AV55" s="39"/>
    </row>
    <row r="56" spans="1:48" ht="13.5">
      <c r="A56" s="26"/>
      <c r="B56" s="26">
        <v>1</v>
      </c>
      <c r="C56" s="26">
        <v>45</v>
      </c>
      <c r="D56" s="27" t="s">
        <v>45</v>
      </c>
      <c r="E56" s="28" t="s">
        <v>46</v>
      </c>
      <c r="F56" s="28"/>
      <c r="G56" s="29"/>
      <c r="H56" s="30" t="s">
        <v>125</v>
      </c>
      <c r="I56" s="31" t="s">
        <v>78</v>
      </c>
      <c r="J56" s="31" t="s">
        <v>48</v>
      </c>
      <c r="K56" s="31" t="s">
        <v>79</v>
      </c>
      <c r="L56" s="32">
        <v>1.0529</v>
      </c>
      <c r="M56" s="33" t="s">
        <v>55</v>
      </c>
      <c r="N56" s="34" t="s">
        <v>50</v>
      </c>
      <c r="O56" s="35">
        <v>3320</v>
      </c>
      <c r="P56" s="6">
        <v>2549000</v>
      </c>
      <c r="Q56" s="37"/>
      <c r="R56" s="37"/>
      <c r="S56" s="6">
        <f t="shared" si="3"/>
        <v>2549000</v>
      </c>
      <c r="T56" s="37">
        <v>688171</v>
      </c>
      <c r="U56" s="37">
        <f t="shared" si="4"/>
        <v>1860829</v>
      </c>
      <c r="V56" s="37">
        <v>2549000</v>
      </c>
      <c r="W56" s="37"/>
      <c r="X56" s="37"/>
      <c r="Y56" s="37">
        <f t="shared" si="0"/>
        <v>2549000</v>
      </c>
      <c r="Z56" s="37">
        <f t="shared" si="13"/>
        <v>76470</v>
      </c>
      <c r="AA56" s="37">
        <f aca="true" t="shared" si="16" ref="AA56:AA61">T56+Z56</f>
        <v>764641</v>
      </c>
      <c r="AB56" s="37">
        <f t="shared" si="1"/>
        <v>1784359</v>
      </c>
      <c r="AC56" s="37">
        <f t="shared" si="2"/>
        <v>764641</v>
      </c>
      <c r="AD56" s="35">
        <f t="shared" si="14"/>
        <v>3320</v>
      </c>
      <c r="AE56" s="35">
        <f t="shared" si="15"/>
        <v>0</v>
      </c>
      <c r="AF56" s="37">
        <v>771</v>
      </c>
      <c r="AG56" s="37"/>
      <c r="AH56" s="37"/>
      <c r="AI56" s="37"/>
      <c r="AJ56" s="37">
        <v>2549</v>
      </c>
      <c r="AK56" s="37"/>
      <c r="AL56" s="37"/>
      <c r="AM56" s="37"/>
      <c r="AN56" s="37"/>
      <c r="AO56" s="37"/>
      <c r="AP56" s="37"/>
      <c r="AQ56" s="37"/>
      <c r="AR56" s="37"/>
      <c r="AS56" s="37"/>
      <c r="AT56" s="37"/>
      <c r="AU56" s="38"/>
      <c r="AV56" s="39"/>
    </row>
    <row r="57" spans="1:48" ht="13.5">
      <c r="A57" s="26"/>
      <c r="B57" s="26">
        <v>1</v>
      </c>
      <c r="C57" s="26">
        <v>46</v>
      </c>
      <c r="D57" s="27" t="s">
        <v>45</v>
      </c>
      <c r="E57" s="28" t="s">
        <v>46</v>
      </c>
      <c r="F57" s="28"/>
      <c r="G57" s="29"/>
      <c r="H57" s="30" t="s">
        <v>126</v>
      </c>
      <c r="I57" s="31" t="s">
        <v>78</v>
      </c>
      <c r="J57" s="31" t="s">
        <v>48</v>
      </c>
      <c r="K57" s="31" t="s">
        <v>79</v>
      </c>
      <c r="L57" s="32">
        <v>1.8154</v>
      </c>
      <c r="M57" s="33"/>
      <c r="N57" s="34" t="s">
        <v>50</v>
      </c>
      <c r="O57" s="37"/>
      <c r="P57" s="6">
        <v>7771399</v>
      </c>
      <c r="Q57" s="37"/>
      <c r="R57" s="37"/>
      <c r="S57" s="6">
        <f t="shared" si="3"/>
        <v>7771399</v>
      </c>
      <c r="T57" s="37">
        <v>3264167</v>
      </c>
      <c r="U57" s="37">
        <f t="shared" si="4"/>
        <v>4507232</v>
      </c>
      <c r="V57" s="37">
        <v>7771399</v>
      </c>
      <c r="W57" s="37"/>
      <c r="X57" s="37"/>
      <c r="Y57" s="37">
        <f t="shared" si="0"/>
        <v>7771399</v>
      </c>
      <c r="Z57" s="37">
        <f t="shared" si="13"/>
        <v>233141.97</v>
      </c>
      <c r="AA57" s="37">
        <f t="shared" si="16"/>
        <v>3497308.97</v>
      </c>
      <c r="AB57" s="37">
        <f t="shared" si="1"/>
        <v>4274090.029999999</v>
      </c>
      <c r="AC57" s="37">
        <f t="shared" si="2"/>
        <v>3497308.9700000007</v>
      </c>
      <c r="AD57" s="35">
        <f t="shared" si="14"/>
        <v>0</v>
      </c>
      <c r="AE57" s="35">
        <f t="shared" si="15"/>
        <v>0</v>
      </c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37"/>
      <c r="AS57" s="37"/>
      <c r="AT57" s="37"/>
      <c r="AU57" s="38"/>
      <c r="AV57" s="39"/>
    </row>
    <row r="58" spans="1:50" ht="13.5">
      <c r="A58" s="26"/>
      <c r="B58" s="26">
        <v>1</v>
      </c>
      <c r="C58" s="26">
        <v>47</v>
      </c>
      <c r="D58" s="27" t="s">
        <v>45</v>
      </c>
      <c r="E58" s="28" t="s">
        <v>46</v>
      </c>
      <c r="F58" s="28"/>
      <c r="G58" s="29"/>
      <c r="H58" s="30" t="s">
        <v>127</v>
      </c>
      <c r="I58" s="31" t="s">
        <v>78</v>
      </c>
      <c r="J58" s="29" t="s">
        <v>48</v>
      </c>
      <c r="K58" s="31" t="s">
        <v>61</v>
      </c>
      <c r="L58" s="32">
        <v>1.0166</v>
      </c>
      <c r="M58" s="33" t="s">
        <v>55</v>
      </c>
      <c r="N58" s="34" t="s">
        <v>50</v>
      </c>
      <c r="O58" s="35">
        <v>1198</v>
      </c>
      <c r="P58" s="6">
        <v>103000</v>
      </c>
      <c r="Q58" s="37"/>
      <c r="R58" s="37"/>
      <c r="S58" s="6">
        <f t="shared" si="3"/>
        <v>103000</v>
      </c>
      <c r="T58" s="37">
        <v>27794</v>
      </c>
      <c r="U58" s="37">
        <f t="shared" si="4"/>
        <v>75206</v>
      </c>
      <c r="V58" s="37">
        <v>103000</v>
      </c>
      <c r="W58" s="37"/>
      <c r="X58" s="37"/>
      <c r="Y58" s="37">
        <f t="shared" si="0"/>
        <v>103000</v>
      </c>
      <c r="Z58" s="37">
        <f t="shared" si="13"/>
        <v>3090</v>
      </c>
      <c r="AA58" s="37">
        <f t="shared" si="16"/>
        <v>30884</v>
      </c>
      <c r="AB58" s="37">
        <f t="shared" si="1"/>
        <v>72116</v>
      </c>
      <c r="AC58" s="37">
        <f t="shared" si="2"/>
        <v>30884</v>
      </c>
      <c r="AD58" s="35">
        <f t="shared" si="14"/>
        <v>1198</v>
      </c>
      <c r="AE58" s="35">
        <f t="shared" si="15"/>
        <v>0</v>
      </c>
      <c r="AF58" s="37">
        <v>1095</v>
      </c>
      <c r="AG58" s="37"/>
      <c r="AH58" s="37"/>
      <c r="AI58" s="37"/>
      <c r="AJ58" s="37">
        <v>103</v>
      </c>
      <c r="AK58" s="37"/>
      <c r="AL58" s="37"/>
      <c r="AM58" s="37"/>
      <c r="AN58" s="37"/>
      <c r="AO58" s="37"/>
      <c r="AP58" s="37"/>
      <c r="AQ58" s="37"/>
      <c r="AR58" s="37"/>
      <c r="AS58" s="37"/>
      <c r="AT58" s="37"/>
      <c r="AU58" s="38"/>
      <c r="AV58" s="39"/>
      <c r="AX58" s="8">
        <v>1</v>
      </c>
    </row>
    <row r="59" spans="1:48" ht="13.5">
      <c r="A59" s="26"/>
      <c r="B59" s="26">
        <v>1</v>
      </c>
      <c r="C59" s="26">
        <v>48</v>
      </c>
      <c r="D59" s="27" t="s">
        <v>45</v>
      </c>
      <c r="E59" s="28" t="s">
        <v>51</v>
      </c>
      <c r="F59" s="28" t="s">
        <v>45</v>
      </c>
      <c r="G59" s="29" t="s">
        <v>64</v>
      </c>
      <c r="H59" s="30" t="s">
        <v>128</v>
      </c>
      <c r="I59" s="31" t="s">
        <v>129</v>
      </c>
      <c r="J59" s="31" t="s">
        <v>48</v>
      </c>
      <c r="K59" s="31" t="s">
        <v>130</v>
      </c>
      <c r="L59" s="32">
        <v>0.1036</v>
      </c>
      <c r="M59" s="33"/>
      <c r="N59" s="34" t="s">
        <v>50</v>
      </c>
      <c r="O59" s="37"/>
      <c r="P59" s="6">
        <v>3970396</v>
      </c>
      <c r="Q59" s="37"/>
      <c r="R59" s="37"/>
      <c r="S59" s="6">
        <f t="shared" si="3"/>
        <v>3970396</v>
      </c>
      <c r="T59" s="37">
        <v>1574165</v>
      </c>
      <c r="U59" s="37">
        <f t="shared" si="4"/>
        <v>2396231</v>
      </c>
      <c r="V59" s="37">
        <v>3970396</v>
      </c>
      <c r="W59" s="37"/>
      <c r="X59" s="37"/>
      <c r="Y59" s="37">
        <f t="shared" si="0"/>
        <v>3970396</v>
      </c>
      <c r="Z59" s="37">
        <f t="shared" si="13"/>
        <v>119111.87999999999</v>
      </c>
      <c r="AA59" s="37">
        <f t="shared" si="16"/>
        <v>1693276.88</v>
      </c>
      <c r="AB59" s="37">
        <f t="shared" si="1"/>
        <v>2277119.12</v>
      </c>
      <c r="AC59" s="37">
        <f t="shared" si="2"/>
        <v>1693276.88</v>
      </c>
      <c r="AD59" s="35">
        <f t="shared" si="14"/>
        <v>0</v>
      </c>
      <c r="AE59" s="35">
        <f t="shared" si="15"/>
        <v>0</v>
      </c>
      <c r="AF59" s="37" t="s">
        <v>90</v>
      </c>
      <c r="AG59" s="37"/>
      <c r="AH59" s="37"/>
      <c r="AI59" s="37"/>
      <c r="AJ59" s="37"/>
      <c r="AK59" s="37"/>
      <c r="AL59" s="37"/>
      <c r="AM59" s="37" t="s">
        <v>90</v>
      </c>
      <c r="AN59" s="37"/>
      <c r="AO59" s="37"/>
      <c r="AP59" s="37"/>
      <c r="AQ59" s="37"/>
      <c r="AR59" s="37"/>
      <c r="AS59" s="37"/>
      <c r="AT59" s="37"/>
      <c r="AU59" s="38"/>
      <c r="AV59" s="39"/>
    </row>
    <row r="60" spans="1:48" ht="13.5">
      <c r="A60" s="26"/>
      <c r="B60" s="26">
        <v>1</v>
      </c>
      <c r="C60" s="26">
        <v>49</v>
      </c>
      <c r="D60" s="27" t="s">
        <v>45</v>
      </c>
      <c r="E60" s="28" t="s">
        <v>51</v>
      </c>
      <c r="F60" s="28" t="s">
        <v>45</v>
      </c>
      <c r="G60" s="29" t="s">
        <v>64</v>
      </c>
      <c r="H60" s="30" t="s">
        <v>131</v>
      </c>
      <c r="I60" s="31" t="s">
        <v>86</v>
      </c>
      <c r="J60" s="31" t="s">
        <v>48</v>
      </c>
      <c r="K60" s="31" t="s">
        <v>415</v>
      </c>
      <c r="L60" s="32">
        <v>0.105</v>
      </c>
      <c r="M60" s="33" t="s">
        <v>55</v>
      </c>
      <c r="N60" s="34" t="s">
        <v>50</v>
      </c>
      <c r="O60" s="35">
        <v>2482</v>
      </c>
      <c r="P60" s="6">
        <v>1387000</v>
      </c>
      <c r="Q60" s="37"/>
      <c r="R60" s="37"/>
      <c r="S60" s="6">
        <f t="shared" si="3"/>
        <v>1387000</v>
      </c>
      <c r="T60" s="37">
        <v>374461</v>
      </c>
      <c r="U60" s="37">
        <f t="shared" si="4"/>
        <v>1012539</v>
      </c>
      <c r="V60" s="37">
        <v>1387000</v>
      </c>
      <c r="W60" s="37"/>
      <c r="X60" s="37"/>
      <c r="Y60" s="37">
        <f t="shared" si="0"/>
        <v>1387000</v>
      </c>
      <c r="Z60" s="37">
        <f t="shared" si="13"/>
        <v>41610</v>
      </c>
      <c r="AA60" s="37">
        <f t="shared" si="16"/>
        <v>416071</v>
      </c>
      <c r="AB60" s="37">
        <f t="shared" si="1"/>
        <v>970929</v>
      </c>
      <c r="AC60" s="37">
        <f t="shared" si="2"/>
        <v>416071</v>
      </c>
      <c r="AD60" s="35">
        <f t="shared" si="14"/>
        <v>2482</v>
      </c>
      <c r="AE60" s="35">
        <f t="shared" si="15"/>
        <v>0</v>
      </c>
      <c r="AF60" s="37">
        <v>1095</v>
      </c>
      <c r="AG60" s="37"/>
      <c r="AH60" s="37"/>
      <c r="AI60" s="37"/>
      <c r="AJ60" s="37">
        <v>1387</v>
      </c>
      <c r="AK60" s="37"/>
      <c r="AL60" s="37"/>
      <c r="AM60" s="37"/>
      <c r="AN60" s="37"/>
      <c r="AO60" s="37"/>
      <c r="AP60" s="37"/>
      <c r="AQ60" s="37"/>
      <c r="AR60" s="37"/>
      <c r="AS60" s="37"/>
      <c r="AT60" s="37"/>
      <c r="AU60" s="38"/>
      <c r="AV60" s="39"/>
    </row>
    <row r="61" spans="1:48" ht="13.5">
      <c r="A61" s="26"/>
      <c r="B61" s="26">
        <v>1</v>
      </c>
      <c r="C61" s="26">
        <v>44</v>
      </c>
      <c r="D61" s="27" t="s">
        <v>45</v>
      </c>
      <c r="E61" s="28" t="s">
        <v>51</v>
      </c>
      <c r="F61" s="28" t="s">
        <v>45</v>
      </c>
      <c r="G61" s="29" t="s">
        <v>64</v>
      </c>
      <c r="H61" s="30" t="s">
        <v>132</v>
      </c>
      <c r="I61" s="31" t="s">
        <v>133</v>
      </c>
      <c r="J61" s="31" t="s">
        <v>48</v>
      </c>
      <c r="K61" s="31" t="s">
        <v>130</v>
      </c>
      <c r="L61" s="32">
        <v>0.2291</v>
      </c>
      <c r="M61" s="33" t="s">
        <v>55</v>
      </c>
      <c r="N61" s="34" t="s">
        <v>50</v>
      </c>
      <c r="O61" s="35"/>
      <c r="P61" s="6">
        <v>9000</v>
      </c>
      <c r="Q61" s="37"/>
      <c r="R61" s="37"/>
      <c r="S61" s="6">
        <f t="shared" si="3"/>
        <v>9000</v>
      </c>
      <c r="T61" s="37"/>
      <c r="U61" s="37">
        <f t="shared" si="4"/>
        <v>9000</v>
      </c>
      <c r="V61" s="37">
        <v>9000</v>
      </c>
      <c r="W61" s="37"/>
      <c r="X61" s="37">
        <v>262</v>
      </c>
      <c r="Y61" s="37">
        <f t="shared" si="0"/>
        <v>8738</v>
      </c>
      <c r="Z61" s="37"/>
      <c r="AA61" s="37">
        <f t="shared" si="16"/>
        <v>0</v>
      </c>
      <c r="AB61" s="37">
        <f t="shared" si="1"/>
        <v>8738</v>
      </c>
      <c r="AC61" s="37">
        <f t="shared" si="2"/>
        <v>0</v>
      </c>
      <c r="AD61" s="35"/>
      <c r="AE61" s="35"/>
      <c r="AF61" s="37"/>
      <c r="AG61" s="37"/>
      <c r="AH61" s="37"/>
      <c r="AI61" s="37"/>
      <c r="AJ61" s="37"/>
      <c r="AK61" s="37"/>
      <c r="AL61" s="37"/>
      <c r="AM61" s="37"/>
      <c r="AN61" s="37"/>
      <c r="AO61" s="37"/>
      <c r="AP61" s="35"/>
      <c r="AQ61" s="35"/>
      <c r="AR61" s="35"/>
      <c r="AS61" s="35"/>
      <c r="AT61" s="35"/>
      <c r="AU61" s="38"/>
      <c r="AV61" s="39"/>
    </row>
    <row r="62" spans="1:48" ht="13.5">
      <c r="A62" s="26"/>
      <c r="B62" s="26"/>
      <c r="C62" s="26"/>
      <c r="D62" s="27" t="s">
        <v>45</v>
      </c>
      <c r="E62" s="28" t="s">
        <v>46</v>
      </c>
      <c r="F62" s="28"/>
      <c r="G62" s="29"/>
      <c r="H62" s="30" t="s">
        <v>134</v>
      </c>
      <c r="I62" s="31" t="s">
        <v>133</v>
      </c>
      <c r="J62" s="31" t="s">
        <v>48</v>
      </c>
      <c r="K62" s="31" t="s">
        <v>130</v>
      </c>
      <c r="L62" s="32">
        <v>1.2004</v>
      </c>
      <c r="M62" s="33"/>
      <c r="N62" s="34" t="s">
        <v>50</v>
      </c>
      <c r="O62" s="35"/>
      <c r="Q62" s="37"/>
      <c r="R62" s="37"/>
      <c r="T62" s="37"/>
      <c r="U62" s="37"/>
      <c r="V62" s="37"/>
      <c r="W62" s="37"/>
      <c r="X62" s="37"/>
      <c r="Y62" s="37">
        <f t="shared" si="0"/>
        <v>0</v>
      </c>
      <c r="Z62" s="37"/>
      <c r="AA62" s="37"/>
      <c r="AB62" s="37">
        <f t="shared" si="1"/>
        <v>0</v>
      </c>
      <c r="AC62" s="37">
        <f t="shared" si="2"/>
        <v>0</v>
      </c>
      <c r="AD62" s="35"/>
      <c r="AE62" s="35"/>
      <c r="AF62" s="37"/>
      <c r="AG62" s="37"/>
      <c r="AH62" s="37"/>
      <c r="AI62" s="37"/>
      <c r="AJ62" s="37"/>
      <c r="AK62" s="37"/>
      <c r="AL62" s="37"/>
      <c r="AM62" s="37"/>
      <c r="AN62" s="37"/>
      <c r="AO62" s="37"/>
      <c r="AP62" s="35"/>
      <c r="AQ62" s="35"/>
      <c r="AR62" s="35"/>
      <c r="AS62" s="35"/>
      <c r="AT62" s="35"/>
      <c r="AU62" s="38"/>
      <c r="AV62" s="39"/>
    </row>
    <row r="63" spans="1:48" ht="13.5">
      <c r="A63" s="26"/>
      <c r="B63" s="26"/>
      <c r="C63" s="26"/>
      <c r="D63" s="27" t="s">
        <v>45</v>
      </c>
      <c r="E63" s="28" t="s">
        <v>46</v>
      </c>
      <c r="F63" s="28"/>
      <c r="G63" s="29"/>
      <c r="H63" s="30" t="s">
        <v>135</v>
      </c>
      <c r="I63" s="31" t="s">
        <v>136</v>
      </c>
      <c r="J63" s="31" t="s">
        <v>48</v>
      </c>
      <c r="K63" s="31" t="s">
        <v>67</v>
      </c>
      <c r="L63" s="32">
        <v>0.0738</v>
      </c>
      <c r="M63" s="33"/>
      <c r="N63" s="34" t="s">
        <v>50</v>
      </c>
      <c r="O63" s="35"/>
      <c r="Q63" s="37"/>
      <c r="R63" s="37"/>
      <c r="T63" s="37"/>
      <c r="U63" s="37"/>
      <c r="V63" s="37"/>
      <c r="W63" s="37"/>
      <c r="X63" s="37"/>
      <c r="Y63" s="37">
        <f t="shared" si="0"/>
        <v>0</v>
      </c>
      <c r="Z63" s="37"/>
      <c r="AA63" s="37"/>
      <c r="AB63" s="37">
        <f t="shared" si="1"/>
        <v>0</v>
      </c>
      <c r="AC63" s="37">
        <f t="shared" si="2"/>
        <v>0</v>
      </c>
      <c r="AD63" s="35"/>
      <c r="AE63" s="35"/>
      <c r="AF63" s="37"/>
      <c r="AG63" s="37"/>
      <c r="AH63" s="37"/>
      <c r="AI63" s="37"/>
      <c r="AJ63" s="37"/>
      <c r="AK63" s="37"/>
      <c r="AL63" s="37"/>
      <c r="AM63" s="37"/>
      <c r="AN63" s="37"/>
      <c r="AO63" s="37"/>
      <c r="AP63" s="35"/>
      <c r="AQ63" s="35"/>
      <c r="AR63" s="35"/>
      <c r="AS63" s="35"/>
      <c r="AT63" s="35"/>
      <c r="AU63" s="38"/>
      <c r="AV63" s="39"/>
    </row>
    <row r="64" spans="1:50" ht="13.5">
      <c r="A64" s="26"/>
      <c r="B64" s="26">
        <v>1</v>
      </c>
      <c r="C64" s="26">
        <v>8</v>
      </c>
      <c r="D64" s="27" t="s">
        <v>45</v>
      </c>
      <c r="E64" s="28" t="s">
        <v>46</v>
      </c>
      <c r="F64" s="28"/>
      <c r="G64" s="29"/>
      <c r="H64" s="30" t="s">
        <v>137</v>
      </c>
      <c r="I64" s="31" t="s">
        <v>138</v>
      </c>
      <c r="J64" s="31" t="s">
        <v>48</v>
      </c>
      <c r="K64" s="31" t="s">
        <v>67</v>
      </c>
      <c r="L64" s="32">
        <v>0.01545</v>
      </c>
      <c r="M64" s="33" t="s">
        <v>55</v>
      </c>
      <c r="N64" s="34" t="s">
        <v>50</v>
      </c>
      <c r="O64" s="35">
        <v>32663</v>
      </c>
      <c r="P64" s="6">
        <v>32663000</v>
      </c>
      <c r="Q64" s="37"/>
      <c r="R64" s="37"/>
      <c r="S64" s="6">
        <f aca="true" t="shared" si="17" ref="S64:S84">SUM(P64+Q64-R64)</f>
        <v>32663000</v>
      </c>
      <c r="T64" s="37"/>
      <c r="U64" s="37">
        <f aca="true" t="shared" si="18" ref="U64:U84">SUM(S64-T64)</f>
        <v>32663000</v>
      </c>
      <c r="V64" s="37">
        <v>32663000</v>
      </c>
      <c r="W64" s="37"/>
      <c r="X64" s="37"/>
      <c r="Y64" s="37">
        <f t="shared" si="0"/>
        <v>32663000</v>
      </c>
      <c r="Z64" s="37"/>
      <c r="AA64" s="37">
        <f>T64+Z64</f>
        <v>0</v>
      </c>
      <c r="AB64" s="37">
        <f t="shared" si="1"/>
        <v>32663000</v>
      </c>
      <c r="AC64" s="37">
        <f t="shared" si="2"/>
        <v>0</v>
      </c>
      <c r="AD64" s="35">
        <f>SUM(AF64:AT64)</f>
        <v>32663</v>
      </c>
      <c r="AE64" s="35">
        <f>O64-AD64</f>
        <v>0</v>
      </c>
      <c r="AF64" s="37">
        <v>23328</v>
      </c>
      <c r="AG64" s="37"/>
      <c r="AH64" s="37">
        <v>4897</v>
      </c>
      <c r="AI64" s="37"/>
      <c r="AJ64" s="37"/>
      <c r="AK64" s="37">
        <v>4438</v>
      </c>
      <c r="AL64" s="37"/>
      <c r="AM64" s="37"/>
      <c r="AN64" s="37"/>
      <c r="AO64" s="37"/>
      <c r="AP64" s="35"/>
      <c r="AQ64" s="35"/>
      <c r="AR64" s="35"/>
      <c r="AS64" s="35"/>
      <c r="AT64" s="35"/>
      <c r="AU64" s="38"/>
      <c r="AV64" s="39"/>
      <c r="AX64" s="8">
        <v>1</v>
      </c>
    </row>
    <row r="65" spans="1:48" ht="13.5">
      <c r="A65" s="26"/>
      <c r="B65" s="26">
        <v>1</v>
      </c>
      <c r="C65" s="26">
        <v>51</v>
      </c>
      <c r="D65" s="27" t="s">
        <v>45</v>
      </c>
      <c r="E65" s="28" t="s">
        <v>46</v>
      </c>
      <c r="F65" s="28"/>
      <c r="G65" s="29"/>
      <c r="H65" s="30" t="s">
        <v>139</v>
      </c>
      <c r="I65" s="31" t="s">
        <v>138</v>
      </c>
      <c r="J65" s="31" t="s">
        <v>48</v>
      </c>
      <c r="K65" s="31" t="s">
        <v>140</v>
      </c>
      <c r="L65" s="32">
        <v>0.006</v>
      </c>
      <c r="M65" s="33" t="s">
        <v>55</v>
      </c>
      <c r="N65" s="34" t="s">
        <v>50</v>
      </c>
      <c r="O65" s="35">
        <v>301</v>
      </c>
      <c r="P65" s="6">
        <v>68000</v>
      </c>
      <c r="Q65" s="37"/>
      <c r="R65" s="37"/>
      <c r="S65" s="6">
        <f t="shared" si="17"/>
        <v>68000</v>
      </c>
      <c r="T65" s="37">
        <v>18355</v>
      </c>
      <c r="U65" s="37">
        <f t="shared" si="18"/>
        <v>49645</v>
      </c>
      <c r="V65" s="37">
        <v>68000</v>
      </c>
      <c r="W65" s="37"/>
      <c r="X65" s="37"/>
      <c r="Y65" s="37">
        <f aca="true" t="shared" si="19" ref="Y65:Y121">V65+W65-X65</f>
        <v>68000</v>
      </c>
      <c r="Z65" s="37">
        <f>Y65*3%</f>
        <v>2040</v>
      </c>
      <c r="AA65" s="37">
        <v>20375</v>
      </c>
      <c r="AB65" s="37">
        <f aca="true" t="shared" si="20" ref="AB65:AB121">Y65-AA65</f>
        <v>47625</v>
      </c>
      <c r="AC65" s="37">
        <f aca="true" t="shared" si="21" ref="AC65:AC121">Y65-AB65</f>
        <v>20375</v>
      </c>
      <c r="AD65" s="35">
        <f>SUM(AF65:AT65)</f>
        <v>301</v>
      </c>
      <c r="AE65" s="35">
        <f>O65-AD65</f>
        <v>0</v>
      </c>
      <c r="AF65" s="37">
        <v>233</v>
      </c>
      <c r="AG65" s="37"/>
      <c r="AH65" s="37"/>
      <c r="AI65" s="37"/>
      <c r="AJ65" s="37">
        <v>68</v>
      </c>
      <c r="AK65" s="37"/>
      <c r="AL65" s="37"/>
      <c r="AM65" s="37"/>
      <c r="AN65" s="37"/>
      <c r="AO65" s="37"/>
      <c r="AP65" s="37"/>
      <c r="AQ65" s="37"/>
      <c r="AR65" s="37"/>
      <c r="AS65" s="37"/>
      <c r="AT65" s="37"/>
      <c r="AU65" s="38"/>
      <c r="AV65" s="39"/>
    </row>
    <row r="66" spans="1:48" ht="13.5">
      <c r="A66" s="26"/>
      <c r="B66" s="26">
        <v>1</v>
      </c>
      <c r="C66" s="26">
        <v>52</v>
      </c>
      <c r="D66" s="27" t="s">
        <v>45</v>
      </c>
      <c r="E66" s="28" t="s">
        <v>141</v>
      </c>
      <c r="F66" s="28"/>
      <c r="G66" s="28"/>
      <c r="H66" s="40" t="s">
        <v>142</v>
      </c>
      <c r="I66" s="43" t="s">
        <v>143</v>
      </c>
      <c r="J66" s="31" t="s">
        <v>48</v>
      </c>
      <c r="K66" s="44" t="s">
        <v>144</v>
      </c>
      <c r="L66" s="45">
        <v>0</v>
      </c>
      <c r="M66" s="33" t="s">
        <v>55</v>
      </c>
      <c r="N66" s="34" t="s">
        <v>50</v>
      </c>
      <c r="O66" s="35">
        <v>1287</v>
      </c>
      <c r="P66" s="6">
        <v>935000</v>
      </c>
      <c r="Q66" s="37"/>
      <c r="R66" s="37"/>
      <c r="S66" s="6">
        <f t="shared" si="17"/>
        <v>935000</v>
      </c>
      <c r="T66" s="37">
        <v>252423</v>
      </c>
      <c r="U66" s="37">
        <f t="shared" si="18"/>
        <v>682577</v>
      </c>
      <c r="V66" s="37">
        <v>935000</v>
      </c>
      <c r="W66" s="37"/>
      <c r="X66" s="37"/>
      <c r="Y66" s="37">
        <f t="shared" si="19"/>
        <v>935000</v>
      </c>
      <c r="Z66" s="37">
        <f>Y66*3%</f>
        <v>28050</v>
      </c>
      <c r="AA66" s="37">
        <f aca="true" t="shared" si="22" ref="AA66:AA72">T66+Z66</f>
        <v>280473</v>
      </c>
      <c r="AB66" s="37">
        <f t="shared" si="20"/>
        <v>654527</v>
      </c>
      <c r="AC66" s="37">
        <f t="shared" si="21"/>
        <v>280473</v>
      </c>
      <c r="AD66" s="35">
        <f>SUM(AF66:AT66)</f>
        <v>1287</v>
      </c>
      <c r="AE66" s="35">
        <f>O66-AD66</f>
        <v>0</v>
      </c>
      <c r="AF66" s="37">
        <v>352</v>
      </c>
      <c r="AG66" s="37"/>
      <c r="AH66" s="37"/>
      <c r="AI66" s="37"/>
      <c r="AJ66" s="37">
        <v>935</v>
      </c>
      <c r="AK66" s="37"/>
      <c r="AL66" s="37"/>
      <c r="AM66" s="37"/>
      <c r="AN66" s="37"/>
      <c r="AO66" s="37"/>
      <c r="AP66" s="37"/>
      <c r="AQ66" s="37"/>
      <c r="AR66" s="37"/>
      <c r="AS66" s="37"/>
      <c r="AT66" s="37"/>
      <c r="AU66" s="38"/>
      <c r="AV66" s="39"/>
    </row>
    <row r="67" spans="1:50" ht="13.5">
      <c r="A67" s="26"/>
      <c r="B67" s="26">
        <v>1</v>
      </c>
      <c r="C67" s="26">
        <v>46</v>
      </c>
      <c r="D67" s="27" t="s">
        <v>45</v>
      </c>
      <c r="E67" s="28" t="s">
        <v>141</v>
      </c>
      <c r="F67" s="28" t="s">
        <v>45</v>
      </c>
      <c r="G67" s="28" t="s">
        <v>64</v>
      </c>
      <c r="H67" s="30" t="s">
        <v>145</v>
      </c>
      <c r="I67" s="31" t="s">
        <v>146</v>
      </c>
      <c r="J67" s="31" t="s">
        <v>48</v>
      </c>
      <c r="K67" s="44" t="s">
        <v>144</v>
      </c>
      <c r="L67" s="41">
        <v>0</v>
      </c>
      <c r="M67" s="33" t="s">
        <v>108</v>
      </c>
      <c r="N67" s="34" t="s">
        <v>50</v>
      </c>
      <c r="O67" s="35"/>
      <c r="P67" s="6">
        <v>68000</v>
      </c>
      <c r="Q67" s="37"/>
      <c r="R67" s="37"/>
      <c r="S67" s="6">
        <f t="shared" si="17"/>
        <v>68000</v>
      </c>
      <c r="T67" s="37"/>
      <c r="U67" s="37">
        <f t="shared" si="18"/>
        <v>68000</v>
      </c>
      <c r="V67" s="37">
        <v>68000</v>
      </c>
      <c r="W67" s="37"/>
      <c r="X67" s="37"/>
      <c r="Y67" s="37">
        <f t="shared" si="19"/>
        <v>68000</v>
      </c>
      <c r="Z67" s="37"/>
      <c r="AA67" s="37">
        <f t="shared" si="22"/>
        <v>0</v>
      </c>
      <c r="AB67" s="37">
        <f t="shared" si="20"/>
        <v>68000</v>
      </c>
      <c r="AC67" s="37">
        <f t="shared" si="21"/>
        <v>0</v>
      </c>
      <c r="AD67" s="35"/>
      <c r="AE67" s="35"/>
      <c r="AF67" s="37"/>
      <c r="AG67" s="37"/>
      <c r="AH67" s="37"/>
      <c r="AI67" s="37"/>
      <c r="AJ67" s="37"/>
      <c r="AK67" s="37"/>
      <c r="AL67" s="37"/>
      <c r="AM67" s="37"/>
      <c r="AN67" s="37"/>
      <c r="AO67" s="37"/>
      <c r="AP67" s="35"/>
      <c r="AQ67" s="35"/>
      <c r="AR67" s="35"/>
      <c r="AS67" s="35"/>
      <c r="AT67" s="35"/>
      <c r="AU67" s="38"/>
      <c r="AV67" s="39"/>
      <c r="AX67" s="8">
        <v>1</v>
      </c>
    </row>
    <row r="68" spans="1:48" ht="13.5">
      <c r="A68" s="26"/>
      <c r="B68" s="26">
        <v>1</v>
      </c>
      <c r="C68" s="26">
        <v>53</v>
      </c>
      <c r="D68" s="27" t="s">
        <v>45</v>
      </c>
      <c r="E68" s="46" t="s">
        <v>69</v>
      </c>
      <c r="F68" s="28" t="s">
        <v>45</v>
      </c>
      <c r="G68" s="29" t="s">
        <v>64</v>
      </c>
      <c r="H68" s="30" t="s">
        <v>147</v>
      </c>
      <c r="I68" s="31" t="s">
        <v>148</v>
      </c>
      <c r="J68" s="31" t="s">
        <v>48</v>
      </c>
      <c r="K68" s="31" t="s">
        <v>149</v>
      </c>
      <c r="L68" s="32">
        <v>0.0902</v>
      </c>
      <c r="M68" s="33" t="s">
        <v>55</v>
      </c>
      <c r="N68" s="34" t="s">
        <v>50</v>
      </c>
      <c r="O68" s="35">
        <v>4240</v>
      </c>
      <c r="P68" s="6">
        <v>1800000</v>
      </c>
      <c r="Q68" s="37"/>
      <c r="R68" s="37"/>
      <c r="S68" s="6">
        <f t="shared" si="17"/>
        <v>1800000</v>
      </c>
      <c r="T68" s="37">
        <v>485954</v>
      </c>
      <c r="U68" s="37">
        <f t="shared" si="18"/>
        <v>1314046</v>
      </c>
      <c r="V68" s="37">
        <v>1800000</v>
      </c>
      <c r="W68" s="37"/>
      <c r="X68" s="37"/>
      <c r="Y68" s="37">
        <f t="shared" si="19"/>
        <v>1800000</v>
      </c>
      <c r="Z68" s="37">
        <f>Y68*3%</f>
        <v>54000</v>
      </c>
      <c r="AA68" s="37">
        <f t="shared" si="22"/>
        <v>539954</v>
      </c>
      <c r="AB68" s="37">
        <f t="shared" si="20"/>
        <v>1260046</v>
      </c>
      <c r="AC68" s="37">
        <f t="shared" si="21"/>
        <v>539954</v>
      </c>
      <c r="AD68" s="35">
        <f>SUM(AF68:AT68)</f>
        <v>4240</v>
      </c>
      <c r="AE68" s="35">
        <f>O68-AD68</f>
        <v>0</v>
      </c>
      <c r="AF68" s="37">
        <v>2440</v>
      </c>
      <c r="AG68" s="37"/>
      <c r="AH68" s="37"/>
      <c r="AI68" s="37">
        <v>1800</v>
      </c>
      <c r="AJ68" s="37"/>
      <c r="AK68" s="37"/>
      <c r="AL68" s="37"/>
      <c r="AM68" s="37"/>
      <c r="AN68" s="37"/>
      <c r="AO68" s="37"/>
      <c r="AP68" s="37"/>
      <c r="AQ68" s="37"/>
      <c r="AR68" s="37"/>
      <c r="AS68" s="37"/>
      <c r="AT68" s="37"/>
      <c r="AU68" s="38"/>
      <c r="AV68" s="39"/>
    </row>
    <row r="69" spans="1:50" ht="13.5">
      <c r="A69" s="26"/>
      <c r="B69" s="26">
        <v>1</v>
      </c>
      <c r="C69" s="26">
        <v>47</v>
      </c>
      <c r="D69" s="27" t="s">
        <v>45</v>
      </c>
      <c r="E69" s="46" t="s">
        <v>69</v>
      </c>
      <c r="F69" s="28" t="s">
        <v>45</v>
      </c>
      <c r="G69" s="29" t="s">
        <v>64</v>
      </c>
      <c r="H69" s="30" t="s">
        <v>150</v>
      </c>
      <c r="I69" s="31" t="s">
        <v>148</v>
      </c>
      <c r="J69" s="31" t="s">
        <v>48</v>
      </c>
      <c r="K69" s="31" t="s">
        <v>151</v>
      </c>
      <c r="L69" s="32">
        <v>3.1104</v>
      </c>
      <c r="M69" s="33" t="s">
        <v>108</v>
      </c>
      <c r="N69" s="34" t="s">
        <v>50</v>
      </c>
      <c r="O69" s="35"/>
      <c r="P69" s="6">
        <v>28000</v>
      </c>
      <c r="Q69" s="37"/>
      <c r="R69" s="37"/>
      <c r="S69" s="6">
        <f t="shared" si="17"/>
        <v>28000</v>
      </c>
      <c r="T69" s="37"/>
      <c r="U69" s="37">
        <f t="shared" si="18"/>
        <v>28000</v>
      </c>
      <c r="V69" s="37">
        <v>28000</v>
      </c>
      <c r="W69" s="37"/>
      <c r="X69" s="37"/>
      <c r="Y69" s="37">
        <f t="shared" si="19"/>
        <v>28000</v>
      </c>
      <c r="Z69" s="37"/>
      <c r="AA69" s="37">
        <f t="shared" si="22"/>
        <v>0</v>
      </c>
      <c r="AB69" s="37">
        <f t="shared" si="20"/>
        <v>28000</v>
      </c>
      <c r="AC69" s="37">
        <f t="shared" si="21"/>
        <v>0</v>
      </c>
      <c r="AD69" s="35"/>
      <c r="AE69" s="35"/>
      <c r="AF69" s="37"/>
      <c r="AG69" s="37"/>
      <c r="AH69" s="37"/>
      <c r="AI69" s="37"/>
      <c r="AJ69" s="37"/>
      <c r="AK69" s="37"/>
      <c r="AL69" s="37"/>
      <c r="AM69" s="37"/>
      <c r="AN69" s="37"/>
      <c r="AO69" s="37"/>
      <c r="AP69" s="35"/>
      <c r="AQ69" s="35"/>
      <c r="AR69" s="35"/>
      <c r="AS69" s="35"/>
      <c r="AT69" s="35"/>
      <c r="AU69" s="38"/>
      <c r="AV69" s="39"/>
      <c r="AX69" s="8">
        <v>1</v>
      </c>
    </row>
    <row r="70" spans="1:48" ht="13.5">
      <c r="A70" s="26"/>
      <c r="B70" s="26">
        <v>1</v>
      </c>
      <c r="C70" s="26">
        <v>54</v>
      </c>
      <c r="D70" s="27" t="s">
        <v>45</v>
      </c>
      <c r="E70" s="46" t="s">
        <v>69</v>
      </c>
      <c r="F70" s="28" t="s">
        <v>45</v>
      </c>
      <c r="G70" s="29" t="s">
        <v>64</v>
      </c>
      <c r="H70" s="30" t="s">
        <v>152</v>
      </c>
      <c r="I70" s="31" t="s">
        <v>153</v>
      </c>
      <c r="J70" s="31" t="s">
        <v>48</v>
      </c>
      <c r="K70" s="31" t="s">
        <v>151</v>
      </c>
      <c r="L70" s="32">
        <v>0.3341</v>
      </c>
      <c r="M70" s="33" t="s">
        <v>55</v>
      </c>
      <c r="N70" s="34" t="s">
        <v>50</v>
      </c>
      <c r="O70" s="35">
        <v>948</v>
      </c>
      <c r="P70" s="6">
        <v>78000</v>
      </c>
      <c r="Q70" s="37"/>
      <c r="R70" s="37"/>
      <c r="S70" s="6">
        <f t="shared" si="17"/>
        <v>78000</v>
      </c>
      <c r="T70" s="37">
        <v>21045</v>
      </c>
      <c r="U70" s="37">
        <f t="shared" si="18"/>
        <v>56955</v>
      </c>
      <c r="V70" s="37">
        <v>78000</v>
      </c>
      <c r="W70" s="37"/>
      <c r="X70" s="37"/>
      <c r="Y70" s="37">
        <f t="shared" si="19"/>
        <v>78000</v>
      </c>
      <c r="Z70" s="37">
        <f>Y70*3%</f>
        <v>2340</v>
      </c>
      <c r="AA70" s="37">
        <f t="shared" si="22"/>
        <v>23385</v>
      </c>
      <c r="AB70" s="37">
        <f t="shared" si="20"/>
        <v>54615</v>
      </c>
      <c r="AC70" s="37">
        <f t="shared" si="21"/>
        <v>23385</v>
      </c>
      <c r="AD70" s="35">
        <f>SUM(AF70:AT70)</f>
        <v>948</v>
      </c>
      <c r="AE70" s="35">
        <f>O70-AD70</f>
        <v>0</v>
      </c>
      <c r="AF70" s="37">
        <v>870</v>
      </c>
      <c r="AG70" s="37"/>
      <c r="AH70" s="37"/>
      <c r="AI70" s="37"/>
      <c r="AJ70" s="37">
        <v>78</v>
      </c>
      <c r="AK70" s="37"/>
      <c r="AL70" s="37"/>
      <c r="AM70" s="37"/>
      <c r="AN70" s="37"/>
      <c r="AO70" s="37"/>
      <c r="AP70" s="37"/>
      <c r="AQ70" s="37"/>
      <c r="AR70" s="37"/>
      <c r="AS70" s="37"/>
      <c r="AT70" s="37"/>
      <c r="AU70" s="38"/>
      <c r="AV70" s="39"/>
    </row>
    <row r="71" spans="1:48" ht="13.5">
      <c r="A71" s="26"/>
      <c r="B71" s="26">
        <v>1</v>
      </c>
      <c r="C71" s="26">
        <v>55</v>
      </c>
      <c r="D71" s="27" t="s">
        <v>45</v>
      </c>
      <c r="E71" s="28" t="s">
        <v>46</v>
      </c>
      <c r="F71" s="28"/>
      <c r="G71" s="29"/>
      <c r="H71" s="30" t="s">
        <v>154</v>
      </c>
      <c r="I71" s="31" t="s">
        <v>78</v>
      </c>
      <c r="J71" s="31" t="s">
        <v>48</v>
      </c>
      <c r="K71" s="31" t="s">
        <v>79</v>
      </c>
      <c r="L71" s="32">
        <v>1.1112</v>
      </c>
      <c r="M71" s="33"/>
      <c r="N71" s="34" t="s">
        <v>50</v>
      </c>
      <c r="O71" s="37"/>
      <c r="P71" s="6">
        <v>189280</v>
      </c>
      <c r="Q71" s="37"/>
      <c r="R71" s="37"/>
      <c r="S71" s="6">
        <f t="shared" si="17"/>
        <v>189280</v>
      </c>
      <c r="T71" s="37">
        <v>73798</v>
      </c>
      <c r="U71" s="37">
        <f t="shared" si="18"/>
        <v>115482</v>
      </c>
      <c r="V71" s="37">
        <v>189280</v>
      </c>
      <c r="W71" s="37"/>
      <c r="X71" s="37"/>
      <c r="Y71" s="37">
        <f t="shared" si="19"/>
        <v>189280</v>
      </c>
      <c r="Z71" s="37">
        <f>Y71*3%</f>
        <v>5678.4</v>
      </c>
      <c r="AA71" s="37">
        <f t="shared" si="22"/>
        <v>79476.4</v>
      </c>
      <c r="AB71" s="37">
        <f t="shared" si="20"/>
        <v>109803.6</v>
      </c>
      <c r="AC71" s="37">
        <f t="shared" si="21"/>
        <v>79476.4</v>
      </c>
      <c r="AD71" s="35">
        <f>SUM(AF71:AT71)</f>
        <v>0</v>
      </c>
      <c r="AE71" s="35">
        <f>O71-AD71</f>
        <v>0</v>
      </c>
      <c r="AF71" s="37"/>
      <c r="AG71" s="37"/>
      <c r="AH71" s="37"/>
      <c r="AI71" s="37"/>
      <c r="AJ71" s="37"/>
      <c r="AK71" s="37"/>
      <c r="AL71" s="37"/>
      <c r="AM71" s="37"/>
      <c r="AN71" s="37"/>
      <c r="AO71" s="37"/>
      <c r="AP71" s="37"/>
      <c r="AQ71" s="37"/>
      <c r="AR71" s="37"/>
      <c r="AS71" s="37"/>
      <c r="AT71" s="37"/>
      <c r="AU71" s="38"/>
      <c r="AV71" s="39"/>
    </row>
    <row r="72" spans="1:48" ht="13.5">
      <c r="A72" s="26"/>
      <c r="B72" s="26">
        <v>1</v>
      </c>
      <c r="C72" s="26">
        <v>56</v>
      </c>
      <c r="D72" s="27" t="s">
        <v>45</v>
      </c>
      <c r="E72" s="28" t="s">
        <v>46</v>
      </c>
      <c r="F72" s="28"/>
      <c r="G72" s="29"/>
      <c r="H72" s="30" t="s">
        <v>155</v>
      </c>
      <c r="I72" s="31" t="s">
        <v>78</v>
      </c>
      <c r="J72" s="31" t="s">
        <v>48</v>
      </c>
      <c r="K72" s="31" t="s">
        <v>79</v>
      </c>
      <c r="L72" s="32">
        <v>1.455</v>
      </c>
      <c r="M72" s="33" t="s">
        <v>55</v>
      </c>
      <c r="N72" s="34" t="s">
        <v>50</v>
      </c>
      <c r="O72" s="35">
        <v>914</v>
      </c>
      <c r="P72" s="6">
        <v>914000</v>
      </c>
      <c r="Q72" s="37"/>
      <c r="R72" s="37"/>
      <c r="S72" s="6">
        <f t="shared" si="17"/>
        <v>914000</v>
      </c>
      <c r="T72" s="37">
        <v>246697</v>
      </c>
      <c r="U72" s="37">
        <f t="shared" si="18"/>
        <v>667303</v>
      </c>
      <c r="V72" s="37">
        <v>914000</v>
      </c>
      <c r="W72" s="37"/>
      <c r="X72" s="37"/>
      <c r="Y72" s="37">
        <f t="shared" si="19"/>
        <v>914000</v>
      </c>
      <c r="Z72" s="37">
        <f>Y72*3%</f>
        <v>27420</v>
      </c>
      <c r="AA72" s="37">
        <f t="shared" si="22"/>
        <v>274117</v>
      </c>
      <c r="AB72" s="37">
        <f t="shared" si="20"/>
        <v>639883</v>
      </c>
      <c r="AC72" s="37">
        <f t="shared" si="21"/>
        <v>274117</v>
      </c>
      <c r="AD72" s="35">
        <f>SUM(AF72:AT72)</f>
        <v>914</v>
      </c>
      <c r="AE72" s="35">
        <f>O72-AD72</f>
        <v>0</v>
      </c>
      <c r="AF72" s="37">
        <v>914</v>
      </c>
      <c r="AG72" s="37"/>
      <c r="AH72" s="37"/>
      <c r="AI72" s="37"/>
      <c r="AJ72" s="37"/>
      <c r="AK72" s="37"/>
      <c r="AL72" s="37"/>
      <c r="AM72" s="37"/>
      <c r="AN72" s="37"/>
      <c r="AO72" s="37"/>
      <c r="AP72" s="37"/>
      <c r="AQ72" s="37"/>
      <c r="AR72" s="37"/>
      <c r="AS72" s="37"/>
      <c r="AT72" s="37"/>
      <c r="AU72" s="38"/>
      <c r="AV72" s="39"/>
    </row>
    <row r="73" spans="1:48" ht="13.5">
      <c r="A73" s="26"/>
      <c r="B73" s="26">
        <v>1</v>
      </c>
      <c r="C73" s="26">
        <v>57</v>
      </c>
      <c r="D73" s="27" t="s">
        <v>45</v>
      </c>
      <c r="E73" s="28" t="s">
        <v>51</v>
      </c>
      <c r="F73" s="28" t="s">
        <v>45</v>
      </c>
      <c r="G73" s="29" t="s">
        <v>64</v>
      </c>
      <c r="H73" s="30" t="s">
        <v>156</v>
      </c>
      <c r="I73" s="31" t="s">
        <v>61</v>
      </c>
      <c r="J73" s="31" t="s">
        <v>48</v>
      </c>
      <c r="K73" s="31" t="s">
        <v>61</v>
      </c>
      <c r="L73" s="32">
        <v>0.1866</v>
      </c>
      <c r="M73" s="33" t="s">
        <v>55</v>
      </c>
      <c r="N73" s="34" t="s">
        <v>50</v>
      </c>
      <c r="O73" s="35">
        <v>3319</v>
      </c>
      <c r="P73" s="6">
        <v>5507500</v>
      </c>
      <c r="Q73" s="37"/>
      <c r="R73" s="37"/>
      <c r="S73" s="6">
        <f t="shared" si="17"/>
        <v>5507500</v>
      </c>
      <c r="T73" s="37">
        <v>2521561</v>
      </c>
      <c r="U73" s="37">
        <f t="shared" si="18"/>
        <v>2985939</v>
      </c>
      <c r="V73" s="37">
        <v>5507500</v>
      </c>
      <c r="W73" s="37"/>
      <c r="X73" s="37"/>
      <c r="Y73" s="37">
        <f t="shared" si="19"/>
        <v>5507500</v>
      </c>
      <c r="Z73" s="37">
        <f>Y73*3%</f>
        <v>165225</v>
      </c>
      <c r="AA73" s="37">
        <v>2686787</v>
      </c>
      <c r="AB73" s="37">
        <f t="shared" si="20"/>
        <v>2820713</v>
      </c>
      <c r="AC73" s="37">
        <f t="shared" si="21"/>
        <v>2686787</v>
      </c>
      <c r="AD73" s="35">
        <f>SUM(AF73:AT73)</f>
        <v>3319</v>
      </c>
      <c r="AE73" s="35">
        <f>O73-AD73</f>
        <v>0</v>
      </c>
      <c r="AF73" s="37">
        <v>2179</v>
      </c>
      <c r="AG73" s="37"/>
      <c r="AH73" s="37"/>
      <c r="AI73" s="37"/>
      <c r="AJ73" s="37">
        <v>1140</v>
      </c>
      <c r="AK73" s="37"/>
      <c r="AL73" s="37"/>
      <c r="AM73" s="37"/>
      <c r="AN73" s="37"/>
      <c r="AO73" s="37"/>
      <c r="AP73" s="37"/>
      <c r="AQ73" s="37"/>
      <c r="AR73" s="37"/>
      <c r="AS73" s="37"/>
      <c r="AT73" s="37"/>
      <c r="AU73" s="38"/>
      <c r="AV73" s="39"/>
    </row>
    <row r="74" spans="1:50" ht="13.5">
      <c r="A74" s="26"/>
      <c r="B74" s="26">
        <v>1</v>
      </c>
      <c r="C74" s="26">
        <v>51</v>
      </c>
      <c r="D74" s="27" t="s">
        <v>45</v>
      </c>
      <c r="E74" s="28" t="s">
        <v>51</v>
      </c>
      <c r="F74" s="28" t="s">
        <v>45</v>
      </c>
      <c r="G74" s="29" t="s">
        <v>64</v>
      </c>
      <c r="H74" s="30" t="s">
        <v>157</v>
      </c>
      <c r="I74" s="31" t="s">
        <v>86</v>
      </c>
      <c r="J74" s="29" t="s">
        <v>48</v>
      </c>
      <c r="K74" s="31" t="s">
        <v>86</v>
      </c>
      <c r="L74" s="32">
        <v>0.085</v>
      </c>
      <c r="M74" s="33" t="s">
        <v>108</v>
      </c>
      <c r="N74" s="34" t="s">
        <v>50</v>
      </c>
      <c r="O74" s="35"/>
      <c r="P74" s="6">
        <v>13000</v>
      </c>
      <c r="Q74" s="37"/>
      <c r="R74" s="37"/>
      <c r="S74" s="6">
        <f t="shared" si="17"/>
        <v>13000</v>
      </c>
      <c r="T74" s="37"/>
      <c r="U74" s="37">
        <f t="shared" si="18"/>
        <v>13000</v>
      </c>
      <c r="V74" s="37">
        <v>13000</v>
      </c>
      <c r="W74" s="37"/>
      <c r="X74" s="37"/>
      <c r="Y74" s="37">
        <f t="shared" si="19"/>
        <v>13000</v>
      </c>
      <c r="Z74" s="37"/>
      <c r="AA74" s="37">
        <f aca="true" t="shared" si="23" ref="AA74:AA84">T74+Z74</f>
        <v>0</v>
      </c>
      <c r="AB74" s="37">
        <f t="shared" si="20"/>
        <v>13000</v>
      </c>
      <c r="AC74" s="37">
        <f t="shared" si="21"/>
        <v>0</v>
      </c>
      <c r="AD74" s="35"/>
      <c r="AE74" s="35"/>
      <c r="AF74" s="37"/>
      <c r="AG74" s="37"/>
      <c r="AH74" s="37"/>
      <c r="AI74" s="37"/>
      <c r="AJ74" s="37"/>
      <c r="AK74" s="37"/>
      <c r="AL74" s="37"/>
      <c r="AM74" s="37"/>
      <c r="AN74" s="37"/>
      <c r="AO74" s="37"/>
      <c r="AP74" s="35"/>
      <c r="AQ74" s="35"/>
      <c r="AR74" s="35"/>
      <c r="AS74" s="35"/>
      <c r="AT74" s="35"/>
      <c r="AU74" s="38"/>
      <c r="AV74" s="39"/>
      <c r="AX74" s="8">
        <v>1</v>
      </c>
    </row>
    <row r="75" spans="1:48" ht="13.5">
      <c r="A75" s="26"/>
      <c r="B75" s="26">
        <v>1</v>
      </c>
      <c r="C75" s="26">
        <v>58</v>
      </c>
      <c r="D75" s="27" t="s">
        <v>45</v>
      </c>
      <c r="E75" s="28" t="s">
        <v>46</v>
      </c>
      <c r="F75" s="28"/>
      <c r="G75" s="29"/>
      <c r="H75" s="30" t="s">
        <v>158</v>
      </c>
      <c r="I75" s="31" t="s">
        <v>61</v>
      </c>
      <c r="J75" s="29" t="s">
        <v>48</v>
      </c>
      <c r="K75" s="31" t="s">
        <v>61</v>
      </c>
      <c r="L75" s="32">
        <v>1.1126</v>
      </c>
      <c r="M75" s="33" t="s">
        <v>55</v>
      </c>
      <c r="N75" s="34" t="s">
        <v>50</v>
      </c>
      <c r="O75" s="35">
        <v>521</v>
      </c>
      <c r="P75" s="6">
        <v>354000</v>
      </c>
      <c r="Q75" s="37"/>
      <c r="R75" s="37"/>
      <c r="S75" s="6">
        <f t="shared" si="17"/>
        <v>354000</v>
      </c>
      <c r="T75" s="37">
        <v>95563</v>
      </c>
      <c r="U75" s="37">
        <f t="shared" si="18"/>
        <v>258437</v>
      </c>
      <c r="V75" s="37">
        <v>354000</v>
      </c>
      <c r="W75" s="37"/>
      <c r="X75" s="37"/>
      <c r="Y75" s="37">
        <f t="shared" si="19"/>
        <v>354000</v>
      </c>
      <c r="Z75" s="37">
        <f>Y75*3%</f>
        <v>10620</v>
      </c>
      <c r="AA75" s="37">
        <f t="shared" si="23"/>
        <v>106183</v>
      </c>
      <c r="AB75" s="37">
        <f t="shared" si="20"/>
        <v>247817</v>
      </c>
      <c r="AC75" s="37">
        <f t="shared" si="21"/>
        <v>106183</v>
      </c>
      <c r="AD75" s="35">
        <f>SUM(AF75:AT75)</f>
        <v>521</v>
      </c>
      <c r="AE75" s="35">
        <f>O75-AD75</f>
        <v>0</v>
      </c>
      <c r="AF75" s="37">
        <v>167</v>
      </c>
      <c r="AG75" s="37"/>
      <c r="AH75" s="37"/>
      <c r="AI75" s="37"/>
      <c r="AJ75" s="37">
        <v>354</v>
      </c>
      <c r="AK75" s="37"/>
      <c r="AL75" s="37"/>
      <c r="AM75" s="37"/>
      <c r="AN75" s="37"/>
      <c r="AO75" s="37"/>
      <c r="AP75" s="37"/>
      <c r="AQ75" s="37"/>
      <c r="AR75" s="37"/>
      <c r="AS75" s="37"/>
      <c r="AT75" s="37"/>
      <c r="AU75" s="38"/>
      <c r="AV75" s="39"/>
    </row>
    <row r="76" spans="1:50" ht="13.5">
      <c r="A76" s="26"/>
      <c r="B76" s="26">
        <v>1</v>
      </c>
      <c r="C76" s="26">
        <v>59</v>
      </c>
      <c r="D76" s="27" t="s">
        <v>45</v>
      </c>
      <c r="E76" s="28" t="s">
        <v>46</v>
      </c>
      <c r="F76" s="28"/>
      <c r="G76" s="29"/>
      <c r="H76" s="30" t="s">
        <v>159</v>
      </c>
      <c r="I76" s="31" t="s">
        <v>78</v>
      </c>
      <c r="J76" s="29" t="s">
        <v>48</v>
      </c>
      <c r="K76" s="31" t="s">
        <v>79</v>
      </c>
      <c r="L76" s="32">
        <v>1.447</v>
      </c>
      <c r="M76" s="33" t="s">
        <v>55</v>
      </c>
      <c r="N76" s="34" t="s">
        <v>50</v>
      </c>
      <c r="O76" s="35">
        <v>73</v>
      </c>
      <c r="P76" s="6">
        <v>56000</v>
      </c>
      <c r="Q76" s="37"/>
      <c r="R76" s="37"/>
      <c r="S76" s="6">
        <f t="shared" si="17"/>
        <v>56000</v>
      </c>
      <c r="T76" s="37">
        <v>15108</v>
      </c>
      <c r="U76" s="37">
        <f t="shared" si="18"/>
        <v>40892</v>
      </c>
      <c r="V76" s="37">
        <v>56000</v>
      </c>
      <c r="W76" s="37"/>
      <c r="X76" s="37"/>
      <c r="Y76" s="37">
        <f t="shared" si="19"/>
        <v>56000</v>
      </c>
      <c r="Z76" s="37">
        <f>Y76*3%</f>
        <v>1680</v>
      </c>
      <c r="AA76" s="37">
        <f t="shared" si="23"/>
        <v>16788</v>
      </c>
      <c r="AB76" s="37">
        <f t="shared" si="20"/>
        <v>39212</v>
      </c>
      <c r="AC76" s="37">
        <f t="shared" si="21"/>
        <v>16788</v>
      </c>
      <c r="AD76" s="35">
        <f>SUM(AF76:AT76)</f>
        <v>73</v>
      </c>
      <c r="AE76" s="35">
        <f>O76-AD76</f>
        <v>0</v>
      </c>
      <c r="AF76" s="37">
        <v>17</v>
      </c>
      <c r="AG76" s="37"/>
      <c r="AH76" s="37"/>
      <c r="AI76" s="37"/>
      <c r="AJ76" s="37">
        <v>56</v>
      </c>
      <c r="AK76" s="37"/>
      <c r="AL76" s="37"/>
      <c r="AM76" s="37"/>
      <c r="AN76" s="37"/>
      <c r="AO76" s="37"/>
      <c r="AP76" s="35"/>
      <c r="AQ76" s="35"/>
      <c r="AR76" s="35"/>
      <c r="AS76" s="35"/>
      <c r="AT76" s="35"/>
      <c r="AU76" s="38"/>
      <c r="AV76" s="39"/>
      <c r="AX76" s="8">
        <v>1</v>
      </c>
    </row>
    <row r="77" spans="1:50" ht="13.5">
      <c r="A77" s="26"/>
      <c r="B77" s="26">
        <v>1</v>
      </c>
      <c r="C77" s="26">
        <v>53</v>
      </c>
      <c r="D77" s="27" t="s">
        <v>45</v>
      </c>
      <c r="E77" s="28" t="s">
        <v>46</v>
      </c>
      <c r="F77" s="28"/>
      <c r="G77" s="29"/>
      <c r="H77" s="42" t="s">
        <v>160</v>
      </c>
      <c r="I77" s="43" t="s">
        <v>66</v>
      </c>
      <c r="J77" s="43" t="s">
        <v>48</v>
      </c>
      <c r="K77" s="44" t="s">
        <v>67</v>
      </c>
      <c r="L77" s="45">
        <v>1.1097</v>
      </c>
      <c r="M77" s="33" t="s">
        <v>108</v>
      </c>
      <c r="N77" s="34" t="s">
        <v>50</v>
      </c>
      <c r="O77" s="35"/>
      <c r="P77" s="6">
        <v>13000</v>
      </c>
      <c r="Q77" s="37"/>
      <c r="R77" s="37"/>
      <c r="S77" s="6">
        <f t="shared" si="17"/>
        <v>13000</v>
      </c>
      <c r="T77" s="37"/>
      <c r="U77" s="37">
        <f t="shared" si="18"/>
        <v>13000</v>
      </c>
      <c r="V77" s="37">
        <v>13000</v>
      </c>
      <c r="W77" s="37"/>
      <c r="X77" s="37"/>
      <c r="Y77" s="37">
        <f t="shared" si="19"/>
        <v>13000</v>
      </c>
      <c r="Z77" s="37"/>
      <c r="AA77" s="37">
        <f t="shared" si="23"/>
        <v>0</v>
      </c>
      <c r="AB77" s="37">
        <f t="shared" si="20"/>
        <v>13000</v>
      </c>
      <c r="AC77" s="37">
        <f t="shared" si="21"/>
        <v>0</v>
      </c>
      <c r="AD77" s="35"/>
      <c r="AE77" s="35"/>
      <c r="AF77" s="37"/>
      <c r="AG77" s="37"/>
      <c r="AH77" s="37"/>
      <c r="AI77" s="37"/>
      <c r="AJ77" s="37"/>
      <c r="AK77" s="37"/>
      <c r="AL77" s="37"/>
      <c r="AM77" s="37"/>
      <c r="AN77" s="37"/>
      <c r="AO77" s="37"/>
      <c r="AP77" s="35"/>
      <c r="AQ77" s="35"/>
      <c r="AR77" s="35"/>
      <c r="AS77" s="35"/>
      <c r="AT77" s="35"/>
      <c r="AU77" s="38"/>
      <c r="AV77" s="39"/>
      <c r="AX77" s="8">
        <v>1</v>
      </c>
    </row>
    <row r="78" spans="1:48" ht="13.5">
      <c r="A78" s="26"/>
      <c r="B78" s="26">
        <v>1</v>
      </c>
      <c r="C78" s="26">
        <v>61</v>
      </c>
      <c r="D78" s="27" t="s">
        <v>45</v>
      </c>
      <c r="E78" s="28" t="s">
        <v>46</v>
      </c>
      <c r="F78" s="28"/>
      <c r="G78" s="29"/>
      <c r="H78" s="30" t="s">
        <v>161</v>
      </c>
      <c r="I78" s="31" t="s">
        <v>78</v>
      </c>
      <c r="J78" s="29" t="s">
        <v>48</v>
      </c>
      <c r="K78" s="31" t="s">
        <v>79</v>
      </c>
      <c r="L78" s="32">
        <v>1.0856</v>
      </c>
      <c r="M78" s="33" t="s">
        <v>55</v>
      </c>
      <c r="N78" s="34" t="s">
        <v>50</v>
      </c>
      <c r="O78" s="35">
        <v>258</v>
      </c>
      <c r="P78" s="6">
        <v>56000</v>
      </c>
      <c r="Q78" s="37"/>
      <c r="R78" s="37"/>
      <c r="S78" s="6">
        <f t="shared" si="17"/>
        <v>56000</v>
      </c>
      <c r="T78" s="37">
        <v>15108</v>
      </c>
      <c r="U78" s="37">
        <f t="shared" si="18"/>
        <v>40892</v>
      </c>
      <c r="V78" s="37">
        <v>56000</v>
      </c>
      <c r="W78" s="37"/>
      <c r="X78" s="37"/>
      <c r="Y78" s="37">
        <f t="shared" si="19"/>
        <v>56000</v>
      </c>
      <c r="Z78" s="37">
        <f>Y78*3%</f>
        <v>1680</v>
      </c>
      <c r="AA78" s="37">
        <f t="shared" si="23"/>
        <v>16788</v>
      </c>
      <c r="AB78" s="37">
        <f t="shared" si="20"/>
        <v>39212</v>
      </c>
      <c r="AC78" s="37">
        <f t="shared" si="21"/>
        <v>16788</v>
      </c>
      <c r="AD78" s="35">
        <f>SUM(AF78:AT78)</f>
        <v>258</v>
      </c>
      <c r="AE78" s="35">
        <f>O78-AD78</f>
        <v>0</v>
      </c>
      <c r="AF78" s="37">
        <v>202</v>
      </c>
      <c r="AG78" s="37"/>
      <c r="AH78" s="37"/>
      <c r="AI78" s="37"/>
      <c r="AJ78" s="37">
        <v>56</v>
      </c>
      <c r="AK78" s="37"/>
      <c r="AL78" s="37"/>
      <c r="AM78" s="37"/>
      <c r="AN78" s="37"/>
      <c r="AO78" s="37"/>
      <c r="AP78" s="35"/>
      <c r="AQ78" s="35"/>
      <c r="AR78" s="35"/>
      <c r="AS78" s="35"/>
      <c r="AT78" s="35"/>
      <c r="AU78" s="38"/>
      <c r="AV78" s="39"/>
    </row>
    <row r="79" spans="1:48" ht="13.5">
      <c r="A79" s="26"/>
      <c r="B79" s="26">
        <v>1</v>
      </c>
      <c r="C79" s="26">
        <v>62</v>
      </c>
      <c r="D79" s="27" t="s">
        <v>45</v>
      </c>
      <c r="E79" s="28" t="s">
        <v>46</v>
      </c>
      <c r="F79" s="28"/>
      <c r="G79" s="29"/>
      <c r="H79" s="30" t="s">
        <v>162</v>
      </c>
      <c r="I79" s="31" t="s">
        <v>78</v>
      </c>
      <c r="J79" s="29" t="s">
        <v>48</v>
      </c>
      <c r="K79" s="31" t="s">
        <v>79</v>
      </c>
      <c r="L79" s="32">
        <v>1.0646</v>
      </c>
      <c r="M79" s="33" t="s">
        <v>55</v>
      </c>
      <c r="N79" s="34" t="s">
        <v>50</v>
      </c>
      <c r="O79" s="35">
        <v>3849</v>
      </c>
      <c r="P79" s="6">
        <v>823538</v>
      </c>
      <c r="Q79" s="37"/>
      <c r="R79" s="37"/>
      <c r="S79" s="6">
        <f t="shared" si="17"/>
        <v>823538</v>
      </c>
      <c r="T79" s="37">
        <v>371014</v>
      </c>
      <c r="U79" s="37">
        <f t="shared" si="18"/>
        <v>452524</v>
      </c>
      <c r="V79" s="37">
        <v>823538</v>
      </c>
      <c r="W79" s="37"/>
      <c r="X79" s="37"/>
      <c r="Y79" s="37">
        <f t="shared" si="19"/>
        <v>823538</v>
      </c>
      <c r="Z79" s="37">
        <f>Y79*3%</f>
        <v>24706.14</v>
      </c>
      <c r="AA79" s="37">
        <f t="shared" si="23"/>
        <v>395720.14</v>
      </c>
      <c r="AB79" s="37">
        <f t="shared" si="20"/>
        <v>427817.86</v>
      </c>
      <c r="AC79" s="37">
        <f t="shared" si="21"/>
        <v>395720.14</v>
      </c>
      <c r="AD79" s="35">
        <f>SUM(AF79:AT79)</f>
        <v>3849</v>
      </c>
      <c r="AE79" s="35">
        <f>O79-AD79</f>
        <v>0</v>
      </c>
      <c r="AF79" s="37">
        <v>1014</v>
      </c>
      <c r="AG79" s="37"/>
      <c r="AH79" s="37"/>
      <c r="AI79" s="37"/>
      <c r="AJ79" s="37">
        <v>2835</v>
      </c>
      <c r="AK79" s="37"/>
      <c r="AL79" s="37"/>
      <c r="AM79" s="37"/>
      <c r="AN79" s="37"/>
      <c r="AO79" s="37"/>
      <c r="AP79" s="35"/>
      <c r="AQ79" s="35"/>
      <c r="AR79" s="35"/>
      <c r="AS79" s="35"/>
      <c r="AT79" s="35"/>
      <c r="AU79" s="38"/>
      <c r="AV79" s="39"/>
    </row>
    <row r="80" spans="1:48" ht="13.5">
      <c r="A80" s="26"/>
      <c r="B80" s="26">
        <v>1</v>
      </c>
      <c r="C80" s="26">
        <v>63</v>
      </c>
      <c r="D80" s="27" t="s">
        <v>45</v>
      </c>
      <c r="E80" s="28" t="s">
        <v>51</v>
      </c>
      <c r="F80" s="28" t="s">
        <v>45</v>
      </c>
      <c r="G80" s="29" t="s">
        <v>64</v>
      </c>
      <c r="H80" s="30" t="s">
        <v>163</v>
      </c>
      <c r="I80" s="31" t="s">
        <v>86</v>
      </c>
      <c r="J80" s="29" t="s">
        <v>48</v>
      </c>
      <c r="K80" s="31" t="s">
        <v>86</v>
      </c>
      <c r="L80" s="32">
        <v>0.0749</v>
      </c>
      <c r="M80" s="33" t="s">
        <v>55</v>
      </c>
      <c r="N80" s="34" t="s">
        <v>50</v>
      </c>
      <c r="O80" s="35">
        <v>16082</v>
      </c>
      <c r="P80" s="6">
        <v>207411</v>
      </c>
      <c r="Q80" s="37"/>
      <c r="R80" s="37"/>
      <c r="S80" s="6">
        <f t="shared" si="17"/>
        <v>207411</v>
      </c>
      <c r="T80" s="37">
        <v>61158</v>
      </c>
      <c r="U80" s="37">
        <f t="shared" si="18"/>
        <v>146253</v>
      </c>
      <c r="V80" s="37">
        <v>207411</v>
      </c>
      <c r="W80" s="37"/>
      <c r="X80" s="37"/>
      <c r="Y80" s="37">
        <f t="shared" si="19"/>
        <v>207411</v>
      </c>
      <c r="Z80" s="37">
        <f>Y80*3%</f>
        <v>6222.33</v>
      </c>
      <c r="AA80" s="37">
        <f t="shared" si="23"/>
        <v>67380.33</v>
      </c>
      <c r="AB80" s="37">
        <f t="shared" si="20"/>
        <v>140030.66999999998</v>
      </c>
      <c r="AC80" s="37">
        <f t="shared" si="21"/>
        <v>67380.33000000002</v>
      </c>
      <c r="AD80" s="35">
        <f>SUM(AF80:AT80)</f>
        <v>16082</v>
      </c>
      <c r="AE80" s="35">
        <f>O80-AD80</f>
        <v>0</v>
      </c>
      <c r="AF80" s="37">
        <v>6020</v>
      </c>
      <c r="AG80" s="37"/>
      <c r="AH80" s="37"/>
      <c r="AI80" s="37"/>
      <c r="AJ80" s="37">
        <v>10062</v>
      </c>
      <c r="AK80" s="37"/>
      <c r="AL80" s="37"/>
      <c r="AM80" s="37"/>
      <c r="AN80" s="37"/>
      <c r="AO80" s="37"/>
      <c r="AP80" s="35"/>
      <c r="AQ80" s="35"/>
      <c r="AR80" s="35"/>
      <c r="AS80" s="35"/>
      <c r="AT80" s="35"/>
      <c r="AU80" s="38"/>
      <c r="AV80" s="39"/>
    </row>
    <row r="81" spans="1:50" ht="13.5">
      <c r="A81" s="26"/>
      <c r="B81" s="26">
        <v>1</v>
      </c>
      <c r="C81" s="26">
        <v>56</v>
      </c>
      <c r="D81" s="27" t="s">
        <v>45</v>
      </c>
      <c r="E81" s="28" t="s">
        <v>46</v>
      </c>
      <c r="F81" s="28"/>
      <c r="G81" s="29"/>
      <c r="H81" s="30" t="s">
        <v>164</v>
      </c>
      <c r="I81" s="31" t="s">
        <v>67</v>
      </c>
      <c r="J81" s="29" t="s">
        <v>48</v>
      </c>
      <c r="K81" s="31" t="s">
        <v>67</v>
      </c>
      <c r="L81" s="32">
        <v>1.0838</v>
      </c>
      <c r="M81" s="33" t="s">
        <v>108</v>
      </c>
      <c r="N81" s="34" t="s">
        <v>50</v>
      </c>
      <c r="O81" s="35"/>
      <c r="P81" s="6">
        <v>6000</v>
      </c>
      <c r="Q81" s="37"/>
      <c r="R81" s="37"/>
      <c r="S81" s="6">
        <f t="shared" si="17"/>
        <v>6000</v>
      </c>
      <c r="T81" s="37"/>
      <c r="U81" s="37">
        <f t="shared" si="18"/>
        <v>6000</v>
      </c>
      <c r="V81" s="37">
        <v>6000</v>
      </c>
      <c r="W81" s="37"/>
      <c r="X81" s="37"/>
      <c r="Y81" s="37">
        <f t="shared" si="19"/>
        <v>6000</v>
      </c>
      <c r="Z81" s="37"/>
      <c r="AA81" s="37">
        <f t="shared" si="23"/>
        <v>0</v>
      </c>
      <c r="AB81" s="37">
        <f t="shared" si="20"/>
        <v>6000</v>
      </c>
      <c r="AC81" s="37">
        <f t="shared" si="21"/>
        <v>0</v>
      </c>
      <c r="AD81" s="35"/>
      <c r="AE81" s="35"/>
      <c r="AF81" s="37"/>
      <c r="AG81" s="37"/>
      <c r="AH81" s="37"/>
      <c r="AI81" s="37"/>
      <c r="AJ81" s="37"/>
      <c r="AK81" s="37"/>
      <c r="AL81" s="37"/>
      <c r="AM81" s="37"/>
      <c r="AN81" s="37"/>
      <c r="AO81" s="37"/>
      <c r="AP81" s="35"/>
      <c r="AQ81" s="35"/>
      <c r="AR81" s="35"/>
      <c r="AS81" s="35"/>
      <c r="AT81" s="35"/>
      <c r="AU81" s="38"/>
      <c r="AV81" s="39"/>
      <c r="AX81" s="8">
        <v>1</v>
      </c>
    </row>
    <row r="82" spans="1:50" ht="13.5">
      <c r="A82" s="26"/>
      <c r="B82" s="26">
        <v>1</v>
      </c>
      <c r="C82" s="26">
        <v>57</v>
      </c>
      <c r="D82" s="27" t="s">
        <v>45</v>
      </c>
      <c r="E82" s="28" t="s">
        <v>46</v>
      </c>
      <c r="F82" s="28"/>
      <c r="G82" s="29"/>
      <c r="H82" s="30" t="s">
        <v>165</v>
      </c>
      <c r="I82" s="31" t="s">
        <v>67</v>
      </c>
      <c r="J82" s="29" t="s">
        <v>48</v>
      </c>
      <c r="K82" s="31" t="s">
        <v>67</v>
      </c>
      <c r="L82" s="32">
        <v>1.1226</v>
      </c>
      <c r="M82" s="33" t="s">
        <v>108</v>
      </c>
      <c r="N82" s="34" t="s">
        <v>50</v>
      </c>
      <c r="O82" s="35"/>
      <c r="P82" s="6">
        <v>84000</v>
      </c>
      <c r="Q82" s="37"/>
      <c r="R82" s="37"/>
      <c r="S82" s="6">
        <f t="shared" si="17"/>
        <v>84000</v>
      </c>
      <c r="T82" s="37"/>
      <c r="U82" s="37">
        <f t="shared" si="18"/>
        <v>84000</v>
      </c>
      <c r="V82" s="37">
        <v>84000</v>
      </c>
      <c r="W82" s="37"/>
      <c r="X82" s="37"/>
      <c r="Y82" s="37">
        <f t="shared" si="19"/>
        <v>84000</v>
      </c>
      <c r="Z82" s="37"/>
      <c r="AA82" s="37">
        <f t="shared" si="23"/>
        <v>0</v>
      </c>
      <c r="AB82" s="37">
        <f t="shared" si="20"/>
        <v>84000</v>
      </c>
      <c r="AC82" s="37">
        <f t="shared" si="21"/>
        <v>0</v>
      </c>
      <c r="AD82" s="35"/>
      <c r="AE82" s="35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5"/>
      <c r="AQ82" s="35"/>
      <c r="AR82" s="35"/>
      <c r="AS82" s="35"/>
      <c r="AT82" s="35"/>
      <c r="AU82" s="38"/>
      <c r="AV82" s="39"/>
      <c r="AX82" s="8">
        <v>1</v>
      </c>
    </row>
    <row r="83" spans="1:50" ht="13.5">
      <c r="A83" s="26"/>
      <c r="B83" s="26">
        <v>1</v>
      </c>
      <c r="C83" s="26">
        <v>58</v>
      </c>
      <c r="D83" s="27" t="s">
        <v>45</v>
      </c>
      <c r="E83" s="28" t="s">
        <v>46</v>
      </c>
      <c r="F83" s="28"/>
      <c r="G83" s="29"/>
      <c r="H83" s="30" t="s">
        <v>166</v>
      </c>
      <c r="I83" s="31" t="s">
        <v>78</v>
      </c>
      <c r="J83" s="29" t="s">
        <v>48</v>
      </c>
      <c r="K83" s="31" t="s">
        <v>79</v>
      </c>
      <c r="L83" s="32">
        <v>1.2311</v>
      </c>
      <c r="M83" s="33" t="s">
        <v>55</v>
      </c>
      <c r="N83" s="34" t="s">
        <v>50</v>
      </c>
      <c r="O83" s="35"/>
      <c r="P83" s="6">
        <v>44000</v>
      </c>
      <c r="Q83" s="37"/>
      <c r="R83" s="37"/>
      <c r="S83" s="6">
        <f t="shared" si="17"/>
        <v>44000</v>
      </c>
      <c r="T83" s="37"/>
      <c r="U83" s="37">
        <f t="shared" si="18"/>
        <v>44000</v>
      </c>
      <c r="V83" s="37">
        <v>44000</v>
      </c>
      <c r="W83" s="37"/>
      <c r="X83" s="37"/>
      <c r="Y83" s="37">
        <f t="shared" si="19"/>
        <v>44000</v>
      </c>
      <c r="Z83" s="37"/>
      <c r="AA83" s="37">
        <f t="shared" si="23"/>
        <v>0</v>
      </c>
      <c r="AB83" s="37">
        <f t="shared" si="20"/>
        <v>44000</v>
      </c>
      <c r="AC83" s="37">
        <f t="shared" si="21"/>
        <v>0</v>
      </c>
      <c r="AD83" s="35"/>
      <c r="AE83" s="35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5"/>
      <c r="AQ83" s="35"/>
      <c r="AR83" s="35"/>
      <c r="AS83" s="35"/>
      <c r="AT83" s="35"/>
      <c r="AU83" s="38"/>
      <c r="AV83" s="39"/>
      <c r="AX83" s="8">
        <v>1</v>
      </c>
    </row>
    <row r="84" spans="1:50" ht="13.5">
      <c r="A84" s="26"/>
      <c r="B84" s="26">
        <v>1</v>
      </c>
      <c r="C84" s="26">
        <v>59</v>
      </c>
      <c r="D84" s="27" t="s">
        <v>45</v>
      </c>
      <c r="E84" s="28" t="s">
        <v>46</v>
      </c>
      <c r="F84" s="28"/>
      <c r="G84" s="29"/>
      <c r="H84" s="30" t="s">
        <v>167</v>
      </c>
      <c r="I84" s="31" t="s">
        <v>78</v>
      </c>
      <c r="J84" s="29" t="s">
        <v>48</v>
      </c>
      <c r="K84" s="31" t="s">
        <v>79</v>
      </c>
      <c r="L84" s="32">
        <v>1.0415</v>
      </c>
      <c r="M84" s="33" t="s">
        <v>55</v>
      </c>
      <c r="N84" s="34" t="s">
        <v>50</v>
      </c>
      <c r="O84" s="35"/>
      <c r="P84" s="6">
        <v>27000</v>
      </c>
      <c r="Q84" s="37"/>
      <c r="R84" s="37"/>
      <c r="S84" s="6">
        <f t="shared" si="17"/>
        <v>27000</v>
      </c>
      <c r="T84" s="37"/>
      <c r="U84" s="37">
        <f t="shared" si="18"/>
        <v>27000</v>
      </c>
      <c r="V84" s="37">
        <v>27000</v>
      </c>
      <c r="W84" s="37"/>
      <c r="X84" s="37"/>
      <c r="Y84" s="37">
        <f t="shared" si="19"/>
        <v>27000</v>
      </c>
      <c r="Z84" s="37"/>
      <c r="AA84" s="37">
        <f t="shared" si="23"/>
        <v>0</v>
      </c>
      <c r="AB84" s="37">
        <f t="shared" si="20"/>
        <v>27000</v>
      </c>
      <c r="AC84" s="37">
        <f t="shared" si="21"/>
        <v>0</v>
      </c>
      <c r="AD84" s="35"/>
      <c r="AE84" s="35"/>
      <c r="AF84" s="37"/>
      <c r="AG84" s="37"/>
      <c r="AH84" s="37"/>
      <c r="AI84" s="37"/>
      <c r="AJ84" s="37"/>
      <c r="AK84" s="37"/>
      <c r="AL84" s="37"/>
      <c r="AM84" s="37"/>
      <c r="AN84" s="37"/>
      <c r="AO84" s="37"/>
      <c r="AP84" s="35"/>
      <c r="AQ84" s="35"/>
      <c r="AR84" s="35"/>
      <c r="AS84" s="35"/>
      <c r="AT84" s="35"/>
      <c r="AU84" s="38"/>
      <c r="AV84" s="39"/>
      <c r="AX84" s="8">
        <v>1</v>
      </c>
    </row>
    <row r="85" spans="1:48" ht="13.5">
      <c r="A85" s="26"/>
      <c r="B85" s="26"/>
      <c r="C85" s="26"/>
      <c r="D85" s="27" t="s">
        <v>45</v>
      </c>
      <c r="E85" s="28" t="s">
        <v>46</v>
      </c>
      <c r="F85" s="28"/>
      <c r="G85" s="29"/>
      <c r="H85" s="30" t="s">
        <v>168</v>
      </c>
      <c r="I85" s="31" t="s">
        <v>78</v>
      </c>
      <c r="J85" s="29" t="s">
        <v>48</v>
      </c>
      <c r="K85" s="31" t="s">
        <v>79</v>
      </c>
      <c r="L85" s="32">
        <v>1.5608</v>
      </c>
      <c r="M85" s="33" t="s">
        <v>55</v>
      </c>
      <c r="N85" s="34" t="s">
        <v>50</v>
      </c>
      <c r="O85" s="35"/>
      <c r="Q85" s="37"/>
      <c r="R85" s="37"/>
      <c r="T85" s="37"/>
      <c r="U85" s="37"/>
      <c r="V85" s="37"/>
      <c r="W85" s="37"/>
      <c r="X85" s="37"/>
      <c r="Y85" s="37">
        <f t="shared" si="19"/>
        <v>0</v>
      </c>
      <c r="Z85" s="37"/>
      <c r="AA85" s="37"/>
      <c r="AB85" s="37">
        <f t="shared" si="20"/>
        <v>0</v>
      </c>
      <c r="AC85" s="37">
        <f t="shared" si="21"/>
        <v>0</v>
      </c>
      <c r="AD85" s="35"/>
      <c r="AE85" s="35"/>
      <c r="AF85" s="37"/>
      <c r="AG85" s="37"/>
      <c r="AH85" s="37"/>
      <c r="AI85" s="37"/>
      <c r="AJ85" s="37"/>
      <c r="AK85" s="37"/>
      <c r="AL85" s="37"/>
      <c r="AM85" s="37"/>
      <c r="AN85" s="37"/>
      <c r="AO85" s="37"/>
      <c r="AP85" s="35"/>
      <c r="AQ85" s="35"/>
      <c r="AR85" s="35"/>
      <c r="AS85" s="35"/>
      <c r="AT85" s="35"/>
      <c r="AU85" s="38"/>
      <c r="AV85" s="39"/>
    </row>
    <row r="86" spans="1:48" ht="13.5">
      <c r="A86" s="26"/>
      <c r="B86" s="26">
        <v>1</v>
      </c>
      <c r="C86" s="26">
        <v>67</v>
      </c>
      <c r="D86" s="27" t="s">
        <v>45</v>
      </c>
      <c r="E86" s="28" t="s">
        <v>46</v>
      </c>
      <c r="F86" s="28"/>
      <c r="G86" s="29"/>
      <c r="H86" s="30" t="s">
        <v>169</v>
      </c>
      <c r="I86" s="31" t="s">
        <v>61</v>
      </c>
      <c r="J86" s="29" t="s">
        <v>48</v>
      </c>
      <c r="K86" s="31" t="s">
        <v>61</v>
      </c>
      <c r="L86" s="32">
        <v>1.2909</v>
      </c>
      <c r="M86" s="33" t="s">
        <v>55</v>
      </c>
      <c r="N86" s="34" t="s">
        <v>50</v>
      </c>
      <c r="O86" s="35">
        <v>176</v>
      </c>
      <c r="P86" s="6">
        <v>158000</v>
      </c>
      <c r="Q86" s="37"/>
      <c r="R86" s="37"/>
      <c r="S86" s="6">
        <f aca="true" t="shared" si="24" ref="S86:S106">SUM(P86+Q86-R86)</f>
        <v>158000</v>
      </c>
      <c r="T86" s="37">
        <v>42647</v>
      </c>
      <c r="U86" s="37">
        <f aca="true" t="shared" si="25" ref="U86:U106">SUM(S86-T86)</f>
        <v>115353</v>
      </c>
      <c r="V86" s="37">
        <v>158000</v>
      </c>
      <c r="W86" s="37"/>
      <c r="X86" s="37"/>
      <c r="Y86" s="37">
        <f t="shared" si="19"/>
        <v>158000</v>
      </c>
      <c r="Z86" s="37">
        <f>Y86*3%</f>
        <v>4740</v>
      </c>
      <c r="AA86" s="37">
        <f aca="true" t="shared" si="26" ref="AA86:AA93">T86+Z86</f>
        <v>47387</v>
      </c>
      <c r="AB86" s="37">
        <f t="shared" si="20"/>
        <v>110613</v>
      </c>
      <c r="AC86" s="37">
        <f t="shared" si="21"/>
        <v>47387</v>
      </c>
      <c r="AD86" s="35">
        <f>SUM(AF86:AT86)</f>
        <v>176</v>
      </c>
      <c r="AE86" s="35">
        <f>O86-AD86</f>
        <v>0</v>
      </c>
      <c r="AF86" s="37">
        <v>18</v>
      </c>
      <c r="AG86" s="37"/>
      <c r="AH86" s="37"/>
      <c r="AI86" s="37"/>
      <c r="AJ86" s="37">
        <v>158</v>
      </c>
      <c r="AK86" s="37"/>
      <c r="AL86" s="37"/>
      <c r="AM86" s="37"/>
      <c r="AN86" s="37"/>
      <c r="AO86" s="37"/>
      <c r="AP86" s="37"/>
      <c r="AQ86" s="37"/>
      <c r="AR86" s="37"/>
      <c r="AS86" s="37"/>
      <c r="AT86" s="35"/>
      <c r="AU86" s="38"/>
      <c r="AV86" s="39"/>
    </row>
    <row r="87" spans="1:50" ht="13.5">
      <c r="A87" s="26"/>
      <c r="B87" s="26">
        <v>1</v>
      </c>
      <c r="C87" s="26">
        <v>61</v>
      </c>
      <c r="D87" s="27" t="s">
        <v>45</v>
      </c>
      <c r="E87" s="28" t="s">
        <v>46</v>
      </c>
      <c r="F87" s="28"/>
      <c r="G87" s="29"/>
      <c r="H87" s="30" t="s">
        <v>170</v>
      </c>
      <c r="I87" s="31" t="s">
        <v>78</v>
      </c>
      <c r="J87" s="29" t="s">
        <v>48</v>
      </c>
      <c r="K87" s="31" t="s">
        <v>79</v>
      </c>
      <c r="L87" s="32">
        <v>1.1819</v>
      </c>
      <c r="M87" s="33" t="s">
        <v>55</v>
      </c>
      <c r="N87" s="34" t="s">
        <v>50</v>
      </c>
      <c r="O87" s="35"/>
      <c r="P87" s="6">
        <v>134000</v>
      </c>
      <c r="Q87" s="37"/>
      <c r="R87" s="37"/>
      <c r="S87" s="6">
        <f t="shared" si="24"/>
        <v>134000</v>
      </c>
      <c r="T87" s="37"/>
      <c r="U87" s="37">
        <f t="shared" si="25"/>
        <v>134000</v>
      </c>
      <c r="V87" s="37">
        <v>134000</v>
      </c>
      <c r="W87" s="37"/>
      <c r="X87" s="37"/>
      <c r="Y87" s="37">
        <f t="shared" si="19"/>
        <v>134000</v>
      </c>
      <c r="Z87" s="37"/>
      <c r="AA87" s="37">
        <f t="shared" si="26"/>
        <v>0</v>
      </c>
      <c r="AB87" s="37">
        <f t="shared" si="20"/>
        <v>134000</v>
      </c>
      <c r="AC87" s="37">
        <f t="shared" si="21"/>
        <v>0</v>
      </c>
      <c r="AD87" s="35"/>
      <c r="AE87" s="35"/>
      <c r="AF87" s="37"/>
      <c r="AG87" s="37"/>
      <c r="AH87" s="37"/>
      <c r="AI87" s="37"/>
      <c r="AJ87" s="37"/>
      <c r="AK87" s="37"/>
      <c r="AL87" s="37"/>
      <c r="AM87" s="37"/>
      <c r="AN87" s="37"/>
      <c r="AO87" s="37"/>
      <c r="AP87" s="35"/>
      <c r="AQ87" s="35"/>
      <c r="AR87" s="35"/>
      <c r="AS87" s="35"/>
      <c r="AT87" s="35"/>
      <c r="AU87" s="38"/>
      <c r="AV87" s="39"/>
      <c r="AX87" s="8">
        <v>1</v>
      </c>
    </row>
    <row r="88" spans="1:50" ht="13.5">
      <c r="A88" s="26"/>
      <c r="B88" s="26">
        <v>1</v>
      </c>
      <c r="C88" s="26">
        <v>62</v>
      </c>
      <c r="D88" s="27" t="s">
        <v>45</v>
      </c>
      <c r="E88" s="28" t="s">
        <v>46</v>
      </c>
      <c r="F88" s="28"/>
      <c r="G88" s="29"/>
      <c r="H88" s="30" t="s">
        <v>171</v>
      </c>
      <c r="I88" s="31" t="s">
        <v>78</v>
      </c>
      <c r="J88" s="29" t="s">
        <v>48</v>
      </c>
      <c r="K88" s="31" t="s">
        <v>79</v>
      </c>
      <c r="L88" s="32">
        <v>0</v>
      </c>
      <c r="M88" s="33" t="s">
        <v>55</v>
      </c>
      <c r="N88" s="34" t="s">
        <v>50</v>
      </c>
      <c r="O88" s="35"/>
      <c r="P88" s="6">
        <v>124000</v>
      </c>
      <c r="Q88" s="37"/>
      <c r="R88" s="37"/>
      <c r="S88" s="6">
        <f t="shared" si="24"/>
        <v>124000</v>
      </c>
      <c r="T88" s="37"/>
      <c r="U88" s="37">
        <f t="shared" si="25"/>
        <v>124000</v>
      </c>
      <c r="V88" s="37">
        <v>124000</v>
      </c>
      <c r="W88" s="37"/>
      <c r="X88" s="37"/>
      <c r="Y88" s="37">
        <f t="shared" si="19"/>
        <v>124000</v>
      </c>
      <c r="Z88" s="37"/>
      <c r="AA88" s="37">
        <f t="shared" si="26"/>
        <v>0</v>
      </c>
      <c r="AB88" s="37">
        <f t="shared" si="20"/>
        <v>124000</v>
      </c>
      <c r="AC88" s="37">
        <f t="shared" si="21"/>
        <v>0</v>
      </c>
      <c r="AD88" s="35"/>
      <c r="AE88" s="35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5"/>
      <c r="AQ88" s="35"/>
      <c r="AR88" s="35"/>
      <c r="AS88" s="35"/>
      <c r="AT88" s="35"/>
      <c r="AU88" s="38"/>
      <c r="AV88" s="39"/>
      <c r="AX88" s="8">
        <v>1</v>
      </c>
    </row>
    <row r="89" spans="1:48" ht="13.5">
      <c r="A89" s="26"/>
      <c r="B89" s="26">
        <v>1</v>
      </c>
      <c r="C89" s="26">
        <v>70</v>
      </c>
      <c r="D89" s="27" t="s">
        <v>45</v>
      </c>
      <c r="E89" s="28" t="s">
        <v>46</v>
      </c>
      <c r="F89" s="28"/>
      <c r="G89" s="29"/>
      <c r="H89" s="30" t="s">
        <v>172</v>
      </c>
      <c r="I89" s="31" t="s">
        <v>173</v>
      </c>
      <c r="J89" s="29" t="s">
        <v>48</v>
      </c>
      <c r="K89" s="31" t="s">
        <v>79</v>
      </c>
      <c r="L89" s="32">
        <v>0</v>
      </c>
      <c r="M89" s="33" t="s">
        <v>55</v>
      </c>
      <c r="N89" s="34" t="s">
        <v>50</v>
      </c>
      <c r="O89" s="35">
        <v>125</v>
      </c>
      <c r="P89" s="6">
        <v>113000</v>
      </c>
      <c r="Q89" s="37"/>
      <c r="R89" s="37"/>
      <c r="S89" s="6">
        <f t="shared" si="24"/>
        <v>113000</v>
      </c>
      <c r="T89" s="37">
        <v>30496</v>
      </c>
      <c r="U89" s="37">
        <f t="shared" si="25"/>
        <v>82504</v>
      </c>
      <c r="V89" s="37">
        <v>113000</v>
      </c>
      <c r="W89" s="37"/>
      <c r="X89" s="37"/>
      <c r="Y89" s="37">
        <f t="shared" si="19"/>
        <v>113000</v>
      </c>
      <c r="Z89" s="37">
        <f>Y89*3%</f>
        <v>3390</v>
      </c>
      <c r="AA89" s="37">
        <f t="shared" si="26"/>
        <v>33886</v>
      </c>
      <c r="AB89" s="37">
        <f t="shared" si="20"/>
        <v>79114</v>
      </c>
      <c r="AC89" s="37">
        <f t="shared" si="21"/>
        <v>33886</v>
      </c>
      <c r="AD89" s="35">
        <f>SUM(AF89:AT89)</f>
        <v>125</v>
      </c>
      <c r="AE89" s="35">
        <f>O89-AD89</f>
        <v>0</v>
      </c>
      <c r="AF89" s="37">
        <v>12</v>
      </c>
      <c r="AG89" s="37"/>
      <c r="AH89" s="37"/>
      <c r="AI89" s="37"/>
      <c r="AJ89" s="37">
        <v>113</v>
      </c>
      <c r="AK89" s="37"/>
      <c r="AL89" s="37"/>
      <c r="AM89" s="37"/>
      <c r="AN89" s="37"/>
      <c r="AO89" s="37"/>
      <c r="AP89" s="37"/>
      <c r="AQ89" s="37"/>
      <c r="AR89" s="37"/>
      <c r="AS89" s="37"/>
      <c r="AT89" s="35"/>
      <c r="AU89" s="38"/>
      <c r="AV89" s="39"/>
    </row>
    <row r="90" spans="1:50" ht="13.5">
      <c r="A90" s="26"/>
      <c r="B90" s="26">
        <v>1</v>
      </c>
      <c r="C90" s="26">
        <v>63</v>
      </c>
      <c r="D90" s="27" t="s">
        <v>45</v>
      </c>
      <c r="E90" s="28" t="s">
        <v>51</v>
      </c>
      <c r="F90" s="28"/>
      <c r="G90" s="28"/>
      <c r="H90" s="40" t="s">
        <v>174</v>
      </c>
      <c r="I90" s="43" t="s">
        <v>175</v>
      </c>
      <c r="J90" s="29" t="s">
        <v>48</v>
      </c>
      <c r="K90" s="44" t="s">
        <v>176</v>
      </c>
      <c r="L90" s="45">
        <v>0</v>
      </c>
      <c r="M90" s="33" t="s">
        <v>55</v>
      </c>
      <c r="N90" s="34" t="s">
        <v>50</v>
      </c>
      <c r="O90" s="35"/>
      <c r="P90" s="6">
        <v>24000</v>
      </c>
      <c r="Q90" s="37"/>
      <c r="R90" s="37"/>
      <c r="S90" s="6">
        <f t="shared" si="24"/>
        <v>24000</v>
      </c>
      <c r="T90" s="37"/>
      <c r="U90" s="37">
        <f t="shared" si="25"/>
        <v>24000</v>
      </c>
      <c r="V90" s="37">
        <v>24000</v>
      </c>
      <c r="W90" s="37"/>
      <c r="X90" s="37"/>
      <c r="Y90" s="37">
        <f t="shared" si="19"/>
        <v>24000</v>
      </c>
      <c r="Z90" s="37"/>
      <c r="AA90" s="37">
        <f t="shared" si="26"/>
        <v>0</v>
      </c>
      <c r="AB90" s="37">
        <f t="shared" si="20"/>
        <v>24000</v>
      </c>
      <c r="AC90" s="37">
        <f t="shared" si="21"/>
        <v>0</v>
      </c>
      <c r="AD90" s="35"/>
      <c r="AE90" s="35"/>
      <c r="AF90" s="37"/>
      <c r="AG90" s="37"/>
      <c r="AH90" s="37"/>
      <c r="AI90" s="37"/>
      <c r="AJ90" s="37"/>
      <c r="AK90" s="37"/>
      <c r="AL90" s="37"/>
      <c r="AM90" s="37"/>
      <c r="AN90" s="37"/>
      <c r="AO90" s="37"/>
      <c r="AP90" s="35"/>
      <c r="AQ90" s="35"/>
      <c r="AR90" s="35"/>
      <c r="AS90" s="35"/>
      <c r="AT90" s="35"/>
      <c r="AU90" s="38"/>
      <c r="AV90" s="39"/>
      <c r="AX90" s="8">
        <v>1</v>
      </c>
    </row>
    <row r="91" spans="1:48" ht="13.5">
      <c r="A91" s="26"/>
      <c r="B91" s="26">
        <v>1</v>
      </c>
      <c r="C91" s="26">
        <v>72</v>
      </c>
      <c r="D91" s="27" t="s">
        <v>45</v>
      </c>
      <c r="E91" s="28"/>
      <c r="F91" s="28"/>
      <c r="G91" s="29"/>
      <c r="H91" s="30" t="s">
        <v>177</v>
      </c>
      <c r="I91" s="31" t="s">
        <v>178</v>
      </c>
      <c r="J91" s="29" t="s">
        <v>48</v>
      </c>
      <c r="K91" s="31" t="s">
        <v>79</v>
      </c>
      <c r="L91" s="32">
        <v>0.388</v>
      </c>
      <c r="M91" s="33" t="s">
        <v>55</v>
      </c>
      <c r="N91" s="34" t="s">
        <v>50</v>
      </c>
      <c r="O91" s="35">
        <v>558</v>
      </c>
      <c r="P91" s="6">
        <v>506000</v>
      </c>
      <c r="Q91" s="37"/>
      <c r="R91" s="37"/>
      <c r="S91" s="6">
        <f t="shared" si="24"/>
        <v>506000</v>
      </c>
      <c r="T91" s="37">
        <v>136606</v>
      </c>
      <c r="U91" s="37">
        <f t="shared" si="25"/>
        <v>369394</v>
      </c>
      <c r="V91" s="37">
        <v>506000</v>
      </c>
      <c r="W91" s="37"/>
      <c r="X91" s="37"/>
      <c r="Y91" s="37">
        <f t="shared" si="19"/>
        <v>506000</v>
      </c>
      <c r="Z91" s="37">
        <f>Y91*3%</f>
        <v>15180</v>
      </c>
      <c r="AA91" s="37">
        <f t="shared" si="26"/>
        <v>151786</v>
      </c>
      <c r="AB91" s="37">
        <f t="shared" si="20"/>
        <v>354214</v>
      </c>
      <c r="AC91" s="37">
        <f t="shared" si="21"/>
        <v>151786</v>
      </c>
      <c r="AD91" s="35">
        <f>SUM(AF91:AT91)</f>
        <v>558</v>
      </c>
      <c r="AE91" s="35">
        <f>O91-AD91</f>
        <v>0</v>
      </c>
      <c r="AF91" s="37">
        <v>52</v>
      </c>
      <c r="AG91" s="37"/>
      <c r="AH91" s="37"/>
      <c r="AI91" s="37"/>
      <c r="AJ91" s="37">
        <v>506</v>
      </c>
      <c r="AK91" s="37"/>
      <c r="AL91" s="37"/>
      <c r="AM91" s="37"/>
      <c r="AN91" s="37"/>
      <c r="AO91" s="37"/>
      <c r="AP91" s="37"/>
      <c r="AQ91" s="37"/>
      <c r="AR91" s="37"/>
      <c r="AS91" s="37"/>
      <c r="AT91" s="35"/>
      <c r="AU91" s="38"/>
      <c r="AV91" s="39"/>
    </row>
    <row r="92" spans="1:50" ht="13.5">
      <c r="A92" s="26"/>
      <c r="B92" s="26">
        <v>1</v>
      </c>
      <c r="C92" s="26">
        <v>65</v>
      </c>
      <c r="D92" s="27" t="s">
        <v>45</v>
      </c>
      <c r="E92" s="28" t="s">
        <v>46</v>
      </c>
      <c r="F92" s="28"/>
      <c r="G92" s="29"/>
      <c r="H92" s="30" t="s">
        <v>179</v>
      </c>
      <c r="I92" s="31" t="s">
        <v>180</v>
      </c>
      <c r="J92" s="29" t="s">
        <v>48</v>
      </c>
      <c r="K92" s="31" t="s">
        <v>130</v>
      </c>
      <c r="L92" s="32">
        <v>1.8965</v>
      </c>
      <c r="M92" s="33" t="s">
        <v>108</v>
      </c>
      <c r="N92" s="34" t="s">
        <v>50</v>
      </c>
      <c r="O92" s="35"/>
      <c r="P92" s="6">
        <v>17000</v>
      </c>
      <c r="Q92" s="37"/>
      <c r="R92" s="37"/>
      <c r="S92" s="6">
        <f t="shared" si="24"/>
        <v>17000</v>
      </c>
      <c r="T92" s="37"/>
      <c r="U92" s="37">
        <f t="shared" si="25"/>
        <v>17000</v>
      </c>
      <c r="V92" s="37">
        <v>17000</v>
      </c>
      <c r="W92" s="37"/>
      <c r="X92" s="37"/>
      <c r="Y92" s="37">
        <f t="shared" si="19"/>
        <v>17000</v>
      </c>
      <c r="Z92" s="37"/>
      <c r="AA92" s="37">
        <f t="shared" si="26"/>
        <v>0</v>
      </c>
      <c r="AB92" s="37">
        <f t="shared" si="20"/>
        <v>17000</v>
      </c>
      <c r="AC92" s="37">
        <f t="shared" si="21"/>
        <v>0</v>
      </c>
      <c r="AD92" s="35"/>
      <c r="AE92" s="35"/>
      <c r="AF92" s="37"/>
      <c r="AG92" s="37"/>
      <c r="AH92" s="37"/>
      <c r="AI92" s="37"/>
      <c r="AJ92" s="37"/>
      <c r="AK92" s="37"/>
      <c r="AL92" s="37"/>
      <c r="AM92" s="37"/>
      <c r="AN92" s="37"/>
      <c r="AO92" s="37"/>
      <c r="AP92" s="35"/>
      <c r="AQ92" s="35"/>
      <c r="AR92" s="35"/>
      <c r="AS92" s="35"/>
      <c r="AT92" s="35"/>
      <c r="AU92" s="38"/>
      <c r="AV92" s="39"/>
      <c r="AX92" s="8">
        <v>1</v>
      </c>
    </row>
    <row r="93" spans="1:50" ht="13.5">
      <c r="A93" s="26"/>
      <c r="B93" s="26">
        <v>1</v>
      </c>
      <c r="C93" s="26">
        <v>66</v>
      </c>
      <c r="D93" s="27" t="s">
        <v>45</v>
      </c>
      <c r="E93" s="28" t="s">
        <v>46</v>
      </c>
      <c r="F93" s="28"/>
      <c r="G93" s="29"/>
      <c r="H93" s="30" t="s">
        <v>181</v>
      </c>
      <c r="I93" s="31" t="s">
        <v>78</v>
      </c>
      <c r="J93" s="29" t="s">
        <v>48</v>
      </c>
      <c r="K93" s="31" t="s">
        <v>79</v>
      </c>
      <c r="L93" s="32">
        <v>1.8264</v>
      </c>
      <c r="M93" s="33" t="s">
        <v>108</v>
      </c>
      <c r="N93" s="34" t="s">
        <v>50</v>
      </c>
      <c r="O93" s="35"/>
      <c r="P93" s="6">
        <v>47000</v>
      </c>
      <c r="Q93" s="37"/>
      <c r="R93" s="37"/>
      <c r="S93" s="6">
        <f t="shared" si="24"/>
        <v>47000</v>
      </c>
      <c r="T93" s="37"/>
      <c r="U93" s="37">
        <f t="shared" si="25"/>
        <v>47000</v>
      </c>
      <c r="V93" s="37">
        <v>47000</v>
      </c>
      <c r="W93" s="37"/>
      <c r="X93" s="37"/>
      <c r="Y93" s="37">
        <f t="shared" si="19"/>
        <v>47000</v>
      </c>
      <c r="Z93" s="37"/>
      <c r="AA93" s="37">
        <f t="shared" si="26"/>
        <v>0</v>
      </c>
      <c r="AB93" s="37">
        <f t="shared" si="20"/>
        <v>47000</v>
      </c>
      <c r="AC93" s="37">
        <f t="shared" si="21"/>
        <v>0</v>
      </c>
      <c r="AD93" s="35"/>
      <c r="AE93" s="35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5"/>
      <c r="AQ93" s="35"/>
      <c r="AR93" s="35"/>
      <c r="AS93" s="35"/>
      <c r="AT93" s="35"/>
      <c r="AU93" s="38"/>
      <c r="AV93" s="39"/>
      <c r="AX93" s="8">
        <v>1</v>
      </c>
    </row>
    <row r="94" spans="1:48" ht="13.5">
      <c r="A94" s="26"/>
      <c r="B94" s="26">
        <v>1</v>
      </c>
      <c r="C94" s="26">
        <v>74</v>
      </c>
      <c r="D94" s="27" t="s">
        <v>45</v>
      </c>
      <c r="E94" s="28" t="s">
        <v>51</v>
      </c>
      <c r="F94" s="28" t="s">
        <v>45</v>
      </c>
      <c r="G94" s="29" t="s">
        <v>64</v>
      </c>
      <c r="H94" s="30" t="s">
        <v>182</v>
      </c>
      <c r="I94" s="31" t="s">
        <v>78</v>
      </c>
      <c r="J94" s="29" t="s">
        <v>48</v>
      </c>
      <c r="K94" s="31" t="s">
        <v>79</v>
      </c>
      <c r="L94" s="32">
        <v>0.1578</v>
      </c>
      <c r="M94" s="33" t="s">
        <v>55</v>
      </c>
      <c r="N94" s="34" t="s">
        <v>50</v>
      </c>
      <c r="O94" s="35">
        <v>1090</v>
      </c>
      <c r="P94" s="6">
        <v>956000</v>
      </c>
      <c r="Q94" s="37"/>
      <c r="R94" s="37"/>
      <c r="S94" s="6">
        <f t="shared" si="24"/>
        <v>956000</v>
      </c>
      <c r="T94" s="37">
        <v>258087</v>
      </c>
      <c r="U94" s="37">
        <f t="shared" si="25"/>
        <v>697913</v>
      </c>
      <c r="V94" s="37">
        <v>956000</v>
      </c>
      <c r="W94" s="37"/>
      <c r="X94" s="37"/>
      <c r="Y94" s="37">
        <f t="shared" si="19"/>
        <v>956000</v>
      </c>
      <c r="Z94" s="37">
        <f>Y94*3%</f>
        <v>28680</v>
      </c>
      <c r="AA94" s="37">
        <f aca="true" t="shared" si="27" ref="AA94:AA105">T94+Z94</f>
        <v>286767</v>
      </c>
      <c r="AB94" s="37">
        <f t="shared" si="20"/>
        <v>669233</v>
      </c>
      <c r="AC94" s="37">
        <f t="shared" si="21"/>
        <v>286767</v>
      </c>
      <c r="AD94" s="35">
        <f>SUM(AF94:AT94)</f>
        <v>1090</v>
      </c>
      <c r="AE94" s="35">
        <f>O94-AD94</f>
        <v>0</v>
      </c>
      <c r="AF94" s="37">
        <v>134</v>
      </c>
      <c r="AG94" s="37"/>
      <c r="AH94" s="37"/>
      <c r="AI94" s="37"/>
      <c r="AJ94" s="37">
        <v>956</v>
      </c>
      <c r="AK94" s="37"/>
      <c r="AL94" s="37"/>
      <c r="AM94" s="37"/>
      <c r="AN94" s="37"/>
      <c r="AO94" s="37"/>
      <c r="AP94" s="35"/>
      <c r="AQ94" s="35"/>
      <c r="AR94" s="35"/>
      <c r="AS94" s="35"/>
      <c r="AT94" s="35"/>
      <c r="AU94" s="38"/>
      <c r="AV94" s="39"/>
    </row>
    <row r="95" spans="1:50" ht="13.5">
      <c r="A95" s="26"/>
      <c r="B95" s="26">
        <v>1</v>
      </c>
      <c r="C95" s="26">
        <v>68</v>
      </c>
      <c r="D95" s="27" t="s">
        <v>45</v>
      </c>
      <c r="E95" s="28" t="s">
        <v>51</v>
      </c>
      <c r="F95" s="28" t="s">
        <v>45</v>
      </c>
      <c r="G95" s="29" t="s">
        <v>64</v>
      </c>
      <c r="H95" s="30" t="s">
        <v>183</v>
      </c>
      <c r="I95" s="31" t="s">
        <v>78</v>
      </c>
      <c r="J95" s="29" t="s">
        <v>48</v>
      </c>
      <c r="K95" s="31" t="s">
        <v>79</v>
      </c>
      <c r="L95" s="32">
        <v>0.1104</v>
      </c>
      <c r="M95" s="33" t="s">
        <v>108</v>
      </c>
      <c r="N95" s="34" t="s">
        <v>50</v>
      </c>
      <c r="O95" s="35"/>
      <c r="P95" s="6">
        <v>633000</v>
      </c>
      <c r="Q95" s="37"/>
      <c r="R95" s="37"/>
      <c r="S95" s="6">
        <f t="shared" si="24"/>
        <v>633000</v>
      </c>
      <c r="T95" s="37"/>
      <c r="U95" s="37">
        <f t="shared" si="25"/>
        <v>633000</v>
      </c>
      <c r="V95" s="37">
        <v>633000</v>
      </c>
      <c r="W95" s="37"/>
      <c r="X95" s="37"/>
      <c r="Y95" s="37">
        <f t="shared" si="19"/>
        <v>633000</v>
      </c>
      <c r="Z95" s="37"/>
      <c r="AA95" s="37">
        <f t="shared" si="27"/>
        <v>0</v>
      </c>
      <c r="AB95" s="37">
        <f t="shared" si="20"/>
        <v>633000</v>
      </c>
      <c r="AC95" s="37">
        <f t="shared" si="21"/>
        <v>0</v>
      </c>
      <c r="AD95" s="35"/>
      <c r="AE95" s="35"/>
      <c r="AF95" s="37"/>
      <c r="AG95" s="37"/>
      <c r="AH95" s="37"/>
      <c r="AI95" s="37"/>
      <c r="AJ95" s="37"/>
      <c r="AK95" s="37"/>
      <c r="AL95" s="37"/>
      <c r="AM95" s="37"/>
      <c r="AN95" s="37"/>
      <c r="AO95" s="37"/>
      <c r="AP95" s="35"/>
      <c r="AQ95" s="35"/>
      <c r="AR95" s="35"/>
      <c r="AS95" s="35"/>
      <c r="AT95" s="35"/>
      <c r="AU95" s="38"/>
      <c r="AV95" s="39"/>
      <c r="AX95" s="8">
        <v>1</v>
      </c>
    </row>
    <row r="96" spans="1:48" ht="13.5">
      <c r="A96" s="26"/>
      <c r="B96" s="26">
        <v>1</v>
      </c>
      <c r="C96" s="26">
        <v>76</v>
      </c>
      <c r="D96" s="27" t="s">
        <v>45</v>
      </c>
      <c r="E96" s="28" t="s">
        <v>46</v>
      </c>
      <c r="F96" s="28"/>
      <c r="G96" s="29"/>
      <c r="H96" s="30" t="s">
        <v>184</v>
      </c>
      <c r="I96" s="31" t="s">
        <v>78</v>
      </c>
      <c r="J96" s="29" t="s">
        <v>48</v>
      </c>
      <c r="K96" s="31" t="s">
        <v>79</v>
      </c>
      <c r="L96" s="32">
        <v>1.1104</v>
      </c>
      <c r="M96" s="33" t="s">
        <v>55</v>
      </c>
      <c r="N96" s="34" t="s">
        <v>50</v>
      </c>
      <c r="O96" s="35">
        <v>248</v>
      </c>
      <c r="P96" s="6">
        <v>225000</v>
      </c>
      <c r="Q96" s="37"/>
      <c r="R96" s="37"/>
      <c r="S96" s="6">
        <f t="shared" si="24"/>
        <v>225000</v>
      </c>
      <c r="T96" s="37">
        <v>60734</v>
      </c>
      <c r="U96" s="37">
        <f t="shared" si="25"/>
        <v>164266</v>
      </c>
      <c r="V96" s="37">
        <v>225000</v>
      </c>
      <c r="W96" s="37"/>
      <c r="X96" s="37"/>
      <c r="Y96" s="37">
        <f t="shared" si="19"/>
        <v>225000</v>
      </c>
      <c r="Z96" s="37">
        <f>Y96*3%</f>
        <v>6750</v>
      </c>
      <c r="AA96" s="37">
        <f t="shared" si="27"/>
        <v>67484</v>
      </c>
      <c r="AB96" s="37">
        <f t="shared" si="20"/>
        <v>157516</v>
      </c>
      <c r="AC96" s="37">
        <f t="shared" si="21"/>
        <v>67484</v>
      </c>
      <c r="AD96" s="35">
        <f>SUM(AF96:AT96)</f>
        <v>248</v>
      </c>
      <c r="AE96" s="35">
        <f>O96-AD96</f>
        <v>0</v>
      </c>
      <c r="AF96" s="37">
        <v>23</v>
      </c>
      <c r="AG96" s="37"/>
      <c r="AH96" s="37"/>
      <c r="AI96" s="37"/>
      <c r="AJ96" s="37">
        <v>225</v>
      </c>
      <c r="AK96" s="37"/>
      <c r="AL96" s="37"/>
      <c r="AM96" s="37"/>
      <c r="AN96" s="37"/>
      <c r="AO96" s="37"/>
      <c r="AP96" s="35"/>
      <c r="AQ96" s="35"/>
      <c r="AR96" s="35"/>
      <c r="AS96" s="35"/>
      <c r="AT96" s="35"/>
      <c r="AU96" s="38"/>
      <c r="AV96" s="39"/>
    </row>
    <row r="97" spans="1:50" ht="13.5">
      <c r="A97" s="26"/>
      <c r="B97" s="26">
        <v>1</v>
      </c>
      <c r="C97" s="26">
        <v>69</v>
      </c>
      <c r="D97" s="27" t="s">
        <v>45</v>
      </c>
      <c r="E97" s="28" t="s">
        <v>46</v>
      </c>
      <c r="F97" s="28"/>
      <c r="G97" s="29"/>
      <c r="H97" s="30" t="s">
        <v>185</v>
      </c>
      <c r="I97" s="31" t="s">
        <v>78</v>
      </c>
      <c r="J97" s="29" t="s">
        <v>48</v>
      </c>
      <c r="K97" s="31" t="s">
        <v>79</v>
      </c>
      <c r="L97" s="32">
        <v>1.3133</v>
      </c>
      <c r="M97" s="33" t="s">
        <v>108</v>
      </c>
      <c r="N97" s="34" t="s">
        <v>50</v>
      </c>
      <c r="O97" s="35"/>
      <c r="P97" s="6">
        <v>45000</v>
      </c>
      <c r="Q97" s="37"/>
      <c r="R97" s="37"/>
      <c r="S97" s="6">
        <f t="shared" si="24"/>
        <v>45000</v>
      </c>
      <c r="T97" s="37"/>
      <c r="U97" s="37">
        <f t="shared" si="25"/>
        <v>45000</v>
      </c>
      <c r="V97" s="37">
        <v>45000</v>
      </c>
      <c r="W97" s="37"/>
      <c r="X97" s="37"/>
      <c r="Y97" s="37">
        <f t="shared" si="19"/>
        <v>45000</v>
      </c>
      <c r="Z97" s="37"/>
      <c r="AA97" s="37">
        <f t="shared" si="27"/>
        <v>0</v>
      </c>
      <c r="AB97" s="37">
        <f t="shared" si="20"/>
        <v>45000</v>
      </c>
      <c r="AC97" s="37">
        <f t="shared" si="21"/>
        <v>0</v>
      </c>
      <c r="AD97" s="35"/>
      <c r="AE97" s="35"/>
      <c r="AF97" s="37"/>
      <c r="AG97" s="37"/>
      <c r="AH97" s="37"/>
      <c r="AI97" s="37"/>
      <c r="AJ97" s="37"/>
      <c r="AK97" s="37"/>
      <c r="AL97" s="37"/>
      <c r="AM97" s="37"/>
      <c r="AN97" s="37"/>
      <c r="AO97" s="37"/>
      <c r="AP97" s="35"/>
      <c r="AQ97" s="35"/>
      <c r="AR97" s="35"/>
      <c r="AS97" s="35"/>
      <c r="AT97" s="35"/>
      <c r="AU97" s="38"/>
      <c r="AV97" s="39"/>
      <c r="AX97" s="8">
        <v>1</v>
      </c>
    </row>
    <row r="98" spans="1:50" ht="13.5">
      <c r="A98" s="26"/>
      <c r="B98" s="26">
        <v>1</v>
      </c>
      <c r="C98" s="26">
        <v>70</v>
      </c>
      <c r="D98" s="27" t="s">
        <v>45</v>
      </c>
      <c r="E98" s="28" t="s">
        <v>51</v>
      </c>
      <c r="F98" s="28" t="s">
        <v>45</v>
      </c>
      <c r="G98" s="29" t="s">
        <v>64</v>
      </c>
      <c r="H98" s="30" t="s">
        <v>186</v>
      </c>
      <c r="I98" s="31" t="s">
        <v>86</v>
      </c>
      <c r="J98" s="31" t="s">
        <v>48</v>
      </c>
      <c r="K98" s="31" t="s">
        <v>86</v>
      </c>
      <c r="L98" s="32">
        <v>0.023</v>
      </c>
      <c r="M98" s="33" t="s">
        <v>108</v>
      </c>
      <c r="N98" s="34" t="s">
        <v>50</v>
      </c>
      <c r="O98" s="35"/>
      <c r="P98" s="6">
        <v>31000</v>
      </c>
      <c r="Q98" s="37"/>
      <c r="R98" s="37"/>
      <c r="S98" s="6">
        <f t="shared" si="24"/>
        <v>31000</v>
      </c>
      <c r="T98" s="37"/>
      <c r="U98" s="37">
        <f t="shared" si="25"/>
        <v>31000</v>
      </c>
      <c r="V98" s="37">
        <v>31000</v>
      </c>
      <c r="W98" s="37"/>
      <c r="X98" s="37"/>
      <c r="Y98" s="37">
        <f t="shared" si="19"/>
        <v>31000</v>
      </c>
      <c r="Z98" s="37"/>
      <c r="AA98" s="37">
        <f t="shared" si="27"/>
        <v>0</v>
      </c>
      <c r="AB98" s="37">
        <f t="shared" si="20"/>
        <v>31000</v>
      </c>
      <c r="AC98" s="37">
        <f t="shared" si="21"/>
        <v>0</v>
      </c>
      <c r="AD98" s="35"/>
      <c r="AE98" s="35"/>
      <c r="AF98" s="37"/>
      <c r="AG98" s="37"/>
      <c r="AH98" s="37"/>
      <c r="AI98" s="37"/>
      <c r="AJ98" s="37"/>
      <c r="AK98" s="37"/>
      <c r="AL98" s="37"/>
      <c r="AM98" s="37"/>
      <c r="AN98" s="37"/>
      <c r="AO98" s="37"/>
      <c r="AP98" s="35"/>
      <c r="AQ98" s="35"/>
      <c r="AR98" s="35"/>
      <c r="AS98" s="35"/>
      <c r="AT98" s="35"/>
      <c r="AU98" s="38"/>
      <c r="AV98" s="39"/>
      <c r="AX98" s="8">
        <v>1</v>
      </c>
    </row>
    <row r="99" spans="1:48" ht="13.5">
      <c r="A99" s="26"/>
      <c r="B99" s="26">
        <v>1</v>
      </c>
      <c r="C99" s="26">
        <v>78</v>
      </c>
      <c r="D99" s="27" t="s">
        <v>45</v>
      </c>
      <c r="E99" s="28" t="s">
        <v>141</v>
      </c>
      <c r="F99" s="28" t="s">
        <v>45</v>
      </c>
      <c r="G99" s="29" t="s">
        <v>64</v>
      </c>
      <c r="H99" s="30" t="s">
        <v>187</v>
      </c>
      <c r="I99" s="31" t="s">
        <v>188</v>
      </c>
      <c r="J99" s="31" t="s">
        <v>48</v>
      </c>
      <c r="K99" s="31" t="s">
        <v>189</v>
      </c>
      <c r="L99" s="32">
        <v>0.0164</v>
      </c>
      <c r="M99" s="33" t="s">
        <v>55</v>
      </c>
      <c r="N99" s="34" t="s">
        <v>50</v>
      </c>
      <c r="O99" s="35">
        <v>309</v>
      </c>
      <c r="P99" s="6">
        <v>281000</v>
      </c>
      <c r="Q99" s="37"/>
      <c r="R99" s="37"/>
      <c r="S99" s="6">
        <f t="shared" si="24"/>
        <v>281000</v>
      </c>
      <c r="T99" s="37">
        <v>75854</v>
      </c>
      <c r="U99" s="37">
        <f t="shared" si="25"/>
        <v>205146</v>
      </c>
      <c r="V99" s="37">
        <v>281000</v>
      </c>
      <c r="W99" s="37"/>
      <c r="X99" s="37"/>
      <c r="Y99" s="37">
        <f t="shared" si="19"/>
        <v>281000</v>
      </c>
      <c r="Z99" s="37">
        <f>Y99*3%</f>
        <v>8430</v>
      </c>
      <c r="AA99" s="37">
        <f t="shared" si="27"/>
        <v>84284</v>
      </c>
      <c r="AB99" s="37">
        <f t="shared" si="20"/>
        <v>196716</v>
      </c>
      <c r="AC99" s="37">
        <f t="shared" si="21"/>
        <v>84284</v>
      </c>
      <c r="AD99" s="35">
        <f>SUM(AF99:AT99)</f>
        <v>309</v>
      </c>
      <c r="AE99" s="35">
        <f>O99-AD99</f>
        <v>0</v>
      </c>
      <c r="AF99" s="37">
        <v>28</v>
      </c>
      <c r="AG99" s="37"/>
      <c r="AH99" s="37"/>
      <c r="AI99" s="37"/>
      <c r="AJ99" s="37">
        <v>281</v>
      </c>
      <c r="AK99" s="37"/>
      <c r="AL99" s="37"/>
      <c r="AM99" s="37"/>
      <c r="AN99" s="37"/>
      <c r="AO99" s="37"/>
      <c r="AP99" s="35"/>
      <c r="AQ99" s="35"/>
      <c r="AR99" s="35"/>
      <c r="AS99" s="35"/>
      <c r="AT99" s="35"/>
      <c r="AU99" s="38"/>
      <c r="AV99" s="39"/>
    </row>
    <row r="100" spans="1:50" ht="13.5">
      <c r="A100" s="26"/>
      <c r="B100" s="26">
        <v>1</v>
      </c>
      <c r="C100" s="26">
        <v>71</v>
      </c>
      <c r="D100" s="27" t="s">
        <v>45</v>
      </c>
      <c r="E100" s="28" t="s">
        <v>141</v>
      </c>
      <c r="F100" s="28" t="s">
        <v>45</v>
      </c>
      <c r="G100" s="29" t="s">
        <v>64</v>
      </c>
      <c r="H100" s="30" t="s">
        <v>190</v>
      </c>
      <c r="I100" s="31" t="s">
        <v>188</v>
      </c>
      <c r="J100" s="31" t="s">
        <v>48</v>
      </c>
      <c r="K100" s="31" t="s">
        <v>191</v>
      </c>
      <c r="L100" s="32">
        <v>1.0776</v>
      </c>
      <c r="M100" s="33" t="s">
        <v>108</v>
      </c>
      <c r="N100" s="34" t="s">
        <v>50</v>
      </c>
      <c r="O100" s="35"/>
      <c r="P100" s="6">
        <v>25000</v>
      </c>
      <c r="Q100" s="37"/>
      <c r="R100" s="37"/>
      <c r="S100" s="6">
        <f t="shared" si="24"/>
        <v>25000</v>
      </c>
      <c r="T100" s="37"/>
      <c r="U100" s="37">
        <f t="shared" si="25"/>
        <v>25000</v>
      </c>
      <c r="V100" s="37">
        <v>25000</v>
      </c>
      <c r="W100" s="37"/>
      <c r="X100" s="37"/>
      <c r="Y100" s="37">
        <f t="shared" si="19"/>
        <v>25000</v>
      </c>
      <c r="Z100" s="37"/>
      <c r="AA100" s="37">
        <f t="shared" si="27"/>
        <v>0</v>
      </c>
      <c r="AB100" s="37">
        <f t="shared" si="20"/>
        <v>25000</v>
      </c>
      <c r="AC100" s="37">
        <f t="shared" si="21"/>
        <v>0</v>
      </c>
      <c r="AD100" s="35"/>
      <c r="AE100" s="35"/>
      <c r="AF100" s="37"/>
      <c r="AG100" s="37"/>
      <c r="AH100" s="37"/>
      <c r="AI100" s="37"/>
      <c r="AJ100" s="37"/>
      <c r="AK100" s="37"/>
      <c r="AL100" s="37"/>
      <c r="AM100" s="37"/>
      <c r="AN100" s="37"/>
      <c r="AO100" s="37"/>
      <c r="AP100" s="35"/>
      <c r="AQ100" s="35"/>
      <c r="AR100" s="35"/>
      <c r="AS100" s="35"/>
      <c r="AT100" s="35"/>
      <c r="AU100" s="38"/>
      <c r="AV100" s="39"/>
      <c r="AX100" s="8">
        <v>1</v>
      </c>
    </row>
    <row r="101" spans="1:50" ht="13.5">
      <c r="A101" s="26"/>
      <c r="B101" s="26">
        <v>1</v>
      </c>
      <c r="C101" s="26">
        <v>72</v>
      </c>
      <c r="D101" s="27" t="s">
        <v>45</v>
      </c>
      <c r="E101" s="28" t="s">
        <v>46</v>
      </c>
      <c r="F101" s="28"/>
      <c r="G101" s="29"/>
      <c r="H101" s="30" t="s">
        <v>192</v>
      </c>
      <c r="I101" s="31" t="s">
        <v>78</v>
      </c>
      <c r="J101" s="31" t="s">
        <v>48</v>
      </c>
      <c r="K101" s="31" t="s">
        <v>79</v>
      </c>
      <c r="L101" s="32">
        <v>5.2224</v>
      </c>
      <c r="M101" s="33" t="s">
        <v>108</v>
      </c>
      <c r="N101" s="34" t="s">
        <v>50</v>
      </c>
      <c r="O101" s="35"/>
      <c r="P101" s="6">
        <v>21000</v>
      </c>
      <c r="Q101" s="37"/>
      <c r="R101" s="37"/>
      <c r="S101" s="6">
        <f t="shared" si="24"/>
        <v>21000</v>
      </c>
      <c r="T101" s="37"/>
      <c r="U101" s="37">
        <f t="shared" si="25"/>
        <v>21000</v>
      </c>
      <c r="V101" s="37">
        <v>21000</v>
      </c>
      <c r="W101" s="37"/>
      <c r="X101" s="37"/>
      <c r="Y101" s="37">
        <f t="shared" si="19"/>
        <v>21000</v>
      </c>
      <c r="Z101" s="37"/>
      <c r="AA101" s="37">
        <f t="shared" si="27"/>
        <v>0</v>
      </c>
      <c r="AB101" s="37">
        <f t="shared" si="20"/>
        <v>21000</v>
      </c>
      <c r="AC101" s="37">
        <f t="shared" si="21"/>
        <v>0</v>
      </c>
      <c r="AD101" s="35"/>
      <c r="AE101" s="35"/>
      <c r="AF101" s="37"/>
      <c r="AG101" s="37"/>
      <c r="AH101" s="37"/>
      <c r="AI101" s="37"/>
      <c r="AJ101" s="37"/>
      <c r="AK101" s="37"/>
      <c r="AL101" s="37"/>
      <c r="AM101" s="37"/>
      <c r="AN101" s="37"/>
      <c r="AO101" s="37"/>
      <c r="AP101" s="35"/>
      <c r="AQ101" s="35"/>
      <c r="AR101" s="35"/>
      <c r="AS101" s="35"/>
      <c r="AT101" s="35"/>
      <c r="AU101" s="38"/>
      <c r="AV101" s="39"/>
      <c r="AX101" s="8">
        <v>1</v>
      </c>
    </row>
    <row r="102" spans="1:50" ht="13.5">
      <c r="A102" s="26"/>
      <c r="B102" s="26">
        <v>1</v>
      </c>
      <c r="C102" s="26">
        <v>73</v>
      </c>
      <c r="D102" s="27" t="s">
        <v>45</v>
      </c>
      <c r="E102" s="28" t="s">
        <v>46</v>
      </c>
      <c r="F102" s="28"/>
      <c r="G102" s="29"/>
      <c r="H102" s="30" t="s">
        <v>193</v>
      </c>
      <c r="I102" s="31" t="s">
        <v>194</v>
      </c>
      <c r="J102" s="31" t="s">
        <v>48</v>
      </c>
      <c r="K102" s="31" t="s">
        <v>194</v>
      </c>
      <c r="L102" s="32">
        <v>1.3027</v>
      </c>
      <c r="M102" s="33" t="s">
        <v>108</v>
      </c>
      <c r="N102" s="34" t="s">
        <v>50</v>
      </c>
      <c r="O102" s="35"/>
      <c r="P102" s="6">
        <v>23000</v>
      </c>
      <c r="Q102" s="37"/>
      <c r="R102" s="37"/>
      <c r="S102" s="6">
        <f t="shared" si="24"/>
        <v>23000</v>
      </c>
      <c r="T102" s="37"/>
      <c r="U102" s="37">
        <f t="shared" si="25"/>
        <v>23000</v>
      </c>
      <c r="V102" s="37">
        <v>23000</v>
      </c>
      <c r="W102" s="37"/>
      <c r="X102" s="37"/>
      <c r="Y102" s="37">
        <f t="shared" si="19"/>
        <v>23000</v>
      </c>
      <c r="Z102" s="37"/>
      <c r="AA102" s="37">
        <f t="shared" si="27"/>
        <v>0</v>
      </c>
      <c r="AB102" s="37">
        <f t="shared" si="20"/>
        <v>23000</v>
      </c>
      <c r="AC102" s="37">
        <f t="shared" si="21"/>
        <v>0</v>
      </c>
      <c r="AD102" s="35"/>
      <c r="AE102" s="35"/>
      <c r="AF102" s="37"/>
      <c r="AG102" s="37"/>
      <c r="AH102" s="37"/>
      <c r="AI102" s="37"/>
      <c r="AJ102" s="37"/>
      <c r="AK102" s="37"/>
      <c r="AL102" s="37"/>
      <c r="AM102" s="37"/>
      <c r="AN102" s="37"/>
      <c r="AO102" s="37"/>
      <c r="AP102" s="35"/>
      <c r="AQ102" s="35"/>
      <c r="AR102" s="35"/>
      <c r="AS102" s="35"/>
      <c r="AT102" s="35"/>
      <c r="AU102" s="38"/>
      <c r="AV102" s="39"/>
      <c r="AX102" s="8">
        <v>1</v>
      </c>
    </row>
    <row r="103" spans="1:48" ht="13.5">
      <c r="A103" s="26"/>
      <c r="B103" s="26">
        <v>1</v>
      </c>
      <c r="C103" s="26">
        <v>81</v>
      </c>
      <c r="D103" s="27" t="s">
        <v>45</v>
      </c>
      <c r="E103" s="28" t="s">
        <v>46</v>
      </c>
      <c r="F103" s="28"/>
      <c r="G103" s="29"/>
      <c r="H103" s="30" t="s">
        <v>195</v>
      </c>
      <c r="I103" s="31" t="s">
        <v>78</v>
      </c>
      <c r="J103" s="31" t="s">
        <v>48</v>
      </c>
      <c r="K103" s="31" t="s">
        <v>79</v>
      </c>
      <c r="L103" s="32">
        <v>1.2036</v>
      </c>
      <c r="M103" s="33" t="s">
        <v>55</v>
      </c>
      <c r="N103" s="34" t="s">
        <v>50</v>
      </c>
      <c r="O103" s="35">
        <v>335</v>
      </c>
      <c r="P103" s="6">
        <v>304000</v>
      </c>
      <c r="Q103" s="37"/>
      <c r="R103" s="37"/>
      <c r="S103" s="6">
        <f t="shared" si="24"/>
        <v>304000</v>
      </c>
      <c r="T103" s="37">
        <v>82064</v>
      </c>
      <c r="U103" s="37">
        <f t="shared" si="25"/>
        <v>221936</v>
      </c>
      <c r="V103" s="37">
        <v>304000</v>
      </c>
      <c r="W103" s="37"/>
      <c r="X103" s="37"/>
      <c r="Y103" s="37">
        <f t="shared" si="19"/>
        <v>304000</v>
      </c>
      <c r="Z103" s="37">
        <f>Y103*3%</f>
        <v>9120</v>
      </c>
      <c r="AA103" s="37">
        <f t="shared" si="27"/>
        <v>91184</v>
      </c>
      <c r="AB103" s="37">
        <f t="shared" si="20"/>
        <v>212816</v>
      </c>
      <c r="AC103" s="37">
        <f t="shared" si="21"/>
        <v>91184</v>
      </c>
      <c r="AD103" s="35">
        <f>SUM(AF103:AT103)</f>
        <v>335</v>
      </c>
      <c r="AE103" s="35">
        <f>O103-AD103</f>
        <v>0</v>
      </c>
      <c r="AF103" s="37">
        <v>31</v>
      </c>
      <c r="AG103" s="37"/>
      <c r="AH103" s="37"/>
      <c r="AI103" s="37"/>
      <c r="AJ103" s="37">
        <v>304</v>
      </c>
      <c r="AK103" s="37"/>
      <c r="AL103" s="37"/>
      <c r="AM103" s="37"/>
      <c r="AN103" s="37"/>
      <c r="AO103" s="37"/>
      <c r="AP103" s="35"/>
      <c r="AQ103" s="35"/>
      <c r="AR103" s="35"/>
      <c r="AS103" s="35"/>
      <c r="AT103" s="35"/>
      <c r="AU103" s="38"/>
      <c r="AV103" s="39"/>
    </row>
    <row r="104" spans="1:48" ht="13.5">
      <c r="A104" s="26"/>
      <c r="B104" s="26">
        <v>1</v>
      </c>
      <c r="C104" s="26">
        <v>82</v>
      </c>
      <c r="D104" s="27" t="s">
        <v>45</v>
      </c>
      <c r="E104" s="28" t="s">
        <v>46</v>
      </c>
      <c r="F104" s="28"/>
      <c r="G104" s="29"/>
      <c r="H104" s="30" t="s">
        <v>196</v>
      </c>
      <c r="I104" s="31" t="s">
        <v>78</v>
      </c>
      <c r="J104" s="31" t="s">
        <v>48</v>
      </c>
      <c r="K104" s="31" t="s">
        <v>79</v>
      </c>
      <c r="L104" s="32">
        <v>1.1645</v>
      </c>
      <c r="M104" s="33" t="s">
        <v>55</v>
      </c>
      <c r="N104" s="34" t="s">
        <v>50</v>
      </c>
      <c r="O104" s="35">
        <v>194</v>
      </c>
      <c r="P104" s="6">
        <v>186000</v>
      </c>
      <c r="Q104" s="37"/>
      <c r="R104" s="37"/>
      <c r="S104" s="6">
        <f t="shared" si="24"/>
        <v>186000</v>
      </c>
      <c r="T104" s="37">
        <v>50205</v>
      </c>
      <c r="U104" s="37">
        <f t="shared" si="25"/>
        <v>135795</v>
      </c>
      <c r="V104" s="37">
        <v>186000</v>
      </c>
      <c r="W104" s="37"/>
      <c r="X104" s="37"/>
      <c r="Y104" s="37">
        <f t="shared" si="19"/>
        <v>186000</v>
      </c>
      <c r="Z104" s="37">
        <f>Y104*3%</f>
        <v>5580</v>
      </c>
      <c r="AA104" s="37">
        <f t="shared" si="27"/>
        <v>55785</v>
      </c>
      <c r="AB104" s="37">
        <f t="shared" si="20"/>
        <v>130215</v>
      </c>
      <c r="AC104" s="37">
        <f t="shared" si="21"/>
        <v>55785</v>
      </c>
      <c r="AD104" s="35">
        <f>SUM(AF104:AT104)</f>
        <v>194</v>
      </c>
      <c r="AE104" s="35">
        <f>O104-AD104</f>
        <v>0</v>
      </c>
      <c r="AF104" s="37">
        <v>8</v>
      </c>
      <c r="AG104" s="37"/>
      <c r="AH104" s="37"/>
      <c r="AI104" s="37"/>
      <c r="AJ104" s="37">
        <v>186</v>
      </c>
      <c r="AK104" s="37"/>
      <c r="AL104" s="37"/>
      <c r="AM104" s="37"/>
      <c r="AN104" s="37"/>
      <c r="AO104" s="37"/>
      <c r="AP104" s="35"/>
      <c r="AQ104" s="35"/>
      <c r="AR104" s="35"/>
      <c r="AS104" s="35"/>
      <c r="AT104" s="35"/>
      <c r="AU104" s="38"/>
      <c r="AV104" s="39"/>
    </row>
    <row r="105" spans="1:48" ht="13.5">
      <c r="A105" s="26"/>
      <c r="B105" s="26">
        <v>1</v>
      </c>
      <c r="C105" s="26">
        <v>83</v>
      </c>
      <c r="D105" s="27" t="s">
        <v>45</v>
      </c>
      <c r="E105" s="28" t="s">
        <v>46</v>
      </c>
      <c r="F105" s="28"/>
      <c r="G105" s="29"/>
      <c r="H105" s="30" t="s">
        <v>197</v>
      </c>
      <c r="I105" s="31" t="s">
        <v>78</v>
      </c>
      <c r="J105" s="31" t="s">
        <v>48</v>
      </c>
      <c r="K105" s="31" t="s">
        <v>79</v>
      </c>
      <c r="L105" s="32">
        <v>1.1426</v>
      </c>
      <c r="M105" s="33" t="s">
        <v>55</v>
      </c>
      <c r="N105" s="34" t="s">
        <v>50</v>
      </c>
      <c r="O105" s="35">
        <v>443</v>
      </c>
      <c r="P105" s="6">
        <v>321000</v>
      </c>
      <c r="Q105" s="37"/>
      <c r="R105" s="37"/>
      <c r="S105" s="6">
        <f t="shared" si="24"/>
        <v>321000</v>
      </c>
      <c r="T105" s="37">
        <v>86655</v>
      </c>
      <c r="U105" s="37">
        <f t="shared" si="25"/>
        <v>234345</v>
      </c>
      <c r="V105" s="37">
        <v>321000</v>
      </c>
      <c r="W105" s="37"/>
      <c r="X105" s="37"/>
      <c r="Y105" s="37">
        <f t="shared" si="19"/>
        <v>321000</v>
      </c>
      <c r="Z105" s="37">
        <f>Y105*3%</f>
        <v>9630</v>
      </c>
      <c r="AA105" s="37">
        <f t="shared" si="27"/>
        <v>96285</v>
      </c>
      <c r="AB105" s="37">
        <f t="shared" si="20"/>
        <v>224715</v>
      </c>
      <c r="AC105" s="37">
        <f t="shared" si="21"/>
        <v>96285</v>
      </c>
      <c r="AD105" s="35">
        <f>SUM(AF105:AT105)</f>
        <v>443</v>
      </c>
      <c r="AE105" s="35">
        <f>O105-AD105</f>
        <v>0</v>
      </c>
      <c r="AF105" s="37">
        <v>122</v>
      </c>
      <c r="AG105" s="37"/>
      <c r="AH105" s="37"/>
      <c r="AI105" s="37"/>
      <c r="AJ105" s="37">
        <v>321</v>
      </c>
      <c r="AK105" s="37"/>
      <c r="AL105" s="37"/>
      <c r="AM105" s="37"/>
      <c r="AN105" s="37"/>
      <c r="AO105" s="37"/>
      <c r="AP105" s="35"/>
      <c r="AQ105" s="35"/>
      <c r="AR105" s="35"/>
      <c r="AS105" s="35"/>
      <c r="AT105" s="35"/>
      <c r="AU105" s="38"/>
      <c r="AV105" s="39"/>
    </row>
    <row r="106" spans="1:66" s="82" customFormat="1" ht="14.25">
      <c r="A106" s="57"/>
      <c r="B106" s="57">
        <v>1</v>
      </c>
      <c r="C106" s="57">
        <v>84</v>
      </c>
      <c r="D106" s="27" t="s">
        <v>45</v>
      </c>
      <c r="E106" s="28" t="s">
        <v>46</v>
      </c>
      <c r="F106" s="28"/>
      <c r="G106" s="29"/>
      <c r="H106" s="30" t="s">
        <v>198</v>
      </c>
      <c r="I106" s="31" t="s">
        <v>78</v>
      </c>
      <c r="J106" s="31" t="s">
        <v>48</v>
      </c>
      <c r="K106" s="31" t="s">
        <v>79</v>
      </c>
      <c r="L106" s="32">
        <v>1.1547</v>
      </c>
      <c r="M106" s="58" t="s">
        <v>55</v>
      </c>
      <c r="N106" s="59" t="s">
        <v>50</v>
      </c>
      <c r="O106" s="60">
        <v>19</v>
      </c>
      <c r="P106" s="61">
        <v>19000</v>
      </c>
      <c r="Q106" s="62"/>
      <c r="R106" s="62"/>
      <c r="S106" s="61">
        <f t="shared" si="24"/>
        <v>19000</v>
      </c>
      <c r="T106" s="62">
        <v>5121</v>
      </c>
      <c r="U106" s="62">
        <f t="shared" si="25"/>
        <v>13879</v>
      </c>
      <c r="V106" s="62">
        <v>19000</v>
      </c>
      <c r="W106" s="62"/>
      <c r="X106" s="62">
        <v>3130</v>
      </c>
      <c r="Y106" s="37">
        <f t="shared" si="19"/>
        <v>15870</v>
      </c>
      <c r="Z106" s="62">
        <f>Y106*3%</f>
        <v>476.09999999999997</v>
      </c>
      <c r="AA106" s="62">
        <v>5691</v>
      </c>
      <c r="AB106" s="37">
        <f t="shared" si="20"/>
        <v>10179</v>
      </c>
      <c r="AC106" s="37">
        <f t="shared" si="21"/>
        <v>5691</v>
      </c>
      <c r="AD106" s="60">
        <f>SUM(AF106:AT106)</f>
        <v>19</v>
      </c>
      <c r="AE106" s="60">
        <f>O106-AD106</f>
        <v>0</v>
      </c>
      <c r="AF106" s="62">
        <v>19</v>
      </c>
      <c r="AG106" s="62"/>
      <c r="AH106" s="62"/>
      <c r="AI106" s="62"/>
      <c r="AJ106" s="62"/>
      <c r="AK106" s="62"/>
      <c r="AL106" s="62"/>
      <c r="AM106" s="62"/>
      <c r="AN106" s="62"/>
      <c r="AO106" s="62"/>
      <c r="AP106" s="60"/>
      <c r="AQ106" s="60"/>
      <c r="AR106" s="60"/>
      <c r="AS106" s="60"/>
      <c r="AT106" s="60"/>
      <c r="AU106" s="63"/>
      <c r="AV106" s="64"/>
      <c r="AW106" s="65"/>
      <c r="AX106" s="65"/>
      <c r="AY106" s="65"/>
      <c r="AZ106" s="65"/>
      <c r="BA106" s="65"/>
      <c r="BB106" s="65"/>
      <c r="BC106" s="65"/>
      <c r="BD106" s="65"/>
      <c r="BE106" s="65"/>
      <c r="BF106" s="65"/>
      <c r="BG106" s="65"/>
      <c r="BH106" s="65"/>
      <c r="BI106" s="65"/>
      <c r="BJ106" s="65"/>
      <c r="BK106" s="65"/>
      <c r="BL106" s="65"/>
      <c r="BM106" s="65"/>
      <c r="BN106" s="65"/>
    </row>
    <row r="107" spans="1:48" ht="13.5">
      <c r="A107" s="26"/>
      <c r="B107" s="26"/>
      <c r="C107" s="26"/>
      <c r="D107" s="27" t="s">
        <v>45</v>
      </c>
      <c r="E107" s="28" t="s">
        <v>46</v>
      </c>
      <c r="F107" s="28"/>
      <c r="G107" s="29"/>
      <c r="H107" s="30" t="s">
        <v>199</v>
      </c>
      <c r="I107" s="31" t="s">
        <v>200</v>
      </c>
      <c r="J107" s="31" t="s">
        <v>48</v>
      </c>
      <c r="K107" s="31" t="s">
        <v>201</v>
      </c>
      <c r="L107" s="32">
        <v>1.3037</v>
      </c>
      <c r="M107" s="33" t="s">
        <v>55</v>
      </c>
      <c r="N107" s="34" t="s">
        <v>50</v>
      </c>
      <c r="O107" s="35"/>
      <c r="Q107" s="37"/>
      <c r="R107" s="37"/>
      <c r="T107" s="37"/>
      <c r="U107" s="37"/>
      <c r="V107" s="37"/>
      <c r="W107" s="37"/>
      <c r="X107" s="37"/>
      <c r="Y107" s="37">
        <f t="shared" si="19"/>
        <v>0</v>
      </c>
      <c r="Z107" s="37"/>
      <c r="AA107" s="37"/>
      <c r="AB107" s="37">
        <f t="shared" si="20"/>
        <v>0</v>
      </c>
      <c r="AC107" s="37">
        <f t="shared" si="21"/>
        <v>0</v>
      </c>
      <c r="AD107" s="35"/>
      <c r="AE107" s="35"/>
      <c r="AF107" s="37"/>
      <c r="AG107" s="37"/>
      <c r="AH107" s="37"/>
      <c r="AI107" s="37"/>
      <c r="AJ107" s="37"/>
      <c r="AK107" s="37"/>
      <c r="AL107" s="37"/>
      <c r="AM107" s="37"/>
      <c r="AN107" s="37"/>
      <c r="AO107" s="37"/>
      <c r="AP107" s="35"/>
      <c r="AQ107" s="35"/>
      <c r="AR107" s="35"/>
      <c r="AS107" s="35"/>
      <c r="AT107" s="35"/>
      <c r="AU107" s="38"/>
      <c r="AV107" s="39"/>
    </row>
    <row r="108" spans="1:48" ht="13.5">
      <c r="A108" s="26"/>
      <c r="B108" s="26">
        <v>1</v>
      </c>
      <c r="C108" s="26">
        <v>85</v>
      </c>
      <c r="D108" s="27" t="s">
        <v>45</v>
      </c>
      <c r="E108" s="28" t="s">
        <v>51</v>
      </c>
      <c r="F108" s="28" t="s">
        <v>45</v>
      </c>
      <c r="G108" s="29" t="s">
        <v>64</v>
      </c>
      <c r="H108" s="30" t="s">
        <v>202</v>
      </c>
      <c r="I108" s="31" t="s">
        <v>78</v>
      </c>
      <c r="J108" s="31" t="s">
        <v>48</v>
      </c>
      <c r="K108" s="31" t="s">
        <v>79</v>
      </c>
      <c r="L108" s="32">
        <v>1.3736</v>
      </c>
      <c r="M108" s="33" t="s">
        <v>55</v>
      </c>
      <c r="N108" s="34" t="s">
        <v>50</v>
      </c>
      <c r="O108" s="35">
        <v>167</v>
      </c>
      <c r="P108" s="6">
        <v>146000</v>
      </c>
      <c r="Q108" s="37"/>
      <c r="R108" s="37"/>
      <c r="S108" s="6">
        <f aca="true" t="shared" si="28" ref="S108:S130">SUM(P108+Q108-R108)</f>
        <v>146000</v>
      </c>
      <c r="T108" s="37">
        <v>39417</v>
      </c>
      <c r="U108" s="37">
        <f aca="true" t="shared" si="29" ref="U108:U130">SUM(S108-T108)</f>
        <v>106583</v>
      </c>
      <c r="V108" s="37">
        <v>146000</v>
      </c>
      <c r="W108" s="37"/>
      <c r="X108" s="37"/>
      <c r="Y108" s="37">
        <f t="shared" si="19"/>
        <v>146000</v>
      </c>
      <c r="Z108" s="37">
        <f>Y108*3%</f>
        <v>4380</v>
      </c>
      <c r="AA108" s="37">
        <f aca="true" t="shared" si="30" ref="AA108:AA125">T108+Z108</f>
        <v>43797</v>
      </c>
      <c r="AB108" s="37">
        <f t="shared" si="20"/>
        <v>102203</v>
      </c>
      <c r="AC108" s="37">
        <f t="shared" si="21"/>
        <v>43797</v>
      </c>
      <c r="AD108" s="35">
        <f>SUM(AF108:AT108)</f>
        <v>167</v>
      </c>
      <c r="AE108" s="35">
        <f>O108-AD108</f>
        <v>0</v>
      </c>
      <c r="AF108" s="37">
        <v>21</v>
      </c>
      <c r="AG108" s="37"/>
      <c r="AH108" s="37"/>
      <c r="AI108" s="37"/>
      <c r="AJ108" s="37">
        <v>146</v>
      </c>
      <c r="AK108" s="37"/>
      <c r="AL108" s="37"/>
      <c r="AM108" s="37"/>
      <c r="AN108" s="37"/>
      <c r="AO108" s="37"/>
      <c r="AP108" s="37"/>
      <c r="AQ108" s="37"/>
      <c r="AR108" s="37"/>
      <c r="AS108" s="37"/>
      <c r="AT108" s="35"/>
      <c r="AU108" s="38"/>
      <c r="AV108" s="39"/>
    </row>
    <row r="109" spans="1:48" ht="13.5">
      <c r="A109" s="26"/>
      <c r="B109" s="26">
        <v>1</v>
      </c>
      <c r="C109" s="26">
        <v>86</v>
      </c>
      <c r="D109" s="27" t="s">
        <v>45</v>
      </c>
      <c r="E109" s="28" t="s">
        <v>46</v>
      </c>
      <c r="F109" s="28"/>
      <c r="G109" s="29"/>
      <c r="H109" s="30" t="s">
        <v>203</v>
      </c>
      <c r="I109" s="31" t="s">
        <v>78</v>
      </c>
      <c r="J109" s="31" t="s">
        <v>48</v>
      </c>
      <c r="K109" s="31" t="s">
        <v>79</v>
      </c>
      <c r="L109" s="32">
        <v>1.0791</v>
      </c>
      <c r="M109" s="33" t="s">
        <v>55</v>
      </c>
      <c r="N109" s="34" t="s">
        <v>50</v>
      </c>
      <c r="O109" s="35">
        <v>425</v>
      </c>
      <c r="P109" s="6">
        <v>416000</v>
      </c>
      <c r="Q109" s="37"/>
      <c r="R109" s="37"/>
      <c r="S109" s="6">
        <f t="shared" si="28"/>
        <v>416000</v>
      </c>
      <c r="T109" s="37">
        <v>112302</v>
      </c>
      <c r="U109" s="37">
        <f t="shared" si="29"/>
        <v>303698</v>
      </c>
      <c r="V109" s="37">
        <v>416000</v>
      </c>
      <c r="W109" s="37"/>
      <c r="X109" s="37"/>
      <c r="Y109" s="37">
        <f t="shared" si="19"/>
        <v>416000</v>
      </c>
      <c r="Z109" s="37">
        <f>Y109*3%</f>
        <v>12480</v>
      </c>
      <c r="AA109" s="37">
        <f t="shared" si="30"/>
        <v>124782</v>
      </c>
      <c r="AB109" s="37">
        <f t="shared" si="20"/>
        <v>291218</v>
      </c>
      <c r="AC109" s="37">
        <f t="shared" si="21"/>
        <v>124782</v>
      </c>
      <c r="AD109" s="35">
        <f>SUM(AF109:AT109)</f>
        <v>425</v>
      </c>
      <c r="AE109" s="35">
        <f>O109-AD109</f>
        <v>0</v>
      </c>
      <c r="AF109" s="37">
        <v>9</v>
      </c>
      <c r="AG109" s="37"/>
      <c r="AH109" s="37"/>
      <c r="AI109" s="37"/>
      <c r="AJ109" s="37">
        <v>416</v>
      </c>
      <c r="AK109" s="37"/>
      <c r="AL109" s="37"/>
      <c r="AM109" s="37"/>
      <c r="AN109" s="37"/>
      <c r="AO109" s="37"/>
      <c r="AP109" s="35"/>
      <c r="AQ109" s="35"/>
      <c r="AR109" s="35"/>
      <c r="AS109" s="35"/>
      <c r="AT109" s="35"/>
      <c r="AU109" s="38"/>
      <c r="AV109" s="39"/>
    </row>
    <row r="110" spans="1:50" ht="13.5">
      <c r="A110" s="26"/>
      <c r="B110" s="26">
        <v>1</v>
      </c>
      <c r="C110" s="26">
        <v>87</v>
      </c>
      <c r="D110" s="27" t="s">
        <v>45</v>
      </c>
      <c r="E110" s="28" t="s">
        <v>46</v>
      </c>
      <c r="F110" s="28"/>
      <c r="G110" s="29"/>
      <c r="H110" s="30" t="s">
        <v>204</v>
      </c>
      <c r="I110" s="31" t="s">
        <v>78</v>
      </c>
      <c r="J110" s="31" t="s">
        <v>48</v>
      </c>
      <c r="K110" s="31" t="s">
        <v>79</v>
      </c>
      <c r="L110" s="32">
        <v>1.1021</v>
      </c>
      <c r="M110" s="33" t="s">
        <v>55</v>
      </c>
      <c r="N110" s="34" t="s">
        <v>50</v>
      </c>
      <c r="O110" s="35">
        <v>276</v>
      </c>
      <c r="P110" s="6">
        <v>253000</v>
      </c>
      <c r="Q110" s="37"/>
      <c r="R110" s="37"/>
      <c r="S110" s="6">
        <f t="shared" si="28"/>
        <v>253000</v>
      </c>
      <c r="T110" s="37">
        <v>68300</v>
      </c>
      <c r="U110" s="37">
        <f t="shared" si="29"/>
        <v>184700</v>
      </c>
      <c r="V110" s="37">
        <v>253000</v>
      </c>
      <c r="W110" s="37"/>
      <c r="X110" s="37"/>
      <c r="Y110" s="37">
        <f t="shared" si="19"/>
        <v>253000</v>
      </c>
      <c r="Z110" s="37">
        <f>Y110*3%</f>
        <v>7590</v>
      </c>
      <c r="AA110" s="37">
        <f t="shared" si="30"/>
        <v>75890</v>
      </c>
      <c r="AB110" s="37">
        <f t="shared" si="20"/>
        <v>177110</v>
      </c>
      <c r="AC110" s="37">
        <f t="shared" si="21"/>
        <v>75890</v>
      </c>
      <c r="AD110" s="35">
        <f>SUM(AF110:AT110)</f>
        <v>276</v>
      </c>
      <c r="AE110" s="35">
        <f>O110-AD110</f>
        <v>0</v>
      </c>
      <c r="AF110" s="37">
        <v>23</v>
      </c>
      <c r="AG110" s="37"/>
      <c r="AH110" s="37"/>
      <c r="AI110" s="37"/>
      <c r="AJ110" s="37">
        <v>253</v>
      </c>
      <c r="AK110" s="37"/>
      <c r="AL110" s="37"/>
      <c r="AM110" s="37"/>
      <c r="AN110" s="37"/>
      <c r="AO110" s="37"/>
      <c r="AP110" s="35"/>
      <c r="AQ110" s="35"/>
      <c r="AR110" s="35"/>
      <c r="AS110" s="35"/>
      <c r="AT110" s="35"/>
      <c r="AU110" s="38"/>
      <c r="AV110" s="39"/>
      <c r="AX110" s="8">
        <v>1</v>
      </c>
    </row>
    <row r="111" spans="1:48" ht="13.5">
      <c r="A111" s="26"/>
      <c r="B111" s="26">
        <v>1</v>
      </c>
      <c r="C111" s="26">
        <v>79</v>
      </c>
      <c r="D111" s="27" t="s">
        <v>45</v>
      </c>
      <c r="E111" s="28" t="s">
        <v>141</v>
      </c>
      <c r="F111" s="28" t="s">
        <v>45</v>
      </c>
      <c r="G111" s="29" t="s">
        <v>52</v>
      </c>
      <c r="H111" s="30" t="s">
        <v>205</v>
      </c>
      <c r="I111" s="31" t="s">
        <v>206</v>
      </c>
      <c r="J111" s="31" t="s">
        <v>48</v>
      </c>
      <c r="K111" s="29" t="s">
        <v>189</v>
      </c>
      <c r="L111" s="66" t="s">
        <v>207</v>
      </c>
      <c r="M111" s="33" t="s">
        <v>108</v>
      </c>
      <c r="N111" s="34" t="s">
        <v>50</v>
      </c>
      <c r="O111" s="35"/>
      <c r="P111" s="6">
        <v>11029000</v>
      </c>
      <c r="Q111" s="37"/>
      <c r="R111" s="37"/>
      <c r="S111" s="6">
        <f t="shared" si="28"/>
        <v>11029000</v>
      </c>
      <c r="T111" s="37"/>
      <c r="U111" s="37">
        <f t="shared" si="29"/>
        <v>11029000</v>
      </c>
      <c r="V111" s="37">
        <v>11029000</v>
      </c>
      <c r="W111" s="37"/>
      <c r="X111" s="37"/>
      <c r="Y111" s="37">
        <f t="shared" si="19"/>
        <v>11029000</v>
      </c>
      <c r="Z111" s="37"/>
      <c r="AA111" s="37">
        <f t="shared" si="30"/>
        <v>0</v>
      </c>
      <c r="AB111" s="37">
        <f t="shared" si="20"/>
        <v>11029000</v>
      </c>
      <c r="AC111" s="37">
        <f t="shared" si="21"/>
        <v>0</v>
      </c>
      <c r="AD111" s="35"/>
      <c r="AE111" s="35"/>
      <c r="AF111" s="37"/>
      <c r="AG111" s="37"/>
      <c r="AH111" s="37"/>
      <c r="AI111" s="37"/>
      <c r="AJ111" s="37"/>
      <c r="AK111" s="37"/>
      <c r="AL111" s="37"/>
      <c r="AM111" s="37"/>
      <c r="AN111" s="37"/>
      <c r="AO111" s="37"/>
      <c r="AP111" s="35"/>
      <c r="AQ111" s="35"/>
      <c r="AR111" s="35"/>
      <c r="AS111" s="35"/>
      <c r="AT111" s="35"/>
      <c r="AU111" s="38"/>
      <c r="AV111" s="39"/>
    </row>
    <row r="112" spans="1:48" ht="13.5">
      <c r="A112" s="26"/>
      <c r="B112" s="26">
        <v>1</v>
      </c>
      <c r="C112" s="26">
        <v>90</v>
      </c>
      <c r="D112" s="27" t="s">
        <v>45</v>
      </c>
      <c r="E112" s="28" t="s">
        <v>51</v>
      </c>
      <c r="F112" s="28" t="s">
        <v>45</v>
      </c>
      <c r="G112" s="29" t="s">
        <v>52</v>
      </c>
      <c r="H112" s="30" t="s">
        <v>208</v>
      </c>
      <c r="I112" s="31" t="s">
        <v>209</v>
      </c>
      <c r="J112" s="31" t="s">
        <v>48</v>
      </c>
      <c r="K112" s="31" t="s">
        <v>130</v>
      </c>
      <c r="L112" s="32">
        <v>0.7606</v>
      </c>
      <c r="M112" s="33" t="s">
        <v>55</v>
      </c>
      <c r="N112" s="34" t="s">
        <v>50</v>
      </c>
      <c r="O112" s="35">
        <v>3</v>
      </c>
      <c r="P112" s="6">
        <v>3000</v>
      </c>
      <c r="Q112" s="37"/>
      <c r="R112" s="37"/>
      <c r="S112" s="6">
        <f t="shared" si="28"/>
        <v>3000</v>
      </c>
      <c r="T112" s="37">
        <v>799</v>
      </c>
      <c r="U112" s="37">
        <f t="shared" si="29"/>
        <v>2201</v>
      </c>
      <c r="V112" s="37">
        <v>3000</v>
      </c>
      <c r="W112" s="37"/>
      <c r="X112" s="37"/>
      <c r="Y112" s="37">
        <f t="shared" si="19"/>
        <v>3000</v>
      </c>
      <c r="Z112" s="37">
        <f>Y112*3%</f>
        <v>90</v>
      </c>
      <c r="AA112" s="37">
        <f t="shared" si="30"/>
        <v>889</v>
      </c>
      <c r="AB112" s="37">
        <f t="shared" si="20"/>
        <v>2111</v>
      </c>
      <c r="AC112" s="37">
        <f t="shared" si="21"/>
        <v>889</v>
      </c>
      <c r="AD112" s="35">
        <f>SUM(AF112:AT112)</f>
        <v>3</v>
      </c>
      <c r="AE112" s="35">
        <f>O112-AD112</f>
        <v>0</v>
      </c>
      <c r="AF112" s="37">
        <v>3</v>
      </c>
      <c r="AG112" s="37"/>
      <c r="AH112" s="37"/>
      <c r="AI112" s="37"/>
      <c r="AJ112" s="37"/>
      <c r="AK112" s="37"/>
      <c r="AL112" s="37"/>
      <c r="AM112" s="37"/>
      <c r="AN112" s="37"/>
      <c r="AO112" s="37"/>
      <c r="AP112" s="35"/>
      <c r="AQ112" s="35"/>
      <c r="AR112" s="35"/>
      <c r="AS112" s="35"/>
      <c r="AT112" s="35"/>
      <c r="AU112" s="38"/>
      <c r="AV112" s="39"/>
    </row>
    <row r="113" spans="1:50" ht="13.5">
      <c r="A113" s="26"/>
      <c r="B113" s="26">
        <v>1</v>
      </c>
      <c r="C113" s="26">
        <v>92</v>
      </c>
      <c r="D113" s="27" t="s">
        <v>45</v>
      </c>
      <c r="E113" s="28" t="s">
        <v>51</v>
      </c>
      <c r="F113" s="28" t="s">
        <v>45</v>
      </c>
      <c r="G113" s="29" t="s">
        <v>52</v>
      </c>
      <c r="H113" s="30" t="s">
        <v>210</v>
      </c>
      <c r="I113" s="31" t="s">
        <v>211</v>
      </c>
      <c r="J113" s="31" t="s">
        <v>48</v>
      </c>
      <c r="K113" s="31" t="s">
        <v>130</v>
      </c>
      <c r="L113" s="32">
        <v>0.0429</v>
      </c>
      <c r="M113" s="33" t="s">
        <v>55</v>
      </c>
      <c r="N113" s="34" t="s">
        <v>50</v>
      </c>
      <c r="O113" s="35">
        <v>439</v>
      </c>
      <c r="P113" s="6">
        <v>259000</v>
      </c>
      <c r="Q113" s="37"/>
      <c r="R113" s="37"/>
      <c r="S113" s="6">
        <f t="shared" si="28"/>
        <v>259000</v>
      </c>
      <c r="T113" s="37">
        <v>69913</v>
      </c>
      <c r="U113" s="37">
        <f t="shared" si="29"/>
        <v>189087</v>
      </c>
      <c r="V113" s="37">
        <v>259000</v>
      </c>
      <c r="W113" s="37"/>
      <c r="X113" s="37"/>
      <c r="Y113" s="37">
        <f t="shared" si="19"/>
        <v>259000</v>
      </c>
      <c r="Z113" s="37">
        <f>Y113*3%</f>
        <v>7770</v>
      </c>
      <c r="AA113" s="37">
        <f t="shared" si="30"/>
        <v>77683</v>
      </c>
      <c r="AB113" s="37">
        <f t="shared" si="20"/>
        <v>181317</v>
      </c>
      <c r="AC113" s="37">
        <f t="shared" si="21"/>
        <v>77683</v>
      </c>
      <c r="AD113" s="35">
        <f>SUM(AF113:AT113)</f>
        <v>439</v>
      </c>
      <c r="AE113" s="35">
        <f>O113-AD113</f>
        <v>0</v>
      </c>
      <c r="AF113" s="37">
        <v>45</v>
      </c>
      <c r="AG113" s="37"/>
      <c r="AH113" s="37"/>
      <c r="AI113" s="37">
        <v>135</v>
      </c>
      <c r="AJ113" s="37">
        <v>259</v>
      </c>
      <c r="AK113" s="37"/>
      <c r="AL113" s="37"/>
      <c r="AM113" s="37"/>
      <c r="AN113" s="37"/>
      <c r="AO113" s="37"/>
      <c r="AP113" s="35"/>
      <c r="AQ113" s="35"/>
      <c r="AR113" s="35"/>
      <c r="AS113" s="35"/>
      <c r="AT113" s="35"/>
      <c r="AU113" s="38"/>
      <c r="AV113" s="39"/>
      <c r="AX113" s="8">
        <v>1</v>
      </c>
    </row>
    <row r="114" spans="1:48" ht="13.5">
      <c r="A114" s="26"/>
      <c r="B114" s="26">
        <v>1</v>
      </c>
      <c r="C114" s="26">
        <v>82</v>
      </c>
      <c r="D114" s="27" t="s">
        <v>45</v>
      </c>
      <c r="E114" s="28" t="s">
        <v>51</v>
      </c>
      <c r="F114" s="28" t="s">
        <v>45</v>
      </c>
      <c r="G114" s="29" t="s">
        <v>52</v>
      </c>
      <c r="H114" s="30" t="s">
        <v>212</v>
      </c>
      <c r="I114" s="31" t="s">
        <v>213</v>
      </c>
      <c r="J114" s="31" t="s">
        <v>48</v>
      </c>
      <c r="K114" s="31" t="s">
        <v>130</v>
      </c>
      <c r="L114" s="32">
        <v>0.0396</v>
      </c>
      <c r="M114" s="33" t="s">
        <v>108</v>
      </c>
      <c r="N114" s="34" t="s">
        <v>50</v>
      </c>
      <c r="O114" s="35"/>
      <c r="P114" s="6">
        <v>219000</v>
      </c>
      <c r="Q114" s="37"/>
      <c r="R114" s="37"/>
      <c r="S114" s="6">
        <f t="shared" si="28"/>
        <v>219000</v>
      </c>
      <c r="T114" s="37"/>
      <c r="U114" s="37">
        <f t="shared" si="29"/>
        <v>219000</v>
      </c>
      <c r="V114" s="37">
        <v>219000</v>
      </c>
      <c r="W114" s="37"/>
      <c r="X114" s="37"/>
      <c r="Y114" s="37">
        <f t="shared" si="19"/>
        <v>219000</v>
      </c>
      <c r="Z114" s="37"/>
      <c r="AA114" s="37">
        <f t="shared" si="30"/>
        <v>0</v>
      </c>
      <c r="AB114" s="37">
        <f t="shared" si="20"/>
        <v>219000</v>
      </c>
      <c r="AC114" s="37">
        <f t="shared" si="21"/>
        <v>0</v>
      </c>
      <c r="AD114" s="35"/>
      <c r="AE114" s="35"/>
      <c r="AF114" s="37"/>
      <c r="AG114" s="37"/>
      <c r="AH114" s="37"/>
      <c r="AI114" s="37"/>
      <c r="AJ114" s="37"/>
      <c r="AK114" s="37"/>
      <c r="AL114" s="37"/>
      <c r="AM114" s="37"/>
      <c r="AN114" s="37"/>
      <c r="AO114" s="37"/>
      <c r="AP114" s="35"/>
      <c r="AQ114" s="35"/>
      <c r="AR114" s="35"/>
      <c r="AS114" s="35"/>
      <c r="AT114" s="35"/>
      <c r="AU114" s="38"/>
      <c r="AV114" s="39"/>
    </row>
    <row r="115" spans="1:48" ht="13.5">
      <c r="A115" s="26"/>
      <c r="B115" s="26">
        <v>1</v>
      </c>
      <c r="C115" s="26">
        <v>83</v>
      </c>
      <c r="D115" s="27" t="s">
        <v>45</v>
      </c>
      <c r="E115" s="28" t="s">
        <v>51</v>
      </c>
      <c r="F115" s="28" t="s">
        <v>45</v>
      </c>
      <c r="G115" s="29" t="s">
        <v>52</v>
      </c>
      <c r="H115" s="30" t="s">
        <v>214</v>
      </c>
      <c r="I115" s="31" t="s">
        <v>215</v>
      </c>
      <c r="J115" s="31" t="s">
        <v>48</v>
      </c>
      <c r="K115" s="31" t="s">
        <v>67</v>
      </c>
      <c r="L115" s="32">
        <v>0.1084</v>
      </c>
      <c r="M115" s="33" t="s">
        <v>108</v>
      </c>
      <c r="N115" s="34" t="s">
        <v>50</v>
      </c>
      <c r="O115" s="35"/>
      <c r="P115" s="6">
        <v>457000</v>
      </c>
      <c r="Q115" s="37"/>
      <c r="R115" s="37"/>
      <c r="S115" s="6">
        <f t="shared" si="28"/>
        <v>457000</v>
      </c>
      <c r="T115" s="37"/>
      <c r="U115" s="37">
        <f t="shared" si="29"/>
        <v>457000</v>
      </c>
      <c r="V115" s="37">
        <v>457000</v>
      </c>
      <c r="W115" s="37"/>
      <c r="X115" s="37"/>
      <c r="Y115" s="37">
        <f t="shared" si="19"/>
        <v>457000</v>
      </c>
      <c r="Z115" s="37"/>
      <c r="AA115" s="37">
        <f t="shared" si="30"/>
        <v>0</v>
      </c>
      <c r="AB115" s="37">
        <f t="shared" si="20"/>
        <v>457000</v>
      </c>
      <c r="AC115" s="37">
        <f t="shared" si="21"/>
        <v>0</v>
      </c>
      <c r="AD115" s="35"/>
      <c r="AE115" s="35"/>
      <c r="AF115" s="37"/>
      <c r="AG115" s="37"/>
      <c r="AH115" s="37"/>
      <c r="AI115" s="37"/>
      <c r="AJ115" s="37"/>
      <c r="AK115" s="37"/>
      <c r="AL115" s="37"/>
      <c r="AM115" s="37"/>
      <c r="AN115" s="37"/>
      <c r="AO115" s="37"/>
      <c r="AP115" s="35"/>
      <c r="AQ115" s="35"/>
      <c r="AR115" s="35"/>
      <c r="AS115" s="35"/>
      <c r="AT115" s="35"/>
      <c r="AU115" s="38"/>
      <c r="AV115" s="39"/>
    </row>
    <row r="116" spans="1:48" ht="13.5">
      <c r="A116" s="26"/>
      <c r="B116" s="26">
        <v>1</v>
      </c>
      <c r="C116" s="26">
        <v>84</v>
      </c>
      <c r="D116" s="27" t="s">
        <v>45</v>
      </c>
      <c r="E116" s="28" t="s">
        <v>51</v>
      </c>
      <c r="F116" s="28" t="s">
        <v>45</v>
      </c>
      <c r="G116" s="29" t="s">
        <v>52</v>
      </c>
      <c r="H116" s="30" t="s">
        <v>216</v>
      </c>
      <c r="I116" s="31" t="s">
        <v>217</v>
      </c>
      <c r="J116" s="31" t="s">
        <v>48</v>
      </c>
      <c r="K116" s="29" t="s">
        <v>130</v>
      </c>
      <c r="L116" s="32">
        <v>0.0055</v>
      </c>
      <c r="M116" s="33" t="s">
        <v>108</v>
      </c>
      <c r="N116" s="34" t="s">
        <v>50</v>
      </c>
      <c r="O116" s="35"/>
      <c r="P116" s="6">
        <v>32536000</v>
      </c>
      <c r="Q116" s="37"/>
      <c r="R116" s="37"/>
      <c r="S116" s="6">
        <f t="shared" si="28"/>
        <v>32536000</v>
      </c>
      <c r="T116" s="37"/>
      <c r="U116" s="37">
        <f t="shared" si="29"/>
        <v>32536000</v>
      </c>
      <c r="V116" s="37">
        <v>32536000</v>
      </c>
      <c r="W116" s="37"/>
      <c r="X116" s="37"/>
      <c r="Y116" s="37">
        <f t="shared" si="19"/>
        <v>32536000</v>
      </c>
      <c r="Z116" s="37"/>
      <c r="AA116" s="37">
        <f t="shared" si="30"/>
        <v>0</v>
      </c>
      <c r="AB116" s="37">
        <f t="shared" si="20"/>
        <v>32536000</v>
      </c>
      <c r="AC116" s="37">
        <f t="shared" si="21"/>
        <v>0</v>
      </c>
      <c r="AD116" s="35"/>
      <c r="AE116" s="35"/>
      <c r="AF116" s="37"/>
      <c r="AG116" s="37"/>
      <c r="AH116" s="37"/>
      <c r="AI116" s="37"/>
      <c r="AJ116" s="37"/>
      <c r="AK116" s="37"/>
      <c r="AL116" s="37"/>
      <c r="AM116" s="37"/>
      <c r="AN116" s="37"/>
      <c r="AO116" s="37"/>
      <c r="AP116" s="35"/>
      <c r="AQ116" s="35"/>
      <c r="AR116" s="35"/>
      <c r="AS116" s="35"/>
      <c r="AT116" s="35"/>
      <c r="AU116" s="38"/>
      <c r="AV116" s="39"/>
    </row>
    <row r="117" spans="1:50" ht="13.5">
      <c r="A117" s="26"/>
      <c r="B117" s="26">
        <v>1</v>
      </c>
      <c r="C117" s="26">
        <v>95</v>
      </c>
      <c r="D117" s="27" t="s">
        <v>45</v>
      </c>
      <c r="E117" s="28" t="s">
        <v>51</v>
      </c>
      <c r="F117" s="28" t="s">
        <v>45</v>
      </c>
      <c r="G117" s="29" t="s">
        <v>52</v>
      </c>
      <c r="H117" s="30" t="s">
        <v>218</v>
      </c>
      <c r="I117" s="31" t="s">
        <v>219</v>
      </c>
      <c r="J117" s="31" t="s">
        <v>48</v>
      </c>
      <c r="K117" s="31" t="s">
        <v>61</v>
      </c>
      <c r="L117" s="32">
        <v>0.0151</v>
      </c>
      <c r="M117" s="33" t="s">
        <v>55</v>
      </c>
      <c r="N117" s="34" t="s">
        <v>50</v>
      </c>
      <c r="O117" s="35">
        <v>167</v>
      </c>
      <c r="P117" s="6">
        <v>146000</v>
      </c>
      <c r="Q117" s="37"/>
      <c r="R117" s="37"/>
      <c r="S117" s="6">
        <f t="shared" si="28"/>
        <v>146000</v>
      </c>
      <c r="T117" s="37">
        <v>39417</v>
      </c>
      <c r="U117" s="37">
        <f t="shared" si="29"/>
        <v>106583</v>
      </c>
      <c r="V117" s="37">
        <v>146000</v>
      </c>
      <c r="W117" s="37"/>
      <c r="X117" s="37"/>
      <c r="Y117" s="37">
        <f t="shared" si="19"/>
        <v>146000</v>
      </c>
      <c r="Z117" s="37">
        <f>Y117*3%</f>
        <v>4380</v>
      </c>
      <c r="AA117" s="37">
        <f t="shared" si="30"/>
        <v>43797</v>
      </c>
      <c r="AB117" s="37">
        <f t="shared" si="20"/>
        <v>102203</v>
      </c>
      <c r="AC117" s="37">
        <f t="shared" si="21"/>
        <v>43797</v>
      </c>
      <c r="AD117" s="35">
        <f>SUM(AF117:AT117)</f>
        <v>167</v>
      </c>
      <c r="AE117" s="35">
        <f>O117-AD117</f>
        <v>0</v>
      </c>
      <c r="AF117" s="37">
        <v>21</v>
      </c>
      <c r="AG117" s="37"/>
      <c r="AH117" s="37"/>
      <c r="AI117" s="37"/>
      <c r="AJ117" s="37">
        <v>146</v>
      </c>
      <c r="AK117" s="37"/>
      <c r="AL117" s="37"/>
      <c r="AM117" s="37"/>
      <c r="AN117" s="37"/>
      <c r="AO117" s="37"/>
      <c r="AP117" s="35"/>
      <c r="AQ117" s="35"/>
      <c r="AR117" s="35"/>
      <c r="AS117" s="35"/>
      <c r="AT117" s="35"/>
      <c r="AU117" s="38"/>
      <c r="AV117" s="39"/>
      <c r="AX117" s="8">
        <v>1</v>
      </c>
    </row>
    <row r="118" spans="1:50" ht="13.5">
      <c r="A118" s="26"/>
      <c r="B118" s="26">
        <v>1</v>
      </c>
      <c r="C118" s="26">
        <v>96</v>
      </c>
      <c r="D118" s="27" t="s">
        <v>45</v>
      </c>
      <c r="E118" s="28" t="s">
        <v>51</v>
      </c>
      <c r="F118" s="28" t="s">
        <v>45</v>
      </c>
      <c r="G118" s="29" t="s">
        <v>52</v>
      </c>
      <c r="H118" s="30" t="s">
        <v>220</v>
      </c>
      <c r="I118" s="31" t="s">
        <v>219</v>
      </c>
      <c r="J118" s="31" t="s">
        <v>48</v>
      </c>
      <c r="K118" s="31" t="s">
        <v>79</v>
      </c>
      <c r="L118" s="32">
        <v>0.0315</v>
      </c>
      <c r="M118" s="33" t="s">
        <v>55</v>
      </c>
      <c r="N118" s="34" t="s">
        <v>50</v>
      </c>
      <c r="O118" s="35">
        <v>169</v>
      </c>
      <c r="P118" s="6">
        <v>146000</v>
      </c>
      <c r="Q118" s="37"/>
      <c r="R118" s="37"/>
      <c r="S118" s="6">
        <f t="shared" si="28"/>
        <v>146000</v>
      </c>
      <c r="T118" s="37">
        <v>39417</v>
      </c>
      <c r="U118" s="37">
        <f t="shared" si="29"/>
        <v>106583</v>
      </c>
      <c r="V118" s="37">
        <v>146000</v>
      </c>
      <c r="W118" s="37"/>
      <c r="X118" s="37"/>
      <c r="Y118" s="37">
        <f t="shared" si="19"/>
        <v>146000</v>
      </c>
      <c r="Z118" s="37">
        <f>Y118*3%</f>
        <v>4380</v>
      </c>
      <c r="AA118" s="37">
        <f t="shared" si="30"/>
        <v>43797</v>
      </c>
      <c r="AB118" s="37">
        <f t="shared" si="20"/>
        <v>102203</v>
      </c>
      <c r="AC118" s="37">
        <f t="shared" si="21"/>
        <v>43797</v>
      </c>
      <c r="AD118" s="35">
        <f>SUM(AF118:AT118)</f>
        <v>169</v>
      </c>
      <c r="AE118" s="35">
        <f>O118-AD118</f>
        <v>0</v>
      </c>
      <c r="AF118" s="37">
        <v>23</v>
      </c>
      <c r="AG118" s="37"/>
      <c r="AH118" s="37"/>
      <c r="AI118" s="37"/>
      <c r="AJ118" s="37">
        <v>146</v>
      </c>
      <c r="AK118" s="37"/>
      <c r="AL118" s="37"/>
      <c r="AM118" s="37"/>
      <c r="AN118" s="37"/>
      <c r="AO118" s="37"/>
      <c r="AP118" s="35"/>
      <c r="AQ118" s="35"/>
      <c r="AR118" s="35"/>
      <c r="AS118" s="35"/>
      <c r="AT118" s="35"/>
      <c r="AU118" s="38"/>
      <c r="AV118" s="39"/>
      <c r="AX118" s="8">
        <v>1</v>
      </c>
    </row>
    <row r="119" spans="1:48" ht="13.5">
      <c r="A119" s="26"/>
      <c r="B119" s="26">
        <v>1</v>
      </c>
      <c r="C119" s="26">
        <v>87</v>
      </c>
      <c r="D119" s="27" t="s">
        <v>45</v>
      </c>
      <c r="E119" s="28" t="s">
        <v>51</v>
      </c>
      <c r="F119" s="28" t="s">
        <v>45</v>
      </c>
      <c r="G119" s="29" t="s">
        <v>52</v>
      </c>
      <c r="H119" s="30" t="s">
        <v>221</v>
      </c>
      <c r="I119" s="31" t="s">
        <v>222</v>
      </c>
      <c r="J119" s="31" t="s">
        <v>48</v>
      </c>
      <c r="K119" s="29" t="s">
        <v>130</v>
      </c>
      <c r="L119" s="32">
        <v>0.8379</v>
      </c>
      <c r="M119" s="33"/>
      <c r="N119" s="34" t="s">
        <v>50</v>
      </c>
      <c r="O119" s="35"/>
      <c r="P119" s="6">
        <v>3331000</v>
      </c>
      <c r="Q119" s="37"/>
      <c r="R119" s="37"/>
      <c r="S119" s="6">
        <f t="shared" si="28"/>
        <v>3331000</v>
      </c>
      <c r="T119" s="37"/>
      <c r="U119" s="37">
        <f t="shared" si="29"/>
        <v>3331000</v>
      </c>
      <c r="V119" s="37">
        <v>3331000</v>
      </c>
      <c r="W119" s="37"/>
      <c r="X119" s="37"/>
      <c r="Y119" s="37">
        <f t="shared" si="19"/>
        <v>3331000</v>
      </c>
      <c r="Z119" s="37"/>
      <c r="AA119" s="37">
        <f t="shared" si="30"/>
        <v>0</v>
      </c>
      <c r="AB119" s="37">
        <f t="shared" si="20"/>
        <v>3331000</v>
      </c>
      <c r="AC119" s="37">
        <f t="shared" si="21"/>
        <v>0</v>
      </c>
      <c r="AD119" s="35"/>
      <c r="AE119" s="35"/>
      <c r="AF119" s="37"/>
      <c r="AG119" s="37"/>
      <c r="AH119" s="37"/>
      <c r="AI119" s="37"/>
      <c r="AJ119" s="37"/>
      <c r="AK119" s="35"/>
      <c r="AL119" s="35"/>
      <c r="AM119" s="35"/>
      <c r="AN119" s="35"/>
      <c r="AO119" s="35"/>
      <c r="AP119" s="35"/>
      <c r="AQ119" s="35"/>
      <c r="AR119" s="35"/>
      <c r="AS119" s="35"/>
      <c r="AT119" s="35"/>
      <c r="AU119" s="38"/>
      <c r="AV119" s="39"/>
    </row>
    <row r="120" spans="1:50" ht="13.5">
      <c r="A120" s="26"/>
      <c r="B120" s="26">
        <v>1</v>
      </c>
      <c r="C120" s="26">
        <v>97</v>
      </c>
      <c r="D120" s="27" t="s">
        <v>45</v>
      </c>
      <c r="E120" s="28" t="s">
        <v>46</v>
      </c>
      <c r="F120" s="28"/>
      <c r="G120" s="29"/>
      <c r="H120" s="30" t="s">
        <v>223</v>
      </c>
      <c r="I120" s="31" t="s">
        <v>224</v>
      </c>
      <c r="J120" s="31" t="s">
        <v>48</v>
      </c>
      <c r="K120" s="29" t="s">
        <v>79</v>
      </c>
      <c r="L120" s="32">
        <v>1.0441</v>
      </c>
      <c r="M120" s="33" t="s">
        <v>55</v>
      </c>
      <c r="N120" s="34" t="s">
        <v>50</v>
      </c>
      <c r="O120" s="35">
        <v>1106</v>
      </c>
      <c r="P120" s="6">
        <v>900000</v>
      </c>
      <c r="Q120" s="37"/>
      <c r="R120" s="37"/>
      <c r="S120" s="6">
        <f t="shared" si="28"/>
        <v>900000</v>
      </c>
      <c r="T120" s="37">
        <v>243474</v>
      </c>
      <c r="U120" s="37">
        <f t="shared" si="29"/>
        <v>656526</v>
      </c>
      <c r="V120" s="37">
        <v>900000</v>
      </c>
      <c r="W120" s="37"/>
      <c r="X120" s="37"/>
      <c r="Y120" s="37">
        <f t="shared" si="19"/>
        <v>900000</v>
      </c>
      <c r="Z120" s="37">
        <f>Y120*3%</f>
        <v>27000</v>
      </c>
      <c r="AA120" s="37">
        <f t="shared" si="30"/>
        <v>270474</v>
      </c>
      <c r="AB120" s="37">
        <f t="shared" si="20"/>
        <v>629526</v>
      </c>
      <c r="AC120" s="37">
        <f t="shared" si="21"/>
        <v>270474</v>
      </c>
      <c r="AD120" s="35">
        <f>SUM(AF120:AT120)</f>
        <v>1106</v>
      </c>
      <c r="AE120" s="35">
        <f>O120-AD120</f>
        <v>0</v>
      </c>
      <c r="AF120" s="37">
        <v>206</v>
      </c>
      <c r="AG120" s="37"/>
      <c r="AH120" s="37"/>
      <c r="AI120" s="37"/>
      <c r="AJ120" s="37">
        <v>900</v>
      </c>
      <c r="AK120" s="37"/>
      <c r="AL120" s="37"/>
      <c r="AM120" s="37"/>
      <c r="AN120" s="37"/>
      <c r="AO120" s="37"/>
      <c r="AP120" s="35"/>
      <c r="AQ120" s="35"/>
      <c r="AR120" s="35"/>
      <c r="AS120" s="35"/>
      <c r="AT120" s="35"/>
      <c r="AU120" s="38"/>
      <c r="AV120" s="39"/>
      <c r="AX120" s="8">
        <v>1</v>
      </c>
    </row>
    <row r="121" spans="1:50" ht="13.5">
      <c r="A121" s="26"/>
      <c r="B121" s="26">
        <v>1</v>
      </c>
      <c r="C121" s="26">
        <v>98</v>
      </c>
      <c r="D121" s="27" t="s">
        <v>45</v>
      </c>
      <c r="E121" s="28" t="s">
        <v>51</v>
      </c>
      <c r="F121" s="28" t="s">
        <v>45</v>
      </c>
      <c r="G121" s="29" t="s">
        <v>52</v>
      </c>
      <c r="H121" s="30" t="s">
        <v>225</v>
      </c>
      <c r="I121" s="31" t="s">
        <v>226</v>
      </c>
      <c r="J121" s="31" t="s">
        <v>48</v>
      </c>
      <c r="K121" s="31" t="s">
        <v>86</v>
      </c>
      <c r="L121" s="32">
        <v>0.0687</v>
      </c>
      <c r="M121" s="33" t="s">
        <v>55</v>
      </c>
      <c r="N121" s="34" t="s">
        <v>50</v>
      </c>
      <c r="O121" s="35">
        <v>130</v>
      </c>
      <c r="P121" s="6">
        <v>113000</v>
      </c>
      <c r="Q121" s="37"/>
      <c r="R121" s="37"/>
      <c r="S121" s="6">
        <f t="shared" si="28"/>
        <v>113000</v>
      </c>
      <c r="T121" s="37">
        <v>30496</v>
      </c>
      <c r="U121" s="37">
        <f t="shared" si="29"/>
        <v>82504</v>
      </c>
      <c r="V121" s="37">
        <v>113000</v>
      </c>
      <c r="W121" s="37"/>
      <c r="X121" s="37"/>
      <c r="Y121" s="37">
        <f t="shared" si="19"/>
        <v>113000</v>
      </c>
      <c r="Z121" s="37">
        <f>Y121*3%</f>
        <v>3390</v>
      </c>
      <c r="AA121" s="37">
        <f t="shared" si="30"/>
        <v>33886</v>
      </c>
      <c r="AB121" s="37">
        <f t="shared" si="20"/>
        <v>79114</v>
      </c>
      <c r="AC121" s="37">
        <f t="shared" si="21"/>
        <v>33886</v>
      </c>
      <c r="AD121" s="35">
        <f>SUM(AF121:AT121)</f>
        <v>130</v>
      </c>
      <c r="AE121" s="35">
        <f>O121-AD121</f>
        <v>0</v>
      </c>
      <c r="AF121" s="37">
        <v>17</v>
      </c>
      <c r="AG121" s="37"/>
      <c r="AH121" s="37"/>
      <c r="AI121" s="37"/>
      <c r="AJ121" s="37">
        <v>113</v>
      </c>
      <c r="AK121" s="37"/>
      <c r="AL121" s="37"/>
      <c r="AM121" s="37"/>
      <c r="AN121" s="37"/>
      <c r="AO121" s="37"/>
      <c r="AP121" s="35"/>
      <c r="AQ121" s="35"/>
      <c r="AR121" s="35"/>
      <c r="AS121" s="35"/>
      <c r="AT121" s="35"/>
      <c r="AU121" s="38"/>
      <c r="AV121" s="39"/>
      <c r="AX121" s="8">
        <v>1</v>
      </c>
    </row>
    <row r="122" spans="1:48" ht="13.5">
      <c r="A122" s="26"/>
      <c r="B122" s="26">
        <v>1</v>
      </c>
      <c r="C122" s="26">
        <v>90</v>
      </c>
      <c r="D122" s="27" t="s">
        <v>45</v>
      </c>
      <c r="E122" s="28" t="s">
        <v>46</v>
      </c>
      <c r="F122" s="28"/>
      <c r="G122" s="29"/>
      <c r="H122" s="30" t="s">
        <v>227</v>
      </c>
      <c r="I122" s="31" t="s">
        <v>226</v>
      </c>
      <c r="J122" s="31" t="s">
        <v>48</v>
      </c>
      <c r="K122" s="31" t="s">
        <v>67</v>
      </c>
      <c r="L122" s="32">
        <v>1.1851</v>
      </c>
      <c r="M122" s="33" t="s">
        <v>108</v>
      </c>
      <c r="N122" s="34" t="s">
        <v>50</v>
      </c>
      <c r="O122" s="35"/>
      <c r="P122" s="6">
        <v>12960000</v>
      </c>
      <c r="Q122" s="37"/>
      <c r="R122" s="37"/>
      <c r="S122" s="6">
        <f t="shared" si="28"/>
        <v>12960000</v>
      </c>
      <c r="T122" s="37"/>
      <c r="U122" s="37">
        <f t="shared" si="29"/>
        <v>12960000</v>
      </c>
      <c r="V122" s="37">
        <v>12960000</v>
      </c>
      <c r="W122" s="37"/>
      <c r="X122" s="37"/>
      <c r="Y122" s="37">
        <f aca="true" t="shared" si="31" ref="Y122:Y159">V122+W122-X122</f>
        <v>12960000</v>
      </c>
      <c r="Z122" s="37"/>
      <c r="AA122" s="37">
        <f t="shared" si="30"/>
        <v>0</v>
      </c>
      <c r="AB122" s="37">
        <f aca="true" t="shared" si="32" ref="AB122:AB159">Y122-AA122</f>
        <v>12960000</v>
      </c>
      <c r="AC122" s="37">
        <f aca="true" t="shared" si="33" ref="AC122:AC159">Y122-AB122</f>
        <v>0</v>
      </c>
      <c r="AD122" s="35"/>
      <c r="AE122" s="35"/>
      <c r="AF122" s="37"/>
      <c r="AG122" s="37"/>
      <c r="AH122" s="37"/>
      <c r="AI122" s="37"/>
      <c r="AJ122" s="37"/>
      <c r="AK122" s="37"/>
      <c r="AL122" s="37"/>
      <c r="AM122" s="37"/>
      <c r="AN122" s="37"/>
      <c r="AO122" s="37"/>
      <c r="AP122" s="35"/>
      <c r="AQ122" s="35"/>
      <c r="AR122" s="35"/>
      <c r="AS122" s="35"/>
      <c r="AT122" s="35"/>
      <c r="AU122" s="38"/>
      <c r="AV122" s="39"/>
    </row>
    <row r="123" spans="1:50" ht="13.5">
      <c r="A123" s="26"/>
      <c r="B123" s="26">
        <v>1</v>
      </c>
      <c r="C123" s="26">
        <v>99</v>
      </c>
      <c r="D123" s="27" t="s">
        <v>45</v>
      </c>
      <c r="E123" s="28" t="s">
        <v>46</v>
      </c>
      <c r="F123" s="28"/>
      <c r="G123" s="29"/>
      <c r="H123" s="30" t="s">
        <v>228</v>
      </c>
      <c r="I123" s="29" t="s">
        <v>53</v>
      </c>
      <c r="J123" s="31" t="s">
        <v>48</v>
      </c>
      <c r="K123" s="29" t="s">
        <v>54</v>
      </c>
      <c r="L123" s="32"/>
      <c r="M123" s="33" t="s">
        <v>55</v>
      </c>
      <c r="N123" s="34" t="s">
        <v>50</v>
      </c>
      <c r="O123" s="35">
        <v>184</v>
      </c>
      <c r="P123" s="6">
        <v>169000</v>
      </c>
      <c r="Q123" s="37"/>
      <c r="R123" s="37"/>
      <c r="S123" s="6">
        <f t="shared" si="28"/>
        <v>169000</v>
      </c>
      <c r="T123" s="37">
        <v>45617</v>
      </c>
      <c r="U123" s="37">
        <f t="shared" si="29"/>
        <v>123383</v>
      </c>
      <c r="V123" s="37">
        <v>169000</v>
      </c>
      <c r="W123" s="37"/>
      <c r="X123" s="37"/>
      <c r="Y123" s="37">
        <f t="shared" si="31"/>
        <v>169000</v>
      </c>
      <c r="Z123" s="37">
        <f>Y123*3%</f>
        <v>5070</v>
      </c>
      <c r="AA123" s="37">
        <f t="shared" si="30"/>
        <v>50687</v>
      </c>
      <c r="AB123" s="37">
        <f t="shared" si="32"/>
        <v>118313</v>
      </c>
      <c r="AC123" s="37">
        <f t="shared" si="33"/>
        <v>50687</v>
      </c>
      <c r="AD123" s="35">
        <f>SUM(AF123:AT123)</f>
        <v>184</v>
      </c>
      <c r="AE123" s="35">
        <f>O123-AD123</f>
        <v>0</v>
      </c>
      <c r="AF123" s="37">
        <v>15</v>
      </c>
      <c r="AG123" s="37"/>
      <c r="AH123" s="37"/>
      <c r="AI123" s="37"/>
      <c r="AJ123" s="37">
        <v>169</v>
      </c>
      <c r="AK123" s="37"/>
      <c r="AL123" s="37"/>
      <c r="AM123" s="37"/>
      <c r="AN123" s="37"/>
      <c r="AO123" s="37"/>
      <c r="AP123" s="35"/>
      <c r="AQ123" s="35"/>
      <c r="AR123" s="35"/>
      <c r="AS123" s="35"/>
      <c r="AT123" s="35"/>
      <c r="AU123" s="38"/>
      <c r="AV123" s="39"/>
      <c r="AX123" s="8">
        <v>1</v>
      </c>
    </row>
    <row r="124" spans="1:48" ht="13.5">
      <c r="A124" s="26"/>
      <c r="B124" s="26">
        <v>1</v>
      </c>
      <c r="C124" s="26">
        <v>91</v>
      </c>
      <c r="D124" s="27" t="s">
        <v>45</v>
      </c>
      <c r="E124" s="28" t="s">
        <v>141</v>
      </c>
      <c r="F124" s="28" t="s">
        <v>45</v>
      </c>
      <c r="G124" s="29" t="s">
        <v>52</v>
      </c>
      <c r="H124" s="30" t="s">
        <v>229</v>
      </c>
      <c r="I124" s="31" t="s">
        <v>230</v>
      </c>
      <c r="J124" s="31" t="s">
        <v>48</v>
      </c>
      <c r="K124" s="31" t="s">
        <v>231</v>
      </c>
      <c r="L124" s="67" t="s">
        <v>232</v>
      </c>
      <c r="M124" s="33" t="s">
        <v>108</v>
      </c>
      <c r="N124" s="34" t="s">
        <v>50</v>
      </c>
      <c r="O124" s="35"/>
      <c r="P124" s="6">
        <v>3264000</v>
      </c>
      <c r="Q124" s="37"/>
      <c r="R124" s="37"/>
      <c r="S124" s="6">
        <f t="shared" si="28"/>
        <v>3264000</v>
      </c>
      <c r="T124" s="37"/>
      <c r="U124" s="37">
        <f t="shared" si="29"/>
        <v>3264000</v>
      </c>
      <c r="V124" s="37">
        <v>3264000</v>
      </c>
      <c r="W124" s="37"/>
      <c r="X124" s="37"/>
      <c r="Y124" s="37">
        <f t="shared" si="31"/>
        <v>3264000</v>
      </c>
      <c r="Z124" s="37"/>
      <c r="AA124" s="37">
        <f t="shared" si="30"/>
        <v>0</v>
      </c>
      <c r="AB124" s="37">
        <f t="shared" si="32"/>
        <v>3264000</v>
      </c>
      <c r="AC124" s="37">
        <f t="shared" si="33"/>
        <v>0</v>
      </c>
      <c r="AD124" s="35"/>
      <c r="AE124" s="35"/>
      <c r="AF124" s="37"/>
      <c r="AG124" s="37"/>
      <c r="AH124" s="37"/>
      <c r="AI124" s="37"/>
      <c r="AJ124" s="37"/>
      <c r="AK124" s="37"/>
      <c r="AL124" s="37"/>
      <c r="AM124" s="37"/>
      <c r="AN124" s="37"/>
      <c r="AO124" s="37"/>
      <c r="AP124" s="35"/>
      <c r="AQ124" s="35"/>
      <c r="AR124" s="35"/>
      <c r="AS124" s="35"/>
      <c r="AT124" s="35"/>
      <c r="AU124" s="38"/>
      <c r="AV124" s="39"/>
    </row>
    <row r="125" spans="1:48" ht="13.5">
      <c r="A125" s="26"/>
      <c r="B125" s="26">
        <v>1</v>
      </c>
      <c r="C125" s="26">
        <v>100</v>
      </c>
      <c r="D125" s="27" t="s">
        <v>45</v>
      </c>
      <c r="E125" s="28" t="s">
        <v>51</v>
      </c>
      <c r="F125" s="28" t="s">
        <v>45</v>
      </c>
      <c r="G125" s="29" t="s">
        <v>52</v>
      </c>
      <c r="H125" s="30" t="s">
        <v>233</v>
      </c>
      <c r="I125" s="31" t="s">
        <v>234</v>
      </c>
      <c r="J125" s="31" t="s">
        <v>48</v>
      </c>
      <c r="K125" s="31" t="s">
        <v>130</v>
      </c>
      <c r="L125" s="32">
        <v>0.0699</v>
      </c>
      <c r="M125" s="33" t="s">
        <v>55</v>
      </c>
      <c r="N125" s="34" t="s">
        <v>50</v>
      </c>
      <c r="O125" s="35">
        <v>945</v>
      </c>
      <c r="P125" s="6">
        <v>861000</v>
      </c>
      <c r="Q125" s="37"/>
      <c r="R125" s="37"/>
      <c r="S125" s="6">
        <f t="shared" si="28"/>
        <v>861000</v>
      </c>
      <c r="T125" s="37">
        <v>232446</v>
      </c>
      <c r="U125" s="37">
        <f t="shared" si="29"/>
        <v>628554</v>
      </c>
      <c r="V125" s="37">
        <v>861000</v>
      </c>
      <c r="W125" s="37"/>
      <c r="X125" s="37"/>
      <c r="Y125" s="37">
        <f t="shared" si="31"/>
        <v>861000</v>
      </c>
      <c r="Z125" s="37">
        <f>Y125*3%</f>
        <v>25830</v>
      </c>
      <c r="AA125" s="37">
        <f t="shared" si="30"/>
        <v>258276</v>
      </c>
      <c r="AB125" s="37">
        <f t="shared" si="32"/>
        <v>602724</v>
      </c>
      <c r="AC125" s="37">
        <f t="shared" si="33"/>
        <v>258276</v>
      </c>
      <c r="AD125" s="35">
        <f>SUM(AF125:AT125)</f>
        <v>945</v>
      </c>
      <c r="AE125" s="35">
        <f>O125-AD125</f>
        <v>0</v>
      </c>
      <c r="AF125" s="37">
        <v>84</v>
      </c>
      <c r="AG125" s="37"/>
      <c r="AH125" s="37"/>
      <c r="AI125" s="37"/>
      <c r="AJ125" s="37">
        <v>861</v>
      </c>
      <c r="AK125" s="35"/>
      <c r="AL125" s="35"/>
      <c r="AM125" s="35"/>
      <c r="AN125" s="35"/>
      <c r="AO125" s="35"/>
      <c r="AP125" s="35"/>
      <c r="AQ125" s="35"/>
      <c r="AR125" s="35"/>
      <c r="AS125" s="35"/>
      <c r="AT125" s="35"/>
      <c r="AU125" s="38"/>
      <c r="AV125" s="39"/>
    </row>
    <row r="126" spans="1:48" ht="13.5">
      <c r="A126" s="26"/>
      <c r="B126" s="26">
        <v>1</v>
      </c>
      <c r="C126" s="26">
        <v>101</v>
      </c>
      <c r="D126" s="27" t="s">
        <v>45</v>
      </c>
      <c r="E126" s="28" t="s">
        <v>46</v>
      </c>
      <c r="F126" s="28" t="s">
        <v>45</v>
      </c>
      <c r="G126" s="29" t="s">
        <v>52</v>
      </c>
      <c r="H126" s="30" t="s">
        <v>236</v>
      </c>
      <c r="I126" s="31" t="s">
        <v>237</v>
      </c>
      <c r="J126" s="31" t="s">
        <v>48</v>
      </c>
      <c r="K126" s="31" t="s">
        <v>235</v>
      </c>
      <c r="L126" s="32">
        <v>0.015</v>
      </c>
      <c r="M126" s="33" t="s">
        <v>108</v>
      </c>
      <c r="N126" s="34" t="s">
        <v>50</v>
      </c>
      <c r="O126" s="35"/>
      <c r="P126" s="6">
        <v>874000</v>
      </c>
      <c r="Q126" s="37"/>
      <c r="R126" s="37"/>
      <c r="S126" s="6">
        <f t="shared" si="28"/>
        <v>874000</v>
      </c>
      <c r="T126" s="37"/>
      <c r="U126" s="37">
        <f t="shared" si="29"/>
        <v>874000</v>
      </c>
      <c r="V126" s="37">
        <v>874000</v>
      </c>
      <c r="W126" s="37"/>
      <c r="X126" s="37"/>
      <c r="Y126" s="37">
        <f t="shared" si="31"/>
        <v>874000</v>
      </c>
      <c r="Z126" s="37"/>
      <c r="AA126" s="37">
        <f>T126+Z126</f>
        <v>0</v>
      </c>
      <c r="AB126" s="37">
        <f t="shared" si="32"/>
        <v>874000</v>
      </c>
      <c r="AC126" s="37">
        <f t="shared" si="33"/>
        <v>0</v>
      </c>
      <c r="AD126" s="35"/>
      <c r="AE126" s="35"/>
      <c r="AF126" s="37"/>
      <c r="AG126" s="37"/>
      <c r="AH126" s="37"/>
      <c r="AI126" s="37"/>
      <c r="AJ126" s="37"/>
      <c r="AK126" s="37"/>
      <c r="AL126" s="37"/>
      <c r="AM126" s="37"/>
      <c r="AN126" s="37"/>
      <c r="AO126" s="37"/>
      <c r="AP126" s="35"/>
      <c r="AQ126" s="35"/>
      <c r="AR126" s="35"/>
      <c r="AS126" s="35"/>
      <c r="AT126" s="35"/>
      <c r="AU126" s="38"/>
      <c r="AV126" s="39"/>
    </row>
    <row r="127" spans="1:50" ht="13.5">
      <c r="A127" s="26"/>
      <c r="B127" s="26">
        <v>1</v>
      </c>
      <c r="C127" s="26">
        <v>106</v>
      </c>
      <c r="D127" s="27" t="s">
        <v>45</v>
      </c>
      <c r="E127" s="28" t="s">
        <v>51</v>
      </c>
      <c r="F127" s="28"/>
      <c r="G127" s="29"/>
      <c r="H127" s="30" t="s">
        <v>238</v>
      </c>
      <c r="I127" s="31" t="s">
        <v>239</v>
      </c>
      <c r="J127" s="31" t="s">
        <v>48</v>
      </c>
      <c r="K127" s="31" t="s">
        <v>67</v>
      </c>
      <c r="L127" s="32">
        <v>0</v>
      </c>
      <c r="M127" s="33" t="s">
        <v>55</v>
      </c>
      <c r="N127" s="34" t="s">
        <v>50</v>
      </c>
      <c r="O127" s="35">
        <v>24</v>
      </c>
      <c r="P127" s="6">
        <v>24000</v>
      </c>
      <c r="Q127" s="37"/>
      <c r="R127" s="37"/>
      <c r="S127" s="6">
        <f t="shared" si="28"/>
        <v>24000</v>
      </c>
      <c r="T127" s="37">
        <v>6469</v>
      </c>
      <c r="U127" s="37">
        <f t="shared" si="29"/>
        <v>17531</v>
      </c>
      <c r="V127" s="37">
        <v>24000</v>
      </c>
      <c r="W127" s="37"/>
      <c r="X127" s="37"/>
      <c r="Y127" s="37">
        <f t="shared" si="31"/>
        <v>24000</v>
      </c>
      <c r="Z127" s="37">
        <f>Y127*3%</f>
        <v>720</v>
      </c>
      <c r="AA127" s="37">
        <f>T127+Z127</f>
        <v>7189</v>
      </c>
      <c r="AB127" s="37">
        <f t="shared" si="32"/>
        <v>16811</v>
      </c>
      <c r="AC127" s="37">
        <f t="shared" si="33"/>
        <v>7189</v>
      </c>
      <c r="AD127" s="35">
        <f>SUM(AF127:AT127)</f>
        <v>24</v>
      </c>
      <c r="AE127" s="35">
        <f>O127-AD127</f>
        <v>0</v>
      </c>
      <c r="AF127" s="37">
        <v>24</v>
      </c>
      <c r="AG127" s="37"/>
      <c r="AH127" s="37"/>
      <c r="AI127" s="37"/>
      <c r="AJ127" s="37"/>
      <c r="AK127" s="37"/>
      <c r="AL127" s="37"/>
      <c r="AM127" s="37"/>
      <c r="AN127" s="37"/>
      <c r="AO127" s="37"/>
      <c r="AP127" s="37"/>
      <c r="AQ127" s="37"/>
      <c r="AR127" s="37"/>
      <c r="AS127" s="37"/>
      <c r="AT127" s="35"/>
      <c r="AU127" s="38"/>
      <c r="AV127" s="39"/>
      <c r="AX127" s="8">
        <v>1</v>
      </c>
    </row>
    <row r="128" spans="1:48" ht="13.5">
      <c r="A128" s="26"/>
      <c r="B128" s="26">
        <v>1</v>
      </c>
      <c r="C128" s="26">
        <v>103</v>
      </c>
      <c r="D128" s="27" t="s">
        <v>45</v>
      </c>
      <c r="E128" s="28" t="s">
        <v>51</v>
      </c>
      <c r="F128" s="28" t="s">
        <v>45</v>
      </c>
      <c r="G128" s="29" t="s">
        <v>52</v>
      </c>
      <c r="H128" s="30" t="s">
        <v>240</v>
      </c>
      <c r="I128" s="31" t="s">
        <v>239</v>
      </c>
      <c r="J128" s="31" t="s">
        <v>48</v>
      </c>
      <c r="K128" s="31" t="s">
        <v>54</v>
      </c>
      <c r="L128" s="32">
        <v>0.4152</v>
      </c>
      <c r="M128" s="33" t="s">
        <v>108</v>
      </c>
      <c r="N128" s="34" t="s">
        <v>50</v>
      </c>
      <c r="O128" s="35"/>
      <c r="P128" s="6">
        <v>17650000</v>
      </c>
      <c r="Q128" s="37"/>
      <c r="R128" s="37"/>
      <c r="S128" s="6">
        <f t="shared" si="28"/>
        <v>17650000</v>
      </c>
      <c r="T128" s="37"/>
      <c r="U128" s="37">
        <f t="shared" si="29"/>
        <v>17650000</v>
      </c>
      <c r="V128" s="37">
        <v>17650000</v>
      </c>
      <c r="W128" s="37"/>
      <c r="X128" s="37"/>
      <c r="Y128" s="37">
        <f t="shared" si="31"/>
        <v>17650000</v>
      </c>
      <c r="Z128" s="37"/>
      <c r="AA128" s="37">
        <f>T128+Z128</f>
        <v>0</v>
      </c>
      <c r="AB128" s="37">
        <f t="shared" si="32"/>
        <v>17650000</v>
      </c>
      <c r="AC128" s="37">
        <f t="shared" si="33"/>
        <v>0</v>
      </c>
      <c r="AD128" s="35"/>
      <c r="AE128" s="35"/>
      <c r="AF128" s="37"/>
      <c r="AG128" s="37"/>
      <c r="AH128" s="37"/>
      <c r="AI128" s="37"/>
      <c r="AJ128" s="37"/>
      <c r="AK128" s="37"/>
      <c r="AL128" s="37"/>
      <c r="AM128" s="37"/>
      <c r="AN128" s="37"/>
      <c r="AO128" s="37"/>
      <c r="AP128" s="35"/>
      <c r="AQ128" s="35"/>
      <c r="AR128" s="35"/>
      <c r="AS128" s="35"/>
      <c r="AT128" s="35"/>
      <c r="AU128" s="38"/>
      <c r="AV128" s="39"/>
    </row>
    <row r="129" spans="1:50" ht="13.5">
      <c r="A129" s="26"/>
      <c r="B129" s="26">
        <v>1</v>
      </c>
      <c r="C129" s="26">
        <v>107</v>
      </c>
      <c r="D129" s="27" t="s">
        <v>45</v>
      </c>
      <c r="E129" s="28" t="s">
        <v>51</v>
      </c>
      <c r="F129" s="28" t="s">
        <v>45</v>
      </c>
      <c r="G129" s="29" t="s">
        <v>52</v>
      </c>
      <c r="H129" s="30" t="s">
        <v>241</v>
      </c>
      <c r="I129" s="31" t="s">
        <v>242</v>
      </c>
      <c r="J129" s="31" t="s">
        <v>48</v>
      </c>
      <c r="K129" s="31" t="s">
        <v>67</v>
      </c>
      <c r="L129" s="32">
        <v>0.0564</v>
      </c>
      <c r="M129" s="33" t="s">
        <v>55</v>
      </c>
      <c r="N129" s="34" t="s">
        <v>50</v>
      </c>
      <c r="O129" s="35">
        <v>369</v>
      </c>
      <c r="P129" s="6">
        <v>338000</v>
      </c>
      <c r="Q129" s="37"/>
      <c r="R129" s="37"/>
      <c r="S129" s="6">
        <f t="shared" si="28"/>
        <v>338000</v>
      </c>
      <c r="T129" s="37">
        <v>91244</v>
      </c>
      <c r="U129" s="37">
        <f t="shared" si="29"/>
        <v>246756</v>
      </c>
      <c r="V129" s="37">
        <v>338000</v>
      </c>
      <c r="W129" s="37"/>
      <c r="X129" s="37"/>
      <c r="Y129" s="37">
        <f t="shared" si="31"/>
        <v>338000</v>
      </c>
      <c r="Z129" s="37">
        <f>Y129*3%</f>
        <v>10140</v>
      </c>
      <c r="AA129" s="37">
        <f>T129+Z129</f>
        <v>101384</v>
      </c>
      <c r="AB129" s="37">
        <f t="shared" si="32"/>
        <v>236616</v>
      </c>
      <c r="AC129" s="37">
        <f t="shared" si="33"/>
        <v>101384</v>
      </c>
      <c r="AD129" s="35">
        <f>SUM(AF129:AT129)</f>
        <v>369</v>
      </c>
      <c r="AE129" s="35">
        <f>O129-AD129</f>
        <v>0</v>
      </c>
      <c r="AF129" s="37">
        <v>31</v>
      </c>
      <c r="AG129" s="37"/>
      <c r="AH129" s="37"/>
      <c r="AI129" s="37"/>
      <c r="AJ129" s="37">
        <v>338</v>
      </c>
      <c r="AK129" s="37"/>
      <c r="AL129" s="37"/>
      <c r="AM129" s="37"/>
      <c r="AN129" s="37"/>
      <c r="AO129" s="37"/>
      <c r="AP129" s="35"/>
      <c r="AQ129" s="35"/>
      <c r="AR129" s="35"/>
      <c r="AS129" s="35"/>
      <c r="AT129" s="35"/>
      <c r="AU129" s="38"/>
      <c r="AV129" s="39"/>
      <c r="AX129" s="8">
        <v>1</v>
      </c>
    </row>
    <row r="130" spans="1:48" ht="13.5">
      <c r="A130" s="26"/>
      <c r="B130" s="26">
        <v>1</v>
      </c>
      <c r="C130" s="26">
        <v>108</v>
      </c>
      <c r="D130" s="27" t="s">
        <v>45</v>
      </c>
      <c r="E130" s="28" t="s">
        <v>46</v>
      </c>
      <c r="F130" s="28"/>
      <c r="G130" s="29"/>
      <c r="H130" s="30" t="s">
        <v>243</v>
      </c>
      <c r="I130" s="31" t="s">
        <v>244</v>
      </c>
      <c r="J130" s="31" t="s">
        <v>48</v>
      </c>
      <c r="K130" s="31" t="s">
        <v>54</v>
      </c>
      <c r="L130" s="32">
        <v>1.0499</v>
      </c>
      <c r="M130" s="33" t="s">
        <v>55</v>
      </c>
      <c r="N130" s="34" t="s">
        <v>50</v>
      </c>
      <c r="O130" s="35">
        <v>338</v>
      </c>
      <c r="P130" s="6">
        <v>300000</v>
      </c>
      <c r="Q130" s="37"/>
      <c r="R130" s="37"/>
      <c r="S130" s="6">
        <f t="shared" si="28"/>
        <v>300000</v>
      </c>
      <c r="T130" s="37">
        <v>80983</v>
      </c>
      <c r="U130" s="37">
        <f t="shared" si="29"/>
        <v>219017</v>
      </c>
      <c r="V130" s="37">
        <v>300000</v>
      </c>
      <c r="W130" s="37"/>
      <c r="X130" s="37"/>
      <c r="Y130" s="37">
        <f t="shared" si="31"/>
        <v>300000</v>
      </c>
      <c r="Z130" s="37">
        <f>Y130*3%</f>
        <v>9000</v>
      </c>
      <c r="AA130" s="37">
        <f>T130+Z130</f>
        <v>89983</v>
      </c>
      <c r="AB130" s="37">
        <f t="shared" si="32"/>
        <v>210017</v>
      </c>
      <c r="AC130" s="37">
        <f t="shared" si="33"/>
        <v>89983</v>
      </c>
      <c r="AD130" s="35">
        <f>SUM(AF130:AT130)</f>
        <v>338</v>
      </c>
      <c r="AE130" s="35">
        <f>O130-AD130</f>
        <v>0</v>
      </c>
      <c r="AF130" s="37">
        <v>38</v>
      </c>
      <c r="AG130" s="37"/>
      <c r="AH130" s="37"/>
      <c r="AI130" s="37"/>
      <c r="AJ130" s="37">
        <v>300</v>
      </c>
      <c r="AK130" s="37"/>
      <c r="AL130" s="37"/>
      <c r="AM130" s="37"/>
      <c r="AN130" s="37"/>
      <c r="AO130" s="37"/>
      <c r="AP130" s="37"/>
      <c r="AQ130" s="37"/>
      <c r="AR130" s="37"/>
      <c r="AS130" s="37"/>
      <c r="AT130" s="35"/>
      <c r="AU130" s="38"/>
      <c r="AV130" s="39"/>
    </row>
    <row r="131" spans="1:48" ht="13.5">
      <c r="A131" s="26"/>
      <c r="B131" s="26"/>
      <c r="C131" s="26"/>
      <c r="D131" s="27" t="s">
        <v>45</v>
      </c>
      <c r="E131" s="28" t="s">
        <v>51</v>
      </c>
      <c r="F131" s="28" t="s">
        <v>45</v>
      </c>
      <c r="G131" s="29" t="s">
        <v>52</v>
      </c>
      <c r="H131" s="30" t="s">
        <v>245</v>
      </c>
      <c r="I131" s="31" t="s">
        <v>246</v>
      </c>
      <c r="J131" s="31" t="s">
        <v>48</v>
      </c>
      <c r="K131" s="31" t="s">
        <v>54</v>
      </c>
      <c r="L131" s="32">
        <v>0.4576</v>
      </c>
      <c r="M131" s="33" t="s">
        <v>55</v>
      </c>
      <c r="N131" s="34" t="s">
        <v>50</v>
      </c>
      <c r="O131" s="35"/>
      <c r="Q131" s="37"/>
      <c r="R131" s="37"/>
      <c r="T131" s="37"/>
      <c r="U131" s="37"/>
      <c r="V131" s="37"/>
      <c r="W131" s="37"/>
      <c r="X131" s="37"/>
      <c r="Y131" s="37">
        <f t="shared" si="31"/>
        <v>0</v>
      </c>
      <c r="Z131" s="37"/>
      <c r="AA131" s="37"/>
      <c r="AB131" s="37">
        <f t="shared" si="32"/>
        <v>0</v>
      </c>
      <c r="AC131" s="37">
        <f t="shared" si="33"/>
        <v>0</v>
      </c>
      <c r="AD131" s="35"/>
      <c r="AE131" s="35"/>
      <c r="AF131" s="37"/>
      <c r="AG131" s="37"/>
      <c r="AH131" s="37"/>
      <c r="AI131" s="37"/>
      <c r="AJ131" s="37"/>
      <c r="AK131" s="37"/>
      <c r="AL131" s="37"/>
      <c r="AM131" s="37"/>
      <c r="AN131" s="37"/>
      <c r="AO131" s="37"/>
      <c r="AP131" s="37"/>
      <c r="AQ131" s="37"/>
      <c r="AR131" s="37"/>
      <c r="AS131" s="37"/>
      <c r="AT131" s="35"/>
      <c r="AU131" s="38"/>
      <c r="AV131" s="39"/>
    </row>
    <row r="132" spans="1:48" ht="13.5">
      <c r="A132" s="26"/>
      <c r="B132" s="26"/>
      <c r="C132" s="26"/>
      <c r="D132" s="27" t="s">
        <v>45</v>
      </c>
      <c r="E132" s="46" t="s">
        <v>69</v>
      </c>
      <c r="F132" s="28" t="s">
        <v>45</v>
      </c>
      <c r="G132" s="29" t="s">
        <v>52</v>
      </c>
      <c r="H132" s="30" t="s">
        <v>247</v>
      </c>
      <c r="I132" s="31" t="s">
        <v>242</v>
      </c>
      <c r="J132" s="31" t="s">
        <v>48</v>
      </c>
      <c r="K132" s="31" t="s">
        <v>248</v>
      </c>
      <c r="L132" s="32">
        <v>0.6007</v>
      </c>
      <c r="M132" s="33"/>
      <c r="N132" s="34" t="s">
        <v>50</v>
      </c>
      <c r="O132" s="35"/>
      <c r="Q132" s="37"/>
      <c r="R132" s="37"/>
      <c r="T132" s="37"/>
      <c r="U132" s="37"/>
      <c r="V132" s="37"/>
      <c r="W132" s="37"/>
      <c r="X132" s="37"/>
      <c r="Y132" s="37">
        <f t="shared" si="31"/>
        <v>0</v>
      </c>
      <c r="Z132" s="37"/>
      <c r="AA132" s="37"/>
      <c r="AB132" s="37">
        <f t="shared" si="32"/>
        <v>0</v>
      </c>
      <c r="AC132" s="37">
        <f t="shared" si="33"/>
        <v>0</v>
      </c>
      <c r="AD132" s="35"/>
      <c r="AE132" s="35"/>
      <c r="AF132" s="37"/>
      <c r="AG132" s="37"/>
      <c r="AH132" s="37"/>
      <c r="AI132" s="37"/>
      <c r="AJ132" s="37"/>
      <c r="AK132" s="37"/>
      <c r="AL132" s="37"/>
      <c r="AM132" s="37"/>
      <c r="AN132" s="37"/>
      <c r="AO132" s="37"/>
      <c r="AP132" s="35"/>
      <c r="AQ132" s="35"/>
      <c r="AR132" s="35"/>
      <c r="AS132" s="35"/>
      <c r="AT132" s="35"/>
      <c r="AU132" s="38"/>
      <c r="AV132" s="39"/>
    </row>
    <row r="133" spans="1:48" ht="13.5">
      <c r="A133" s="26"/>
      <c r="B133" s="26"/>
      <c r="C133" s="26"/>
      <c r="D133" s="27" t="s">
        <v>45</v>
      </c>
      <c r="E133" s="46"/>
      <c r="F133" s="28"/>
      <c r="G133" s="29"/>
      <c r="H133" s="30" t="s">
        <v>416</v>
      </c>
      <c r="I133" s="31" t="s">
        <v>58</v>
      </c>
      <c r="J133" s="31" t="s">
        <v>48</v>
      </c>
      <c r="K133" s="31" t="s">
        <v>417</v>
      </c>
      <c r="L133" s="32" t="s">
        <v>418</v>
      </c>
      <c r="M133" s="33"/>
      <c r="N133" s="34"/>
      <c r="O133" s="35"/>
      <c r="Q133" s="37"/>
      <c r="R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5"/>
      <c r="AE133" s="35"/>
      <c r="AF133" s="37"/>
      <c r="AG133" s="37"/>
      <c r="AH133" s="37"/>
      <c r="AI133" s="37"/>
      <c r="AJ133" s="37"/>
      <c r="AK133" s="37"/>
      <c r="AL133" s="37"/>
      <c r="AM133" s="37"/>
      <c r="AN133" s="37"/>
      <c r="AO133" s="37"/>
      <c r="AP133" s="35"/>
      <c r="AQ133" s="35"/>
      <c r="AR133" s="35"/>
      <c r="AS133" s="35"/>
      <c r="AT133" s="35"/>
      <c r="AU133" s="38"/>
      <c r="AV133" s="39"/>
    </row>
    <row r="134" spans="1:48" ht="13.5">
      <c r="A134" s="26"/>
      <c r="B134" s="26">
        <v>1</v>
      </c>
      <c r="C134" s="26">
        <v>106</v>
      </c>
      <c r="D134" s="27" t="s">
        <v>45</v>
      </c>
      <c r="E134" s="28" t="s">
        <v>51</v>
      </c>
      <c r="F134" s="28" t="s">
        <v>45</v>
      </c>
      <c r="G134" s="29" t="s">
        <v>52</v>
      </c>
      <c r="H134" s="30" t="s">
        <v>249</v>
      </c>
      <c r="I134" s="31" t="s">
        <v>250</v>
      </c>
      <c r="J134" s="31" t="s">
        <v>48</v>
      </c>
      <c r="K134" s="31" t="s">
        <v>54</v>
      </c>
      <c r="L134" s="32">
        <v>0.3363</v>
      </c>
      <c r="M134" s="33" t="s">
        <v>108</v>
      </c>
      <c r="N134" s="34" t="s">
        <v>50</v>
      </c>
      <c r="O134" s="35"/>
      <c r="P134" s="6">
        <v>2625000</v>
      </c>
      <c r="Q134" s="37"/>
      <c r="R134" s="37"/>
      <c r="S134" s="6">
        <f aca="true" t="shared" si="34" ref="S134:S145">SUM(P134+Q134-R134)</f>
        <v>2625000</v>
      </c>
      <c r="T134" s="37"/>
      <c r="U134" s="37">
        <f aca="true" t="shared" si="35" ref="U134:U145">SUM(S134-T134)</f>
        <v>2625000</v>
      </c>
      <c r="V134" s="37">
        <v>2625000</v>
      </c>
      <c r="W134" s="37"/>
      <c r="X134" s="37"/>
      <c r="Y134" s="37">
        <f t="shared" si="31"/>
        <v>2625000</v>
      </c>
      <c r="Z134" s="37"/>
      <c r="AA134" s="37">
        <f aca="true" t="shared" si="36" ref="AA134:AA140">T134+Z134</f>
        <v>0</v>
      </c>
      <c r="AB134" s="37">
        <f t="shared" si="32"/>
        <v>2625000</v>
      </c>
      <c r="AC134" s="37">
        <f t="shared" si="33"/>
        <v>0</v>
      </c>
      <c r="AD134" s="35"/>
      <c r="AE134" s="35"/>
      <c r="AF134" s="37"/>
      <c r="AG134" s="37"/>
      <c r="AH134" s="37"/>
      <c r="AI134" s="37"/>
      <c r="AJ134" s="37"/>
      <c r="AK134" s="37"/>
      <c r="AL134" s="37"/>
      <c r="AM134" s="37"/>
      <c r="AN134" s="37"/>
      <c r="AO134" s="37"/>
      <c r="AP134" s="35"/>
      <c r="AQ134" s="35"/>
      <c r="AR134" s="35"/>
      <c r="AS134" s="35"/>
      <c r="AT134" s="35"/>
      <c r="AU134" s="38"/>
      <c r="AV134" s="39"/>
    </row>
    <row r="135" spans="1:48" ht="13.5">
      <c r="A135" s="26"/>
      <c r="B135" s="26">
        <v>1</v>
      </c>
      <c r="C135" s="26">
        <v>107</v>
      </c>
      <c r="D135" s="27" t="s">
        <v>45</v>
      </c>
      <c r="E135" s="28" t="s">
        <v>51</v>
      </c>
      <c r="F135" s="28" t="s">
        <v>45</v>
      </c>
      <c r="G135" s="29" t="s">
        <v>52</v>
      </c>
      <c r="H135" s="30" t="s">
        <v>251</v>
      </c>
      <c r="I135" s="31" t="s">
        <v>252</v>
      </c>
      <c r="J135" s="31" t="s">
        <v>48</v>
      </c>
      <c r="K135" s="31" t="s">
        <v>54</v>
      </c>
      <c r="L135" s="32">
        <v>0.0591</v>
      </c>
      <c r="M135" s="33" t="s">
        <v>108</v>
      </c>
      <c r="N135" s="34" t="s">
        <v>50</v>
      </c>
      <c r="O135" s="35"/>
      <c r="P135" s="6">
        <v>1856000</v>
      </c>
      <c r="Q135" s="37"/>
      <c r="R135" s="37"/>
      <c r="S135" s="6">
        <f t="shared" si="34"/>
        <v>1856000</v>
      </c>
      <c r="T135" s="37"/>
      <c r="U135" s="37">
        <f t="shared" si="35"/>
        <v>1856000</v>
      </c>
      <c r="V135" s="37">
        <v>1856000</v>
      </c>
      <c r="W135" s="37"/>
      <c r="X135" s="37"/>
      <c r="Y135" s="37">
        <f t="shared" si="31"/>
        <v>1856000</v>
      </c>
      <c r="Z135" s="37"/>
      <c r="AA135" s="37">
        <f t="shared" si="36"/>
        <v>0</v>
      </c>
      <c r="AB135" s="37">
        <f t="shared" si="32"/>
        <v>1856000</v>
      </c>
      <c r="AC135" s="37">
        <f t="shared" si="33"/>
        <v>0</v>
      </c>
      <c r="AD135" s="35"/>
      <c r="AE135" s="35"/>
      <c r="AF135" s="37"/>
      <c r="AG135" s="37"/>
      <c r="AH135" s="37"/>
      <c r="AI135" s="37"/>
      <c r="AJ135" s="37"/>
      <c r="AK135" s="37"/>
      <c r="AL135" s="37"/>
      <c r="AM135" s="37"/>
      <c r="AN135" s="37"/>
      <c r="AO135" s="37"/>
      <c r="AP135" s="37"/>
      <c r="AQ135" s="37"/>
      <c r="AR135" s="37"/>
      <c r="AS135" s="37"/>
      <c r="AT135" s="37"/>
      <c r="AU135" s="38"/>
      <c r="AV135" s="39"/>
    </row>
    <row r="136" spans="1:48" ht="13.5">
      <c r="A136" s="26"/>
      <c r="B136" s="26">
        <v>1</v>
      </c>
      <c r="C136" s="26">
        <v>112</v>
      </c>
      <c r="D136" s="27" t="s">
        <v>45</v>
      </c>
      <c r="E136" s="28" t="s">
        <v>46</v>
      </c>
      <c r="F136" s="28"/>
      <c r="G136" s="29"/>
      <c r="H136" s="30" t="s">
        <v>253</v>
      </c>
      <c r="I136" s="31" t="s">
        <v>254</v>
      </c>
      <c r="J136" s="31" t="s">
        <v>48</v>
      </c>
      <c r="K136" s="31" t="s">
        <v>54</v>
      </c>
      <c r="L136" s="32">
        <v>1.181</v>
      </c>
      <c r="M136" s="33" t="s">
        <v>55</v>
      </c>
      <c r="N136" s="34" t="s">
        <v>50</v>
      </c>
      <c r="O136" s="35">
        <v>292</v>
      </c>
      <c r="P136" s="6">
        <v>259000</v>
      </c>
      <c r="Q136" s="37"/>
      <c r="R136" s="37"/>
      <c r="S136" s="6">
        <f t="shared" si="34"/>
        <v>259000</v>
      </c>
      <c r="T136" s="37">
        <v>69913</v>
      </c>
      <c r="U136" s="37">
        <f t="shared" si="35"/>
        <v>189087</v>
      </c>
      <c r="V136" s="37">
        <v>259000</v>
      </c>
      <c r="W136" s="37"/>
      <c r="X136" s="37"/>
      <c r="Y136" s="37">
        <f t="shared" si="31"/>
        <v>259000</v>
      </c>
      <c r="Z136" s="37">
        <f>Y136*3%</f>
        <v>7770</v>
      </c>
      <c r="AA136" s="37">
        <f t="shared" si="36"/>
        <v>77683</v>
      </c>
      <c r="AB136" s="37">
        <f t="shared" si="32"/>
        <v>181317</v>
      </c>
      <c r="AC136" s="37">
        <f t="shared" si="33"/>
        <v>77683</v>
      </c>
      <c r="AD136" s="35">
        <f>SUM(AF136:AT136)</f>
        <v>292</v>
      </c>
      <c r="AE136" s="35">
        <f>O136-AD136</f>
        <v>0</v>
      </c>
      <c r="AF136" s="37">
        <v>33</v>
      </c>
      <c r="AG136" s="37"/>
      <c r="AH136" s="37"/>
      <c r="AI136" s="37"/>
      <c r="AJ136" s="37">
        <v>259</v>
      </c>
      <c r="AK136" s="37"/>
      <c r="AL136" s="37"/>
      <c r="AM136" s="37"/>
      <c r="AN136" s="37"/>
      <c r="AO136" s="37"/>
      <c r="AP136" s="37"/>
      <c r="AQ136" s="37"/>
      <c r="AR136" s="37"/>
      <c r="AS136" s="37"/>
      <c r="AT136" s="35"/>
      <c r="AU136" s="38"/>
      <c r="AV136" s="39"/>
    </row>
    <row r="137" spans="1:48" ht="13.5">
      <c r="A137" s="26"/>
      <c r="B137" s="26">
        <v>1</v>
      </c>
      <c r="C137" s="26">
        <v>114</v>
      </c>
      <c r="D137" s="27" t="s">
        <v>45</v>
      </c>
      <c r="E137" s="46" t="s">
        <v>69</v>
      </c>
      <c r="F137" s="28" t="s">
        <v>45</v>
      </c>
      <c r="G137" s="29" t="s">
        <v>52</v>
      </c>
      <c r="H137" s="30" t="s">
        <v>255</v>
      </c>
      <c r="I137" s="31" t="s">
        <v>254</v>
      </c>
      <c r="J137" s="31" t="s">
        <v>48</v>
      </c>
      <c r="K137" s="31" t="s">
        <v>256</v>
      </c>
      <c r="L137" s="32" t="s">
        <v>257</v>
      </c>
      <c r="M137" s="33" t="s">
        <v>55</v>
      </c>
      <c r="N137" s="34" t="s">
        <v>50</v>
      </c>
      <c r="O137" s="35">
        <v>457</v>
      </c>
      <c r="P137" s="6">
        <v>411000</v>
      </c>
      <c r="Q137" s="37"/>
      <c r="R137" s="37"/>
      <c r="S137" s="6">
        <f t="shared" si="34"/>
        <v>411000</v>
      </c>
      <c r="T137" s="37">
        <v>110952</v>
      </c>
      <c r="U137" s="37">
        <f t="shared" si="35"/>
        <v>300048</v>
      </c>
      <c r="V137" s="37">
        <v>411000</v>
      </c>
      <c r="W137" s="37"/>
      <c r="X137" s="37"/>
      <c r="Y137" s="37">
        <f t="shared" si="31"/>
        <v>411000</v>
      </c>
      <c r="Z137" s="37">
        <f>Y137*3%</f>
        <v>12330</v>
      </c>
      <c r="AA137" s="37">
        <f t="shared" si="36"/>
        <v>123282</v>
      </c>
      <c r="AB137" s="37">
        <f t="shared" si="32"/>
        <v>287718</v>
      </c>
      <c r="AC137" s="37">
        <f t="shared" si="33"/>
        <v>123282</v>
      </c>
      <c r="AD137" s="35">
        <f>SUM(AF137:AT137)</f>
        <v>457</v>
      </c>
      <c r="AE137" s="35">
        <f>O137-AD137</f>
        <v>0</v>
      </c>
      <c r="AF137" s="37">
        <v>46</v>
      </c>
      <c r="AG137" s="37"/>
      <c r="AH137" s="37"/>
      <c r="AI137" s="37"/>
      <c r="AJ137" s="37">
        <v>411</v>
      </c>
      <c r="AK137" s="37"/>
      <c r="AL137" s="37"/>
      <c r="AM137" s="37"/>
      <c r="AN137" s="37"/>
      <c r="AO137" s="37"/>
      <c r="AP137" s="37"/>
      <c r="AQ137" s="37"/>
      <c r="AR137" s="37"/>
      <c r="AS137" s="37"/>
      <c r="AT137" s="35"/>
      <c r="AU137" s="38"/>
      <c r="AV137" s="39"/>
    </row>
    <row r="138" spans="1:48" ht="13.5">
      <c r="A138" s="26"/>
      <c r="B138" s="26">
        <v>1</v>
      </c>
      <c r="C138" s="26">
        <v>108</v>
      </c>
      <c r="D138" s="27" t="s">
        <v>45</v>
      </c>
      <c r="E138" s="46" t="s">
        <v>51</v>
      </c>
      <c r="F138" s="28"/>
      <c r="G138" s="29"/>
      <c r="H138" s="30" t="s">
        <v>258</v>
      </c>
      <c r="I138" s="31" t="s">
        <v>259</v>
      </c>
      <c r="J138" s="31" t="s">
        <v>48</v>
      </c>
      <c r="K138" s="31" t="s">
        <v>260</v>
      </c>
      <c r="L138" s="32">
        <v>0</v>
      </c>
      <c r="M138" s="33" t="s">
        <v>108</v>
      </c>
      <c r="N138" s="34" t="s">
        <v>50</v>
      </c>
      <c r="O138" s="35"/>
      <c r="P138" s="6">
        <v>351000</v>
      </c>
      <c r="Q138" s="37"/>
      <c r="R138" s="37"/>
      <c r="S138" s="6">
        <f t="shared" si="34"/>
        <v>351000</v>
      </c>
      <c r="T138" s="37"/>
      <c r="U138" s="37">
        <f t="shared" si="35"/>
        <v>351000</v>
      </c>
      <c r="V138" s="37">
        <v>351000</v>
      </c>
      <c r="W138" s="37"/>
      <c r="X138" s="37"/>
      <c r="Y138" s="37">
        <f t="shared" si="31"/>
        <v>351000</v>
      </c>
      <c r="Z138" s="37"/>
      <c r="AA138" s="37">
        <f t="shared" si="36"/>
        <v>0</v>
      </c>
      <c r="AB138" s="37">
        <f t="shared" si="32"/>
        <v>351000</v>
      </c>
      <c r="AC138" s="37">
        <f t="shared" si="33"/>
        <v>0</v>
      </c>
      <c r="AD138" s="35"/>
      <c r="AE138" s="35"/>
      <c r="AF138" s="37"/>
      <c r="AG138" s="37"/>
      <c r="AH138" s="37"/>
      <c r="AI138" s="37"/>
      <c r="AJ138" s="37"/>
      <c r="AK138" s="37"/>
      <c r="AL138" s="37"/>
      <c r="AM138" s="37"/>
      <c r="AN138" s="37"/>
      <c r="AO138" s="37"/>
      <c r="AP138" s="37"/>
      <c r="AQ138" s="37"/>
      <c r="AR138" s="37"/>
      <c r="AS138" s="37"/>
      <c r="AT138" s="37"/>
      <c r="AU138" s="38"/>
      <c r="AV138" s="39"/>
    </row>
    <row r="139" spans="1:48" ht="13.5">
      <c r="A139" s="26"/>
      <c r="B139" s="26">
        <v>1</v>
      </c>
      <c r="C139" s="26">
        <v>115</v>
      </c>
      <c r="D139" s="27" t="s">
        <v>45</v>
      </c>
      <c r="E139" s="28" t="s">
        <v>46</v>
      </c>
      <c r="F139" s="28"/>
      <c r="G139" s="29"/>
      <c r="H139" s="30" t="s">
        <v>261</v>
      </c>
      <c r="I139" s="31" t="s">
        <v>262</v>
      </c>
      <c r="J139" s="31" t="s">
        <v>48</v>
      </c>
      <c r="K139" s="31" t="s">
        <v>54</v>
      </c>
      <c r="L139" s="32">
        <v>1.128</v>
      </c>
      <c r="M139" s="33" t="s">
        <v>55</v>
      </c>
      <c r="N139" s="34" t="s">
        <v>50</v>
      </c>
      <c r="O139" s="35">
        <v>278</v>
      </c>
      <c r="P139" s="6">
        <v>263000</v>
      </c>
      <c r="Q139" s="37"/>
      <c r="R139" s="37"/>
      <c r="S139" s="6">
        <f t="shared" si="34"/>
        <v>263000</v>
      </c>
      <c r="T139" s="37">
        <v>70995</v>
      </c>
      <c r="U139" s="37">
        <f t="shared" si="35"/>
        <v>192005</v>
      </c>
      <c r="V139" s="37">
        <v>263000</v>
      </c>
      <c r="W139" s="37"/>
      <c r="X139" s="37"/>
      <c r="Y139" s="37">
        <f t="shared" si="31"/>
        <v>263000</v>
      </c>
      <c r="Z139" s="37">
        <f>Y139*3%</f>
        <v>7890</v>
      </c>
      <c r="AA139" s="37">
        <f t="shared" si="36"/>
        <v>78885</v>
      </c>
      <c r="AB139" s="37">
        <f t="shared" si="32"/>
        <v>184115</v>
      </c>
      <c r="AC139" s="37">
        <f t="shared" si="33"/>
        <v>78885</v>
      </c>
      <c r="AD139" s="35">
        <f>SUM(AF139:AT139)</f>
        <v>278</v>
      </c>
      <c r="AE139" s="35">
        <f>O139-AD139</f>
        <v>0</v>
      </c>
      <c r="AF139" s="37">
        <v>15</v>
      </c>
      <c r="AG139" s="37"/>
      <c r="AH139" s="37"/>
      <c r="AI139" s="37"/>
      <c r="AJ139" s="37">
        <v>263</v>
      </c>
      <c r="AK139" s="37"/>
      <c r="AL139" s="37"/>
      <c r="AM139" s="37"/>
      <c r="AN139" s="37"/>
      <c r="AO139" s="37"/>
      <c r="AP139" s="37"/>
      <c r="AQ139" s="37"/>
      <c r="AR139" s="37"/>
      <c r="AS139" s="37"/>
      <c r="AT139" s="35"/>
      <c r="AU139" s="38"/>
      <c r="AV139" s="39"/>
    </row>
    <row r="140" spans="1:50" ht="13.5">
      <c r="A140" s="26"/>
      <c r="B140" s="26">
        <v>1</v>
      </c>
      <c r="C140" s="26">
        <v>116</v>
      </c>
      <c r="D140" s="27" t="s">
        <v>45</v>
      </c>
      <c r="E140" s="28" t="s">
        <v>51</v>
      </c>
      <c r="F140" s="28" t="s">
        <v>45</v>
      </c>
      <c r="G140" s="29" t="s">
        <v>52</v>
      </c>
      <c r="H140" s="30" t="s">
        <v>263</v>
      </c>
      <c r="I140" s="31" t="s">
        <v>264</v>
      </c>
      <c r="J140" s="31" t="s">
        <v>48</v>
      </c>
      <c r="K140" s="31" t="s">
        <v>79</v>
      </c>
      <c r="L140" s="32">
        <v>0.0242</v>
      </c>
      <c r="M140" s="33" t="s">
        <v>55</v>
      </c>
      <c r="N140" s="34" t="s">
        <v>50</v>
      </c>
      <c r="O140" s="35">
        <v>227</v>
      </c>
      <c r="P140" s="6">
        <v>180000</v>
      </c>
      <c r="Q140" s="37"/>
      <c r="R140" s="37"/>
      <c r="S140" s="6">
        <f t="shared" si="34"/>
        <v>180000</v>
      </c>
      <c r="T140" s="37">
        <v>48592</v>
      </c>
      <c r="U140" s="37">
        <f t="shared" si="35"/>
        <v>131408</v>
      </c>
      <c r="V140" s="37">
        <v>180000</v>
      </c>
      <c r="W140" s="37"/>
      <c r="X140" s="37"/>
      <c r="Y140" s="37">
        <f t="shared" si="31"/>
        <v>180000</v>
      </c>
      <c r="Z140" s="37">
        <f>Y140*3%</f>
        <v>5400</v>
      </c>
      <c r="AA140" s="37">
        <f t="shared" si="36"/>
        <v>53992</v>
      </c>
      <c r="AB140" s="37">
        <f t="shared" si="32"/>
        <v>126008</v>
      </c>
      <c r="AC140" s="37">
        <f t="shared" si="33"/>
        <v>53992</v>
      </c>
      <c r="AD140" s="35">
        <f>SUM(AF140:AT140)</f>
        <v>227</v>
      </c>
      <c r="AE140" s="35">
        <f>O140-AD140</f>
        <v>0</v>
      </c>
      <c r="AF140" s="37">
        <v>47</v>
      </c>
      <c r="AG140" s="37"/>
      <c r="AH140" s="37"/>
      <c r="AI140" s="37"/>
      <c r="AJ140" s="37">
        <v>180</v>
      </c>
      <c r="AK140" s="37"/>
      <c r="AL140" s="37"/>
      <c r="AM140" s="37"/>
      <c r="AN140" s="37"/>
      <c r="AO140" s="37"/>
      <c r="AP140" s="35"/>
      <c r="AQ140" s="35"/>
      <c r="AR140" s="35"/>
      <c r="AS140" s="35"/>
      <c r="AT140" s="35"/>
      <c r="AU140" s="38"/>
      <c r="AV140" s="39"/>
      <c r="AX140" s="8">
        <v>1</v>
      </c>
    </row>
    <row r="141" spans="1:48" ht="13.5">
      <c r="A141" s="26"/>
      <c r="B141" s="26">
        <v>1</v>
      </c>
      <c r="C141" s="26">
        <v>115</v>
      </c>
      <c r="D141" s="27" t="s">
        <v>45</v>
      </c>
      <c r="E141" s="28" t="s">
        <v>51</v>
      </c>
      <c r="F141" s="28" t="s">
        <v>45</v>
      </c>
      <c r="G141" s="29" t="s">
        <v>52</v>
      </c>
      <c r="H141" s="30" t="s">
        <v>265</v>
      </c>
      <c r="I141" s="31"/>
      <c r="J141" s="31" t="s">
        <v>48</v>
      </c>
      <c r="K141" s="31" t="s">
        <v>429</v>
      </c>
      <c r="L141" s="32"/>
      <c r="M141" s="33" t="s">
        <v>108</v>
      </c>
      <c r="N141" s="34" t="s">
        <v>50</v>
      </c>
      <c r="O141" s="35"/>
      <c r="P141" s="6">
        <v>167000</v>
      </c>
      <c r="Q141" s="37"/>
      <c r="R141" s="37"/>
      <c r="S141" s="6">
        <f t="shared" si="34"/>
        <v>167000</v>
      </c>
      <c r="T141" s="37"/>
      <c r="U141" s="37">
        <f t="shared" si="35"/>
        <v>167000</v>
      </c>
      <c r="V141" s="37">
        <v>167000</v>
      </c>
      <c r="W141" s="37"/>
      <c r="X141" s="37"/>
      <c r="Y141" s="37">
        <f t="shared" si="31"/>
        <v>167000</v>
      </c>
      <c r="Z141" s="37"/>
      <c r="AA141" s="37">
        <f>T141+Z141</f>
        <v>0</v>
      </c>
      <c r="AB141" s="37">
        <f t="shared" si="32"/>
        <v>167000</v>
      </c>
      <c r="AC141" s="37">
        <f t="shared" si="33"/>
        <v>0</v>
      </c>
      <c r="AD141" s="35"/>
      <c r="AE141" s="35"/>
      <c r="AF141" s="37"/>
      <c r="AG141" s="37"/>
      <c r="AH141" s="37"/>
      <c r="AI141" s="37"/>
      <c r="AJ141" s="37"/>
      <c r="AK141" s="37"/>
      <c r="AL141" s="37"/>
      <c r="AM141" s="37"/>
      <c r="AN141" s="37"/>
      <c r="AO141" s="37"/>
      <c r="AP141" s="37"/>
      <c r="AQ141" s="37"/>
      <c r="AR141" s="37"/>
      <c r="AS141" s="37"/>
      <c r="AT141" s="37"/>
      <c r="AU141" s="38"/>
      <c r="AV141" s="39"/>
    </row>
    <row r="142" spans="1:48" ht="13.5">
      <c r="A142" s="26"/>
      <c r="B142" s="26">
        <v>1</v>
      </c>
      <c r="C142" s="26">
        <v>116</v>
      </c>
      <c r="D142" s="27" t="s">
        <v>45</v>
      </c>
      <c r="E142" s="28" t="s">
        <v>46</v>
      </c>
      <c r="F142" s="28" t="s">
        <v>45</v>
      </c>
      <c r="G142" s="29" t="s">
        <v>52</v>
      </c>
      <c r="H142" s="30" t="s">
        <v>266</v>
      </c>
      <c r="I142" s="31" t="s">
        <v>267</v>
      </c>
      <c r="J142" s="31" t="s">
        <v>48</v>
      </c>
      <c r="K142" s="31" t="s">
        <v>235</v>
      </c>
      <c r="L142" s="32">
        <v>0.0167</v>
      </c>
      <c r="M142" s="33" t="s">
        <v>108</v>
      </c>
      <c r="N142" s="34" t="s">
        <v>50</v>
      </c>
      <c r="O142" s="35"/>
      <c r="P142" s="6">
        <v>1085000</v>
      </c>
      <c r="Q142" s="37"/>
      <c r="R142" s="37"/>
      <c r="S142" s="6">
        <f t="shared" si="34"/>
        <v>1085000</v>
      </c>
      <c r="T142" s="37"/>
      <c r="U142" s="37">
        <f t="shared" si="35"/>
        <v>1085000</v>
      </c>
      <c r="V142" s="37">
        <v>1085000</v>
      </c>
      <c r="W142" s="37"/>
      <c r="X142" s="37"/>
      <c r="Y142" s="37">
        <f t="shared" si="31"/>
        <v>1085000</v>
      </c>
      <c r="Z142" s="37"/>
      <c r="AA142" s="37">
        <f>T142+Z142</f>
        <v>0</v>
      </c>
      <c r="AB142" s="37">
        <f t="shared" si="32"/>
        <v>1085000</v>
      </c>
      <c r="AC142" s="37">
        <f t="shared" si="33"/>
        <v>0</v>
      </c>
      <c r="AD142" s="35"/>
      <c r="AE142" s="35"/>
      <c r="AF142" s="37"/>
      <c r="AG142" s="37"/>
      <c r="AH142" s="37"/>
      <c r="AI142" s="37"/>
      <c r="AJ142" s="37"/>
      <c r="AK142" s="37"/>
      <c r="AL142" s="37"/>
      <c r="AM142" s="37"/>
      <c r="AN142" s="37"/>
      <c r="AO142" s="37"/>
      <c r="AP142" s="37"/>
      <c r="AQ142" s="37"/>
      <c r="AR142" s="37"/>
      <c r="AS142" s="37"/>
      <c r="AT142" s="37"/>
      <c r="AU142" s="38"/>
      <c r="AV142" s="39"/>
    </row>
    <row r="143" spans="1:48" ht="13.5">
      <c r="A143" s="26"/>
      <c r="B143" s="26">
        <v>1</v>
      </c>
      <c r="C143" s="26">
        <v>119</v>
      </c>
      <c r="D143" s="27" t="s">
        <v>45</v>
      </c>
      <c r="E143" s="28" t="s">
        <v>46</v>
      </c>
      <c r="F143" s="28"/>
      <c r="G143" s="29"/>
      <c r="H143" s="30" t="s">
        <v>268</v>
      </c>
      <c r="I143" s="29" t="s">
        <v>56</v>
      </c>
      <c r="J143" s="31" t="s">
        <v>48</v>
      </c>
      <c r="K143" s="29" t="s">
        <v>54</v>
      </c>
      <c r="L143" s="32">
        <v>1.1384</v>
      </c>
      <c r="M143" s="33" t="s">
        <v>55</v>
      </c>
      <c r="N143" s="34" t="s">
        <v>50</v>
      </c>
      <c r="O143" s="35">
        <v>404</v>
      </c>
      <c r="P143" s="6">
        <v>375000</v>
      </c>
      <c r="Q143" s="37"/>
      <c r="R143" s="37"/>
      <c r="S143" s="6">
        <f t="shared" si="34"/>
        <v>375000</v>
      </c>
      <c r="T143" s="37">
        <v>101232</v>
      </c>
      <c r="U143" s="37">
        <f t="shared" si="35"/>
        <v>273768</v>
      </c>
      <c r="V143" s="37">
        <v>375000</v>
      </c>
      <c r="W143" s="37"/>
      <c r="X143" s="37"/>
      <c r="Y143" s="37">
        <f t="shared" si="31"/>
        <v>375000</v>
      </c>
      <c r="Z143" s="37">
        <f>Y143*3%</f>
        <v>11250</v>
      </c>
      <c r="AA143" s="37">
        <f>T143+Z143</f>
        <v>112482</v>
      </c>
      <c r="AB143" s="37">
        <f t="shared" si="32"/>
        <v>262518</v>
      </c>
      <c r="AC143" s="37">
        <f t="shared" si="33"/>
        <v>112482</v>
      </c>
      <c r="AD143" s="35">
        <f>SUM(AF143:AT143)</f>
        <v>404</v>
      </c>
      <c r="AE143" s="35">
        <f>O143-AD143</f>
        <v>0</v>
      </c>
      <c r="AF143" s="37">
        <v>29</v>
      </c>
      <c r="AG143" s="37"/>
      <c r="AH143" s="37"/>
      <c r="AI143" s="37"/>
      <c r="AJ143" s="37">
        <v>375</v>
      </c>
      <c r="AK143" s="37"/>
      <c r="AL143" s="37"/>
      <c r="AM143" s="37"/>
      <c r="AN143" s="37"/>
      <c r="AO143" s="37"/>
      <c r="AP143" s="37"/>
      <c r="AQ143" s="37"/>
      <c r="AR143" s="37"/>
      <c r="AS143" s="37"/>
      <c r="AT143" s="35"/>
      <c r="AU143" s="38"/>
      <c r="AV143" s="39"/>
    </row>
    <row r="144" spans="1:48" ht="13.5">
      <c r="A144" s="26"/>
      <c r="B144" s="26">
        <v>1</v>
      </c>
      <c r="C144" s="26">
        <v>117</v>
      </c>
      <c r="D144" s="27" t="s">
        <v>45</v>
      </c>
      <c r="E144" s="28" t="s">
        <v>51</v>
      </c>
      <c r="F144" s="28" t="s">
        <v>45</v>
      </c>
      <c r="G144" s="29" t="s">
        <v>52</v>
      </c>
      <c r="H144" s="30" t="s">
        <v>269</v>
      </c>
      <c r="I144" s="31" t="s">
        <v>270</v>
      </c>
      <c r="J144" s="31" t="s">
        <v>48</v>
      </c>
      <c r="K144" s="31" t="s">
        <v>61</v>
      </c>
      <c r="L144" s="32">
        <v>0.0115</v>
      </c>
      <c r="M144" s="33" t="s">
        <v>108</v>
      </c>
      <c r="N144" s="34" t="s">
        <v>50</v>
      </c>
      <c r="O144" s="35"/>
      <c r="P144" s="6">
        <v>5107000</v>
      </c>
      <c r="Q144" s="37"/>
      <c r="R144" s="37"/>
      <c r="S144" s="6">
        <f t="shared" si="34"/>
        <v>5107000</v>
      </c>
      <c r="T144" s="37"/>
      <c r="U144" s="37">
        <f t="shared" si="35"/>
        <v>5107000</v>
      </c>
      <c r="V144" s="37">
        <v>5107000</v>
      </c>
      <c r="W144" s="37"/>
      <c r="X144" s="37"/>
      <c r="Y144" s="37">
        <f t="shared" si="31"/>
        <v>5107000</v>
      </c>
      <c r="Z144" s="37"/>
      <c r="AA144" s="37">
        <f>T144+Z144</f>
        <v>0</v>
      </c>
      <c r="AB144" s="37">
        <f t="shared" si="32"/>
        <v>5107000</v>
      </c>
      <c r="AC144" s="37">
        <f t="shared" si="33"/>
        <v>0</v>
      </c>
      <c r="AD144" s="35"/>
      <c r="AE144" s="35"/>
      <c r="AF144" s="37"/>
      <c r="AG144" s="37"/>
      <c r="AH144" s="37"/>
      <c r="AI144" s="37"/>
      <c r="AJ144" s="37"/>
      <c r="AK144" s="37"/>
      <c r="AL144" s="37"/>
      <c r="AM144" s="37"/>
      <c r="AN144" s="37"/>
      <c r="AO144" s="37"/>
      <c r="AP144" s="37"/>
      <c r="AQ144" s="37"/>
      <c r="AR144" s="37"/>
      <c r="AS144" s="37"/>
      <c r="AT144" s="37"/>
      <c r="AU144" s="38"/>
      <c r="AV144" s="39"/>
    </row>
    <row r="145" spans="1:48" ht="13.5">
      <c r="A145" s="26"/>
      <c r="B145" s="26">
        <v>1</v>
      </c>
      <c r="C145" s="26">
        <v>121</v>
      </c>
      <c r="D145" s="27" t="s">
        <v>45</v>
      </c>
      <c r="E145" s="28" t="s">
        <v>51</v>
      </c>
      <c r="F145" s="28" t="s">
        <v>45</v>
      </c>
      <c r="G145" s="29" t="s">
        <v>52</v>
      </c>
      <c r="H145" s="30" t="s">
        <v>271</v>
      </c>
      <c r="I145" s="31" t="s">
        <v>60</v>
      </c>
      <c r="J145" s="31" t="s">
        <v>48</v>
      </c>
      <c r="K145" s="31" t="s">
        <v>54</v>
      </c>
      <c r="L145" s="32">
        <v>0.0748</v>
      </c>
      <c r="M145" s="56" t="s">
        <v>55</v>
      </c>
      <c r="N145" s="34" t="s">
        <v>50</v>
      </c>
      <c r="O145" s="35">
        <v>192</v>
      </c>
      <c r="P145" s="6">
        <v>174000</v>
      </c>
      <c r="Q145" s="37"/>
      <c r="R145" s="37"/>
      <c r="S145" s="6">
        <f t="shared" si="34"/>
        <v>174000</v>
      </c>
      <c r="T145" s="37">
        <v>46967</v>
      </c>
      <c r="U145" s="37">
        <f t="shared" si="35"/>
        <v>127033</v>
      </c>
      <c r="V145" s="37">
        <v>174000</v>
      </c>
      <c r="W145" s="37"/>
      <c r="X145" s="37"/>
      <c r="Y145" s="37">
        <f t="shared" si="31"/>
        <v>174000</v>
      </c>
      <c r="Z145" s="37">
        <f>Y145*3%</f>
        <v>5220</v>
      </c>
      <c r="AA145" s="37">
        <f>T145+Z145</f>
        <v>52187</v>
      </c>
      <c r="AB145" s="37">
        <f t="shared" si="32"/>
        <v>121813</v>
      </c>
      <c r="AC145" s="37">
        <f t="shared" si="33"/>
        <v>52187</v>
      </c>
      <c r="AD145" s="35">
        <f>SUM(AF145:AT145)</f>
        <v>192</v>
      </c>
      <c r="AE145" s="35">
        <f>O145-AD145</f>
        <v>0</v>
      </c>
      <c r="AF145" s="37">
        <v>18</v>
      </c>
      <c r="AG145" s="37"/>
      <c r="AH145" s="37"/>
      <c r="AI145" s="37"/>
      <c r="AJ145" s="37">
        <v>174</v>
      </c>
      <c r="AK145" s="35"/>
      <c r="AL145" s="35"/>
      <c r="AM145" s="35"/>
      <c r="AN145" s="35"/>
      <c r="AO145" s="35"/>
      <c r="AP145" s="35"/>
      <c r="AQ145" s="35"/>
      <c r="AR145" s="35"/>
      <c r="AS145" s="35"/>
      <c r="AT145" s="35"/>
      <c r="AU145" s="38"/>
      <c r="AV145" s="39"/>
    </row>
    <row r="146" spans="1:48" ht="13.5">
      <c r="A146" s="26"/>
      <c r="B146" s="26"/>
      <c r="C146" s="26"/>
      <c r="D146" s="27" t="s">
        <v>45</v>
      </c>
      <c r="E146" s="28" t="s">
        <v>51</v>
      </c>
      <c r="F146" s="28" t="s">
        <v>45</v>
      </c>
      <c r="G146" s="29" t="s">
        <v>52</v>
      </c>
      <c r="H146" s="30" t="s">
        <v>272</v>
      </c>
      <c r="I146" s="31" t="s">
        <v>273</v>
      </c>
      <c r="J146" s="31" t="s">
        <v>48</v>
      </c>
      <c r="K146" s="31" t="s">
        <v>274</v>
      </c>
      <c r="L146" s="32">
        <v>0.3522</v>
      </c>
      <c r="M146" s="33"/>
      <c r="N146" s="34" t="s">
        <v>50</v>
      </c>
      <c r="O146" s="35"/>
      <c r="Q146" s="37"/>
      <c r="R146" s="37"/>
      <c r="T146" s="37"/>
      <c r="U146" s="37"/>
      <c r="V146" s="37"/>
      <c r="W146" s="37"/>
      <c r="X146" s="37"/>
      <c r="Y146" s="37">
        <f t="shared" si="31"/>
        <v>0</v>
      </c>
      <c r="Z146" s="37"/>
      <c r="AA146" s="37"/>
      <c r="AB146" s="37">
        <f t="shared" si="32"/>
        <v>0</v>
      </c>
      <c r="AC146" s="37">
        <f t="shared" si="33"/>
        <v>0</v>
      </c>
      <c r="AD146" s="35"/>
      <c r="AE146" s="35"/>
      <c r="AF146" s="37"/>
      <c r="AG146" s="37"/>
      <c r="AH146" s="37"/>
      <c r="AI146" s="37"/>
      <c r="AJ146" s="37"/>
      <c r="AK146" s="37"/>
      <c r="AL146" s="37"/>
      <c r="AM146" s="37"/>
      <c r="AN146" s="37"/>
      <c r="AO146" s="37"/>
      <c r="AP146" s="37"/>
      <c r="AQ146" s="37"/>
      <c r="AR146" s="37"/>
      <c r="AS146" s="37"/>
      <c r="AT146" s="37"/>
      <c r="AU146" s="38"/>
      <c r="AV146" s="39"/>
    </row>
    <row r="147" spans="1:50" ht="13.5">
      <c r="A147" s="26"/>
      <c r="B147" s="26">
        <v>1</v>
      </c>
      <c r="C147" s="26">
        <v>124</v>
      </c>
      <c r="D147" s="27" t="s">
        <v>45</v>
      </c>
      <c r="E147" s="28" t="s">
        <v>46</v>
      </c>
      <c r="F147" s="28" t="s">
        <v>45</v>
      </c>
      <c r="G147" s="29" t="s">
        <v>52</v>
      </c>
      <c r="H147" s="30" t="s">
        <v>277</v>
      </c>
      <c r="I147" s="31" t="s">
        <v>278</v>
      </c>
      <c r="J147" s="31" t="s">
        <v>48</v>
      </c>
      <c r="K147" s="31" t="s">
        <v>235</v>
      </c>
      <c r="L147" s="32">
        <v>0.0668</v>
      </c>
      <c r="M147" s="33" t="s">
        <v>55</v>
      </c>
      <c r="N147" s="34" t="s">
        <v>50</v>
      </c>
      <c r="O147" s="35">
        <v>61</v>
      </c>
      <c r="P147" s="6">
        <v>61000</v>
      </c>
      <c r="Q147" s="37"/>
      <c r="R147" s="37"/>
      <c r="S147" s="6">
        <f>SUM(P147+Q147-R147)</f>
        <v>61000</v>
      </c>
      <c r="T147" s="37">
        <v>16457</v>
      </c>
      <c r="U147" s="37">
        <f>SUM(S147-T147)</f>
        <v>44543</v>
      </c>
      <c r="V147" s="37">
        <v>61000</v>
      </c>
      <c r="W147" s="37"/>
      <c r="X147" s="37"/>
      <c r="Y147" s="37">
        <f t="shared" si="31"/>
        <v>61000</v>
      </c>
      <c r="Z147" s="37">
        <f>Y147*3%</f>
        <v>1830</v>
      </c>
      <c r="AA147" s="37">
        <f>T147+Z147</f>
        <v>18287</v>
      </c>
      <c r="AB147" s="37">
        <f t="shared" si="32"/>
        <v>42713</v>
      </c>
      <c r="AC147" s="37">
        <f t="shared" si="33"/>
        <v>18287</v>
      </c>
      <c r="AD147" s="35">
        <f>SUM(AF147:AT147)</f>
        <v>61</v>
      </c>
      <c r="AE147" s="35">
        <f>O147-AD147</f>
        <v>0</v>
      </c>
      <c r="AF147" s="37">
        <v>61</v>
      </c>
      <c r="AG147" s="37"/>
      <c r="AH147" s="37"/>
      <c r="AI147" s="37"/>
      <c r="AJ147" s="37"/>
      <c r="AK147" s="37"/>
      <c r="AL147" s="37"/>
      <c r="AM147" s="37"/>
      <c r="AN147" s="37"/>
      <c r="AO147" s="37"/>
      <c r="AP147" s="37"/>
      <c r="AQ147" s="37"/>
      <c r="AR147" s="37"/>
      <c r="AS147" s="37"/>
      <c r="AT147" s="35"/>
      <c r="AU147" s="38"/>
      <c r="AV147" s="39"/>
      <c r="AX147" s="8">
        <v>1</v>
      </c>
    </row>
    <row r="148" spans="1:48" ht="13.5">
      <c r="A148" s="26"/>
      <c r="B148" s="26">
        <v>1</v>
      </c>
      <c r="C148" s="26">
        <v>123</v>
      </c>
      <c r="D148" s="27" t="s">
        <v>45</v>
      </c>
      <c r="E148" s="28" t="s">
        <v>46</v>
      </c>
      <c r="F148" s="28"/>
      <c r="G148" s="29"/>
      <c r="H148" s="30" t="s">
        <v>279</v>
      </c>
      <c r="I148" s="31" t="s">
        <v>280</v>
      </c>
      <c r="J148" s="31" t="s">
        <v>48</v>
      </c>
      <c r="K148" s="31" t="s">
        <v>130</v>
      </c>
      <c r="L148" s="32">
        <v>0.1155</v>
      </c>
      <c r="M148" s="58"/>
      <c r="N148" s="59" t="s">
        <v>50</v>
      </c>
      <c r="O148" s="35"/>
      <c r="P148" s="6">
        <v>29281000</v>
      </c>
      <c r="Q148" s="37"/>
      <c r="R148" s="37"/>
      <c r="S148" s="6">
        <f>SUM(P148+Q148-R148)</f>
        <v>29281000</v>
      </c>
      <c r="T148" s="37"/>
      <c r="U148" s="37">
        <f>SUM(S148-T148)</f>
        <v>29281000</v>
      </c>
      <c r="V148" s="37">
        <v>29281000</v>
      </c>
      <c r="W148" s="37"/>
      <c r="X148" s="37">
        <v>1773177</v>
      </c>
      <c r="Y148" s="37">
        <f t="shared" si="31"/>
        <v>27507823</v>
      </c>
      <c r="Z148" s="37"/>
      <c r="AA148" s="37">
        <f>T148+Z148</f>
        <v>0</v>
      </c>
      <c r="AB148" s="37">
        <f t="shared" si="32"/>
        <v>27507823</v>
      </c>
      <c r="AC148" s="37">
        <f t="shared" si="33"/>
        <v>0</v>
      </c>
      <c r="AD148" s="35"/>
      <c r="AE148" s="35"/>
      <c r="AF148" s="37"/>
      <c r="AG148" s="37"/>
      <c r="AH148" s="37"/>
      <c r="AI148" s="37"/>
      <c r="AJ148" s="37"/>
      <c r="AK148" s="37"/>
      <c r="AL148" s="37"/>
      <c r="AM148" s="37"/>
      <c r="AN148" s="37"/>
      <c r="AO148" s="37"/>
      <c r="AP148" s="37"/>
      <c r="AQ148" s="37"/>
      <c r="AR148" s="37"/>
      <c r="AS148" s="37"/>
      <c r="AT148" s="37"/>
      <c r="AU148" s="38"/>
      <c r="AV148" s="39"/>
    </row>
    <row r="149" spans="1:48" ht="13.5">
      <c r="A149" s="26"/>
      <c r="B149" s="26"/>
      <c r="C149" s="26"/>
      <c r="D149" s="27" t="s">
        <v>45</v>
      </c>
      <c r="E149" s="28"/>
      <c r="F149" s="28"/>
      <c r="G149" s="29"/>
      <c r="H149" s="30" t="s">
        <v>441</v>
      </c>
      <c r="I149" s="31"/>
      <c r="J149" s="31" t="s">
        <v>48</v>
      </c>
      <c r="K149" s="31" t="s">
        <v>442</v>
      </c>
      <c r="L149" s="32">
        <v>0.1271</v>
      </c>
      <c r="M149" s="58"/>
      <c r="N149" s="59"/>
      <c r="O149" s="35"/>
      <c r="Q149" s="37"/>
      <c r="R149" s="37"/>
      <c r="T149" s="37"/>
      <c r="U149" s="37"/>
      <c r="V149" s="37"/>
      <c r="W149" s="37"/>
      <c r="X149" s="37"/>
      <c r="Y149" s="37"/>
      <c r="Z149" s="37"/>
      <c r="AA149" s="37"/>
      <c r="AB149" s="37"/>
      <c r="AC149" s="37"/>
      <c r="AD149" s="35"/>
      <c r="AE149" s="35"/>
      <c r="AF149" s="37"/>
      <c r="AG149" s="37"/>
      <c r="AH149" s="37"/>
      <c r="AI149" s="37"/>
      <c r="AJ149" s="37"/>
      <c r="AK149" s="37"/>
      <c r="AL149" s="37"/>
      <c r="AM149" s="37"/>
      <c r="AN149" s="37"/>
      <c r="AO149" s="37"/>
      <c r="AP149" s="37"/>
      <c r="AQ149" s="37"/>
      <c r="AR149" s="37"/>
      <c r="AS149" s="37"/>
      <c r="AT149" s="37"/>
      <c r="AU149" s="38"/>
      <c r="AV149" s="39"/>
    </row>
    <row r="150" spans="1:48" ht="13.5">
      <c r="A150" s="26"/>
      <c r="B150" s="26"/>
      <c r="C150" s="26"/>
      <c r="D150" s="27" t="s">
        <v>45</v>
      </c>
      <c r="E150" s="28" t="s">
        <v>51</v>
      </c>
      <c r="F150" s="28" t="s">
        <v>45</v>
      </c>
      <c r="G150" s="29" t="s">
        <v>52</v>
      </c>
      <c r="H150" s="30" t="s">
        <v>281</v>
      </c>
      <c r="I150" s="31" t="s">
        <v>86</v>
      </c>
      <c r="J150" s="31" t="s">
        <v>48</v>
      </c>
      <c r="K150" s="31" t="s">
        <v>86</v>
      </c>
      <c r="L150" s="32">
        <v>0.063</v>
      </c>
      <c r="M150" s="58"/>
      <c r="N150" s="59" t="s">
        <v>50</v>
      </c>
      <c r="O150" s="35"/>
      <c r="Q150" s="37"/>
      <c r="R150" s="37"/>
      <c r="T150" s="37"/>
      <c r="U150" s="37"/>
      <c r="V150" s="37"/>
      <c r="W150" s="37"/>
      <c r="X150" s="37"/>
      <c r="Y150" s="37">
        <f t="shared" si="31"/>
        <v>0</v>
      </c>
      <c r="Z150" s="37"/>
      <c r="AA150" s="37"/>
      <c r="AB150" s="37">
        <f t="shared" si="32"/>
        <v>0</v>
      </c>
      <c r="AC150" s="37">
        <f t="shared" si="33"/>
        <v>0</v>
      </c>
      <c r="AD150" s="35"/>
      <c r="AE150" s="35"/>
      <c r="AF150" s="37"/>
      <c r="AG150" s="37"/>
      <c r="AH150" s="37"/>
      <c r="AI150" s="37"/>
      <c r="AJ150" s="37"/>
      <c r="AK150" s="37"/>
      <c r="AL150" s="37"/>
      <c r="AM150" s="37"/>
      <c r="AN150" s="37"/>
      <c r="AO150" s="37"/>
      <c r="AP150" s="37"/>
      <c r="AQ150" s="37"/>
      <c r="AR150" s="37"/>
      <c r="AS150" s="37"/>
      <c r="AT150" s="37"/>
      <c r="AU150" s="38"/>
      <c r="AV150" s="39"/>
    </row>
    <row r="151" spans="1:48" ht="13.5">
      <c r="A151" s="26"/>
      <c r="B151" s="26"/>
      <c r="C151" s="26"/>
      <c r="D151" s="27" t="s">
        <v>45</v>
      </c>
      <c r="E151" s="28" t="s">
        <v>51</v>
      </c>
      <c r="F151" s="28" t="s">
        <v>45</v>
      </c>
      <c r="G151" s="29" t="s">
        <v>52</v>
      </c>
      <c r="H151" s="30" t="s">
        <v>282</v>
      </c>
      <c r="I151" s="31" t="s">
        <v>283</v>
      </c>
      <c r="J151" s="31" t="s">
        <v>48</v>
      </c>
      <c r="K151" s="31" t="s">
        <v>275</v>
      </c>
      <c r="L151" s="32">
        <v>0.115</v>
      </c>
      <c r="M151" s="58"/>
      <c r="N151" s="59" t="s">
        <v>50</v>
      </c>
      <c r="O151" s="35"/>
      <c r="Q151" s="37"/>
      <c r="R151" s="37"/>
      <c r="T151" s="37"/>
      <c r="U151" s="37"/>
      <c r="V151" s="37"/>
      <c r="W151" s="37"/>
      <c r="X151" s="37"/>
      <c r="Y151" s="37">
        <f t="shared" si="31"/>
        <v>0</v>
      </c>
      <c r="Z151" s="37"/>
      <c r="AA151" s="37"/>
      <c r="AB151" s="37">
        <f t="shared" si="32"/>
        <v>0</v>
      </c>
      <c r="AC151" s="37">
        <f t="shared" si="33"/>
        <v>0</v>
      </c>
      <c r="AD151" s="35"/>
      <c r="AE151" s="35"/>
      <c r="AF151" s="37"/>
      <c r="AG151" s="37"/>
      <c r="AH151" s="37"/>
      <c r="AI151" s="37"/>
      <c r="AJ151" s="37"/>
      <c r="AK151" s="37"/>
      <c r="AL151" s="37"/>
      <c r="AM151" s="37"/>
      <c r="AN151" s="37"/>
      <c r="AO151" s="37"/>
      <c r="AP151" s="37"/>
      <c r="AQ151" s="37"/>
      <c r="AR151" s="37"/>
      <c r="AS151" s="37"/>
      <c r="AT151" s="37"/>
      <c r="AU151" s="38"/>
      <c r="AV151" s="39"/>
    </row>
    <row r="152" spans="1:66" s="81" customFormat="1" ht="14.25">
      <c r="A152" s="26"/>
      <c r="B152" s="26">
        <v>1</v>
      </c>
      <c r="C152" s="26">
        <v>127</v>
      </c>
      <c r="D152" s="27" t="s">
        <v>45</v>
      </c>
      <c r="E152" s="68" t="s">
        <v>46</v>
      </c>
      <c r="F152" s="68"/>
      <c r="G152" s="69"/>
      <c r="H152" s="70" t="s">
        <v>284</v>
      </c>
      <c r="I152" s="71" t="s">
        <v>285</v>
      </c>
      <c r="J152" s="69" t="s">
        <v>48</v>
      </c>
      <c r="K152" s="71" t="s">
        <v>130</v>
      </c>
      <c r="L152" s="72">
        <v>0.7769</v>
      </c>
      <c r="M152" s="47" t="s">
        <v>55</v>
      </c>
      <c r="N152" s="48" t="s">
        <v>68</v>
      </c>
      <c r="O152" s="52">
        <v>2433</v>
      </c>
      <c r="P152" s="49">
        <v>2433000</v>
      </c>
      <c r="Q152" s="50"/>
      <c r="R152" s="50"/>
      <c r="S152" s="49">
        <f aca="true" t="shared" si="37" ref="S152:S159">SUM(P152+Q152-R152)</f>
        <v>2433000</v>
      </c>
      <c r="T152" s="50"/>
      <c r="U152" s="50">
        <f aca="true" t="shared" si="38" ref="U152:U159">SUM(S152-T152)</f>
        <v>2433000</v>
      </c>
      <c r="V152" s="50">
        <v>2433000</v>
      </c>
      <c r="W152" s="50"/>
      <c r="X152" s="50"/>
      <c r="Y152" s="50">
        <f t="shared" si="31"/>
        <v>2433000</v>
      </c>
      <c r="Z152" s="50"/>
      <c r="AA152" s="50">
        <f aca="true" t="shared" si="39" ref="AA152:AA159">T152+Z152</f>
        <v>0</v>
      </c>
      <c r="AB152" s="50">
        <f t="shared" si="32"/>
        <v>2433000</v>
      </c>
      <c r="AC152" s="51">
        <f t="shared" si="33"/>
        <v>0</v>
      </c>
      <c r="AD152" s="52">
        <f>SUM(AF152:AT152)</f>
        <v>2433</v>
      </c>
      <c r="AE152" s="52">
        <f>O152-AD152</f>
        <v>0</v>
      </c>
      <c r="AF152" s="50">
        <v>2433</v>
      </c>
      <c r="AG152" s="50"/>
      <c r="AH152" s="50"/>
      <c r="AI152" s="50"/>
      <c r="AJ152" s="50"/>
      <c r="AK152" s="50"/>
      <c r="AL152" s="50"/>
      <c r="AM152" s="50"/>
      <c r="AN152" s="50"/>
      <c r="AO152" s="50"/>
      <c r="AP152" s="50"/>
      <c r="AQ152" s="50"/>
      <c r="AR152" s="50"/>
      <c r="AS152" s="50"/>
      <c r="AT152" s="50"/>
      <c r="AU152" s="53"/>
      <c r="AV152" s="54"/>
      <c r="AW152" s="55"/>
      <c r="AX152" s="55">
        <v>1</v>
      </c>
      <c r="AY152" s="55"/>
      <c r="AZ152" s="55"/>
      <c r="BA152" s="55"/>
      <c r="BB152" s="55"/>
      <c r="BC152" s="55"/>
      <c r="BD152" s="55"/>
      <c r="BE152" s="55"/>
      <c r="BF152" s="55"/>
      <c r="BG152" s="55"/>
      <c r="BH152" s="55"/>
      <c r="BI152" s="55"/>
      <c r="BJ152" s="55"/>
      <c r="BK152" s="55"/>
      <c r="BL152" s="55"/>
      <c r="BM152" s="55"/>
      <c r="BN152" s="55"/>
    </row>
    <row r="153" spans="1:48" ht="13.5">
      <c r="A153" s="26"/>
      <c r="B153" s="26">
        <v>1</v>
      </c>
      <c r="C153" s="26">
        <v>129</v>
      </c>
      <c r="D153" s="27" t="s">
        <v>45</v>
      </c>
      <c r="E153" s="28" t="s">
        <v>46</v>
      </c>
      <c r="F153" s="28"/>
      <c r="G153" s="29"/>
      <c r="H153" s="30" t="s">
        <v>286</v>
      </c>
      <c r="I153" s="31" t="s">
        <v>287</v>
      </c>
      <c r="J153" s="29" t="s">
        <v>48</v>
      </c>
      <c r="K153" s="31" t="s">
        <v>54</v>
      </c>
      <c r="L153" s="32">
        <v>0.014</v>
      </c>
      <c r="M153" s="33" t="s">
        <v>108</v>
      </c>
      <c r="N153" s="34" t="s">
        <v>50</v>
      </c>
      <c r="O153" s="35"/>
      <c r="P153" s="6">
        <v>145000</v>
      </c>
      <c r="Q153" s="37"/>
      <c r="R153" s="37"/>
      <c r="S153" s="6">
        <f t="shared" si="37"/>
        <v>145000</v>
      </c>
      <c r="T153" s="37"/>
      <c r="U153" s="37">
        <f t="shared" si="38"/>
        <v>145000</v>
      </c>
      <c r="V153" s="37">
        <v>145000</v>
      </c>
      <c r="W153" s="37"/>
      <c r="X153" s="37"/>
      <c r="Y153" s="37">
        <f t="shared" si="31"/>
        <v>145000</v>
      </c>
      <c r="Z153" s="37"/>
      <c r="AA153" s="37">
        <f t="shared" si="39"/>
        <v>0</v>
      </c>
      <c r="AB153" s="37">
        <f t="shared" si="32"/>
        <v>145000</v>
      </c>
      <c r="AC153" s="37">
        <f t="shared" si="33"/>
        <v>0</v>
      </c>
      <c r="AD153" s="35"/>
      <c r="AE153" s="35"/>
      <c r="AF153" s="37"/>
      <c r="AG153" s="37"/>
      <c r="AH153" s="37"/>
      <c r="AI153" s="37"/>
      <c r="AJ153" s="37"/>
      <c r="AK153" s="37"/>
      <c r="AL153" s="37"/>
      <c r="AM153" s="37"/>
      <c r="AN153" s="37"/>
      <c r="AO153" s="37"/>
      <c r="AP153" s="37"/>
      <c r="AQ153" s="37"/>
      <c r="AR153" s="37"/>
      <c r="AS153" s="37"/>
      <c r="AT153" s="37"/>
      <c r="AU153" s="38"/>
      <c r="AV153" s="39"/>
    </row>
    <row r="154" spans="1:48" ht="13.5">
      <c r="A154" s="26"/>
      <c r="B154" s="26"/>
      <c r="C154" s="26"/>
      <c r="D154" s="27" t="s">
        <v>45</v>
      </c>
      <c r="E154" s="28"/>
      <c r="F154" s="28"/>
      <c r="G154" s="29"/>
      <c r="H154" s="30" t="s">
        <v>286</v>
      </c>
      <c r="I154" s="31" t="s">
        <v>287</v>
      </c>
      <c r="J154" s="29" t="s">
        <v>48</v>
      </c>
      <c r="K154" s="31" t="s">
        <v>54</v>
      </c>
      <c r="L154" s="32">
        <v>0.042</v>
      </c>
      <c r="M154" s="33"/>
      <c r="N154" s="34"/>
      <c r="O154" s="35"/>
      <c r="Q154" s="37"/>
      <c r="R154" s="37"/>
      <c r="T154" s="37"/>
      <c r="U154" s="37"/>
      <c r="V154" s="37"/>
      <c r="W154" s="37"/>
      <c r="X154" s="37"/>
      <c r="Y154" s="37"/>
      <c r="Z154" s="37"/>
      <c r="AA154" s="37"/>
      <c r="AB154" s="37"/>
      <c r="AC154" s="37"/>
      <c r="AD154" s="35"/>
      <c r="AE154" s="35"/>
      <c r="AF154" s="37"/>
      <c r="AG154" s="37"/>
      <c r="AH154" s="37"/>
      <c r="AI154" s="37"/>
      <c r="AJ154" s="37"/>
      <c r="AK154" s="37"/>
      <c r="AL154" s="37"/>
      <c r="AM154" s="37"/>
      <c r="AN154" s="37"/>
      <c r="AO154" s="37"/>
      <c r="AP154" s="37"/>
      <c r="AQ154" s="37"/>
      <c r="AR154" s="37"/>
      <c r="AS154" s="37"/>
      <c r="AT154" s="37"/>
      <c r="AU154" s="38"/>
      <c r="AV154" s="39"/>
    </row>
    <row r="155" spans="1:48" ht="13.5">
      <c r="A155" s="26"/>
      <c r="B155" s="26"/>
      <c r="C155" s="26"/>
      <c r="D155" s="27" t="s">
        <v>45</v>
      </c>
      <c r="E155" s="28"/>
      <c r="F155" s="28"/>
      <c r="G155" s="29"/>
      <c r="H155" s="30" t="s">
        <v>286</v>
      </c>
      <c r="I155" s="31" t="s">
        <v>287</v>
      </c>
      <c r="J155" s="29" t="s">
        <v>48</v>
      </c>
      <c r="K155" s="31" t="s">
        <v>54</v>
      </c>
      <c r="L155" s="32">
        <v>0.0173</v>
      </c>
      <c r="M155" s="33"/>
      <c r="N155" s="34"/>
      <c r="O155" s="35"/>
      <c r="Q155" s="37"/>
      <c r="R155" s="37"/>
      <c r="T155" s="37"/>
      <c r="U155" s="37"/>
      <c r="V155" s="37"/>
      <c r="W155" s="37"/>
      <c r="X155" s="37"/>
      <c r="Y155" s="37"/>
      <c r="Z155" s="37"/>
      <c r="AA155" s="37"/>
      <c r="AB155" s="37"/>
      <c r="AC155" s="37"/>
      <c r="AD155" s="35"/>
      <c r="AE155" s="35"/>
      <c r="AF155" s="37"/>
      <c r="AG155" s="37"/>
      <c r="AH155" s="37"/>
      <c r="AI155" s="37"/>
      <c r="AJ155" s="37"/>
      <c r="AK155" s="37"/>
      <c r="AL155" s="37"/>
      <c r="AM155" s="37"/>
      <c r="AN155" s="37"/>
      <c r="AO155" s="37"/>
      <c r="AP155" s="37"/>
      <c r="AQ155" s="37"/>
      <c r="AR155" s="37"/>
      <c r="AS155" s="37"/>
      <c r="AT155" s="37"/>
      <c r="AU155" s="38"/>
      <c r="AV155" s="39"/>
    </row>
    <row r="156" spans="1:48" ht="13.5">
      <c r="A156" s="26"/>
      <c r="B156" s="26">
        <v>1</v>
      </c>
      <c r="C156" s="26">
        <v>131</v>
      </c>
      <c r="D156" s="27" t="s">
        <v>45</v>
      </c>
      <c r="E156" s="28" t="s">
        <v>46</v>
      </c>
      <c r="F156" s="28"/>
      <c r="G156" s="29"/>
      <c r="H156" s="30" t="s">
        <v>288</v>
      </c>
      <c r="I156" s="31" t="s">
        <v>289</v>
      </c>
      <c r="J156" s="29" t="s">
        <v>48</v>
      </c>
      <c r="K156" s="31" t="s">
        <v>54</v>
      </c>
      <c r="L156" s="32">
        <v>1.01</v>
      </c>
      <c r="M156" s="33" t="s">
        <v>108</v>
      </c>
      <c r="N156" s="34" t="s">
        <v>50</v>
      </c>
      <c r="O156" s="35"/>
      <c r="P156" s="6">
        <v>463000</v>
      </c>
      <c r="Q156" s="37"/>
      <c r="R156" s="37"/>
      <c r="S156" s="6">
        <f t="shared" si="37"/>
        <v>463000</v>
      </c>
      <c r="T156" s="37"/>
      <c r="U156" s="37">
        <f t="shared" si="38"/>
        <v>463000</v>
      </c>
      <c r="V156" s="37">
        <v>463000</v>
      </c>
      <c r="W156" s="37"/>
      <c r="X156" s="37"/>
      <c r="Y156" s="37">
        <f t="shared" si="31"/>
        <v>463000</v>
      </c>
      <c r="Z156" s="37"/>
      <c r="AA156" s="37">
        <f t="shared" si="39"/>
        <v>0</v>
      </c>
      <c r="AB156" s="37">
        <f t="shared" si="32"/>
        <v>463000</v>
      </c>
      <c r="AC156" s="37">
        <f t="shared" si="33"/>
        <v>0</v>
      </c>
      <c r="AD156" s="35"/>
      <c r="AE156" s="35"/>
      <c r="AF156" s="37"/>
      <c r="AG156" s="37"/>
      <c r="AH156" s="37"/>
      <c r="AI156" s="37"/>
      <c r="AJ156" s="37"/>
      <c r="AK156" s="37"/>
      <c r="AL156" s="37"/>
      <c r="AM156" s="37"/>
      <c r="AN156" s="37"/>
      <c r="AO156" s="37"/>
      <c r="AP156" s="37"/>
      <c r="AQ156" s="37"/>
      <c r="AR156" s="37"/>
      <c r="AS156" s="37"/>
      <c r="AT156" s="37"/>
      <c r="AU156" s="38"/>
      <c r="AV156" s="39"/>
    </row>
    <row r="157" spans="1:48" ht="13.5">
      <c r="A157" s="26"/>
      <c r="B157" s="26"/>
      <c r="C157" s="26"/>
      <c r="D157" s="27" t="s">
        <v>45</v>
      </c>
      <c r="E157" s="28"/>
      <c r="F157" s="28"/>
      <c r="G157" s="29"/>
      <c r="H157" s="30" t="s">
        <v>419</v>
      </c>
      <c r="I157" s="31" t="s">
        <v>289</v>
      </c>
      <c r="J157" s="29" t="s">
        <v>48</v>
      </c>
      <c r="K157" s="31" t="s">
        <v>54</v>
      </c>
      <c r="L157" s="32">
        <v>1.1324</v>
      </c>
      <c r="M157" s="33"/>
      <c r="N157" s="34"/>
      <c r="O157" s="35"/>
      <c r="Q157" s="37"/>
      <c r="R157" s="37"/>
      <c r="T157" s="37"/>
      <c r="U157" s="37"/>
      <c r="V157" s="37"/>
      <c r="W157" s="37"/>
      <c r="X157" s="37"/>
      <c r="Y157" s="37"/>
      <c r="Z157" s="37"/>
      <c r="AA157" s="37"/>
      <c r="AB157" s="37"/>
      <c r="AC157" s="37"/>
      <c r="AD157" s="35"/>
      <c r="AE157" s="35"/>
      <c r="AF157" s="37"/>
      <c r="AG157" s="37"/>
      <c r="AH157" s="37"/>
      <c r="AI157" s="37"/>
      <c r="AJ157" s="37"/>
      <c r="AK157" s="37"/>
      <c r="AL157" s="37"/>
      <c r="AM157" s="37"/>
      <c r="AN157" s="37"/>
      <c r="AO157" s="37"/>
      <c r="AP157" s="37"/>
      <c r="AQ157" s="37"/>
      <c r="AR157" s="37"/>
      <c r="AS157" s="37"/>
      <c r="AT157" s="37"/>
      <c r="AU157" s="38"/>
      <c r="AV157" s="39"/>
    </row>
    <row r="158" spans="1:48" ht="13.5">
      <c r="A158" s="26"/>
      <c r="B158" s="26"/>
      <c r="C158" s="26"/>
      <c r="D158" s="27" t="s">
        <v>45</v>
      </c>
      <c r="E158" s="28"/>
      <c r="F158" s="28"/>
      <c r="G158" s="29"/>
      <c r="H158" s="30" t="s">
        <v>433</v>
      </c>
      <c r="I158" s="31" t="s">
        <v>293</v>
      </c>
      <c r="J158" s="29" t="s">
        <v>48</v>
      </c>
      <c r="K158" s="31" t="s">
        <v>54</v>
      </c>
      <c r="L158" s="32">
        <v>0.0173</v>
      </c>
      <c r="M158" s="33"/>
      <c r="N158" s="34"/>
      <c r="O158" s="35"/>
      <c r="Q158" s="37"/>
      <c r="R158" s="37"/>
      <c r="T158" s="37"/>
      <c r="U158" s="37"/>
      <c r="V158" s="37"/>
      <c r="W158" s="37"/>
      <c r="X158" s="37"/>
      <c r="Y158" s="37"/>
      <c r="Z158" s="37"/>
      <c r="AA158" s="37"/>
      <c r="AB158" s="37"/>
      <c r="AC158" s="37"/>
      <c r="AD158" s="35"/>
      <c r="AE158" s="35"/>
      <c r="AF158" s="37"/>
      <c r="AG158" s="37"/>
      <c r="AH158" s="37"/>
      <c r="AI158" s="37"/>
      <c r="AJ158" s="37"/>
      <c r="AK158" s="37"/>
      <c r="AL158" s="37"/>
      <c r="AM158" s="37"/>
      <c r="AN158" s="37"/>
      <c r="AO158" s="37"/>
      <c r="AP158" s="37"/>
      <c r="AQ158" s="37"/>
      <c r="AR158" s="37"/>
      <c r="AS158" s="37"/>
      <c r="AT158" s="37"/>
      <c r="AU158" s="38"/>
      <c r="AV158" s="39"/>
    </row>
    <row r="159" spans="1:48" ht="13.5">
      <c r="A159" s="26"/>
      <c r="B159" s="26">
        <v>1</v>
      </c>
      <c r="C159" s="26">
        <v>133</v>
      </c>
      <c r="D159" s="27" t="s">
        <v>45</v>
      </c>
      <c r="E159" s="28" t="s">
        <v>46</v>
      </c>
      <c r="F159" s="28"/>
      <c r="G159" s="29"/>
      <c r="H159" s="30" t="s">
        <v>290</v>
      </c>
      <c r="I159" s="31" t="s">
        <v>291</v>
      </c>
      <c r="J159" s="29" t="s">
        <v>48</v>
      </c>
      <c r="K159" s="31" t="s">
        <v>54</v>
      </c>
      <c r="L159" s="32">
        <v>0.0108</v>
      </c>
      <c r="M159" s="33" t="s">
        <v>55</v>
      </c>
      <c r="N159" s="34" t="s">
        <v>50</v>
      </c>
      <c r="O159" s="35"/>
      <c r="P159" s="6">
        <v>301000</v>
      </c>
      <c r="Q159" s="37"/>
      <c r="R159" s="37"/>
      <c r="S159" s="6">
        <f t="shared" si="37"/>
        <v>301000</v>
      </c>
      <c r="T159" s="37"/>
      <c r="U159" s="37">
        <f t="shared" si="38"/>
        <v>301000</v>
      </c>
      <c r="V159" s="37">
        <v>301000</v>
      </c>
      <c r="W159" s="37"/>
      <c r="X159" s="37">
        <v>137958</v>
      </c>
      <c r="Y159" s="37">
        <f t="shared" si="31"/>
        <v>163042</v>
      </c>
      <c r="Z159" s="37"/>
      <c r="AA159" s="37">
        <f t="shared" si="39"/>
        <v>0</v>
      </c>
      <c r="AB159" s="37">
        <f t="shared" si="32"/>
        <v>163042</v>
      </c>
      <c r="AC159" s="37">
        <f t="shared" si="33"/>
        <v>0</v>
      </c>
      <c r="AD159" s="35"/>
      <c r="AE159" s="35"/>
      <c r="AF159" s="37"/>
      <c r="AG159" s="37"/>
      <c r="AH159" s="37"/>
      <c r="AI159" s="37"/>
      <c r="AJ159" s="37"/>
      <c r="AK159" s="37"/>
      <c r="AL159" s="37"/>
      <c r="AM159" s="37"/>
      <c r="AN159" s="37"/>
      <c r="AO159" s="37"/>
      <c r="AP159" s="37"/>
      <c r="AQ159" s="37"/>
      <c r="AR159" s="37"/>
      <c r="AS159" s="37"/>
      <c r="AT159" s="37"/>
      <c r="AU159" s="38"/>
      <c r="AV159" s="39"/>
    </row>
    <row r="160" spans="1:48" ht="13.5">
      <c r="A160" s="26"/>
      <c r="B160" s="26"/>
      <c r="C160" s="26"/>
      <c r="D160" s="27" t="s">
        <v>45</v>
      </c>
      <c r="E160" s="46" t="s">
        <v>69</v>
      </c>
      <c r="F160" s="28" t="s">
        <v>45</v>
      </c>
      <c r="G160" s="29" t="s">
        <v>52</v>
      </c>
      <c r="H160" s="30" t="s">
        <v>292</v>
      </c>
      <c r="I160" s="31" t="s">
        <v>293</v>
      </c>
      <c r="J160" s="29" t="s">
        <v>48</v>
      </c>
      <c r="K160" s="31" t="s">
        <v>294</v>
      </c>
      <c r="L160" s="32">
        <v>0.3014</v>
      </c>
      <c r="M160" s="33"/>
      <c r="N160" s="34" t="s">
        <v>50</v>
      </c>
      <c r="O160" s="35"/>
      <c r="Q160" s="37"/>
      <c r="R160" s="37"/>
      <c r="T160" s="37"/>
      <c r="U160" s="37"/>
      <c r="V160" s="37"/>
      <c r="W160" s="37"/>
      <c r="X160" s="37"/>
      <c r="Y160" s="37">
        <f>V160+W160-X160</f>
        <v>0</v>
      </c>
      <c r="Z160" s="37"/>
      <c r="AA160" s="37"/>
      <c r="AB160" s="37">
        <f>Y160-AA160</f>
        <v>0</v>
      </c>
      <c r="AC160" s="37">
        <f>Y160-AB160</f>
        <v>0</v>
      </c>
      <c r="AD160" s="35"/>
      <c r="AE160" s="35"/>
      <c r="AF160" s="37"/>
      <c r="AG160" s="37"/>
      <c r="AH160" s="37"/>
      <c r="AI160" s="37"/>
      <c r="AJ160" s="37"/>
      <c r="AK160" s="37"/>
      <c r="AL160" s="37"/>
      <c r="AM160" s="37"/>
      <c r="AN160" s="37"/>
      <c r="AO160" s="37"/>
      <c r="AP160" s="37"/>
      <c r="AQ160" s="37"/>
      <c r="AR160" s="37"/>
      <c r="AS160" s="37"/>
      <c r="AT160" s="37"/>
      <c r="AU160" s="38"/>
      <c r="AV160" s="39"/>
    </row>
    <row r="161" spans="1:50" ht="13.5">
      <c r="A161" s="26"/>
      <c r="B161" s="26">
        <v>1</v>
      </c>
      <c r="C161" s="26">
        <v>134</v>
      </c>
      <c r="D161" s="27" t="s">
        <v>45</v>
      </c>
      <c r="E161" s="28" t="s">
        <v>51</v>
      </c>
      <c r="F161" s="28"/>
      <c r="G161" s="28"/>
      <c r="H161" s="73" t="s">
        <v>295</v>
      </c>
      <c r="I161" s="31" t="s">
        <v>296</v>
      </c>
      <c r="J161" s="29" t="s">
        <v>48</v>
      </c>
      <c r="K161" s="31" t="s">
        <v>297</v>
      </c>
      <c r="L161" s="41">
        <v>0</v>
      </c>
      <c r="M161" s="33" t="s">
        <v>55</v>
      </c>
      <c r="N161" s="34" t="s">
        <v>50</v>
      </c>
      <c r="O161" s="35">
        <v>94</v>
      </c>
      <c r="P161" s="6">
        <v>84000</v>
      </c>
      <c r="Q161" s="37"/>
      <c r="R161" s="37"/>
      <c r="S161" s="6">
        <f>SUM(P161+Q161-R161)</f>
        <v>84000</v>
      </c>
      <c r="T161" s="37">
        <v>22671</v>
      </c>
      <c r="U161" s="37">
        <f>SUM(S161-T161)</f>
        <v>61329</v>
      </c>
      <c r="V161" s="37">
        <v>84000</v>
      </c>
      <c r="W161" s="37"/>
      <c r="X161" s="37"/>
      <c r="Y161" s="37">
        <f>V161+W161-X161</f>
        <v>84000</v>
      </c>
      <c r="Z161" s="37">
        <f>Y161*3%</f>
        <v>2520</v>
      </c>
      <c r="AA161" s="37">
        <f>T161+Z161</f>
        <v>25191</v>
      </c>
      <c r="AB161" s="37">
        <f>Y161-AA161</f>
        <v>58809</v>
      </c>
      <c r="AC161" s="37">
        <f>Y161-AB161</f>
        <v>25191</v>
      </c>
      <c r="AD161" s="35">
        <f>SUM(AF161:AT161)</f>
        <v>94</v>
      </c>
      <c r="AE161" s="35">
        <f>O161-AD161</f>
        <v>0</v>
      </c>
      <c r="AF161" s="37">
        <v>10</v>
      </c>
      <c r="AG161" s="37"/>
      <c r="AH161" s="37"/>
      <c r="AI161" s="37"/>
      <c r="AJ161" s="37">
        <v>84</v>
      </c>
      <c r="AK161" s="37"/>
      <c r="AL161" s="37"/>
      <c r="AM161" s="37"/>
      <c r="AN161" s="37"/>
      <c r="AO161" s="37"/>
      <c r="AP161" s="35"/>
      <c r="AQ161" s="35"/>
      <c r="AR161" s="35"/>
      <c r="AS161" s="35"/>
      <c r="AT161" s="35"/>
      <c r="AU161" s="38"/>
      <c r="AV161" s="39"/>
      <c r="AX161" s="8">
        <v>1</v>
      </c>
    </row>
    <row r="162" spans="1:48" ht="13.5">
      <c r="A162" s="26"/>
      <c r="B162" s="26">
        <v>1</v>
      </c>
      <c r="C162" s="26">
        <v>134</v>
      </c>
      <c r="D162" s="27" t="s">
        <v>45</v>
      </c>
      <c r="E162" s="28" t="s">
        <v>51</v>
      </c>
      <c r="F162" s="28"/>
      <c r="G162" s="29"/>
      <c r="H162" s="30" t="s">
        <v>299</v>
      </c>
      <c r="I162" s="31" t="s">
        <v>298</v>
      </c>
      <c r="J162" s="29" t="s">
        <v>48</v>
      </c>
      <c r="K162" s="31" t="s">
        <v>54</v>
      </c>
      <c r="L162" s="32">
        <v>0.446</v>
      </c>
      <c r="M162" s="33" t="s">
        <v>108</v>
      </c>
      <c r="N162" s="34" t="s">
        <v>50</v>
      </c>
      <c r="O162" s="35"/>
      <c r="P162" s="6">
        <v>1290000</v>
      </c>
      <c r="Q162" s="37"/>
      <c r="R162" s="37"/>
      <c r="S162" s="6">
        <f>SUM(P162+Q162-R162)</f>
        <v>1290000</v>
      </c>
      <c r="T162" s="37"/>
      <c r="U162" s="37">
        <f>SUM(S162-T162)</f>
        <v>1290000</v>
      </c>
      <c r="V162" s="37">
        <v>1290000</v>
      </c>
      <c r="W162" s="37"/>
      <c r="X162" s="37"/>
      <c r="Y162" s="37">
        <f>V162+W162-X162</f>
        <v>1290000</v>
      </c>
      <c r="Z162" s="37"/>
      <c r="AA162" s="37">
        <f>T162+Z162</f>
        <v>0</v>
      </c>
      <c r="AB162" s="37">
        <f>Y162-AA162</f>
        <v>1290000</v>
      </c>
      <c r="AC162" s="37">
        <f>Y162-AB162</f>
        <v>0</v>
      </c>
      <c r="AD162" s="35"/>
      <c r="AE162" s="35"/>
      <c r="AF162" s="37"/>
      <c r="AG162" s="37"/>
      <c r="AH162" s="37"/>
      <c r="AI162" s="37"/>
      <c r="AJ162" s="37"/>
      <c r="AK162" s="37"/>
      <c r="AL162" s="37"/>
      <c r="AM162" s="37"/>
      <c r="AN162" s="37"/>
      <c r="AO162" s="37"/>
      <c r="AP162" s="37"/>
      <c r="AQ162" s="37"/>
      <c r="AR162" s="37"/>
      <c r="AS162" s="37"/>
      <c r="AT162" s="37"/>
      <c r="AU162" s="38"/>
      <c r="AV162" s="39"/>
    </row>
    <row r="163" spans="1:48" ht="13.5">
      <c r="A163" s="26"/>
      <c r="B163" s="26"/>
      <c r="C163" s="26"/>
      <c r="D163" s="27" t="s">
        <v>45</v>
      </c>
      <c r="E163" s="28"/>
      <c r="F163" s="28"/>
      <c r="G163" s="29"/>
      <c r="H163" s="30" t="s">
        <v>432</v>
      </c>
      <c r="I163" s="31" t="s">
        <v>438</v>
      </c>
      <c r="J163" s="29" t="s">
        <v>48</v>
      </c>
      <c r="K163" s="31" t="s">
        <v>294</v>
      </c>
      <c r="L163" s="32">
        <v>1.3306</v>
      </c>
      <c r="M163" s="33"/>
      <c r="N163" s="34"/>
      <c r="O163" s="35"/>
      <c r="Q163" s="37"/>
      <c r="R163" s="37"/>
      <c r="T163" s="37"/>
      <c r="U163" s="37"/>
      <c r="V163" s="37"/>
      <c r="W163" s="37"/>
      <c r="X163" s="37"/>
      <c r="Y163" s="37"/>
      <c r="Z163" s="37"/>
      <c r="AA163" s="37"/>
      <c r="AB163" s="37"/>
      <c r="AC163" s="37"/>
      <c r="AD163" s="35"/>
      <c r="AE163" s="35"/>
      <c r="AF163" s="37"/>
      <c r="AG163" s="37"/>
      <c r="AH163" s="37"/>
      <c r="AI163" s="37"/>
      <c r="AJ163" s="37"/>
      <c r="AK163" s="37"/>
      <c r="AL163" s="37"/>
      <c r="AM163" s="37"/>
      <c r="AN163" s="37"/>
      <c r="AO163" s="37"/>
      <c r="AP163" s="35"/>
      <c r="AQ163" s="35"/>
      <c r="AR163" s="35"/>
      <c r="AS163" s="35"/>
      <c r="AT163" s="35"/>
      <c r="AU163" s="38"/>
      <c r="AV163" s="39"/>
    </row>
    <row r="164" spans="1:48" ht="13.5">
      <c r="A164" s="26"/>
      <c r="B164" s="26"/>
      <c r="C164" s="26"/>
      <c r="D164" s="27" t="s">
        <v>45</v>
      </c>
      <c r="E164" s="28"/>
      <c r="F164" s="28"/>
      <c r="G164" s="29"/>
      <c r="H164" s="30" t="s">
        <v>435</v>
      </c>
      <c r="I164" s="31" t="s">
        <v>431</v>
      </c>
      <c r="J164" s="29" t="s">
        <v>48</v>
      </c>
      <c r="K164" s="31" t="s">
        <v>54</v>
      </c>
      <c r="L164" s="32">
        <v>1.3306</v>
      </c>
      <c r="M164" s="33"/>
      <c r="N164" s="34"/>
      <c r="O164" s="35"/>
      <c r="Q164" s="37"/>
      <c r="R164" s="37"/>
      <c r="T164" s="37"/>
      <c r="U164" s="37"/>
      <c r="V164" s="37"/>
      <c r="W164" s="37"/>
      <c r="X164" s="37"/>
      <c r="Y164" s="37"/>
      <c r="Z164" s="37"/>
      <c r="AA164" s="37"/>
      <c r="AB164" s="37"/>
      <c r="AC164" s="37"/>
      <c r="AD164" s="35"/>
      <c r="AE164" s="35"/>
      <c r="AF164" s="37"/>
      <c r="AG164" s="37"/>
      <c r="AH164" s="37"/>
      <c r="AI164" s="37"/>
      <c r="AJ164" s="37"/>
      <c r="AK164" s="37"/>
      <c r="AL164" s="37"/>
      <c r="AM164" s="37"/>
      <c r="AN164" s="37"/>
      <c r="AO164" s="37"/>
      <c r="AP164" s="35"/>
      <c r="AQ164" s="35"/>
      <c r="AR164" s="35"/>
      <c r="AS164" s="35"/>
      <c r="AT164" s="35"/>
      <c r="AU164" s="38"/>
      <c r="AV164" s="39"/>
    </row>
    <row r="165" spans="1:48" ht="13.5">
      <c r="A165" s="26"/>
      <c r="B165" s="26"/>
      <c r="C165" s="26"/>
      <c r="D165" s="27" t="s">
        <v>45</v>
      </c>
      <c r="E165" s="28"/>
      <c r="F165" s="28"/>
      <c r="G165" s="29"/>
      <c r="H165" s="30" t="s">
        <v>436</v>
      </c>
      <c r="I165" s="31"/>
      <c r="J165" s="29" t="s">
        <v>48</v>
      </c>
      <c r="K165" s="31" t="s">
        <v>437</v>
      </c>
      <c r="L165" s="32">
        <v>0.0904</v>
      </c>
      <c r="M165" s="33"/>
      <c r="N165" s="34"/>
      <c r="O165" s="35"/>
      <c r="Q165" s="37"/>
      <c r="R165" s="37"/>
      <c r="T165" s="37"/>
      <c r="U165" s="37"/>
      <c r="V165" s="37"/>
      <c r="W165" s="37"/>
      <c r="X165" s="37"/>
      <c r="Y165" s="37"/>
      <c r="Z165" s="37"/>
      <c r="AA165" s="37"/>
      <c r="AB165" s="37"/>
      <c r="AC165" s="37"/>
      <c r="AD165" s="35"/>
      <c r="AE165" s="35"/>
      <c r="AF165" s="37"/>
      <c r="AG165" s="37"/>
      <c r="AH165" s="37"/>
      <c r="AI165" s="37"/>
      <c r="AJ165" s="37"/>
      <c r="AK165" s="37"/>
      <c r="AL165" s="37"/>
      <c r="AM165" s="37"/>
      <c r="AN165" s="37"/>
      <c r="AO165" s="37"/>
      <c r="AP165" s="35"/>
      <c r="AQ165" s="35"/>
      <c r="AR165" s="35"/>
      <c r="AS165" s="35"/>
      <c r="AT165" s="35"/>
      <c r="AU165" s="38"/>
      <c r="AV165" s="39"/>
    </row>
    <row r="166" spans="1:48" ht="13.5">
      <c r="A166" s="26"/>
      <c r="B166" s="26"/>
      <c r="C166" s="26"/>
      <c r="D166" s="27" t="s">
        <v>45</v>
      </c>
      <c r="E166" s="28"/>
      <c r="F166" s="28"/>
      <c r="G166" s="29"/>
      <c r="H166" s="30" t="s">
        <v>440</v>
      </c>
      <c r="I166" s="31"/>
      <c r="J166" s="29" t="s">
        <v>48</v>
      </c>
      <c r="K166" s="31" t="s">
        <v>54</v>
      </c>
      <c r="L166" s="32">
        <v>0.0065</v>
      </c>
      <c r="M166" s="33"/>
      <c r="N166" s="34"/>
      <c r="O166" s="35"/>
      <c r="Q166" s="37"/>
      <c r="R166" s="37"/>
      <c r="T166" s="37"/>
      <c r="U166" s="37"/>
      <c r="V166" s="37"/>
      <c r="W166" s="37"/>
      <c r="X166" s="37"/>
      <c r="Y166" s="37"/>
      <c r="Z166" s="37"/>
      <c r="AA166" s="37"/>
      <c r="AB166" s="37"/>
      <c r="AC166" s="37"/>
      <c r="AD166" s="35"/>
      <c r="AE166" s="35"/>
      <c r="AF166" s="37"/>
      <c r="AG166" s="37"/>
      <c r="AH166" s="37"/>
      <c r="AI166" s="37"/>
      <c r="AJ166" s="37"/>
      <c r="AK166" s="37"/>
      <c r="AL166" s="37"/>
      <c r="AM166" s="37"/>
      <c r="AN166" s="37"/>
      <c r="AO166" s="37"/>
      <c r="AP166" s="35"/>
      <c r="AQ166" s="35"/>
      <c r="AR166" s="35"/>
      <c r="AS166" s="35"/>
      <c r="AT166" s="35"/>
      <c r="AU166" s="38"/>
      <c r="AV166" s="39"/>
    </row>
    <row r="167" spans="1:48" ht="13.5">
      <c r="A167" s="26"/>
      <c r="B167" s="26"/>
      <c r="C167" s="26"/>
      <c r="D167" s="27" t="s">
        <v>45</v>
      </c>
      <c r="E167" s="28" t="s">
        <v>51</v>
      </c>
      <c r="F167" s="28" t="s">
        <v>45</v>
      </c>
      <c r="G167" s="29" t="s">
        <v>52</v>
      </c>
      <c r="H167" s="30" t="s">
        <v>300</v>
      </c>
      <c r="I167" s="31" t="s">
        <v>301</v>
      </c>
      <c r="J167" s="29" t="s">
        <v>48</v>
      </c>
      <c r="K167" s="31" t="s">
        <v>61</v>
      </c>
      <c r="L167" s="32">
        <v>0.0726</v>
      </c>
      <c r="M167" s="33"/>
      <c r="N167" s="34" t="s">
        <v>50</v>
      </c>
      <c r="O167" s="35"/>
      <c r="Q167" s="37"/>
      <c r="R167" s="37"/>
      <c r="T167" s="37"/>
      <c r="U167" s="37"/>
      <c r="V167" s="37"/>
      <c r="W167" s="37"/>
      <c r="X167" s="37"/>
      <c r="Y167" s="37">
        <f aca="true" t="shared" si="40" ref="Y167:Y188">V167+W167-X167</f>
        <v>0</v>
      </c>
      <c r="Z167" s="37"/>
      <c r="AA167" s="37"/>
      <c r="AB167" s="37">
        <f aca="true" t="shared" si="41" ref="AB167:AB188">Y167-AA167</f>
        <v>0</v>
      </c>
      <c r="AC167" s="37">
        <f aca="true" t="shared" si="42" ref="AC167:AC188">Y167-AB167</f>
        <v>0</v>
      </c>
      <c r="AD167" s="35"/>
      <c r="AE167" s="35"/>
      <c r="AF167" s="37"/>
      <c r="AG167" s="37"/>
      <c r="AH167" s="37"/>
      <c r="AI167" s="37"/>
      <c r="AJ167" s="37"/>
      <c r="AK167" s="37"/>
      <c r="AL167" s="37"/>
      <c r="AM167" s="37"/>
      <c r="AN167" s="37"/>
      <c r="AO167" s="37"/>
      <c r="AP167" s="35"/>
      <c r="AQ167" s="35"/>
      <c r="AR167" s="35"/>
      <c r="AS167" s="35"/>
      <c r="AT167" s="35"/>
      <c r="AU167" s="38"/>
      <c r="AV167" s="39"/>
    </row>
    <row r="168" spans="1:48" ht="13.5">
      <c r="A168" s="26"/>
      <c r="B168" s="26">
        <v>1</v>
      </c>
      <c r="C168" s="26">
        <v>141</v>
      </c>
      <c r="D168" s="27" t="s">
        <v>45</v>
      </c>
      <c r="E168" s="28" t="s">
        <v>46</v>
      </c>
      <c r="F168" s="28"/>
      <c r="G168" s="29"/>
      <c r="H168" s="30" t="s">
        <v>302</v>
      </c>
      <c r="I168" s="31" t="s">
        <v>303</v>
      </c>
      <c r="J168" s="29" t="s">
        <v>48</v>
      </c>
      <c r="K168" s="31" t="s">
        <v>54</v>
      </c>
      <c r="L168" s="32">
        <v>1.0283</v>
      </c>
      <c r="M168" s="33" t="s">
        <v>108</v>
      </c>
      <c r="N168" s="34" t="s">
        <v>50</v>
      </c>
      <c r="O168" s="35"/>
      <c r="P168" s="6">
        <v>1267000</v>
      </c>
      <c r="Q168" s="37"/>
      <c r="R168" s="37"/>
      <c r="S168" s="6">
        <f aca="true" t="shared" si="43" ref="S168:S180">SUM(P168+Q168-R168)</f>
        <v>1267000</v>
      </c>
      <c r="T168" s="37"/>
      <c r="U168" s="37">
        <f aca="true" t="shared" si="44" ref="U168:U180">SUM(S168-T168)</f>
        <v>1267000</v>
      </c>
      <c r="V168" s="37">
        <v>1267000</v>
      </c>
      <c r="W168" s="37"/>
      <c r="X168" s="37"/>
      <c r="Y168" s="37">
        <f t="shared" si="40"/>
        <v>1267000</v>
      </c>
      <c r="Z168" s="37"/>
      <c r="AA168" s="37">
        <f aca="true" t="shared" si="45" ref="AA168:AA178">T168+Z168</f>
        <v>0</v>
      </c>
      <c r="AB168" s="37">
        <f t="shared" si="41"/>
        <v>1267000</v>
      </c>
      <c r="AC168" s="37">
        <f t="shared" si="42"/>
        <v>0</v>
      </c>
      <c r="AD168" s="35"/>
      <c r="AE168" s="35"/>
      <c r="AF168" s="37"/>
      <c r="AG168" s="37"/>
      <c r="AH168" s="37"/>
      <c r="AI168" s="37"/>
      <c r="AJ168" s="37"/>
      <c r="AK168" s="37"/>
      <c r="AL168" s="37"/>
      <c r="AM168" s="37"/>
      <c r="AN168" s="37"/>
      <c r="AO168" s="37"/>
      <c r="AP168" s="37"/>
      <c r="AQ168" s="37"/>
      <c r="AR168" s="37"/>
      <c r="AS168" s="37"/>
      <c r="AT168" s="37"/>
      <c r="AU168" s="38"/>
      <c r="AV168" s="39"/>
    </row>
    <row r="169" spans="1:48" ht="13.5">
      <c r="A169" s="26"/>
      <c r="B169" s="26"/>
      <c r="C169" s="26"/>
      <c r="D169" s="27" t="s">
        <v>45</v>
      </c>
      <c r="E169" s="28"/>
      <c r="F169" s="28"/>
      <c r="G169" s="29"/>
      <c r="H169" s="30" t="s">
        <v>420</v>
      </c>
      <c r="I169" s="31" t="s">
        <v>421</v>
      </c>
      <c r="J169" s="29" t="s">
        <v>48</v>
      </c>
      <c r="K169" s="31" t="s">
        <v>130</v>
      </c>
      <c r="L169" s="32">
        <v>0.1821</v>
      </c>
      <c r="M169" s="33"/>
      <c r="N169" s="34"/>
      <c r="O169" s="35"/>
      <c r="Q169" s="37"/>
      <c r="R169" s="37"/>
      <c r="T169" s="37"/>
      <c r="U169" s="37"/>
      <c r="V169" s="37"/>
      <c r="W169" s="37"/>
      <c r="X169" s="37"/>
      <c r="Y169" s="37"/>
      <c r="Z169" s="37"/>
      <c r="AA169" s="37"/>
      <c r="AB169" s="37"/>
      <c r="AC169" s="37"/>
      <c r="AD169" s="35"/>
      <c r="AE169" s="35"/>
      <c r="AF169" s="37"/>
      <c r="AG169" s="37"/>
      <c r="AH169" s="37"/>
      <c r="AI169" s="37"/>
      <c r="AJ169" s="37"/>
      <c r="AK169" s="37"/>
      <c r="AL169" s="37"/>
      <c r="AM169" s="37"/>
      <c r="AN169" s="37"/>
      <c r="AO169" s="37"/>
      <c r="AP169" s="37"/>
      <c r="AQ169" s="37"/>
      <c r="AR169" s="37"/>
      <c r="AS169" s="37"/>
      <c r="AT169" s="37"/>
      <c r="AU169" s="38"/>
      <c r="AV169" s="39"/>
    </row>
    <row r="170" spans="1:48" ht="13.5">
      <c r="A170" s="26"/>
      <c r="B170" s="26">
        <v>1</v>
      </c>
      <c r="C170" s="26">
        <v>142</v>
      </c>
      <c r="D170" s="27" t="s">
        <v>45</v>
      </c>
      <c r="E170" s="28" t="s">
        <v>46</v>
      </c>
      <c r="F170" s="28"/>
      <c r="G170" s="29"/>
      <c r="H170" s="30" t="s">
        <v>304</v>
      </c>
      <c r="I170" s="31" t="s">
        <v>305</v>
      </c>
      <c r="J170" s="29" t="s">
        <v>48</v>
      </c>
      <c r="K170" s="31" t="s">
        <v>130</v>
      </c>
      <c r="L170" s="32">
        <v>0.1828</v>
      </c>
      <c r="M170" s="33" t="s">
        <v>108</v>
      </c>
      <c r="N170" s="34" t="s">
        <v>50</v>
      </c>
      <c r="O170" s="35"/>
      <c r="P170" s="6">
        <v>413000</v>
      </c>
      <c r="Q170" s="37"/>
      <c r="R170" s="37"/>
      <c r="S170" s="6">
        <f t="shared" si="43"/>
        <v>413000</v>
      </c>
      <c r="T170" s="37"/>
      <c r="U170" s="37">
        <f t="shared" si="44"/>
        <v>413000</v>
      </c>
      <c r="V170" s="37">
        <v>413000</v>
      </c>
      <c r="W170" s="37"/>
      <c r="X170" s="37"/>
      <c r="Y170" s="37">
        <f t="shared" si="40"/>
        <v>413000</v>
      </c>
      <c r="Z170" s="37"/>
      <c r="AA170" s="37">
        <f t="shared" si="45"/>
        <v>0</v>
      </c>
      <c r="AB170" s="37">
        <f t="shared" si="41"/>
        <v>413000</v>
      </c>
      <c r="AC170" s="37">
        <f t="shared" si="42"/>
        <v>0</v>
      </c>
      <c r="AD170" s="35"/>
      <c r="AE170" s="35"/>
      <c r="AF170" s="37"/>
      <c r="AG170" s="37"/>
      <c r="AH170" s="37"/>
      <c r="AI170" s="37"/>
      <c r="AJ170" s="37"/>
      <c r="AK170" s="37"/>
      <c r="AL170" s="37"/>
      <c r="AM170" s="37"/>
      <c r="AN170" s="37"/>
      <c r="AO170" s="37"/>
      <c r="AP170" s="37"/>
      <c r="AQ170" s="37"/>
      <c r="AR170" s="37"/>
      <c r="AS170" s="37"/>
      <c r="AT170" s="37"/>
      <c r="AU170" s="38"/>
      <c r="AV170" s="39"/>
    </row>
    <row r="171" spans="1:50" ht="13.5">
      <c r="A171" s="26"/>
      <c r="B171" s="26">
        <v>1</v>
      </c>
      <c r="C171" s="26">
        <v>142</v>
      </c>
      <c r="D171" s="27" t="s">
        <v>45</v>
      </c>
      <c r="E171" s="28" t="s">
        <v>51</v>
      </c>
      <c r="F171" s="28"/>
      <c r="G171" s="29"/>
      <c r="H171" s="30" t="s">
        <v>306</v>
      </c>
      <c r="I171" s="31" t="s">
        <v>307</v>
      </c>
      <c r="J171" s="29" t="s">
        <v>48</v>
      </c>
      <c r="K171" s="31" t="s">
        <v>67</v>
      </c>
      <c r="L171" s="32">
        <v>0</v>
      </c>
      <c r="M171" s="33" t="s">
        <v>55</v>
      </c>
      <c r="N171" s="34" t="s">
        <v>50</v>
      </c>
      <c r="O171" s="35">
        <v>421</v>
      </c>
      <c r="P171" s="6">
        <v>377000</v>
      </c>
      <c r="Q171" s="37"/>
      <c r="R171" s="37"/>
      <c r="S171" s="6">
        <f t="shared" si="43"/>
        <v>377000</v>
      </c>
      <c r="T171" s="37">
        <v>101772</v>
      </c>
      <c r="U171" s="37">
        <f t="shared" si="44"/>
        <v>275228</v>
      </c>
      <c r="V171" s="37">
        <v>377000</v>
      </c>
      <c r="W171" s="37"/>
      <c r="X171" s="37"/>
      <c r="Y171" s="37">
        <f t="shared" si="40"/>
        <v>377000</v>
      </c>
      <c r="Z171" s="37">
        <f>Y171*3%</f>
        <v>11310</v>
      </c>
      <c r="AA171" s="37">
        <f t="shared" si="45"/>
        <v>113082</v>
      </c>
      <c r="AB171" s="37">
        <f t="shared" si="41"/>
        <v>263918</v>
      </c>
      <c r="AC171" s="37">
        <f t="shared" si="42"/>
        <v>113082</v>
      </c>
      <c r="AD171" s="35">
        <f>SUM(AF171:AT171)</f>
        <v>421</v>
      </c>
      <c r="AE171" s="35">
        <f>O171-AD171</f>
        <v>0</v>
      </c>
      <c r="AF171" s="37">
        <v>44</v>
      </c>
      <c r="AG171" s="37"/>
      <c r="AH171" s="37"/>
      <c r="AI171" s="37"/>
      <c r="AJ171" s="37">
        <v>377</v>
      </c>
      <c r="AK171" s="37"/>
      <c r="AL171" s="37"/>
      <c r="AM171" s="37"/>
      <c r="AN171" s="37"/>
      <c r="AO171" s="37"/>
      <c r="AP171" s="35"/>
      <c r="AQ171" s="35"/>
      <c r="AR171" s="35"/>
      <c r="AS171" s="35"/>
      <c r="AT171" s="35"/>
      <c r="AU171" s="38"/>
      <c r="AV171" s="39"/>
      <c r="AX171" s="8">
        <v>1</v>
      </c>
    </row>
    <row r="172" spans="1:48" ht="13.5">
      <c r="A172" s="26"/>
      <c r="B172" s="26">
        <v>1</v>
      </c>
      <c r="C172" s="26">
        <v>144</v>
      </c>
      <c r="D172" s="27" t="s">
        <v>45</v>
      </c>
      <c r="E172" s="28" t="s">
        <v>46</v>
      </c>
      <c r="F172" s="28"/>
      <c r="G172" s="29"/>
      <c r="H172" s="30" t="s">
        <v>308</v>
      </c>
      <c r="I172" s="31" t="s">
        <v>309</v>
      </c>
      <c r="J172" s="29" t="s">
        <v>48</v>
      </c>
      <c r="K172" s="31"/>
      <c r="L172" s="32">
        <v>0.2355</v>
      </c>
      <c r="M172" s="33" t="s">
        <v>108</v>
      </c>
      <c r="N172" s="34" t="s">
        <v>50</v>
      </c>
      <c r="O172" s="35"/>
      <c r="P172" s="6">
        <v>494000</v>
      </c>
      <c r="Q172" s="37"/>
      <c r="R172" s="37"/>
      <c r="S172" s="6">
        <f t="shared" si="43"/>
        <v>494000</v>
      </c>
      <c r="T172" s="37"/>
      <c r="U172" s="37">
        <f t="shared" si="44"/>
        <v>494000</v>
      </c>
      <c r="V172" s="37">
        <v>494000</v>
      </c>
      <c r="W172" s="37"/>
      <c r="X172" s="37"/>
      <c r="Y172" s="37">
        <f t="shared" si="40"/>
        <v>494000</v>
      </c>
      <c r="Z172" s="37"/>
      <c r="AA172" s="37">
        <f t="shared" si="45"/>
        <v>0</v>
      </c>
      <c r="AB172" s="37">
        <f t="shared" si="41"/>
        <v>494000</v>
      </c>
      <c r="AC172" s="37">
        <f t="shared" si="42"/>
        <v>0</v>
      </c>
      <c r="AD172" s="35"/>
      <c r="AE172" s="35"/>
      <c r="AF172" s="37"/>
      <c r="AG172" s="37"/>
      <c r="AH172" s="37"/>
      <c r="AI172" s="37"/>
      <c r="AJ172" s="37"/>
      <c r="AK172" s="37"/>
      <c r="AL172" s="37"/>
      <c r="AM172" s="37"/>
      <c r="AN172" s="37"/>
      <c r="AO172" s="37"/>
      <c r="AP172" s="37"/>
      <c r="AQ172" s="37"/>
      <c r="AR172" s="37"/>
      <c r="AS172" s="37"/>
      <c r="AT172" s="37"/>
      <c r="AU172" s="38"/>
      <c r="AV172" s="39"/>
    </row>
    <row r="173" spans="1:50" ht="13.5">
      <c r="A173" s="26"/>
      <c r="B173" s="26">
        <v>1</v>
      </c>
      <c r="C173" s="26">
        <v>143</v>
      </c>
      <c r="D173" s="27" t="s">
        <v>45</v>
      </c>
      <c r="E173" s="28" t="s">
        <v>46</v>
      </c>
      <c r="F173" s="28"/>
      <c r="G173" s="29"/>
      <c r="H173" s="30" t="s">
        <v>310</v>
      </c>
      <c r="I173" s="31" t="s">
        <v>309</v>
      </c>
      <c r="J173" s="29" t="s">
        <v>48</v>
      </c>
      <c r="K173" s="31" t="s">
        <v>140</v>
      </c>
      <c r="L173" s="32">
        <v>0.0221</v>
      </c>
      <c r="M173" s="33" t="s">
        <v>55</v>
      </c>
      <c r="N173" s="34" t="s">
        <v>50</v>
      </c>
      <c r="O173" s="35">
        <v>303</v>
      </c>
      <c r="P173" s="6">
        <v>276000</v>
      </c>
      <c r="Q173" s="37"/>
      <c r="R173" s="37"/>
      <c r="S173" s="6">
        <f t="shared" si="43"/>
        <v>276000</v>
      </c>
      <c r="T173" s="37">
        <v>74510</v>
      </c>
      <c r="U173" s="37">
        <f t="shared" si="44"/>
        <v>201490</v>
      </c>
      <c r="V173" s="37">
        <v>276000</v>
      </c>
      <c r="W173" s="37"/>
      <c r="X173" s="37"/>
      <c r="Y173" s="37">
        <f t="shared" si="40"/>
        <v>276000</v>
      </c>
      <c r="Z173" s="37">
        <f>Y173*3%</f>
        <v>8280</v>
      </c>
      <c r="AA173" s="37">
        <f t="shared" si="45"/>
        <v>82790</v>
      </c>
      <c r="AB173" s="37">
        <f t="shared" si="41"/>
        <v>193210</v>
      </c>
      <c r="AC173" s="37">
        <f t="shared" si="42"/>
        <v>82790</v>
      </c>
      <c r="AD173" s="35">
        <f>SUM(AF173:AT173)</f>
        <v>303</v>
      </c>
      <c r="AE173" s="35">
        <f>O173-AD173</f>
        <v>0</v>
      </c>
      <c r="AF173" s="37">
        <v>27</v>
      </c>
      <c r="AG173" s="37"/>
      <c r="AH173" s="37"/>
      <c r="AI173" s="37"/>
      <c r="AJ173" s="37">
        <v>276</v>
      </c>
      <c r="AK173" s="37"/>
      <c r="AL173" s="37"/>
      <c r="AM173" s="37"/>
      <c r="AN173" s="37"/>
      <c r="AO173" s="37"/>
      <c r="AP173" s="35"/>
      <c r="AQ173" s="35"/>
      <c r="AR173" s="35"/>
      <c r="AS173" s="35"/>
      <c r="AT173" s="35"/>
      <c r="AU173" s="38"/>
      <c r="AV173" s="39"/>
      <c r="AX173" s="8">
        <v>1</v>
      </c>
    </row>
    <row r="174" spans="1:48" ht="13.5">
      <c r="A174" s="26"/>
      <c r="B174" s="26">
        <v>1</v>
      </c>
      <c r="C174" s="26">
        <v>145</v>
      </c>
      <c r="D174" s="27" t="s">
        <v>45</v>
      </c>
      <c r="E174" s="28" t="s">
        <v>46</v>
      </c>
      <c r="F174" s="28"/>
      <c r="G174" s="29"/>
      <c r="H174" s="30" t="s">
        <v>311</v>
      </c>
      <c r="I174" s="31" t="s">
        <v>312</v>
      </c>
      <c r="J174" s="29" t="s">
        <v>48</v>
      </c>
      <c r="K174" s="31" t="s">
        <v>54</v>
      </c>
      <c r="L174" s="32">
        <v>1.1286</v>
      </c>
      <c r="M174" s="33" t="s">
        <v>108</v>
      </c>
      <c r="N174" s="34" t="s">
        <v>50</v>
      </c>
      <c r="O174" s="35"/>
      <c r="P174" s="6">
        <v>355000</v>
      </c>
      <c r="Q174" s="37"/>
      <c r="R174" s="37"/>
      <c r="S174" s="6">
        <f t="shared" si="43"/>
        <v>355000</v>
      </c>
      <c r="T174" s="37"/>
      <c r="U174" s="37">
        <f t="shared" si="44"/>
        <v>355000</v>
      </c>
      <c r="V174" s="37">
        <v>355000</v>
      </c>
      <c r="W174" s="37"/>
      <c r="X174" s="37"/>
      <c r="Y174" s="37">
        <f t="shared" si="40"/>
        <v>355000</v>
      </c>
      <c r="Z174" s="37"/>
      <c r="AA174" s="37">
        <f t="shared" si="45"/>
        <v>0</v>
      </c>
      <c r="AB174" s="37">
        <f t="shared" si="41"/>
        <v>355000</v>
      </c>
      <c r="AC174" s="37">
        <f t="shared" si="42"/>
        <v>0</v>
      </c>
      <c r="AD174" s="35"/>
      <c r="AE174" s="35"/>
      <c r="AF174" s="37"/>
      <c r="AG174" s="37"/>
      <c r="AH174" s="37"/>
      <c r="AI174" s="37"/>
      <c r="AJ174" s="37"/>
      <c r="AK174" s="37"/>
      <c r="AL174" s="37"/>
      <c r="AM174" s="37"/>
      <c r="AN174" s="37"/>
      <c r="AO174" s="37"/>
      <c r="AP174" s="37"/>
      <c r="AQ174" s="37"/>
      <c r="AR174" s="37"/>
      <c r="AS174" s="37"/>
      <c r="AT174" s="37"/>
      <c r="AU174" s="38"/>
      <c r="AV174" s="39"/>
    </row>
    <row r="175" spans="1:50" ht="13.5">
      <c r="A175" s="26"/>
      <c r="B175" s="26">
        <v>1</v>
      </c>
      <c r="C175" s="26">
        <v>144</v>
      </c>
      <c r="D175" s="27" t="s">
        <v>45</v>
      </c>
      <c r="E175" s="28" t="s">
        <v>46</v>
      </c>
      <c r="F175" s="28"/>
      <c r="G175" s="29"/>
      <c r="H175" s="30" t="s">
        <v>313</v>
      </c>
      <c r="I175" s="31" t="s">
        <v>314</v>
      </c>
      <c r="J175" s="29" t="s">
        <v>48</v>
      </c>
      <c r="K175" s="31" t="s">
        <v>54</v>
      </c>
      <c r="L175" s="32">
        <v>1.0285</v>
      </c>
      <c r="M175" s="33" t="s">
        <v>55</v>
      </c>
      <c r="N175" s="34" t="s">
        <v>50</v>
      </c>
      <c r="O175" s="35">
        <v>7784</v>
      </c>
      <c r="P175" s="6">
        <v>10019856</v>
      </c>
      <c r="Q175" s="37"/>
      <c r="R175" s="37"/>
      <c r="S175" s="6">
        <f t="shared" si="43"/>
        <v>10019856</v>
      </c>
      <c r="T175" s="37">
        <v>4510176</v>
      </c>
      <c r="U175" s="37">
        <f t="shared" si="44"/>
        <v>5509680</v>
      </c>
      <c r="V175" s="37">
        <v>10019856</v>
      </c>
      <c r="W175" s="37"/>
      <c r="X175" s="37"/>
      <c r="Y175" s="37">
        <f t="shared" si="40"/>
        <v>10019856</v>
      </c>
      <c r="Z175" s="37">
        <f>Y175*3%</f>
        <v>300595.68</v>
      </c>
      <c r="AA175" s="37">
        <f t="shared" si="45"/>
        <v>4810771.68</v>
      </c>
      <c r="AB175" s="37">
        <f t="shared" si="41"/>
        <v>5209084.32</v>
      </c>
      <c r="AC175" s="37">
        <f t="shared" si="42"/>
        <v>4810771.68</v>
      </c>
      <c r="AD175" s="35">
        <f>SUM(AF175:AT175)</f>
        <v>7784</v>
      </c>
      <c r="AE175" s="35">
        <f>O175-AD175</f>
        <v>0</v>
      </c>
      <c r="AF175" s="37">
        <v>134</v>
      </c>
      <c r="AG175" s="37"/>
      <c r="AH175" s="37"/>
      <c r="AI175" s="37"/>
      <c r="AJ175" s="37">
        <v>7650</v>
      </c>
      <c r="AK175" s="37"/>
      <c r="AL175" s="37"/>
      <c r="AM175" s="37"/>
      <c r="AN175" s="37"/>
      <c r="AO175" s="37"/>
      <c r="AP175" s="35"/>
      <c r="AQ175" s="35"/>
      <c r="AR175" s="35"/>
      <c r="AS175" s="35"/>
      <c r="AT175" s="35"/>
      <c r="AU175" s="38"/>
      <c r="AV175" s="39"/>
      <c r="AX175" s="8">
        <v>1</v>
      </c>
    </row>
    <row r="176" spans="1:48" ht="13.5">
      <c r="A176" s="26"/>
      <c r="B176" s="26">
        <v>1</v>
      </c>
      <c r="C176" s="26">
        <v>147</v>
      </c>
      <c r="D176" s="27" t="s">
        <v>45</v>
      </c>
      <c r="E176" s="28" t="s">
        <v>46</v>
      </c>
      <c r="F176" s="28"/>
      <c r="G176" s="29"/>
      <c r="H176" s="30" t="s">
        <v>315</v>
      </c>
      <c r="I176" s="31" t="s">
        <v>316</v>
      </c>
      <c r="J176" s="29" t="s">
        <v>48</v>
      </c>
      <c r="K176" s="31" t="s">
        <v>54</v>
      </c>
      <c r="L176" s="32">
        <v>1.0071</v>
      </c>
      <c r="M176" s="33" t="s">
        <v>108</v>
      </c>
      <c r="N176" s="34" t="s">
        <v>50</v>
      </c>
      <c r="O176" s="35"/>
      <c r="P176" s="6">
        <v>2047000</v>
      </c>
      <c r="Q176" s="37"/>
      <c r="R176" s="37"/>
      <c r="S176" s="6">
        <f t="shared" si="43"/>
        <v>2047000</v>
      </c>
      <c r="T176" s="37"/>
      <c r="U176" s="37">
        <f t="shared" si="44"/>
        <v>2047000</v>
      </c>
      <c r="V176" s="37">
        <v>2047000</v>
      </c>
      <c r="W176" s="37"/>
      <c r="X176" s="37"/>
      <c r="Y176" s="37">
        <f t="shared" si="40"/>
        <v>2047000</v>
      </c>
      <c r="Z176" s="37"/>
      <c r="AA176" s="37">
        <f t="shared" si="45"/>
        <v>0</v>
      </c>
      <c r="AB176" s="37">
        <f t="shared" si="41"/>
        <v>2047000</v>
      </c>
      <c r="AC176" s="37">
        <f t="shared" si="42"/>
        <v>0</v>
      </c>
      <c r="AD176" s="35"/>
      <c r="AE176" s="35"/>
      <c r="AF176" s="37"/>
      <c r="AG176" s="37"/>
      <c r="AH176" s="37"/>
      <c r="AI176" s="37"/>
      <c r="AJ176" s="37"/>
      <c r="AK176" s="37"/>
      <c r="AL176" s="37"/>
      <c r="AM176" s="37"/>
      <c r="AN176" s="37"/>
      <c r="AO176" s="37"/>
      <c r="AP176" s="37"/>
      <c r="AQ176" s="37"/>
      <c r="AR176" s="37"/>
      <c r="AS176" s="37"/>
      <c r="AT176" s="37"/>
      <c r="AU176" s="38"/>
      <c r="AV176" s="39"/>
    </row>
    <row r="177" spans="1:50" ht="13.5">
      <c r="A177" s="26"/>
      <c r="B177" s="26">
        <v>1</v>
      </c>
      <c r="C177" s="26">
        <v>146</v>
      </c>
      <c r="D177" s="27" t="s">
        <v>45</v>
      </c>
      <c r="E177" s="28" t="s">
        <v>51</v>
      </c>
      <c r="F177" s="28" t="s">
        <v>45</v>
      </c>
      <c r="G177" s="29" t="s">
        <v>52</v>
      </c>
      <c r="H177" s="30" t="s">
        <v>317</v>
      </c>
      <c r="I177" s="31" t="s">
        <v>318</v>
      </c>
      <c r="J177" s="29" t="s">
        <v>48</v>
      </c>
      <c r="K177" s="31" t="s">
        <v>130</v>
      </c>
      <c r="L177" s="32">
        <v>0.0341</v>
      </c>
      <c r="M177" s="33" t="s">
        <v>55</v>
      </c>
      <c r="N177" s="34" t="s">
        <v>50</v>
      </c>
      <c r="O177" s="35">
        <v>277</v>
      </c>
      <c r="P177" s="6">
        <v>253000</v>
      </c>
      <c r="Q177" s="37"/>
      <c r="R177" s="37"/>
      <c r="S177" s="6">
        <f t="shared" si="43"/>
        <v>253000</v>
      </c>
      <c r="T177" s="37">
        <v>68300</v>
      </c>
      <c r="U177" s="37">
        <f t="shared" si="44"/>
        <v>184700</v>
      </c>
      <c r="V177" s="37">
        <v>253000</v>
      </c>
      <c r="W177" s="37"/>
      <c r="X177" s="37"/>
      <c r="Y177" s="37">
        <f t="shared" si="40"/>
        <v>253000</v>
      </c>
      <c r="Z177" s="37">
        <f>Y177*3%</f>
        <v>7590</v>
      </c>
      <c r="AA177" s="37">
        <f t="shared" si="45"/>
        <v>75890</v>
      </c>
      <c r="AB177" s="37">
        <f t="shared" si="41"/>
        <v>177110</v>
      </c>
      <c r="AC177" s="37">
        <f t="shared" si="42"/>
        <v>75890</v>
      </c>
      <c r="AD177" s="35">
        <f>SUM(AF177:AT177)</f>
        <v>277</v>
      </c>
      <c r="AE177" s="35">
        <f>O177-AD177</f>
        <v>0</v>
      </c>
      <c r="AF177" s="37">
        <v>24</v>
      </c>
      <c r="AG177" s="37"/>
      <c r="AH177" s="37"/>
      <c r="AI177" s="37"/>
      <c r="AJ177" s="37">
        <v>253</v>
      </c>
      <c r="AK177" s="37"/>
      <c r="AL177" s="37"/>
      <c r="AM177" s="37"/>
      <c r="AN177" s="37"/>
      <c r="AO177" s="37"/>
      <c r="AP177" s="35"/>
      <c r="AQ177" s="35"/>
      <c r="AR177" s="35"/>
      <c r="AS177" s="35"/>
      <c r="AT177" s="35"/>
      <c r="AU177" s="38"/>
      <c r="AV177" s="39"/>
      <c r="AX177" s="8">
        <v>1</v>
      </c>
    </row>
    <row r="178" spans="1:48" ht="13.5">
      <c r="A178" s="26"/>
      <c r="B178" s="26">
        <v>1</v>
      </c>
      <c r="C178" s="26">
        <v>147</v>
      </c>
      <c r="D178" s="27" t="s">
        <v>45</v>
      </c>
      <c r="E178" s="28" t="s">
        <v>51</v>
      </c>
      <c r="F178" s="28" t="s">
        <v>45</v>
      </c>
      <c r="G178" s="29" t="s">
        <v>52</v>
      </c>
      <c r="H178" s="30" t="s">
        <v>319</v>
      </c>
      <c r="I178" s="31" t="s">
        <v>320</v>
      </c>
      <c r="J178" s="29" t="s">
        <v>48</v>
      </c>
      <c r="K178" s="31" t="s">
        <v>130</v>
      </c>
      <c r="L178" s="32">
        <v>0.0245</v>
      </c>
      <c r="M178" s="56" t="s">
        <v>55</v>
      </c>
      <c r="N178" s="34" t="s">
        <v>50</v>
      </c>
      <c r="O178" s="35">
        <v>3591</v>
      </c>
      <c r="P178" s="6">
        <v>2739454</v>
      </c>
      <c r="Q178" s="37"/>
      <c r="R178" s="37"/>
      <c r="S178" s="6">
        <f t="shared" si="43"/>
        <v>2739454</v>
      </c>
      <c r="T178" s="37">
        <v>739587</v>
      </c>
      <c r="U178" s="37">
        <f t="shared" si="44"/>
        <v>1999867</v>
      </c>
      <c r="V178" s="37">
        <v>2739454</v>
      </c>
      <c r="W178" s="37"/>
      <c r="X178" s="37"/>
      <c r="Y178" s="37">
        <f t="shared" si="40"/>
        <v>2739454</v>
      </c>
      <c r="Z178" s="37">
        <f>Y178*3%</f>
        <v>82183.62</v>
      </c>
      <c r="AA178" s="37">
        <f t="shared" si="45"/>
        <v>821770.62</v>
      </c>
      <c r="AB178" s="37">
        <f t="shared" si="41"/>
        <v>1917683.38</v>
      </c>
      <c r="AC178" s="37">
        <f t="shared" si="42"/>
        <v>821770.6200000001</v>
      </c>
      <c r="AD178" s="35">
        <f>SUM(AF178:AT178)</f>
        <v>3591</v>
      </c>
      <c r="AE178" s="35">
        <f>O178-AD178</f>
        <v>0</v>
      </c>
      <c r="AF178" s="37">
        <v>3589</v>
      </c>
      <c r="AG178" s="37"/>
      <c r="AH178" s="37">
        <v>2</v>
      </c>
      <c r="AI178" s="37"/>
      <c r="AJ178" s="37"/>
      <c r="AK178" s="37"/>
      <c r="AL178" s="37"/>
      <c r="AM178" s="37"/>
      <c r="AN178" s="37"/>
      <c r="AO178" s="37"/>
      <c r="AP178" s="37"/>
      <c r="AQ178" s="37"/>
      <c r="AR178" s="37"/>
      <c r="AS178" s="37"/>
      <c r="AT178" s="37"/>
      <c r="AU178" s="38"/>
      <c r="AV178" s="39"/>
    </row>
    <row r="179" spans="1:48" ht="13.5">
      <c r="A179" s="26"/>
      <c r="B179" s="26">
        <v>1</v>
      </c>
      <c r="C179" s="26">
        <v>148</v>
      </c>
      <c r="D179" s="27" t="s">
        <v>45</v>
      </c>
      <c r="E179" s="28" t="s">
        <v>46</v>
      </c>
      <c r="F179" s="28"/>
      <c r="G179" s="29"/>
      <c r="H179" s="30" t="s">
        <v>321</v>
      </c>
      <c r="I179" s="31" t="s">
        <v>322</v>
      </c>
      <c r="J179" s="29" t="s">
        <v>48</v>
      </c>
      <c r="K179" s="31" t="s">
        <v>276</v>
      </c>
      <c r="L179" s="32">
        <v>1.1412</v>
      </c>
      <c r="M179" s="56" t="s">
        <v>55</v>
      </c>
      <c r="N179" s="34" t="s">
        <v>50</v>
      </c>
      <c r="O179" s="35">
        <v>5778</v>
      </c>
      <c r="P179" s="6">
        <v>4407624</v>
      </c>
      <c r="Q179" s="37"/>
      <c r="R179" s="37"/>
      <c r="S179" s="6">
        <f t="shared" si="43"/>
        <v>4407624</v>
      </c>
      <c r="T179" s="37">
        <v>1191958</v>
      </c>
      <c r="U179" s="37">
        <f t="shared" si="44"/>
        <v>3215666</v>
      </c>
      <c r="V179" s="37">
        <v>4407624</v>
      </c>
      <c r="W179" s="37"/>
      <c r="X179" s="37"/>
      <c r="Y179" s="37">
        <f t="shared" si="40"/>
        <v>4407624</v>
      </c>
      <c r="Z179" s="37">
        <f>Y179*3%</f>
        <v>132228.72</v>
      </c>
      <c r="AA179" s="37">
        <v>1324188</v>
      </c>
      <c r="AB179" s="37">
        <f t="shared" si="41"/>
        <v>3083436</v>
      </c>
      <c r="AC179" s="37">
        <f t="shared" si="42"/>
        <v>1324188</v>
      </c>
      <c r="AD179" s="35">
        <f>SUM(AF179:AT179)</f>
        <v>0</v>
      </c>
      <c r="AE179" s="35">
        <f>O179-AD179</f>
        <v>5778</v>
      </c>
      <c r="AF179" s="35"/>
      <c r="AG179" s="35"/>
      <c r="AH179" s="35"/>
      <c r="AI179" s="35"/>
      <c r="AJ179" s="35"/>
      <c r="AK179" s="35"/>
      <c r="AL179" s="35"/>
      <c r="AM179" s="35"/>
      <c r="AN179" s="35"/>
      <c r="AO179" s="35"/>
      <c r="AP179" s="35"/>
      <c r="AQ179" s="35"/>
      <c r="AR179" s="35"/>
      <c r="AS179" s="35"/>
      <c r="AT179" s="35"/>
      <c r="AU179" s="38"/>
      <c r="AV179" s="39"/>
    </row>
    <row r="180" spans="1:48" ht="13.5">
      <c r="A180" s="26"/>
      <c r="B180" s="26">
        <v>1</v>
      </c>
      <c r="C180" s="26">
        <v>152</v>
      </c>
      <c r="D180" s="27" t="s">
        <v>45</v>
      </c>
      <c r="E180" s="28" t="s">
        <v>51</v>
      </c>
      <c r="F180" s="28" t="s">
        <v>45</v>
      </c>
      <c r="G180" s="29" t="s">
        <v>52</v>
      </c>
      <c r="H180" s="30" t="s">
        <v>323</v>
      </c>
      <c r="I180" s="31" t="s">
        <v>324</v>
      </c>
      <c r="J180" s="29" t="s">
        <v>48</v>
      </c>
      <c r="K180" s="31" t="s">
        <v>276</v>
      </c>
      <c r="L180" s="32">
        <v>0.1932</v>
      </c>
      <c r="M180" s="33" t="s">
        <v>108</v>
      </c>
      <c r="N180" s="34" t="s">
        <v>50</v>
      </c>
      <c r="O180" s="35"/>
      <c r="P180" s="6">
        <v>9843000</v>
      </c>
      <c r="Q180" s="37"/>
      <c r="R180" s="37"/>
      <c r="S180" s="6">
        <f t="shared" si="43"/>
        <v>9843000</v>
      </c>
      <c r="T180" s="37"/>
      <c r="U180" s="37">
        <f t="shared" si="44"/>
        <v>9843000</v>
      </c>
      <c r="V180" s="37">
        <v>9843000</v>
      </c>
      <c r="W180" s="37"/>
      <c r="X180" s="37"/>
      <c r="Y180" s="37">
        <f t="shared" si="40"/>
        <v>9843000</v>
      </c>
      <c r="Z180" s="37"/>
      <c r="AA180" s="37">
        <f>T180+Z180</f>
        <v>0</v>
      </c>
      <c r="AB180" s="37">
        <f t="shared" si="41"/>
        <v>9843000</v>
      </c>
      <c r="AC180" s="37">
        <f t="shared" si="42"/>
        <v>0</v>
      </c>
      <c r="AD180" s="35"/>
      <c r="AE180" s="35"/>
      <c r="AF180" s="37"/>
      <c r="AG180" s="37"/>
      <c r="AH180" s="37"/>
      <c r="AI180" s="37"/>
      <c r="AJ180" s="37"/>
      <c r="AK180" s="35"/>
      <c r="AL180" s="35"/>
      <c r="AM180" s="35"/>
      <c r="AN180" s="35"/>
      <c r="AO180" s="35"/>
      <c r="AP180" s="35"/>
      <c r="AQ180" s="35"/>
      <c r="AR180" s="35"/>
      <c r="AS180" s="35"/>
      <c r="AT180" s="35"/>
      <c r="AU180" s="38"/>
      <c r="AV180" s="39"/>
    </row>
    <row r="181" spans="1:48" ht="13.5">
      <c r="A181" s="26"/>
      <c r="B181" s="26">
        <v>1</v>
      </c>
      <c r="C181" s="26">
        <v>149</v>
      </c>
      <c r="D181" s="27" t="s">
        <v>45</v>
      </c>
      <c r="E181" s="28" t="s">
        <v>46</v>
      </c>
      <c r="F181" s="28" t="s">
        <v>45</v>
      </c>
      <c r="G181" s="29" t="s">
        <v>52</v>
      </c>
      <c r="H181" s="30" t="s">
        <v>325</v>
      </c>
      <c r="I181" s="31" t="s">
        <v>326</v>
      </c>
      <c r="J181" s="29" t="s">
        <v>48</v>
      </c>
      <c r="K181" s="31" t="s">
        <v>235</v>
      </c>
      <c r="L181" s="32">
        <v>0.2712</v>
      </c>
      <c r="M181" s="56" t="s">
        <v>55</v>
      </c>
      <c r="N181" s="34" t="s">
        <v>50</v>
      </c>
      <c r="O181" s="35">
        <v>1315</v>
      </c>
      <c r="P181" s="6">
        <v>1002000</v>
      </c>
      <c r="Q181" s="37"/>
      <c r="R181" s="37"/>
      <c r="S181" s="6">
        <f aca="true" t="shared" si="46" ref="S181:S200">SUM(P181+Q181-R181)</f>
        <v>1002000</v>
      </c>
      <c r="T181" s="37">
        <v>271510</v>
      </c>
      <c r="U181" s="37">
        <f aca="true" t="shared" si="47" ref="U181:U200">SUM(S181-T181)</f>
        <v>730490</v>
      </c>
      <c r="V181" s="37">
        <v>1002000</v>
      </c>
      <c r="W181" s="37"/>
      <c r="X181" s="37"/>
      <c r="Y181" s="37">
        <f t="shared" si="40"/>
        <v>1002000</v>
      </c>
      <c r="Z181" s="37">
        <f>Y181*3%</f>
        <v>30060</v>
      </c>
      <c r="AA181" s="37">
        <f aca="true" t="shared" si="48" ref="AA181:AA189">T181+Z181</f>
        <v>301570</v>
      </c>
      <c r="AB181" s="37">
        <f t="shared" si="41"/>
        <v>700430</v>
      </c>
      <c r="AC181" s="37">
        <f t="shared" si="42"/>
        <v>301570</v>
      </c>
      <c r="AD181" s="35">
        <f>SUM(AF181:AT181)</f>
        <v>1315</v>
      </c>
      <c r="AE181" s="35">
        <f>O181-AD181</f>
        <v>0</v>
      </c>
      <c r="AF181" s="35">
        <v>1314</v>
      </c>
      <c r="AG181" s="35"/>
      <c r="AH181" s="35">
        <v>1</v>
      </c>
      <c r="AI181" s="35"/>
      <c r="AJ181" s="35"/>
      <c r="AK181" s="35"/>
      <c r="AL181" s="35"/>
      <c r="AM181" s="35"/>
      <c r="AN181" s="35"/>
      <c r="AO181" s="35"/>
      <c r="AP181" s="35"/>
      <c r="AQ181" s="35"/>
      <c r="AR181" s="35"/>
      <c r="AS181" s="35"/>
      <c r="AT181" s="35"/>
      <c r="AU181" s="38"/>
      <c r="AV181" s="39"/>
    </row>
    <row r="182" spans="1:48" ht="13.5">
      <c r="A182" s="26"/>
      <c r="B182" s="26">
        <v>1</v>
      </c>
      <c r="C182" s="26">
        <v>154</v>
      </c>
      <c r="D182" s="27" t="s">
        <v>45</v>
      </c>
      <c r="E182" s="28" t="s">
        <v>51</v>
      </c>
      <c r="F182" s="28" t="s">
        <v>45</v>
      </c>
      <c r="G182" s="29" t="s">
        <v>52</v>
      </c>
      <c r="H182" s="30" t="s">
        <v>327</v>
      </c>
      <c r="I182" s="31" t="s">
        <v>328</v>
      </c>
      <c r="J182" s="29" t="s">
        <v>48</v>
      </c>
      <c r="K182" s="31" t="s">
        <v>54</v>
      </c>
      <c r="L182" s="32">
        <v>0.2793</v>
      </c>
      <c r="M182" s="33" t="s">
        <v>108</v>
      </c>
      <c r="N182" s="34" t="s">
        <v>50</v>
      </c>
      <c r="O182" s="35"/>
      <c r="P182" s="6">
        <v>570000</v>
      </c>
      <c r="Q182" s="37"/>
      <c r="R182" s="37"/>
      <c r="S182" s="6">
        <f t="shared" si="46"/>
        <v>570000</v>
      </c>
      <c r="T182" s="37"/>
      <c r="U182" s="37">
        <f t="shared" si="47"/>
        <v>570000</v>
      </c>
      <c r="V182" s="37">
        <v>570000</v>
      </c>
      <c r="W182" s="37"/>
      <c r="X182" s="37"/>
      <c r="Y182" s="37">
        <f t="shared" si="40"/>
        <v>570000</v>
      </c>
      <c r="Z182" s="37"/>
      <c r="AA182" s="37">
        <f t="shared" si="48"/>
        <v>0</v>
      </c>
      <c r="AB182" s="37">
        <f t="shared" si="41"/>
        <v>570000</v>
      </c>
      <c r="AC182" s="37">
        <f t="shared" si="42"/>
        <v>0</v>
      </c>
      <c r="AD182" s="35"/>
      <c r="AE182" s="35"/>
      <c r="AF182" s="37"/>
      <c r="AG182" s="37"/>
      <c r="AH182" s="37"/>
      <c r="AI182" s="37"/>
      <c r="AJ182" s="37"/>
      <c r="AK182" s="37"/>
      <c r="AL182" s="37"/>
      <c r="AM182" s="37"/>
      <c r="AN182" s="37"/>
      <c r="AO182" s="37"/>
      <c r="AP182" s="37"/>
      <c r="AQ182" s="37"/>
      <c r="AR182" s="37"/>
      <c r="AS182" s="37"/>
      <c r="AT182" s="37"/>
      <c r="AU182" s="38"/>
      <c r="AV182" s="39"/>
    </row>
    <row r="183" spans="1:48" ht="13.5">
      <c r="A183" s="26"/>
      <c r="B183" s="26">
        <v>1</v>
      </c>
      <c r="C183" s="26">
        <v>156</v>
      </c>
      <c r="D183" s="27" t="s">
        <v>45</v>
      </c>
      <c r="E183" s="28" t="s">
        <v>46</v>
      </c>
      <c r="F183" s="28"/>
      <c r="G183" s="29"/>
      <c r="H183" s="30" t="s">
        <v>329</v>
      </c>
      <c r="I183" s="29" t="s">
        <v>57</v>
      </c>
      <c r="J183" s="29" t="s">
        <v>48</v>
      </c>
      <c r="K183" s="29" t="s">
        <v>54</v>
      </c>
      <c r="L183" s="32">
        <v>1.6788</v>
      </c>
      <c r="M183" s="33" t="s">
        <v>108</v>
      </c>
      <c r="N183" s="34" t="s">
        <v>50</v>
      </c>
      <c r="O183" s="35"/>
      <c r="P183" s="6">
        <v>3194531</v>
      </c>
      <c r="Q183" s="37"/>
      <c r="R183" s="37"/>
      <c r="S183" s="6">
        <f t="shared" si="46"/>
        <v>3194531</v>
      </c>
      <c r="T183" s="37"/>
      <c r="U183" s="37">
        <f t="shared" si="47"/>
        <v>3194531</v>
      </c>
      <c r="V183" s="37">
        <v>3194531</v>
      </c>
      <c r="W183" s="37"/>
      <c r="X183" s="37"/>
      <c r="Y183" s="37">
        <f t="shared" si="40"/>
        <v>3194531</v>
      </c>
      <c r="Z183" s="37"/>
      <c r="AA183" s="37">
        <f t="shared" si="48"/>
        <v>0</v>
      </c>
      <c r="AB183" s="37">
        <f t="shared" si="41"/>
        <v>3194531</v>
      </c>
      <c r="AC183" s="37">
        <f t="shared" si="42"/>
        <v>0</v>
      </c>
      <c r="AD183" s="35"/>
      <c r="AE183" s="35"/>
      <c r="AF183" s="37"/>
      <c r="AG183" s="37"/>
      <c r="AH183" s="37"/>
      <c r="AI183" s="37"/>
      <c r="AJ183" s="37"/>
      <c r="AK183" s="37"/>
      <c r="AL183" s="37"/>
      <c r="AM183" s="37"/>
      <c r="AN183" s="37"/>
      <c r="AO183" s="37"/>
      <c r="AP183" s="37"/>
      <c r="AQ183" s="37"/>
      <c r="AR183" s="37"/>
      <c r="AS183" s="37"/>
      <c r="AT183" s="37"/>
      <c r="AU183" s="38"/>
      <c r="AV183" s="39"/>
    </row>
    <row r="184" spans="1:48" ht="13.5">
      <c r="A184" s="26"/>
      <c r="B184" s="26">
        <v>1</v>
      </c>
      <c r="C184" s="26">
        <v>150</v>
      </c>
      <c r="D184" s="27" t="s">
        <v>45</v>
      </c>
      <c r="E184" s="28" t="s">
        <v>51</v>
      </c>
      <c r="F184" s="28" t="s">
        <v>45</v>
      </c>
      <c r="G184" s="29" t="s">
        <v>52</v>
      </c>
      <c r="H184" s="30" t="s">
        <v>330</v>
      </c>
      <c r="I184" s="31" t="s">
        <v>331</v>
      </c>
      <c r="J184" s="29" t="s">
        <v>48</v>
      </c>
      <c r="K184" s="31" t="s">
        <v>130</v>
      </c>
      <c r="L184" s="32">
        <v>0.0393</v>
      </c>
      <c r="M184" s="56" t="s">
        <v>55</v>
      </c>
      <c r="N184" s="34" t="s">
        <v>50</v>
      </c>
      <c r="O184" s="35">
        <v>9491</v>
      </c>
      <c r="P184" s="6">
        <v>7240148</v>
      </c>
      <c r="Q184" s="37"/>
      <c r="R184" s="37"/>
      <c r="S184" s="6">
        <f t="shared" si="46"/>
        <v>7240148</v>
      </c>
      <c r="T184" s="37">
        <v>1957416</v>
      </c>
      <c r="U184" s="37">
        <f t="shared" si="47"/>
        <v>5282732</v>
      </c>
      <c r="V184" s="37">
        <v>7240148</v>
      </c>
      <c r="W184" s="37"/>
      <c r="X184" s="37"/>
      <c r="Y184" s="37">
        <f t="shared" si="40"/>
        <v>7240148</v>
      </c>
      <c r="Z184" s="37">
        <f>Y184*3%</f>
        <v>217204.44</v>
      </c>
      <c r="AA184" s="37">
        <f t="shared" si="48"/>
        <v>2174620.44</v>
      </c>
      <c r="AB184" s="37">
        <f t="shared" si="41"/>
        <v>5065527.5600000005</v>
      </c>
      <c r="AC184" s="37">
        <f t="shared" si="42"/>
        <v>2174620.4399999995</v>
      </c>
      <c r="AD184" s="35">
        <f>SUM(AF184:AT184)</f>
        <v>9491</v>
      </c>
      <c r="AE184" s="35">
        <f>O184-AD184</f>
        <v>0</v>
      </c>
      <c r="AF184" s="37">
        <v>9484</v>
      </c>
      <c r="AG184" s="37"/>
      <c r="AH184" s="37">
        <v>7</v>
      </c>
      <c r="AI184" s="37"/>
      <c r="AJ184" s="37"/>
      <c r="AK184" s="37"/>
      <c r="AL184" s="37"/>
      <c r="AM184" s="37"/>
      <c r="AN184" s="37"/>
      <c r="AO184" s="37"/>
      <c r="AP184" s="37"/>
      <c r="AQ184" s="37"/>
      <c r="AR184" s="37"/>
      <c r="AS184" s="37"/>
      <c r="AT184" s="37"/>
      <c r="AU184" s="38"/>
      <c r="AV184" s="39"/>
    </row>
    <row r="185" spans="1:48" ht="13.5">
      <c r="A185" s="26"/>
      <c r="B185" s="26">
        <v>1</v>
      </c>
      <c r="C185" s="26">
        <v>158</v>
      </c>
      <c r="D185" s="27" t="s">
        <v>45</v>
      </c>
      <c r="E185" s="28" t="s">
        <v>51</v>
      </c>
      <c r="F185" s="28" t="s">
        <v>45</v>
      </c>
      <c r="G185" s="29" t="s">
        <v>52</v>
      </c>
      <c r="H185" s="30" t="s">
        <v>332</v>
      </c>
      <c r="I185" s="31" t="s">
        <v>333</v>
      </c>
      <c r="J185" s="29" t="s">
        <v>48</v>
      </c>
      <c r="K185" s="31" t="s">
        <v>130</v>
      </c>
      <c r="L185" s="32">
        <v>0.0114</v>
      </c>
      <c r="M185" s="33" t="s">
        <v>108</v>
      </c>
      <c r="N185" s="34" t="s">
        <v>50</v>
      </c>
      <c r="O185" s="35"/>
      <c r="P185" s="6">
        <v>1727000</v>
      </c>
      <c r="Q185" s="37"/>
      <c r="R185" s="37"/>
      <c r="S185" s="6">
        <f t="shared" si="46"/>
        <v>1727000</v>
      </c>
      <c r="T185" s="37"/>
      <c r="U185" s="37">
        <f t="shared" si="47"/>
        <v>1727000</v>
      </c>
      <c r="V185" s="37">
        <v>1727000</v>
      </c>
      <c r="W185" s="37"/>
      <c r="X185" s="37"/>
      <c r="Y185" s="37">
        <f t="shared" si="40"/>
        <v>1727000</v>
      </c>
      <c r="Z185" s="37"/>
      <c r="AA185" s="37">
        <f t="shared" si="48"/>
        <v>0</v>
      </c>
      <c r="AB185" s="37">
        <f t="shared" si="41"/>
        <v>1727000</v>
      </c>
      <c r="AC185" s="37">
        <f t="shared" si="42"/>
        <v>0</v>
      </c>
      <c r="AD185" s="35"/>
      <c r="AE185" s="35"/>
      <c r="AF185" s="37"/>
      <c r="AG185" s="37"/>
      <c r="AH185" s="37"/>
      <c r="AI185" s="37"/>
      <c r="AJ185" s="37"/>
      <c r="AK185" s="37"/>
      <c r="AL185" s="37"/>
      <c r="AM185" s="37"/>
      <c r="AN185" s="37"/>
      <c r="AO185" s="37"/>
      <c r="AP185" s="37"/>
      <c r="AQ185" s="37"/>
      <c r="AR185" s="37"/>
      <c r="AS185" s="37"/>
      <c r="AT185" s="37"/>
      <c r="AU185" s="38"/>
      <c r="AV185" s="39"/>
    </row>
    <row r="186" spans="1:48" ht="13.5">
      <c r="A186" s="26"/>
      <c r="B186" s="26">
        <v>1</v>
      </c>
      <c r="C186" s="26">
        <v>152</v>
      </c>
      <c r="D186" s="27" t="s">
        <v>45</v>
      </c>
      <c r="E186" s="28" t="s">
        <v>69</v>
      </c>
      <c r="F186" s="28" t="s">
        <v>45</v>
      </c>
      <c r="G186" s="29" t="s">
        <v>52</v>
      </c>
      <c r="H186" s="30" t="s">
        <v>334</v>
      </c>
      <c r="I186" s="31" t="s">
        <v>335</v>
      </c>
      <c r="J186" s="29" t="s">
        <v>48</v>
      </c>
      <c r="K186" s="31" t="s">
        <v>54</v>
      </c>
      <c r="L186" s="32">
        <v>0.5911</v>
      </c>
      <c r="M186" s="56" t="s">
        <v>55</v>
      </c>
      <c r="N186" s="34" t="s">
        <v>50</v>
      </c>
      <c r="O186" s="35">
        <v>2677</v>
      </c>
      <c r="P186" s="6">
        <v>2042206</v>
      </c>
      <c r="Q186" s="37"/>
      <c r="R186" s="37"/>
      <c r="S186" s="6">
        <f t="shared" si="46"/>
        <v>2042206</v>
      </c>
      <c r="T186" s="37">
        <v>552345</v>
      </c>
      <c r="U186" s="37">
        <f t="shared" si="47"/>
        <v>1489861</v>
      </c>
      <c r="V186" s="37">
        <v>2042206</v>
      </c>
      <c r="W186" s="37"/>
      <c r="X186" s="37"/>
      <c r="Y186" s="37">
        <f t="shared" si="40"/>
        <v>2042206</v>
      </c>
      <c r="Z186" s="37">
        <f>Y186*3%</f>
        <v>61266.18</v>
      </c>
      <c r="AA186" s="37">
        <f t="shared" si="48"/>
        <v>613611.18</v>
      </c>
      <c r="AB186" s="37">
        <f t="shared" si="41"/>
        <v>1428594.8199999998</v>
      </c>
      <c r="AC186" s="37">
        <f t="shared" si="42"/>
        <v>613611.1800000002</v>
      </c>
      <c r="AD186" s="35">
        <f>SUM(AF186:AT186)</f>
        <v>0</v>
      </c>
      <c r="AE186" s="35">
        <f>O186-AD186</f>
        <v>2677</v>
      </c>
      <c r="AF186" s="37"/>
      <c r="AG186" s="37"/>
      <c r="AH186" s="37"/>
      <c r="AI186" s="37"/>
      <c r="AJ186" s="37"/>
      <c r="AK186" s="37"/>
      <c r="AL186" s="37"/>
      <c r="AM186" s="37"/>
      <c r="AN186" s="37"/>
      <c r="AO186" s="37"/>
      <c r="AP186" s="37"/>
      <c r="AQ186" s="37"/>
      <c r="AR186" s="37"/>
      <c r="AS186" s="37"/>
      <c r="AT186" s="37"/>
      <c r="AU186" s="38"/>
      <c r="AV186" s="39"/>
    </row>
    <row r="187" spans="1:48" ht="13.5">
      <c r="A187" s="26"/>
      <c r="B187" s="26">
        <v>1</v>
      </c>
      <c r="C187" s="26">
        <v>159</v>
      </c>
      <c r="D187" s="27" t="s">
        <v>45</v>
      </c>
      <c r="E187" s="28" t="s">
        <v>51</v>
      </c>
      <c r="F187" s="28" t="s">
        <v>45</v>
      </c>
      <c r="G187" s="29" t="s">
        <v>52</v>
      </c>
      <c r="H187" s="30" t="s">
        <v>336</v>
      </c>
      <c r="I187" s="31" t="s">
        <v>337</v>
      </c>
      <c r="J187" s="29" t="s">
        <v>48</v>
      </c>
      <c r="K187" s="31" t="s">
        <v>54</v>
      </c>
      <c r="L187" s="32">
        <v>0.1303</v>
      </c>
      <c r="M187" s="33" t="s">
        <v>108</v>
      </c>
      <c r="N187" s="34" t="s">
        <v>50</v>
      </c>
      <c r="O187" s="35"/>
      <c r="P187" s="6">
        <v>1288000</v>
      </c>
      <c r="Q187" s="37"/>
      <c r="R187" s="37"/>
      <c r="S187" s="6">
        <f t="shared" si="46"/>
        <v>1288000</v>
      </c>
      <c r="T187" s="37"/>
      <c r="U187" s="37">
        <f t="shared" si="47"/>
        <v>1288000</v>
      </c>
      <c r="V187" s="37">
        <v>1288000</v>
      </c>
      <c r="W187" s="37"/>
      <c r="X187" s="37"/>
      <c r="Y187" s="37">
        <f t="shared" si="40"/>
        <v>1288000</v>
      </c>
      <c r="Z187" s="37"/>
      <c r="AA187" s="37">
        <f t="shared" si="48"/>
        <v>0</v>
      </c>
      <c r="AB187" s="37">
        <f t="shared" si="41"/>
        <v>1288000</v>
      </c>
      <c r="AC187" s="37">
        <f t="shared" si="42"/>
        <v>0</v>
      </c>
      <c r="AD187" s="35"/>
      <c r="AE187" s="35"/>
      <c r="AF187" s="37"/>
      <c r="AG187" s="37"/>
      <c r="AH187" s="37"/>
      <c r="AI187" s="37"/>
      <c r="AJ187" s="37"/>
      <c r="AK187" s="37"/>
      <c r="AL187" s="37"/>
      <c r="AM187" s="37"/>
      <c r="AN187" s="37"/>
      <c r="AO187" s="37"/>
      <c r="AP187" s="37"/>
      <c r="AQ187" s="37"/>
      <c r="AR187" s="37"/>
      <c r="AS187" s="37"/>
      <c r="AT187" s="37"/>
      <c r="AU187" s="38"/>
      <c r="AV187" s="39"/>
    </row>
    <row r="188" spans="1:50" ht="13.5">
      <c r="A188" s="26"/>
      <c r="B188" s="26">
        <v>1</v>
      </c>
      <c r="C188" s="26">
        <v>162</v>
      </c>
      <c r="D188" s="27" t="s">
        <v>45</v>
      </c>
      <c r="E188" s="28" t="s">
        <v>46</v>
      </c>
      <c r="F188" s="28" t="s">
        <v>45</v>
      </c>
      <c r="G188" s="29" t="s">
        <v>52</v>
      </c>
      <c r="H188" s="30" t="s">
        <v>338</v>
      </c>
      <c r="I188" s="31" t="s">
        <v>339</v>
      </c>
      <c r="J188" s="29" t="s">
        <v>48</v>
      </c>
      <c r="K188" s="31" t="s">
        <v>235</v>
      </c>
      <c r="L188" s="32">
        <v>0.2394</v>
      </c>
      <c r="M188" s="33" t="s">
        <v>340</v>
      </c>
      <c r="N188" s="34" t="s">
        <v>50</v>
      </c>
      <c r="O188" s="35"/>
      <c r="P188" s="6">
        <v>61702000</v>
      </c>
      <c r="Q188" s="37"/>
      <c r="R188" s="37"/>
      <c r="S188" s="6">
        <f t="shared" si="46"/>
        <v>61702000</v>
      </c>
      <c r="T188" s="37"/>
      <c r="U188" s="37">
        <f t="shared" si="47"/>
        <v>61702000</v>
      </c>
      <c r="V188" s="37">
        <v>61702000</v>
      </c>
      <c r="W188" s="37"/>
      <c r="X188" s="37"/>
      <c r="Y188" s="37">
        <f t="shared" si="40"/>
        <v>61702000</v>
      </c>
      <c r="Z188" s="37"/>
      <c r="AA188" s="37">
        <f t="shared" si="48"/>
        <v>0</v>
      </c>
      <c r="AB188" s="37">
        <f t="shared" si="41"/>
        <v>61702000</v>
      </c>
      <c r="AC188" s="37">
        <f t="shared" si="42"/>
        <v>0</v>
      </c>
      <c r="AD188" s="35"/>
      <c r="AE188" s="35"/>
      <c r="AF188" s="37"/>
      <c r="AG188" s="37"/>
      <c r="AH188" s="37"/>
      <c r="AI188" s="37"/>
      <c r="AJ188" s="37"/>
      <c r="AK188" s="37"/>
      <c r="AL188" s="37"/>
      <c r="AM188" s="37"/>
      <c r="AN188" s="37"/>
      <c r="AO188" s="37"/>
      <c r="AP188" s="37"/>
      <c r="AQ188" s="37"/>
      <c r="AR188" s="37"/>
      <c r="AS188" s="37"/>
      <c r="AT188" s="37"/>
      <c r="AU188" s="38"/>
      <c r="AV188" s="39"/>
      <c r="AX188" s="8">
        <v>1</v>
      </c>
    </row>
    <row r="189" spans="1:48" ht="13.5">
      <c r="A189" s="26"/>
      <c r="B189" s="26">
        <v>1</v>
      </c>
      <c r="C189" s="26">
        <v>165</v>
      </c>
      <c r="D189" s="27" t="s">
        <v>45</v>
      </c>
      <c r="E189" s="28" t="s">
        <v>141</v>
      </c>
      <c r="F189" s="28"/>
      <c r="G189" s="28"/>
      <c r="H189" s="40" t="s">
        <v>341</v>
      </c>
      <c r="I189" s="43" t="s">
        <v>342</v>
      </c>
      <c r="J189" s="29" t="s">
        <v>48</v>
      </c>
      <c r="K189" s="44" t="s">
        <v>144</v>
      </c>
      <c r="L189" s="45">
        <v>0</v>
      </c>
      <c r="M189" s="33" t="s">
        <v>108</v>
      </c>
      <c r="N189" s="34" t="s">
        <v>50</v>
      </c>
      <c r="O189" s="35"/>
      <c r="P189" s="6">
        <v>771000</v>
      </c>
      <c r="Q189" s="37"/>
      <c r="R189" s="37"/>
      <c r="S189" s="6">
        <f t="shared" si="46"/>
        <v>771000</v>
      </c>
      <c r="T189" s="37"/>
      <c r="U189" s="37">
        <f t="shared" si="47"/>
        <v>771000</v>
      </c>
      <c r="V189" s="37">
        <v>771000</v>
      </c>
      <c r="W189" s="37"/>
      <c r="X189" s="37"/>
      <c r="Y189" s="37">
        <f aca="true" t="shared" si="49" ref="Y189:Y207">V189+W189-X189</f>
        <v>771000</v>
      </c>
      <c r="Z189" s="37"/>
      <c r="AA189" s="37">
        <f t="shared" si="48"/>
        <v>0</v>
      </c>
      <c r="AB189" s="37">
        <f aca="true" t="shared" si="50" ref="AB189:AB207">Y189-AA189</f>
        <v>771000</v>
      </c>
      <c r="AC189" s="37">
        <f aca="true" t="shared" si="51" ref="AC189:AC207">Y189-AB189</f>
        <v>0</v>
      </c>
      <c r="AD189" s="35"/>
      <c r="AE189" s="35"/>
      <c r="AF189" s="37"/>
      <c r="AG189" s="37"/>
      <c r="AH189" s="37"/>
      <c r="AI189" s="37"/>
      <c r="AJ189" s="37"/>
      <c r="AK189" s="37"/>
      <c r="AL189" s="37"/>
      <c r="AM189" s="37"/>
      <c r="AN189" s="37"/>
      <c r="AO189" s="37"/>
      <c r="AP189" s="37"/>
      <c r="AQ189" s="37"/>
      <c r="AR189" s="37"/>
      <c r="AS189" s="37"/>
      <c r="AT189" s="37"/>
      <c r="AU189" s="38"/>
      <c r="AV189" s="39"/>
    </row>
    <row r="190" spans="1:48" ht="13.5">
      <c r="A190" s="26"/>
      <c r="B190" s="26">
        <v>1</v>
      </c>
      <c r="C190" s="26">
        <v>155</v>
      </c>
      <c r="D190" s="27" t="s">
        <v>45</v>
      </c>
      <c r="E190" s="28" t="s">
        <v>46</v>
      </c>
      <c r="F190" s="28" t="s">
        <v>45</v>
      </c>
      <c r="G190" s="29" t="s">
        <v>52</v>
      </c>
      <c r="H190" s="30" t="s">
        <v>343</v>
      </c>
      <c r="I190" s="31" t="s">
        <v>344</v>
      </c>
      <c r="J190" s="29" t="s">
        <v>48</v>
      </c>
      <c r="K190" s="31" t="s">
        <v>235</v>
      </c>
      <c r="L190" s="32">
        <v>1.675</v>
      </c>
      <c r="M190" s="56" t="s">
        <v>55</v>
      </c>
      <c r="N190" s="34" t="s">
        <v>50</v>
      </c>
      <c r="O190" s="35">
        <v>1315</v>
      </c>
      <c r="P190" s="6">
        <v>1002840</v>
      </c>
      <c r="Q190" s="37"/>
      <c r="R190" s="37"/>
      <c r="S190" s="6">
        <f t="shared" si="46"/>
        <v>1002840</v>
      </c>
      <c r="T190" s="37">
        <v>271240</v>
      </c>
      <c r="U190" s="37">
        <f t="shared" si="47"/>
        <v>731600</v>
      </c>
      <c r="V190" s="37">
        <v>1002840</v>
      </c>
      <c r="W190" s="37"/>
      <c r="X190" s="37"/>
      <c r="Y190" s="37">
        <f t="shared" si="49"/>
        <v>1002840</v>
      </c>
      <c r="Z190" s="37">
        <f>Y190*3%</f>
        <v>30085.199999999997</v>
      </c>
      <c r="AA190" s="37">
        <v>301324</v>
      </c>
      <c r="AB190" s="37">
        <f t="shared" si="50"/>
        <v>701516</v>
      </c>
      <c r="AC190" s="37">
        <f t="shared" si="51"/>
        <v>301324</v>
      </c>
      <c r="AD190" s="35">
        <f>SUM(AF190:AT190)</f>
        <v>1315</v>
      </c>
      <c r="AE190" s="35">
        <f>O190-AD190</f>
        <v>0</v>
      </c>
      <c r="AF190" s="37">
        <v>1314</v>
      </c>
      <c r="AG190" s="37"/>
      <c r="AH190" s="37">
        <v>1</v>
      </c>
      <c r="AI190" s="37"/>
      <c r="AJ190" s="37"/>
      <c r="AK190" s="37"/>
      <c r="AL190" s="37"/>
      <c r="AM190" s="37"/>
      <c r="AN190" s="37"/>
      <c r="AO190" s="37"/>
      <c r="AP190" s="37"/>
      <c r="AQ190" s="37"/>
      <c r="AR190" s="37"/>
      <c r="AS190" s="37"/>
      <c r="AT190" s="37"/>
      <c r="AU190" s="38"/>
      <c r="AV190" s="39"/>
    </row>
    <row r="191" spans="1:48" ht="13.5">
      <c r="A191" s="26"/>
      <c r="B191" s="26">
        <v>1</v>
      </c>
      <c r="C191" s="26">
        <v>166</v>
      </c>
      <c r="D191" s="27" t="s">
        <v>45</v>
      </c>
      <c r="E191" s="28" t="s">
        <v>51</v>
      </c>
      <c r="F191" s="28" t="s">
        <v>45</v>
      </c>
      <c r="G191" s="29" t="s">
        <v>52</v>
      </c>
      <c r="H191" s="30" t="s">
        <v>345</v>
      </c>
      <c r="I191" s="31" t="s">
        <v>307</v>
      </c>
      <c r="J191" s="29" t="s">
        <v>48</v>
      </c>
      <c r="K191" s="31" t="s">
        <v>130</v>
      </c>
      <c r="L191" s="32">
        <v>0.1191</v>
      </c>
      <c r="M191" s="33" t="s">
        <v>108</v>
      </c>
      <c r="N191" s="34" t="s">
        <v>50</v>
      </c>
      <c r="O191" s="35"/>
      <c r="P191" s="6">
        <v>5597000</v>
      </c>
      <c r="Q191" s="37"/>
      <c r="R191" s="37"/>
      <c r="S191" s="6">
        <f t="shared" si="46"/>
        <v>5597000</v>
      </c>
      <c r="T191" s="37"/>
      <c r="U191" s="37">
        <f t="shared" si="47"/>
        <v>5597000</v>
      </c>
      <c r="V191" s="37">
        <v>5597000</v>
      </c>
      <c r="W191" s="37"/>
      <c r="X191" s="37"/>
      <c r="Y191" s="37">
        <f t="shared" si="49"/>
        <v>5597000</v>
      </c>
      <c r="Z191" s="37"/>
      <c r="AA191" s="37">
        <f aca="true" t="shared" si="52" ref="AA191:AA197">T191+Z191</f>
        <v>0</v>
      </c>
      <c r="AB191" s="37">
        <f t="shared" si="50"/>
        <v>5597000</v>
      </c>
      <c r="AC191" s="37">
        <f t="shared" si="51"/>
        <v>0</v>
      </c>
      <c r="AD191" s="35"/>
      <c r="AE191" s="35"/>
      <c r="AF191" s="37"/>
      <c r="AG191" s="37"/>
      <c r="AH191" s="37"/>
      <c r="AI191" s="37"/>
      <c r="AJ191" s="37"/>
      <c r="AK191" s="37"/>
      <c r="AL191" s="37"/>
      <c r="AM191" s="37"/>
      <c r="AN191" s="37"/>
      <c r="AO191" s="37"/>
      <c r="AP191" s="37"/>
      <c r="AQ191" s="37"/>
      <c r="AR191" s="37"/>
      <c r="AS191" s="37"/>
      <c r="AT191" s="37"/>
      <c r="AU191" s="38"/>
      <c r="AV191" s="39"/>
    </row>
    <row r="192" spans="1:48" ht="13.5">
      <c r="A192" s="26"/>
      <c r="B192" s="26">
        <v>1</v>
      </c>
      <c r="C192" s="26">
        <v>167</v>
      </c>
      <c r="D192" s="27" t="s">
        <v>45</v>
      </c>
      <c r="E192" s="28" t="s">
        <v>51</v>
      </c>
      <c r="F192" s="28" t="s">
        <v>45</v>
      </c>
      <c r="G192" s="29" t="s">
        <v>52</v>
      </c>
      <c r="H192" s="30" t="s">
        <v>346</v>
      </c>
      <c r="I192" s="31" t="s">
        <v>347</v>
      </c>
      <c r="J192" s="29" t="s">
        <v>48</v>
      </c>
      <c r="K192" s="31" t="s">
        <v>130</v>
      </c>
      <c r="L192" s="32">
        <v>0.0888</v>
      </c>
      <c r="M192" s="33" t="s">
        <v>108</v>
      </c>
      <c r="N192" s="34" t="s">
        <v>50</v>
      </c>
      <c r="O192" s="35"/>
      <c r="P192" s="6">
        <v>326000</v>
      </c>
      <c r="Q192" s="37"/>
      <c r="R192" s="37"/>
      <c r="S192" s="6">
        <f t="shared" si="46"/>
        <v>326000</v>
      </c>
      <c r="T192" s="37"/>
      <c r="U192" s="37">
        <f t="shared" si="47"/>
        <v>326000</v>
      </c>
      <c r="V192" s="37">
        <v>326000</v>
      </c>
      <c r="W192" s="37"/>
      <c r="X192" s="37"/>
      <c r="Y192" s="37">
        <f t="shared" si="49"/>
        <v>326000</v>
      </c>
      <c r="Z192" s="37"/>
      <c r="AA192" s="37">
        <f t="shared" si="52"/>
        <v>0</v>
      </c>
      <c r="AB192" s="37">
        <f t="shared" si="50"/>
        <v>326000</v>
      </c>
      <c r="AC192" s="37">
        <f t="shared" si="51"/>
        <v>0</v>
      </c>
      <c r="AD192" s="35"/>
      <c r="AE192" s="35"/>
      <c r="AF192" s="37"/>
      <c r="AG192" s="37"/>
      <c r="AH192" s="37"/>
      <c r="AI192" s="37"/>
      <c r="AJ192" s="37"/>
      <c r="AK192" s="37"/>
      <c r="AL192" s="37"/>
      <c r="AM192" s="37"/>
      <c r="AN192" s="37"/>
      <c r="AO192" s="37"/>
      <c r="AP192" s="37"/>
      <c r="AQ192" s="37"/>
      <c r="AR192" s="37"/>
      <c r="AS192" s="37"/>
      <c r="AT192" s="37"/>
      <c r="AU192" s="38"/>
      <c r="AV192" s="39"/>
    </row>
    <row r="193" spans="1:48" ht="13.5">
      <c r="A193" s="26"/>
      <c r="B193" s="26">
        <v>1</v>
      </c>
      <c r="C193" s="26">
        <v>157</v>
      </c>
      <c r="D193" s="27" t="s">
        <v>45</v>
      </c>
      <c r="E193" s="28" t="s">
        <v>51</v>
      </c>
      <c r="F193" s="28" t="s">
        <v>45</v>
      </c>
      <c r="G193" s="29" t="s">
        <v>52</v>
      </c>
      <c r="H193" s="30" t="s">
        <v>348</v>
      </c>
      <c r="I193" s="31" t="s">
        <v>349</v>
      </c>
      <c r="J193" s="29" t="s">
        <v>48</v>
      </c>
      <c r="K193" s="31" t="s">
        <v>54</v>
      </c>
      <c r="L193" s="32">
        <v>1.3126</v>
      </c>
      <c r="M193" s="33" t="s">
        <v>55</v>
      </c>
      <c r="N193" s="34" t="s">
        <v>50</v>
      </c>
      <c r="O193" s="35">
        <v>6062</v>
      </c>
      <c r="P193" s="6">
        <v>4160000</v>
      </c>
      <c r="Q193" s="37"/>
      <c r="R193" s="37"/>
      <c r="S193" s="6">
        <f t="shared" si="46"/>
        <v>4160000</v>
      </c>
      <c r="T193" s="37">
        <v>1124107</v>
      </c>
      <c r="U193" s="37">
        <f t="shared" si="47"/>
        <v>3035893</v>
      </c>
      <c r="V193" s="37">
        <v>4160000</v>
      </c>
      <c r="W193" s="37"/>
      <c r="X193" s="37"/>
      <c r="Y193" s="37">
        <f t="shared" si="49"/>
        <v>4160000</v>
      </c>
      <c r="Z193" s="37">
        <f>Y193*3%</f>
        <v>124800</v>
      </c>
      <c r="AA193" s="37">
        <f t="shared" si="52"/>
        <v>1248907</v>
      </c>
      <c r="AB193" s="37">
        <f t="shared" si="50"/>
        <v>2911093</v>
      </c>
      <c r="AC193" s="37">
        <f t="shared" si="51"/>
        <v>1248907</v>
      </c>
      <c r="AD193" s="35">
        <f>SUM(AF193:AT193)</f>
        <v>6062</v>
      </c>
      <c r="AE193" s="35">
        <f>O193-AD193</f>
        <v>0</v>
      </c>
      <c r="AF193" s="37">
        <v>1902</v>
      </c>
      <c r="AG193" s="37"/>
      <c r="AH193" s="37"/>
      <c r="AI193" s="37"/>
      <c r="AJ193" s="37">
        <v>4160</v>
      </c>
      <c r="AK193" s="37"/>
      <c r="AL193" s="37"/>
      <c r="AM193" s="37"/>
      <c r="AN193" s="37"/>
      <c r="AO193" s="37"/>
      <c r="AP193" s="37"/>
      <c r="AQ193" s="37"/>
      <c r="AR193" s="37"/>
      <c r="AS193" s="37"/>
      <c r="AT193" s="37"/>
      <c r="AU193" s="38"/>
      <c r="AV193" s="39"/>
    </row>
    <row r="194" spans="1:48" ht="13.5">
      <c r="A194" s="26"/>
      <c r="B194" s="26">
        <v>1</v>
      </c>
      <c r="C194" s="26">
        <v>169</v>
      </c>
      <c r="D194" s="27" t="s">
        <v>45</v>
      </c>
      <c r="E194" s="28" t="s">
        <v>46</v>
      </c>
      <c r="F194" s="28"/>
      <c r="G194" s="29"/>
      <c r="H194" s="30" t="s">
        <v>350</v>
      </c>
      <c r="I194" s="31" t="s">
        <v>349</v>
      </c>
      <c r="J194" s="29" t="s">
        <v>48</v>
      </c>
      <c r="K194" s="31" t="s">
        <v>54</v>
      </c>
      <c r="L194" s="32">
        <v>2.3126</v>
      </c>
      <c r="M194" s="33"/>
      <c r="N194" s="34" t="s">
        <v>50</v>
      </c>
      <c r="O194" s="35"/>
      <c r="P194" s="6">
        <v>1095000</v>
      </c>
      <c r="Q194" s="37"/>
      <c r="R194" s="37"/>
      <c r="S194" s="6">
        <f t="shared" si="46"/>
        <v>1095000</v>
      </c>
      <c r="T194" s="37"/>
      <c r="U194" s="37">
        <f t="shared" si="47"/>
        <v>1095000</v>
      </c>
      <c r="V194" s="37">
        <v>1095000</v>
      </c>
      <c r="W194" s="37"/>
      <c r="X194" s="37"/>
      <c r="Y194" s="37">
        <f t="shared" si="49"/>
        <v>1095000</v>
      </c>
      <c r="Z194" s="37"/>
      <c r="AA194" s="37">
        <f t="shared" si="52"/>
        <v>0</v>
      </c>
      <c r="AB194" s="37">
        <f t="shared" si="50"/>
        <v>1095000</v>
      </c>
      <c r="AC194" s="37">
        <f t="shared" si="51"/>
        <v>0</v>
      </c>
      <c r="AD194" s="35"/>
      <c r="AE194" s="35"/>
      <c r="AF194" s="37"/>
      <c r="AG194" s="37"/>
      <c r="AH194" s="37"/>
      <c r="AI194" s="37"/>
      <c r="AJ194" s="37"/>
      <c r="AK194" s="37"/>
      <c r="AL194" s="37"/>
      <c r="AM194" s="37"/>
      <c r="AN194" s="37"/>
      <c r="AO194" s="37"/>
      <c r="AP194" s="37"/>
      <c r="AQ194" s="37"/>
      <c r="AR194" s="37"/>
      <c r="AS194" s="37"/>
      <c r="AT194" s="37"/>
      <c r="AU194" s="38"/>
      <c r="AV194" s="39"/>
    </row>
    <row r="195" spans="1:48" ht="13.5">
      <c r="A195" s="26"/>
      <c r="B195" s="26">
        <v>1</v>
      </c>
      <c r="C195" s="26">
        <v>158</v>
      </c>
      <c r="D195" s="27" t="s">
        <v>45</v>
      </c>
      <c r="E195" s="28" t="s">
        <v>51</v>
      </c>
      <c r="F195" s="28" t="s">
        <v>45</v>
      </c>
      <c r="G195" s="29" t="s">
        <v>52</v>
      </c>
      <c r="H195" s="30" t="s">
        <v>351</v>
      </c>
      <c r="I195" s="31" t="s">
        <v>352</v>
      </c>
      <c r="J195" s="29" t="s">
        <v>48</v>
      </c>
      <c r="K195" s="31" t="s">
        <v>130</v>
      </c>
      <c r="L195" s="32">
        <v>0.0532</v>
      </c>
      <c r="M195" s="33" t="s">
        <v>55</v>
      </c>
      <c r="N195" s="34" t="s">
        <v>50</v>
      </c>
      <c r="O195" s="35">
        <v>2825</v>
      </c>
      <c r="P195" s="6">
        <v>1350000</v>
      </c>
      <c r="Q195" s="37"/>
      <c r="R195" s="37"/>
      <c r="S195" s="6">
        <f t="shared" si="46"/>
        <v>1350000</v>
      </c>
      <c r="T195" s="37">
        <v>364965</v>
      </c>
      <c r="U195" s="37">
        <f t="shared" si="47"/>
        <v>985035</v>
      </c>
      <c r="V195" s="37">
        <v>1350000</v>
      </c>
      <c r="W195" s="37"/>
      <c r="X195" s="37"/>
      <c r="Y195" s="37">
        <f t="shared" si="49"/>
        <v>1350000</v>
      </c>
      <c r="Z195" s="37">
        <f>Y195*3%</f>
        <v>40500</v>
      </c>
      <c r="AA195" s="37">
        <f t="shared" si="52"/>
        <v>405465</v>
      </c>
      <c r="AB195" s="37">
        <f t="shared" si="50"/>
        <v>944535</v>
      </c>
      <c r="AC195" s="37">
        <f t="shared" si="51"/>
        <v>405465</v>
      </c>
      <c r="AD195" s="35">
        <f>SUM(AF195:AT195)</f>
        <v>2825</v>
      </c>
      <c r="AE195" s="35">
        <f>O195-AD195</f>
        <v>0</v>
      </c>
      <c r="AF195" s="37">
        <v>1475</v>
      </c>
      <c r="AG195" s="37"/>
      <c r="AH195" s="37"/>
      <c r="AI195" s="37">
        <v>1350</v>
      </c>
      <c r="AJ195" s="37"/>
      <c r="AK195" s="37"/>
      <c r="AL195" s="37"/>
      <c r="AM195" s="37"/>
      <c r="AN195" s="37"/>
      <c r="AO195" s="37"/>
      <c r="AP195" s="37"/>
      <c r="AQ195" s="37"/>
      <c r="AR195" s="37"/>
      <c r="AS195" s="37"/>
      <c r="AT195" s="37"/>
      <c r="AU195" s="38"/>
      <c r="AV195" s="39"/>
    </row>
    <row r="196" spans="1:48" ht="13.5">
      <c r="A196" s="26"/>
      <c r="B196" s="26">
        <v>1</v>
      </c>
      <c r="C196" s="26">
        <v>170</v>
      </c>
      <c r="D196" s="27" t="s">
        <v>45</v>
      </c>
      <c r="E196" s="28" t="s">
        <v>46</v>
      </c>
      <c r="F196" s="28"/>
      <c r="G196" s="29"/>
      <c r="H196" s="30" t="s">
        <v>353</v>
      </c>
      <c r="I196" s="31" t="s">
        <v>354</v>
      </c>
      <c r="J196" s="29" t="s">
        <v>48</v>
      </c>
      <c r="K196" s="31" t="s">
        <v>130</v>
      </c>
      <c r="L196" s="32">
        <v>1.386</v>
      </c>
      <c r="M196" s="33" t="s">
        <v>55</v>
      </c>
      <c r="N196" s="34" t="s">
        <v>50</v>
      </c>
      <c r="O196" s="35"/>
      <c r="P196" s="6">
        <v>927000</v>
      </c>
      <c r="Q196" s="37"/>
      <c r="R196" s="37"/>
      <c r="S196" s="6">
        <f t="shared" si="46"/>
        <v>927000</v>
      </c>
      <c r="T196" s="37"/>
      <c r="U196" s="37">
        <f t="shared" si="47"/>
        <v>927000</v>
      </c>
      <c r="V196" s="37">
        <v>927000</v>
      </c>
      <c r="W196" s="37"/>
      <c r="X196" s="37"/>
      <c r="Y196" s="37">
        <f t="shared" si="49"/>
        <v>927000</v>
      </c>
      <c r="Z196" s="37"/>
      <c r="AA196" s="37">
        <f t="shared" si="52"/>
        <v>0</v>
      </c>
      <c r="AB196" s="37">
        <f t="shared" si="50"/>
        <v>927000</v>
      </c>
      <c r="AC196" s="37">
        <f t="shared" si="51"/>
        <v>0</v>
      </c>
      <c r="AD196" s="35"/>
      <c r="AE196" s="35"/>
      <c r="AF196" s="37"/>
      <c r="AG196" s="37"/>
      <c r="AH196" s="37"/>
      <c r="AI196" s="37"/>
      <c r="AJ196" s="37"/>
      <c r="AK196" s="37"/>
      <c r="AL196" s="37"/>
      <c r="AM196" s="37"/>
      <c r="AN196" s="37"/>
      <c r="AO196" s="37"/>
      <c r="AP196" s="37"/>
      <c r="AQ196" s="37"/>
      <c r="AR196" s="37"/>
      <c r="AS196" s="37"/>
      <c r="AT196" s="37"/>
      <c r="AU196" s="38"/>
      <c r="AV196" s="39"/>
    </row>
    <row r="197" spans="1:48" ht="13.5">
      <c r="A197" s="26"/>
      <c r="B197" s="26">
        <v>1</v>
      </c>
      <c r="C197" s="26">
        <v>172</v>
      </c>
      <c r="D197" s="27" t="s">
        <v>45</v>
      </c>
      <c r="E197" s="28" t="s">
        <v>69</v>
      </c>
      <c r="F197" s="28"/>
      <c r="G197" s="29"/>
      <c r="H197" s="30" t="s">
        <v>355</v>
      </c>
      <c r="I197" s="31" t="s">
        <v>422</v>
      </c>
      <c r="J197" s="29" t="s">
        <v>48</v>
      </c>
      <c r="K197" s="31" t="s">
        <v>54</v>
      </c>
      <c r="L197" s="32">
        <v>1.0186</v>
      </c>
      <c r="M197" s="33" t="s">
        <v>55</v>
      </c>
      <c r="N197" s="34" t="s">
        <v>50</v>
      </c>
      <c r="O197" s="35"/>
      <c r="P197" s="6">
        <v>233000</v>
      </c>
      <c r="Q197" s="37"/>
      <c r="R197" s="37"/>
      <c r="S197" s="6">
        <f t="shared" si="46"/>
        <v>233000</v>
      </c>
      <c r="T197" s="37"/>
      <c r="U197" s="37">
        <f t="shared" si="47"/>
        <v>233000</v>
      </c>
      <c r="V197" s="37">
        <v>233000</v>
      </c>
      <c r="W197" s="37"/>
      <c r="X197" s="37"/>
      <c r="Y197" s="37">
        <f t="shared" si="49"/>
        <v>233000</v>
      </c>
      <c r="Z197" s="37"/>
      <c r="AA197" s="37">
        <f t="shared" si="52"/>
        <v>0</v>
      </c>
      <c r="AB197" s="37">
        <f t="shared" si="50"/>
        <v>233000</v>
      </c>
      <c r="AC197" s="37">
        <f t="shared" si="51"/>
        <v>0</v>
      </c>
      <c r="AD197" s="35"/>
      <c r="AE197" s="35"/>
      <c r="AF197" s="37"/>
      <c r="AG197" s="37"/>
      <c r="AH197" s="37"/>
      <c r="AI197" s="37"/>
      <c r="AJ197" s="37"/>
      <c r="AK197" s="37"/>
      <c r="AL197" s="37"/>
      <c r="AM197" s="37"/>
      <c r="AN197" s="37"/>
      <c r="AO197" s="37"/>
      <c r="AP197" s="37"/>
      <c r="AQ197" s="37"/>
      <c r="AR197" s="37"/>
      <c r="AS197" s="37"/>
      <c r="AT197" s="37"/>
      <c r="AU197" s="38"/>
      <c r="AV197" s="39"/>
    </row>
    <row r="198" spans="1:48" ht="13.5">
      <c r="A198" s="26"/>
      <c r="B198" s="26"/>
      <c r="C198" s="26"/>
      <c r="D198" s="27" t="s">
        <v>45</v>
      </c>
      <c r="E198" s="28"/>
      <c r="F198" s="28"/>
      <c r="G198" s="29"/>
      <c r="H198" s="30" t="s">
        <v>355</v>
      </c>
      <c r="I198" s="31" t="s">
        <v>430</v>
      </c>
      <c r="J198" s="29" t="s">
        <v>48</v>
      </c>
      <c r="K198" s="31" t="s">
        <v>235</v>
      </c>
      <c r="L198" s="32"/>
      <c r="M198" s="33"/>
      <c r="N198" s="34"/>
      <c r="O198" s="35"/>
      <c r="Q198" s="37"/>
      <c r="R198" s="37"/>
      <c r="T198" s="37"/>
      <c r="U198" s="37"/>
      <c r="V198" s="37"/>
      <c r="W198" s="37"/>
      <c r="X198" s="37"/>
      <c r="Y198" s="37"/>
      <c r="Z198" s="37"/>
      <c r="AA198" s="37"/>
      <c r="AB198" s="37"/>
      <c r="AC198" s="37"/>
      <c r="AD198" s="35"/>
      <c r="AE198" s="35"/>
      <c r="AF198" s="37"/>
      <c r="AG198" s="37"/>
      <c r="AH198" s="37"/>
      <c r="AI198" s="37"/>
      <c r="AJ198" s="37"/>
      <c r="AK198" s="37"/>
      <c r="AL198" s="37"/>
      <c r="AM198" s="37"/>
      <c r="AN198" s="37"/>
      <c r="AO198" s="37"/>
      <c r="AP198" s="37"/>
      <c r="AQ198" s="37"/>
      <c r="AR198" s="37"/>
      <c r="AS198" s="37"/>
      <c r="AT198" s="37"/>
      <c r="AU198" s="38"/>
      <c r="AV198" s="39"/>
    </row>
    <row r="199" spans="1:50" ht="13.5">
      <c r="A199" s="26"/>
      <c r="B199" s="26">
        <v>1</v>
      </c>
      <c r="C199" s="26">
        <v>176</v>
      </c>
      <c r="D199" s="27" t="s">
        <v>45</v>
      </c>
      <c r="E199" s="28" t="s">
        <v>51</v>
      </c>
      <c r="F199" s="28" t="s">
        <v>45</v>
      </c>
      <c r="G199" s="29" t="s">
        <v>52</v>
      </c>
      <c r="H199" s="30" t="s">
        <v>357</v>
      </c>
      <c r="I199" s="31" t="s">
        <v>358</v>
      </c>
      <c r="J199" s="29" t="s">
        <v>48</v>
      </c>
      <c r="K199" s="31" t="s">
        <v>54</v>
      </c>
      <c r="L199" s="32">
        <v>0.0645</v>
      </c>
      <c r="M199" s="33" t="s">
        <v>55</v>
      </c>
      <c r="N199" s="34" t="s">
        <v>50</v>
      </c>
      <c r="O199" s="35"/>
      <c r="P199" s="6">
        <v>1095000</v>
      </c>
      <c r="Q199" s="37"/>
      <c r="R199" s="37"/>
      <c r="S199" s="6">
        <f t="shared" si="46"/>
        <v>1095000</v>
      </c>
      <c r="T199" s="37"/>
      <c r="U199" s="37">
        <f t="shared" si="47"/>
        <v>1095000</v>
      </c>
      <c r="V199" s="37">
        <v>1095000</v>
      </c>
      <c r="W199" s="37"/>
      <c r="X199" s="37"/>
      <c r="Y199" s="37">
        <f t="shared" si="49"/>
        <v>1095000</v>
      </c>
      <c r="Z199" s="37"/>
      <c r="AA199" s="37">
        <f aca="true" t="shared" si="53" ref="AA199:AA205">T199+Z199</f>
        <v>0</v>
      </c>
      <c r="AB199" s="37">
        <f t="shared" si="50"/>
        <v>1095000</v>
      </c>
      <c r="AC199" s="37">
        <f t="shared" si="51"/>
        <v>0</v>
      </c>
      <c r="AD199" s="35"/>
      <c r="AE199" s="35"/>
      <c r="AF199" s="37"/>
      <c r="AG199" s="37"/>
      <c r="AH199" s="37"/>
      <c r="AI199" s="37"/>
      <c r="AJ199" s="37"/>
      <c r="AK199" s="37"/>
      <c r="AL199" s="37"/>
      <c r="AM199" s="37"/>
      <c r="AN199" s="37"/>
      <c r="AO199" s="37"/>
      <c r="AP199" s="37"/>
      <c r="AQ199" s="37"/>
      <c r="AR199" s="37"/>
      <c r="AS199" s="37"/>
      <c r="AT199" s="37"/>
      <c r="AU199" s="38"/>
      <c r="AV199" s="39"/>
      <c r="AX199" s="8">
        <v>1</v>
      </c>
    </row>
    <row r="200" spans="1:48" ht="13.5">
      <c r="A200" s="26"/>
      <c r="B200" s="26">
        <v>1</v>
      </c>
      <c r="C200" s="26">
        <v>178</v>
      </c>
      <c r="D200" s="27" t="s">
        <v>45</v>
      </c>
      <c r="E200" s="28" t="s">
        <v>46</v>
      </c>
      <c r="F200" s="28"/>
      <c r="G200" s="29"/>
      <c r="H200" s="30" t="s">
        <v>359</v>
      </c>
      <c r="I200" s="31" t="s">
        <v>360</v>
      </c>
      <c r="J200" s="29" t="s">
        <v>48</v>
      </c>
      <c r="K200" s="31" t="s">
        <v>54</v>
      </c>
      <c r="L200" s="32">
        <v>0.0639</v>
      </c>
      <c r="M200" s="33" t="s">
        <v>55</v>
      </c>
      <c r="N200" s="34" t="s">
        <v>50</v>
      </c>
      <c r="O200" s="35"/>
      <c r="P200" s="6">
        <v>2329000</v>
      </c>
      <c r="Q200" s="37"/>
      <c r="R200" s="37"/>
      <c r="S200" s="6">
        <f t="shared" si="46"/>
        <v>2329000</v>
      </c>
      <c r="T200" s="37"/>
      <c r="U200" s="37">
        <f t="shared" si="47"/>
        <v>2329000</v>
      </c>
      <c r="V200" s="37">
        <v>2329000</v>
      </c>
      <c r="W200" s="37"/>
      <c r="X200" s="37"/>
      <c r="Y200" s="37">
        <f t="shared" si="49"/>
        <v>2329000</v>
      </c>
      <c r="Z200" s="37"/>
      <c r="AA200" s="37">
        <f t="shared" si="53"/>
        <v>0</v>
      </c>
      <c r="AB200" s="37">
        <f t="shared" si="50"/>
        <v>2329000</v>
      </c>
      <c r="AC200" s="37">
        <f t="shared" si="51"/>
        <v>0</v>
      </c>
      <c r="AD200" s="35"/>
      <c r="AE200" s="35"/>
      <c r="AF200" s="37"/>
      <c r="AG200" s="37"/>
      <c r="AH200" s="37"/>
      <c r="AI200" s="37"/>
      <c r="AJ200" s="37"/>
      <c r="AK200" s="37"/>
      <c r="AL200" s="37"/>
      <c r="AM200" s="37"/>
      <c r="AN200" s="37"/>
      <c r="AO200" s="37"/>
      <c r="AP200" s="37"/>
      <c r="AQ200" s="37"/>
      <c r="AR200" s="37"/>
      <c r="AS200" s="37"/>
      <c r="AT200" s="37"/>
      <c r="AU200" s="38"/>
      <c r="AV200" s="39"/>
    </row>
    <row r="201" spans="1:48" ht="13.5">
      <c r="A201" s="26"/>
      <c r="B201" s="26">
        <v>1</v>
      </c>
      <c r="C201" s="26">
        <v>165</v>
      </c>
      <c r="D201" s="27" t="s">
        <v>45</v>
      </c>
      <c r="E201" s="28" t="s">
        <v>46</v>
      </c>
      <c r="F201" s="28" t="s">
        <v>45</v>
      </c>
      <c r="G201" s="29" t="s">
        <v>52</v>
      </c>
      <c r="H201" s="30" t="s">
        <v>361</v>
      </c>
      <c r="I201" s="31" t="s">
        <v>362</v>
      </c>
      <c r="J201" s="29" t="s">
        <v>48</v>
      </c>
      <c r="K201" s="31" t="s">
        <v>235</v>
      </c>
      <c r="L201" s="32">
        <v>0.1716</v>
      </c>
      <c r="M201" s="33" t="s">
        <v>55</v>
      </c>
      <c r="N201" s="34" t="s">
        <v>50</v>
      </c>
      <c r="O201" s="35">
        <v>717</v>
      </c>
      <c r="P201" s="6">
        <v>43000</v>
      </c>
      <c r="Q201" s="37"/>
      <c r="R201" s="37"/>
      <c r="S201" s="6">
        <f aca="true" t="shared" si="54" ref="S201:S214">SUM(P201+Q201-R201)</f>
        <v>43000</v>
      </c>
      <c r="T201" s="37">
        <v>11605</v>
      </c>
      <c r="U201" s="37">
        <f aca="true" t="shared" si="55" ref="U201:U226">SUM(S201-T201)</f>
        <v>31395</v>
      </c>
      <c r="V201" s="37">
        <v>43000</v>
      </c>
      <c r="W201" s="37"/>
      <c r="X201" s="37"/>
      <c r="Y201" s="37">
        <f t="shared" si="49"/>
        <v>43000</v>
      </c>
      <c r="Z201" s="37">
        <f>Y201*3%</f>
        <v>1290</v>
      </c>
      <c r="AA201" s="37">
        <f t="shared" si="53"/>
        <v>12895</v>
      </c>
      <c r="AB201" s="37">
        <f t="shared" si="50"/>
        <v>30105</v>
      </c>
      <c r="AC201" s="37">
        <f t="shared" si="51"/>
        <v>12895</v>
      </c>
      <c r="AD201" s="35">
        <f>SUM(AF201:AT201)</f>
        <v>717</v>
      </c>
      <c r="AE201" s="35">
        <f>O201-AD201</f>
        <v>0</v>
      </c>
      <c r="AF201" s="37">
        <v>674</v>
      </c>
      <c r="AG201" s="37"/>
      <c r="AH201" s="37"/>
      <c r="AI201" s="37"/>
      <c r="AJ201" s="37">
        <v>43</v>
      </c>
      <c r="AK201" s="37"/>
      <c r="AL201" s="37"/>
      <c r="AM201" s="37"/>
      <c r="AN201" s="37"/>
      <c r="AO201" s="37"/>
      <c r="AP201" s="37"/>
      <c r="AQ201" s="37"/>
      <c r="AR201" s="37"/>
      <c r="AS201" s="37"/>
      <c r="AT201" s="37"/>
      <c r="AU201" s="38"/>
      <c r="AV201" s="39"/>
    </row>
    <row r="202" spans="1:50" ht="13.5">
      <c r="A202" s="26"/>
      <c r="B202" s="26">
        <v>1</v>
      </c>
      <c r="C202" s="26">
        <v>166</v>
      </c>
      <c r="D202" s="27" t="s">
        <v>45</v>
      </c>
      <c r="E202" s="28" t="s">
        <v>46</v>
      </c>
      <c r="F202" s="28"/>
      <c r="G202" s="29"/>
      <c r="H202" s="30" t="s">
        <v>363</v>
      </c>
      <c r="I202" s="31" t="s">
        <v>364</v>
      </c>
      <c r="J202" s="29" t="s">
        <v>48</v>
      </c>
      <c r="K202" s="31" t="s">
        <v>54</v>
      </c>
      <c r="L202" s="32">
        <v>0.0161</v>
      </c>
      <c r="M202" s="33"/>
      <c r="N202" s="34" t="s">
        <v>50</v>
      </c>
      <c r="O202" s="35"/>
      <c r="P202" s="6">
        <v>559000</v>
      </c>
      <c r="Q202" s="37"/>
      <c r="R202" s="37"/>
      <c r="S202" s="6">
        <f t="shared" si="54"/>
        <v>559000</v>
      </c>
      <c r="T202" s="37">
        <v>217958</v>
      </c>
      <c r="U202" s="37">
        <f t="shared" si="55"/>
        <v>341042</v>
      </c>
      <c r="V202" s="37">
        <v>559000</v>
      </c>
      <c r="W202" s="37"/>
      <c r="X202" s="37"/>
      <c r="Y202" s="37">
        <f t="shared" si="49"/>
        <v>559000</v>
      </c>
      <c r="Z202" s="37">
        <f>Y202*3%</f>
        <v>16770</v>
      </c>
      <c r="AA202" s="37">
        <f t="shared" si="53"/>
        <v>234728</v>
      </c>
      <c r="AB202" s="37">
        <f t="shared" si="50"/>
        <v>324272</v>
      </c>
      <c r="AC202" s="37">
        <f t="shared" si="51"/>
        <v>234728</v>
      </c>
      <c r="AD202" s="35">
        <f>SUM(AF202:AT202)</f>
        <v>0</v>
      </c>
      <c r="AE202" s="35">
        <f>O202-AD202</f>
        <v>0</v>
      </c>
      <c r="AF202" s="37"/>
      <c r="AG202" s="37"/>
      <c r="AH202" s="37"/>
      <c r="AI202" s="37"/>
      <c r="AJ202" s="37"/>
      <c r="AK202" s="37"/>
      <c r="AL202" s="37"/>
      <c r="AM202" s="37"/>
      <c r="AN202" s="37"/>
      <c r="AO202" s="37"/>
      <c r="AP202" s="37"/>
      <c r="AQ202" s="37"/>
      <c r="AR202" s="37"/>
      <c r="AS202" s="37"/>
      <c r="AT202" s="37"/>
      <c r="AU202" s="38"/>
      <c r="AV202" s="39"/>
      <c r="AX202" s="8">
        <v>1</v>
      </c>
    </row>
    <row r="203" spans="1:48" ht="13.5">
      <c r="A203" s="26"/>
      <c r="B203" s="26">
        <v>1</v>
      </c>
      <c r="C203" s="26">
        <v>180</v>
      </c>
      <c r="D203" s="27" t="s">
        <v>45</v>
      </c>
      <c r="E203" s="28" t="s">
        <v>51</v>
      </c>
      <c r="F203" s="28" t="s">
        <v>45</v>
      </c>
      <c r="G203" s="29" t="s">
        <v>52</v>
      </c>
      <c r="H203" s="30" t="s">
        <v>365</v>
      </c>
      <c r="I203" s="31" t="s">
        <v>366</v>
      </c>
      <c r="J203" s="29" t="s">
        <v>48</v>
      </c>
      <c r="K203" s="31" t="s">
        <v>130</v>
      </c>
      <c r="L203" s="32">
        <v>0.0243</v>
      </c>
      <c r="M203" s="33" t="s">
        <v>55</v>
      </c>
      <c r="N203" s="34" t="s">
        <v>50</v>
      </c>
      <c r="O203" s="35"/>
      <c r="P203" s="6">
        <v>1475000</v>
      </c>
      <c r="Q203" s="37"/>
      <c r="R203" s="37"/>
      <c r="S203" s="6">
        <f t="shared" si="54"/>
        <v>1475000</v>
      </c>
      <c r="T203" s="37"/>
      <c r="U203" s="37">
        <f t="shared" si="55"/>
        <v>1475000</v>
      </c>
      <c r="V203" s="37">
        <v>1475000</v>
      </c>
      <c r="W203" s="37"/>
      <c r="X203" s="37"/>
      <c r="Y203" s="37">
        <f t="shared" si="49"/>
        <v>1475000</v>
      </c>
      <c r="Z203" s="37"/>
      <c r="AA203" s="37">
        <f t="shared" si="53"/>
        <v>0</v>
      </c>
      <c r="AB203" s="37">
        <f t="shared" si="50"/>
        <v>1475000</v>
      </c>
      <c r="AC203" s="37">
        <f t="shared" si="51"/>
        <v>0</v>
      </c>
      <c r="AD203" s="35"/>
      <c r="AE203" s="35"/>
      <c r="AF203" s="37"/>
      <c r="AG203" s="37"/>
      <c r="AH203" s="37"/>
      <c r="AI203" s="37"/>
      <c r="AJ203" s="37"/>
      <c r="AK203" s="37"/>
      <c r="AL203" s="37"/>
      <c r="AM203" s="37"/>
      <c r="AN203" s="37"/>
      <c r="AO203" s="37"/>
      <c r="AP203" s="37"/>
      <c r="AQ203" s="37"/>
      <c r="AR203" s="37"/>
      <c r="AS203" s="37"/>
      <c r="AT203" s="37"/>
      <c r="AU203" s="38"/>
      <c r="AV203" s="39"/>
    </row>
    <row r="204" spans="1:48" ht="13.5">
      <c r="A204" s="26"/>
      <c r="B204" s="26">
        <v>1</v>
      </c>
      <c r="C204" s="26">
        <v>181</v>
      </c>
      <c r="D204" s="27" t="s">
        <v>45</v>
      </c>
      <c r="E204" s="28" t="s">
        <v>51</v>
      </c>
      <c r="F204" s="28" t="s">
        <v>45</v>
      </c>
      <c r="G204" s="29" t="s">
        <v>52</v>
      </c>
      <c r="H204" s="30" t="s">
        <v>367</v>
      </c>
      <c r="I204" s="31" t="s">
        <v>368</v>
      </c>
      <c r="J204" s="29" t="s">
        <v>48</v>
      </c>
      <c r="K204" s="31" t="s">
        <v>130</v>
      </c>
      <c r="L204" s="32">
        <v>0.0755</v>
      </c>
      <c r="M204" s="33" t="s">
        <v>55</v>
      </c>
      <c r="N204" s="34" t="s">
        <v>50</v>
      </c>
      <c r="O204" s="35"/>
      <c r="P204" s="6">
        <v>16167000</v>
      </c>
      <c r="Q204" s="37"/>
      <c r="R204" s="37"/>
      <c r="S204" s="6">
        <f t="shared" si="54"/>
        <v>16167000</v>
      </c>
      <c r="T204" s="37"/>
      <c r="U204" s="37">
        <f t="shared" si="55"/>
        <v>16167000</v>
      </c>
      <c r="V204" s="37">
        <v>16167000</v>
      </c>
      <c r="W204" s="37"/>
      <c r="X204" s="37"/>
      <c r="Y204" s="37">
        <f t="shared" si="49"/>
        <v>16167000</v>
      </c>
      <c r="Z204" s="37"/>
      <c r="AA204" s="37">
        <f t="shared" si="53"/>
        <v>0</v>
      </c>
      <c r="AB204" s="37">
        <f t="shared" si="50"/>
        <v>16167000</v>
      </c>
      <c r="AC204" s="37">
        <f t="shared" si="51"/>
        <v>0</v>
      </c>
      <c r="AD204" s="35"/>
      <c r="AE204" s="35"/>
      <c r="AF204" s="37"/>
      <c r="AG204" s="37"/>
      <c r="AH204" s="37"/>
      <c r="AI204" s="37"/>
      <c r="AJ204" s="37"/>
      <c r="AK204" s="37"/>
      <c r="AL204" s="37"/>
      <c r="AM204" s="37"/>
      <c r="AN204" s="37"/>
      <c r="AO204" s="37"/>
      <c r="AP204" s="37"/>
      <c r="AQ204" s="37"/>
      <c r="AR204" s="37"/>
      <c r="AS204" s="37"/>
      <c r="AT204" s="37"/>
      <c r="AU204" s="38"/>
      <c r="AV204" s="39"/>
    </row>
    <row r="205" spans="1:48" ht="13.5">
      <c r="A205" s="26"/>
      <c r="B205" s="26">
        <v>1</v>
      </c>
      <c r="C205" s="26">
        <v>182</v>
      </c>
      <c r="D205" s="27" t="s">
        <v>45</v>
      </c>
      <c r="E205" s="28" t="s">
        <v>51</v>
      </c>
      <c r="F205" s="28" t="s">
        <v>45</v>
      </c>
      <c r="G205" s="29" t="s">
        <v>52</v>
      </c>
      <c r="H205" s="30" t="s">
        <v>369</v>
      </c>
      <c r="I205" s="31" t="s">
        <v>370</v>
      </c>
      <c r="J205" s="29" t="s">
        <v>48</v>
      </c>
      <c r="K205" s="31" t="s">
        <v>130</v>
      </c>
      <c r="L205" s="32">
        <v>0.0938</v>
      </c>
      <c r="M205" s="33" t="s">
        <v>55</v>
      </c>
      <c r="N205" s="34" t="s">
        <v>50</v>
      </c>
      <c r="O205" s="35"/>
      <c r="P205" s="6">
        <v>580000</v>
      </c>
      <c r="Q205" s="37"/>
      <c r="R205" s="37"/>
      <c r="S205" s="6">
        <f t="shared" si="54"/>
        <v>580000</v>
      </c>
      <c r="T205" s="37"/>
      <c r="U205" s="37">
        <f t="shared" si="55"/>
        <v>580000</v>
      </c>
      <c r="V205" s="37">
        <v>580000</v>
      </c>
      <c r="W205" s="37"/>
      <c r="X205" s="37"/>
      <c r="Y205" s="37">
        <f t="shared" si="49"/>
        <v>580000</v>
      </c>
      <c r="Z205" s="37"/>
      <c r="AA205" s="37">
        <f t="shared" si="53"/>
        <v>0</v>
      </c>
      <c r="AB205" s="37">
        <f t="shared" si="50"/>
        <v>580000</v>
      </c>
      <c r="AC205" s="37">
        <f t="shared" si="51"/>
        <v>0</v>
      </c>
      <c r="AD205" s="35"/>
      <c r="AE205" s="35"/>
      <c r="AF205" s="37"/>
      <c r="AG205" s="37"/>
      <c r="AH205" s="37"/>
      <c r="AI205" s="37"/>
      <c r="AJ205" s="37"/>
      <c r="AK205" s="37"/>
      <c r="AL205" s="37"/>
      <c r="AM205" s="37"/>
      <c r="AN205" s="37"/>
      <c r="AO205" s="37"/>
      <c r="AP205" s="37"/>
      <c r="AQ205" s="37"/>
      <c r="AR205" s="37"/>
      <c r="AS205" s="37"/>
      <c r="AT205" s="37"/>
      <c r="AU205" s="38"/>
      <c r="AV205" s="39"/>
    </row>
    <row r="206" spans="1:66" s="81" customFormat="1" ht="13.5">
      <c r="A206" s="26"/>
      <c r="B206" s="26">
        <v>1</v>
      </c>
      <c r="C206" s="26">
        <v>21</v>
      </c>
      <c r="D206" s="27" t="s">
        <v>45</v>
      </c>
      <c r="E206" s="28" t="s">
        <v>51</v>
      </c>
      <c r="F206" s="28" t="s">
        <v>45</v>
      </c>
      <c r="G206" s="29" t="s">
        <v>52</v>
      </c>
      <c r="H206" s="30" t="s">
        <v>371</v>
      </c>
      <c r="I206" s="31" t="s">
        <v>372</v>
      </c>
      <c r="J206" s="29" t="s">
        <v>48</v>
      </c>
      <c r="K206" s="31" t="s">
        <v>67</v>
      </c>
      <c r="L206" s="32">
        <v>0.101</v>
      </c>
      <c r="M206" s="47" t="s">
        <v>55</v>
      </c>
      <c r="N206" s="48" t="s">
        <v>68</v>
      </c>
      <c r="O206" s="52">
        <v>3219</v>
      </c>
      <c r="P206" s="49">
        <v>973600</v>
      </c>
      <c r="Q206" s="50"/>
      <c r="R206" s="50"/>
      <c r="S206" s="49">
        <f t="shared" si="54"/>
        <v>973600</v>
      </c>
      <c r="T206" s="50"/>
      <c r="U206" s="50">
        <f t="shared" si="55"/>
        <v>973600</v>
      </c>
      <c r="V206" s="50">
        <v>973600</v>
      </c>
      <c r="W206" s="50"/>
      <c r="X206" s="50"/>
      <c r="Y206" s="50">
        <f t="shared" si="49"/>
        <v>973600</v>
      </c>
      <c r="Z206" s="50"/>
      <c r="AA206" s="50">
        <f>T206+Z206</f>
        <v>0</v>
      </c>
      <c r="AB206" s="50">
        <f t="shared" si="50"/>
        <v>973600</v>
      </c>
      <c r="AC206" s="51">
        <f t="shared" si="51"/>
        <v>0</v>
      </c>
      <c r="AD206" s="52">
        <f>SUM(AF206:AT206)</f>
        <v>3219</v>
      </c>
      <c r="AE206" s="52">
        <f>O206-AD206</f>
        <v>0</v>
      </c>
      <c r="AF206" s="50">
        <v>3219</v>
      </c>
      <c r="AG206" s="50"/>
      <c r="AH206" s="50"/>
      <c r="AI206" s="50"/>
      <c r="AJ206" s="50"/>
      <c r="AK206" s="50"/>
      <c r="AL206" s="50"/>
      <c r="AM206" s="50"/>
      <c r="AN206" s="50"/>
      <c r="AO206" s="50"/>
      <c r="AP206" s="50"/>
      <c r="AQ206" s="50"/>
      <c r="AR206" s="50"/>
      <c r="AS206" s="50"/>
      <c r="AT206" s="50"/>
      <c r="AU206" s="53"/>
      <c r="AV206" s="54"/>
      <c r="AW206" s="55"/>
      <c r="AX206" s="55"/>
      <c r="AY206" s="55"/>
      <c r="AZ206" s="55"/>
      <c r="BA206" s="55"/>
      <c r="BB206" s="55"/>
      <c r="BC206" s="55"/>
      <c r="BD206" s="55"/>
      <c r="BE206" s="55"/>
      <c r="BF206" s="55"/>
      <c r="BG206" s="55"/>
      <c r="BH206" s="55"/>
      <c r="BI206" s="55"/>
      <c r="BJ206" s="55"/>
      <c r="BK206" s="55"/>
      <c r="BL206" s="55"/>
      <c r="BM206" s="55"/>
      <c r="BN206" s="55"/>
    </row>
    <row r="207" spans="1:48" ht="14.25">
      <c r="A207" s="26"/>
      <c r="B207" s="26">
        <v>1</v>
      </c>
      <c r="C207" s="26">
        <v>186</v>
      </c>
      <c r="D207" s="27" t="s">
        <v>45</v>
      </c>
      <c r="E207" s="68" t="s">
        <v>46</v>
      </c>
      <c r="F207" s="68" t="s">
        <v>45</v>
      </c>
      <c r="G207" s="69" t="s">
        <v>52</v>
      </c>
      <c r="H207" s="70" t="s">
        <v>373</v>
      </c>
      <c r="I207" s="71" t="s">
        <v>374</v>
      </c>
      <c r="J207" s="69" t="s">
        <v>48</v>
      </c>
      <c r="K207" s="71" t="s">
        <v>375</v>
      </c>
      <c r="L207" s="72">
        <v>0.1387</v>
      </c>
      <c r="M207" s="33" t="s">
        <v>55</v>
      </c>
      <c r="N207" s="34" t="s">
        <v>50</v>
      </c>
      <c r="O207" s="35"/>
      <c r="P207" s="6">
        <v>609000</v>
      </c>
      <c r="Q207" s="37"/>
      <c r="R207" s="37"/>
      <c r="S207" s="6">
        <f t="shared" si="54"/>
        <v>609000</v>
      </c>
      <c r="T207" s="37"/>
      <c r="U207" s="37">
        <f t="shared" si="55"/>
        <v>609000</v>
      </c>
      <c r="V207" s="37">
        <v>609000</v>
      </c>
      <c r="W207" s="37"/>
      <c r="X207" s="37"/>
      <c r="Y207" s="37">
        <f t="shared" si="49"/>
        <v>609000</v>
      </c>
      <c r="Z207" s="37"/>
      <c r="AA207" s="37">
        <f>T207+Z207</f>
        <v>0</v>
      </c>
      <c r="AB207" s="37">
        <f t="shared" si="50"/>
        <v>609000</v>
      </c>
      <c r="AC207" s="37">
        <f t="shared" si="51"/>
        <v>0</v>
      </c>
      <c r="AD207" s="35"/>
      <c r="AE207" s="35"/>
      <c r="AF207" s="37"/>
      <c r="AG207" s="37"/>
      <c r="AH207" s="37"/>
      <c r="AI207" s="37"/>
      <c r="AJ207" s="37"/>
      <c r="AK207" s="37"/>
      <c r="AL207" s="37"/>
      <c r="AM207" s="37"/>
      <c r="AN207" s="37"/>
      <c r="AO207" s="37"/>
      <c r="AP207" s="37"/>
      <c r="AQ207" s="37"/>
      <c r="AR207" s="37"/>
      <c r="AS207" s="37"/>
      <c r="AT207" s="37"/>
      <c r="AU207" s="38"/>
      <c r="AV207" s="39"/>
    </row>
    <row r="208" spans="1:48" ht="14.25">
      <c r="A208" s="26"/>
      <c r="B208" s="26"/>
      <c r="C208" s="26"/>
      <c r="D208" s="27" t="s">
        <v>45</v>
      </c>
      <c r="E208" s="68"/>
      <c r="F208" s="68"/>
      <c r="G208" s="69"/>
      <c r="H208" s="70" t="s">
        <v>423</v>
      </c>
      <c r="I208" s="77" t="s">
        <v>424</v>
      </c>
      <c r="J208" s="78" t="s">
        <v>48</v>
      </c>
      <c r="K208" s="77" t="s">
        <v>235</v>
      </c>
      <c r="L208" s="72">
        <v>0.2146</v>
      </c>
      <c r="M208" s="33"/>
      <c r="N208" s="34"/>
      <c r="O208" s="35"/>
      <c r="Q208" s="37"/>
      <c r="R208" s="37"/>
      <c r="T208" s="37"/>
      <c r="U208" s="37"/>
      <c r="V208" s="37"/>
      <c r="W208" s="37"/>
      <c r="X208" s="37"/>
      <c r="Y208" s="37"/>
      <c r="Z208" s="37"/>
      <c r="AA208" s="37"/>
      <c r="AB208" s="37"/>
      <c r="AC208" s="37"/>
      <c r="AD208" s="35"/>
      <c r="AE208" s="35"/>
      <c r="AF208" s="37"/>
      <c r="AG208" s="37"/>
      <c r="AH208" s="37"/>
      <c r="AI208" s="37"/>
      <c r="AJ208" s="37"/>
      <c r="AK208" s="37"/>
      <c r="AL208" s="37"/>
      <c r="AM208" s="37"/>
      <c r="AN208" s="37"/>
      <c r="AO208" s="37"/>
      <c r="AP208" s="37"/>
      <c r="AQ208" s="37"/>
      <c r="AR208" s="37"/>
      <c r="AS208" s="37"/>
      <c r="AT208" s="37"/>
      <c r="AU208" s="38"/>
      <c r="AV208" s="39"/>
    </row>
    <row r="209" spans="1:48" ht="13.5">
      <c r="A209" s="26"/>
      <c r="B209" s="26">
        <v>1</v>
      </c>
      <c r="C209" s="26">
        <v>187</v>
      </c>
      <c r="D209" s="27" t="s">
        <v>45</v>
      </c>
      <c r="E209" s="28" t="s">
        <v>51</v>
      </c>
      <c r="F209" s="28" t="s">
        <v>45</v>
      </c>
      <c r="G209" s="29" t="s">
        <v>52</v>
      </c>
      <c r="H209" s="30" t="s">
        <v>376</v>
      </c>
      <c r="I209" s="31" t="s">
        <v>377</v>
      </c>
      <c r="J209" s="29" t="s">
        <v>48</v>
      </c>
      <c r="K209" s="31" t="s">
        <v>130</v>
      </c>
      <c r="L209" s="32">
        <v>0.5845</v>
      </c>
      <c r="M209" s="33" t="s">
        <v>55</v>
      </c>
      <c r="N209" s="34" t="s">
        <v>50</v>
      </c>
      <c r="O209" s="35"/>
      <c r="P209" s="6">
        <v>18409000</v>
      </c>
      <c r="Q209" s="37"/>
      <c r="R209" s="37"/>
      <c r="S209" s="6">
        <f t="shared" si="54"/>
        <v>18409000</v>
      </c>
      <c r="T209" s="37"/>
      <c r="U209" s="37">
        <f t="shared" si="55"/>
        <v>18409000</v>
      </c>
      <c r="V209" s="37">
        <v>18409000</v>
      </c>
      <c r="W209" s="37"/>
      <c r="X209" s="37"/>
      <c r="Y209" s="37">
        <f aca="true" t="shared" si="56" ref="Y209:Y227">V209+W209-X209</f>
        <v>18409000</v>
      </c>
      <c r="Z209" s="37"/>
      <c r="AA209" s="37">
        <f>T209+Z209</f>
        <v>0</v>
      </c>
      <c r="AB209" s="37">
        <f aca="true" t="shared" si="57" ref="AB209:AB227">Y209-AA209</f>
        <v>18409000</v>
      </c>
      <c r="AC209" s="37">
        <f aca="true" t="shared" si="58" ref="AC209:AC227">Y209-AB209</f>
        <v>0</v>
      </c>
      <c r="AD209" s="35"/>
      <c r="AE209" s="35"/>
      <c r="AF209" s="37"/>
      <c r="AG209" s="37"/>
      <c r="AH209" s="37"/>
      <c r="AI209" s="37"/>
      <c r="AJ209" s="37"/>
      <c r="AK209" s="37"/>
      <c r="AL209" s="37"/>
      <c r="AM209" s="37"/>
      <c r="AN209" s="37"/>
      <c r="AO209" s="37"/>
      <c r="AP209" s="37"/>
      <c r="AQ209" s="37"/>
      <c r="AR209" s="37"/>
      <c r="AS209" s="37"/>
      <c r="AT209" s="37"/>
      <c r="AU209" s="38"/>
      <c r="AV209" s="39"/>
    </row>
    <row r="210" spans="1:48" ht="13.5">
      <c r="A210" s="26"/>
      <c r="B210" s="26">
        <v>1</v>
      </c>
      <c r="C210" s="26">
        <v>188</v>
      </c>
      <c r="D210" s="27" t="s">
        <v>45</v>
      </c>
      <c r="E210" s="28" t="s">
        <v>51</v>
      </c>
      <c r="F210" s="28" t="s">
        <v>45</v>
      </c>
      <c r="G210" s="29" t="s">
        <v>52</v>
      </c>
      <c r="H210" s="30" t="s">
        <v>378</v>
      </c>
      <c r="I210" s="31" t="s">
        <v>379</v>
      </c>
      <c r="J210" s="29" t="s">
        <v>48</v>
      </c>
      <c r="K210" s="31" t="s">
        <v>67</v>
      </c>
      <c r="L210" s="32">
        <v>0.04</v>
      </c>
      <c r="M210" s="33" t="s">
        <v>55</v>
      </c>
      <c r="N210" s="34" t="s">
        <v>50</v>
      </c>
      <c r="O210" s="35"/>
      <c r="P210" s="6">
        <v>870000</v>
      </c>
      <c r="Q210" s="37"/>
      <c r="R210" s="37"/>
      <c r="S210" s="6">
        <f t="shared" si="54"/>
        <v>870000</v>
      </c>
      <c r="T210" s="37"/>
      <c r="U210" s="37">
        <f t="shared" si="55"/>
        <v>870000</v>
      </c>
      <c r="V210" s="37">
        <v>870000</v>
      </c>
      <c r="W210" s="37"/>
      <c r="X210" s="37"/>
      <c r="Y210" s="37">
        <f t="shared" si="56"/>
        <v>870000</v>
      </c>
      <c r="Z210" s="37"/>
      <c r="AA210" s="37">
        <f>T210+Z210</f>
        <v>0</v>
      </c>
      <c r="AB210" s="37">
        <f t="shared" si="57"/>
        <v>870000</v>
      </c>
      <c r="AC210" s="37">
        <f t="shared" si="58"/>
        <v>0</v>
      </c>
      <c r="AD210" s="35"/>
      <c r="AE210" s="35"/>
      <c r="AF210" s="37"/>
      <c r="AG210" s="37"/>
      <c r="AH210" s="37"/>
      <c r="AI210" s="37"/>
      <c r="AJ210" s="37"/>
      <c r="AK210" s="37"/>
      <c r="AL210" s="37"/>
      <c r="AM210" s="37"/>
      <c r="AN210" s="37"/>
      <c r="AO210" s="37"/>
      <c r="AP210" s="37"/>
      <c r="AQ210" s="37"/>
      <c r="AR210" s="37"/>
      <c r="AS210" s="37"/>
      <c r="AT210" s="37"/>
      <c r="AU210" s="38"/>
      <c r="AV210" s="39"/>
    </row>
    <row r="211" spans="1:48" ht="13.5">
      <c r="A211" s="26"/>
      <c r="B211" s="26">
        <v>1</v>
      </c>
      <c r="C211" s="26">
        <v>175</v>
      </c>
      <c r="D211" s="27" t="s">
        <v>45</v>
      </c>
      <c r="E211" s="28" t="s">
        <v>51</v>
      </c>
      <c r="F211" s="28" t="s">
        <v>45</v>
      </c>
      <c r="G211" s="29" t="s">
        <v>52</v>
      </c>
      <c r="H211" s="30" t="s">
        <v>380</v>
      </c>
      <c r="I211" s="31" t="s">
        <v>379</v>
      </c>
      <c r="J211" s="29" t="s">
        <v>48</v>
      </c>
      <c r="K211" s="31" t="s">
        <v>67</v>
      </c>
      <c r="L211" s="32">
        <v>0.1683</v>
      </c>
      <c r="M211" s="33"/>
      <c r="N211" s="34" t="s">
        <v>50</v>
      </c>
      <c r="O211" s="35"/>
      <c r="P211" s="6">
        <v>182244</v>
      </c>
      <c r="Q211" s="37"/>
      <c r="R211" s="37"/>
      <c r="S211" s="6">
        <f t="shared" si="54"/>
        <v>182244</v>
      </c>
      <c r="T211" s="37">
        <v>65590</v>
      </c>
      <c r="U211" s="37">
        <f t="shared" si="55"/>
        <v>116654</v>
      </c>
      <c r="V211" s="37">
        <v>182244</v>
      </c>
      <c r="W211" s="37"/>
      <c r="X211" s="37"/>
      <c r="Y211" s="37">
        <f t="shared" si="56"/>
        <v>182244</v>
      </c>
      <c r="Z211" s="37">
        <f>Y211*3%</f>
        <v>5467.32</v>
      </c>
      <c r="AA211" s="37">
        <v>71056</v>
      </c>
      <c r="AB211" s="37">
        <f t="shared" si="57"/>
        <v>111188</v>
      </c>
      <c r="AC211" s="37">
        <f t="shared" si="58"/>
        <v>71056</v>
      </c>
      <c r="AD211" s="35">
        <f>SUM(AF211:AT211)</f>
        <v>0</v>
      </c>
      <c r="AE211" s="35">
        <f>O211-AD211</f>
        <v>0</v>
      </c>
      <c r="AF211" s="37"/>
      <c r="AG211" s="37"/>
      <c r="AH211" s="37"/>
      <c r="AI211" s="37"/>
      <c r="AJ211" s="37"/>
      <c r="AK211" s="37"/>
      <c r="AL211" s="37"/>
      <c r="AM211" s="37"/>
      <c r="AN211" s="37"/>
      <c r="AO211" s="37"/>
      <c r="AP211" s="35"/>
      <c r="AQ211" s="35"/>
      <c r="AR211" s="35"/>
      <c r="AS211" s="35"/>
      <c r="AT211" s="35"/>
      <c r="AU211" s="38"/>
      <c r="AV211" s="39"/>
    </row>
    <row r="212" spans="1:48" ht="13.5">
      <c r="A212" s="26"/>
      <c r="B212" s="26">
        <v>1</v>
      </c>
      <c r="C212" s="26">
        <v>176</v>
      </c>
      <c r="D212" s="27" t="s">
        <v>45</v>
      </c>
      <c r="E212" s="28" t="s">
        <v>51</v>
      </c>
      <c r="F212" s="28" t="s">
        <v>45</v>
      </c>
      <c r="G212" s="29" t="s">
        <v>52</v>
      </c>
      <c r="H212" s="30" t="s">
        <v>381</v>
      </c>
      <c r="I212" s="31" t="s">
        <v>382</v>
      </c>
      <c r="J212" s="29" t="s">
        <v>48</v>
      </c>
      <c r="K212" s="31" t="s">
        <v>130</v>
      </c>
      <c r="L212" s="32">
        <v>0.042</v>
      </c>
      <c r="M212" s="33"/>
      <c r="N212" s="34" t="s">
        <v>50</v>
      </c>
      <c r="O212" s="37"/>
      <c r="P212" s="6">
        <v>561306</v>
      </c>
      <c r="Q212" s="37"/>
      <c r="R212" s="37"/>
      <c r="S212" s="6">
        <f t="shared" si="54"/>
        <v>561306</v>
      </c>
      <c r="T212" s="37">
        <v>138698</v>
      </c>
      <c r="U212" s="37">
        <f t="shared" si="55"/>
        <v>422608</v>
      </c>
      <c r="V212" s="37">
        <v>561306</v>
      </c>
      <c r="W212" s="37"/>
      <c r="X212" s="37"/>
      <c r="Y212" s="37">
        <f t="shared" si="56"/>
        <v>561306</v>
      </c>
      <c r="Z212" s="37">
        <f>Y212*3%</f>
        <v>16839.18</v>
      </c>
      <c r="AA212" s="37">
        <f>T212+Z212</f>
        <v>155537.18</v>
      </c>
      <c r="AB212" s="37">
        <f t="shared" si="57"/>
        <v>405768.82</v>
      </c>
      <c r="AC212" s="37">
        <f t="shared" si="58"/>
        <v>155537.18</v>
      </c>
      <c r="AD212" s="35">
        <f>SUM(AF212:AT212)</f>
        <v>0</v>
      </c>
      <c r="AE212" s="35">
        <f>O212-AD212</f>
        <v>0</v>
      </c>
      <c r="AF212" s="37"/>
      <c r="AG212" s="37"/>
      <c r="AH212" s="37"/>
      <c r="AI212" s="37"/>
      <c r="AJ212" s="37"/>
      <c r="AK212" s="37"/>
      <c r="AL212" s="37"/>
      <c r="AM212" s="37"/>
      <c r="AN212" s="37"/>
      <c r="AO212" s="37"/>
      <c r="AP212" s="37"/>
      <c r="AQ212" s="37"/>
      <c r="AR212" s="37"/>
      <c r="AS212" s="37"/>
      <c r="AT212" s="37"/>
      <c r="AU212" s="38"/>
      <c r="AV212" s="39"/>
    </row>
    <row r="213" spans="1:48" ht="13.5">
      <c r="A213" s="26"/>
      <c r="B213" s="26">
        <v>1</v>
      </c>
      <c r="C213" s="26">
        <v>192</v>
      </c>
      <c r="D213" s="27" t="s">
        <v>45</v>
      </c>
      <c r="E213" s="28" t="s">
        <v>51</v>
      </c>
      <c r="F213" s="28" t="s">
        <v>45</v>
      </c>
      <c r="G213" s="29" t="s">
        <v>52</v>
      </c>
      <c r="H213" s="30" t="s">
        <v>383</v>
      </c>
      <c r="I213" s="31" t="s">
        <v>384</v>
      </c>
      <c r="J213" s="29" t="s">
        <v>48</v>
      </c>
      <c r="K213" s="31" t="s">
        <v>130</v>
      </c>
      <c r="L213" s="32">
        <v>0.6876</v>
      </c>
      <c r="M213" s="33" t="s">
        <v>55</v>
      </c>
      <c r="N213" s="34" t="s">
        <v>50</v>
      </c>
      <c r="O213" s="60"/>
      <c r="P213" s="6">
        <v>5683000</v>
      </c>
      <c r="Q213" s="37"/>
      <c r="R213" s="37"/>
      <c r="S213" s="6">
        <f t="shared" si="54"/>
        <v>5683000</v>
      </c>
      <c r="T213" s="37"/>
      <c r="U213" s="37">
        <f t="shared" si="55"/>
        <v>5683000</v>
      </c>
      <c r="V213" s="37">
        <v>5683000</v>
      </c>
      <c r="W213" s="37"/>
      <c r="X213" s="37"/>
      <c r="Y213" s="37">
        <f t="shared" si="56"/>
        <v>5683000</v>
      </c>
      <c r="Z213" s="37"/>
      <c r="AA213" s="37">
        <f>T213+Z213</f>
        <v>0</v>
      </c>
      <c r="AB213" s="37">
        <f t="shared" si="57"/>
        <v>5683000</v>
      </c>
      <c r="AC213" s="37">
        <f t="shared" si="58"/>
        <v>0</v>
      </c>
      <c r="AD213" s="35"/>
      <c r="AE213" s="35"/>
      <c r="AF213" s="37"/>
      <c r="AG213" s="37"/>
      <c r="AH213" s="37"/>
      <c r="AI213" s="37"/>
      <c r="AJ213" s="37"/>
      <c r="AK213" s="37"/>
      <c r="AL213" s="37"/>
      <c r="AM213" s="37"/>
      <c r="AN213" s="37"/>
      <c r="AO213" s="37"/>
      <c r="AP213" s="37"/>
      <c r="AQ213" s="37"/>
      <c r="AR213" s="37"/>
      <c r="AS213" s="37"/>
      <c r="AT213" s="37"/>
      <c r="AU213" s="38"/>
      <c r="AV213" s="39"/>
    </row>
    <row r="214" spans="1:48" ht="13.5">
      <c r="A214" s="26"/>
      <c r="B214" s="26">
        <v>1</v>
      </c>
      <c r="C214" s="26">
        <v>178</v>
      </c>
      <c r="D214" s="27" t="s">
        <v>45</v>
      </c>
      <c r="E214" s="28" t="s">
        <v>46</v>
      </c>
      <c r="F214" s="28"/>
      <c r="G214" s="29"/>
      <c r="H214" s="30" t="s">
        <v>385</v>
      </c>
      <c r="I214" s="31" t="s">
        <v>386</v>
      </c>
      <c r="J214" s="29" t="s">
        <v>48</v>
      </c>
      <c r="K214" s="31" t="s">
        <v>79</v>
      </c>
      <c r="L214" s="32">
        <v>0.0266</v>
      </c>
      <c r="M214" s="75"/>
      <c r="N214" s="75" t="s">
        <v>50</v>
      </c>
      <c r="O214" s="37">
        <v>0</v>
      </c>
      <c r="P214" s="6">
        <v>3402500</v>
      </c>
      <c r="Q214" s="37"/>
      <c r="R214" s="37"/>
      <c r="S214" s="6">
        <f t="shared" si="54"/>
        <v>3402500</v>
      </c>
      <c r="T214" s="37">
        <v>1530744</v>
      </c>
      <c r="U214" s="37">
        <f t="shared" si="55"/>
        <v>1871756</v>
      </c>
      <c r="V214" s="37">
        <v>3402500</v>
      </c>
      <c r="W214" s="37"/>
      <c r="X214" s="37"/>
      <c r="Y214" s="37">
        <f t="shared" si="56"/>
        <v>3402500</v>
      </c>
      <c r="Z214" s="37">
        <f>Y214*3%</f>
        <v>102075</v>
      </c>
      <c r="AA214" s="37">
        <v>1632818</v>
      </c>
      <c r="AB214" s="37">
        <f t="shared" si="57"/>
        <v>1769682</v>
      </c>
      <c r="AC214" s="37">
        <f t="shared" si="58"/>
        <v>1632818</v>
      </c>
      <c r="AD214" s="35">
        <f>SUM(AF214:AT214)</f>
        <v>0</v>
      </c>
      <c r="AE214" s="35">
        <f>O214-AD214</f>
        <v>0</v>
      </c>
      <c r="AF214" s="37"/>
      <c r="AG214" s="37"/>
      <c r="AH214" s="37"/>
      <c r="AI214" s="37"/>
      <c r="AJ214" s="37"/>
      <c r="AK214" s="37"/>
      <c r="AL214" s="37"/>
      <c r="AM214" s="37"/>
      <c r="AN214" s="37"/>
      <c r="AO214" s="37"/>
      <c r="AP214" s="37"/>
      <c r="AQ214" s="37"/>
      <c r="AR214" s="37"/>
      <c r="AS214" s="37"/>
      <c r="AT214" s="37"/>
      <c r="AU214" s="38"/>
      <c r="AV214" s="39"/>
    </row>
    <row r="215" spans="1:48" ht="13.5">
      <c r="A215" s="26"/>
      <c r="B215" s="26"/>
      <c r="C215" s="26"/>
      <c r="D215" s="27" t="s">
        <v>45</v>
      </c>
      <c r="E215" s="28" t="s">
        <v>46</v>
      </c>
      <c r="F215" s="28" t="s">
        <v>45</v>
      </c>
      <c r="G215" s="29" t="s">
        <v>52</v>
      </c>
      <c r="H215" s="30" t="s">
        <v>387</v>
      </c>
      <c r="I215" s="31" t="s">
        <v>388</v>
      </c>
      <c r="J215" s="29" t="s">
        <v>48</v>
      </c>
      <c r="K215" s="31" t="s">
        <v>235</v>
      </c>
      <c r="L215" s="32">
        <v>0.0841</v>
      </c>
      <c r="M215" s="75"/>
      <c r="N215" s="75" t="s">
        <v>50</v>
      </c>
      <c r="O215" s="37"/>
      <c r="P215" s="6">
        <v>1740000</v>
      </c>
      <c r="Q215" s="36"/>
      <c r="R215" s="36"/>
      <c r="S215" s="6">
        <v>1740000</v>
      </c>
      <c r="T215" s="36"/>
      <c r="U215" s="36">
        <f t="shared" si="55"/>
        <v>1740000</v>
      </c>
      <c r="V215" s="36">
        <v>1740000</v>
      </c>
      <c r="W215" s="36"/>
      <c r="X215" s="36"/>
      <c r="Y215" s="37">
        <f t="shared" si="56"/>
        <v>1740000</v>
      </c>
      <c r="Z215" s="37">
        <f>Y215*3%</f>
        <v>52200</v>
      </c>
      <c r="AA215" s="37"/>
      <c r="AB215" s="37">
        <f t="shared" si="57"/>
        <v>1740000</v>
      </c>
      <c r="AC215" s="37">
        <f t="shared" si="58"/>
        <v>0</v>
      </c>
      <c r="AD215" s="35"/>
      <c r="AE215" s="35"/>
      <c r="AF215" s="37"/>
      <c r="AG215" s="37"/>
      <c r="AH215" s="37"/>
      <c r="AI215" s="37"/>
      <c r="AJ215" s="37"/>
      <c r="AK215" s="37"/>
      <c r="AL215" s="37"/>
      <c r="AM215" s="37"/>
      <c r="AN215" s="37"/>
      <c r="AO215" s="37"/>
      <c r="AP215" s="37"/>
      <c r="AQ215" s="37"/>
      <c r="AR215" s="37"/>
      <c r="AS215" s="37"/>
      <c r="AT215" s="37"/>
      <c r="AU215" s="38"/>
      <c r="AV215" s="39"/>
    </row>
    <row r="216" spans="1:48" ht="13.5">
      <c r="A216" s="26"/>
      <c r="B216" s="26">
        <v>1</v>
      </c>
      <c r="C216" s="26">
        <v>179</v>
      </c>
      <c r="D216" s="27" t="s">
        <v>45</v>
      </c>
      <c r="E216" s="28" t="s">
        <v>46</v>
      </c>
      <c r="F216" s="28" t="s">
        <v>45</v>
      </c>
      <c r="G216" s="29" t="s">
        <v>52</v>
      </c>
      <c r="H216" s="30" t="s">
        <v>389</v>
      </c>
      <c r="I216" s="31" t="s">
        <v>390</v>
      </c>
      <c r="J216" s="29" t="s">
        <v>48</v>
      </c>
      <c r="K216" s="31" t="s">
        <v>235</v>
      </c>
      <c r="L216" s="32">
        <v>0.0817</v>
      </c>
      <c r="M216" s="75"/>
      <c r="N216" s="75" t="s">
        <v>50</v>
      </c>
      <c r="O216" s="37">
        <v>0</v>
      </c>
      <c r="P216" s="6">
        <v>386250</v>
      </c>
      <c r="Q216" s="37"/>
      <c r="R216" s="37"/>
      <c r="S216" s="6">
        <f aca="true" t="shared" si="59" ref="S216:S227">SUM(P216+Q216-R216)</f>
        <v>386250</v>
      </c>
      <c r="T216" s="37">
        <v>121625</v>
      </c>
      <c r="U216" s="37">
        <f t="shared" si="55"/>
        <v>264625</v>
      </c>
      <c r="V216" s="37">
        <v>386250</v>
      </c>
      <c r="W216" s="37"/>
      <c r="X216" s="37"/>
      <c r="Y216" s="37">
        <f t="shared" si="56"/>
        <v>386250</v>
      </c>
      <c r="Z216" s="37">
        <f>Y216*3%</f>
        <v>11587.5</v>
      </c>
      <c r="AA216" s="37">
        <f>T216+Z216</f>
        <v>133212.5</v>
      </c>
      <c r="AB216" s="37">
        <f t="shared" si="57"/>
        <v>253037.5</v>
      </c>
      <c r="AC216" s="37">
        <f t="shared" si="58"/>
        <v>133212.5</v>
      </c>
      <c r="AD216" s="35">
        <f>SUM(AF216:AT216)</f>
        <v>0</v>
      </c>
      <c r="AE216" s="35">
        <f>O216-AD216</f>
        <v>0</v>
      </c>
      <c r="AF216" s="37"/>
      <c r="AG216" s="37"/>
      <c r="AH216" s="37"/>
      <c r="AI216" s="37"/>
      <c r="AJ216" s="37"/>
      <c r="AK216" s="37"/>
      <c r="AL216" s="37"/>
      <c r="AM216" s="37"/>
      <c r="AN216" s="37"/>
      <c r="AO216" s="37"/>
      <c r="AP216" s="37"/>
      <c r="AQ216" s="37"/>
      <c r="AR216" s="37"/>
      <c r="AS216" s="37"/>
      <c r="AT216" s="37"/>
      <c r="AU216" s="38"/>
      <c r="AV216" s="39"/>
    </row>
    <row r="217" spans="1:48" ht="13.5">
      <c r="A217" s="26"/>
      <c r="B217" s="26"/>
      <c r="C217" s="26"/>
      <c r="D217" s="27" t="s">
        <v>45</v>
      </c>
      <c r="E217" s="28"/>
      <c r="F217" s="28"/>
      <c r="G217" s="29"/>
      <c r="H217" s="30" t="s">
        <v>425</v>
      </c>
      <c r="I217" s="31" t="s">
        <v>426</v>
      </c>
      <c r="J217" s="29" t="s">
        <v>48</v>
      </c>
      <c r="K217" s="31" t="s">
        <v>235</v>
      </c>
      <c r="L217" s="32">
        <v>0.0288</v>
      </c>
      <c r="M217" s="75"/>
      <c r="N217" s="75"/>
      <c r="O217" s="37"/>
      <c r="Q217" s="37"/>
      <c r="R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5"/>
      <c r="AE217" s="35"/>
      <c r="AF217" s="37"/>
      <c r="AG217" s="37"/>
      <c r="AH217" s="37"/>
      <c r="AI217" s="37"/>
      <c r="AJ217" s="37"/>
      <c r="AK217" s="37"/>
      <c r="AL217" s="37"/>
      <c r="AM217" s="37"/>
      <c r="AN217" s="37"/>
      <c r="AO217" s="37"/>
      <c r="AP217" s="37"/>
      <c r="AQ217" s="37"/>
      <c r="AR217" s="37"/>
      <c r="AS217" s="37"/>
      <c r="AT217" s="37"/>
      <c r="AU217" s="38"/>
      <c r="AV217" s="39"/>
    </row>
    <row r="218" spans="1:48" ht="13.5">
      <c r="A218" s="26"/>
      <c r="B218" s="26"/>
      <c r="C218" s="26"/>
      <c r="D218" s="27" t="s">
        <v>45</v>
      </c>
      <c r="E218" s="28"/>
      <c r="F218" s="28"/>
      <c r="G218" s="29"/>
      <c r="H218" s="30" t="s">
        <v>427</v>
      </c>
      <c r="I218" s="31" t="s">
        <v>426</v>
      </c>
      <c r="J218" s="29" t="s">
        <v>48</v>
      </c>
      <c r="K218" s="31" t="s">
        <v>235</v>
      </c>
      <c r="L218" s="32">
        <v>0.036</v>
      </c>
      <c r="M218" s="75"/>
      <c r="N218" s="75"/>
      <c r="O218" s="37"/>
      <c r="Q218" s="37"/>
      <c r="R218" s="37"/>
      <c r="T218" s="37"/>
      <c r="U218" s="37"/>
      <c r="V218" s="37"/>
      <c r="W218" s="37"/>
      <c r="X218" s="37"/>
      <c r="Y218" s="37"/>
      <c r="Z218" s="37"/>
      <c r="AA218" s="37"/>
      <c r="AB218" s="37"/>
      <c r="AC218" s="37"/>
      <c r="AD218" s="35"/>
      <c r="AE218" s="35"/>
      <c r="AF218" s="37"/>
      <c r="AG218" s="37"/>
      <c r="AH218" s="37"/>
      <c r="AI218" s="37"/>
      <c r="AJ218" s="37"/>
      <c r="AK218" s="37"/>
      <c r="AL218" s="37"/>
      <c r="AM218" s="37"/>
      <c r="AN218" s="37"/>
      <c r="AO218" s="37"/>
      <c r="AP218" s="37"/>
      <c r="AQ218" s="37"/>
      <c r="AR218" s="37"/>
      <c r="AS218" s="37"/>
      <c r="AT218" s="37"/>
      <c r="AU218" s="38"/>
      <c r="AV218" s="39"/>
    </row>
    <row r="219" spans="1:48" ht="13.5">
      <c r="A219" s="26"/>
      <c r="B219" s="26"/>
      <c r="C219" s="26"/>
      <c r="D219" s="27" t="s">
        <v>45</v>
      </c>
      <c r="E219" s="28"/>
      <c r="F219" s="28"/>
      <c r="G219" s="29"/>
      <c r="H219" s="30" t="s">
        <v>428</v>
      </c>
      <c r="I219" s="31" t="s">
        <v>356</v>
      </c>
      <c r="J219" s="29" t="s">
        <v>48</v>
      </c>
      <c r="K219" s="31" t="s">
        <v>235</v>
      </c>
      <c r="L219" s="32"/>
      <c r="M219" s="75"/>
      <c r="N219" s="75"/>
      <c r="O219" s="37"/>
      <c r="Q219" s="37"/>
      <c r="R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5"/>
      <c r="AE219" s="35"/>
      <c r="AF219" s="37"/>
      <c r="AG219" s="37"/>
      <c r="AH219" s="37"/>
      <c r="AI219" s="37"/>
      <c r="AJ219" s="37"/>
      <c r="AK219" s="37"/>
      <c r="AL219" s="37"/>
      <c r="AM219" s="37"/>
      <c r="AN219" s="37"/>
      <c r="AO219" s="37"/>
      <c r="AP219" s="37"/>
      <c r="AQ219" s="37"/>
      <c r="AR219" s="37"/>
      <c r="AS219" s="37"/>
      <c r="AT219" s="37"/>
      <c r="AU219" s="38"/>
      <c r="AV219" s="39"/>
    </row>
    <row r="220" spans="1:50" ht="13.5">
      <c r="A220" s="26"/>
      <c r="B220" s="26">
        <v>1</v>
      </c>
      <c r="C220" s="26">
        <v>181</v>
      </c>
      <c r="D220" s="27" t="s">
        <v>45</v>
      </c>
      <c r="E220" s="28" t="s">
        <v>51</v>
      </c>
      <c r="F220" s="28" t="s">
        <v>45</v>
      </c>
      <c r="G220" s="29" t="s">
        <v>52</v>
      </c>
      <c r="H220" s="30" t="s">
        <v>391</v>
      </c>
      <c r="I220" s="31" t="s">
        <v>392</v>
      </c>
      <c r="J220" s="29" t="s">
        <v>48</v>
      </c>
      <c r="K220" s="31" t="s">
        <v>130</v>
      </c>
      <c r="L220" s="32">
        <v>0.2526</v>
      </c>
      <c r="M220" s="75"/>
      <c r="N220" s="75" t="s">
        <v>50</v>
      </c>
      <c r="O220" s="37">
        <v>0</v>
      </c>
      <c r="P220" s="6">
        <v>8097388</v>
      </c>
      <c r="Q220" s="37"/>
      <c r="R220" s="37"/>
      <c r="S220" s="6">
        <f t="shared" si="59"/>
        <v>8097388</v>
      </c>
      <c r="T220" s="37">
        <v>2419561</v>
      </c>
      <c r="U220" s="37">
        <f t="shared" si="55"/>
        <v>5677827</v>
      </c>
      <c r="V220" s="37">
        <v>8097388</v>
      </c>
      <c r="W220" s="37"/>
      <c r="X220" s="37"/>
      <c r="Y220" s="37">
        <f t="shared" si="56"/>
        <v>8097388</v>
      </c>
      <c r="Z220" s="37">
        <f>Y220*3%</f>
        <v>242921.63999999998</v>
      </c>
      <c r="AA220" s="37">
        <f>T220+Z220</f>
        <v>2662482.64</v>
      </c>
      <c r="AB220" s="37">
        <f t="shared" si="57"/>
        <v>5434905.359999999</v>
      </c>
      <c r="AC220" s="37">
        <f t="shared" si="58"/>
        <v>2662482.6400000006</v>
      </c>
      <c r="AD220" s="35">
        <f>SUM(AF220:AT220)</f>
        <v>0</v>
      </c>
      <c r="AE220" s="35">
        <f>O220-AD220</f>
        <v>0</v>
      </c>
      <c r="AF220" s="37"/>
      <c r="AG220" s="37"/>
      <c r="AH220" s="37"/>
      <c r="AI220" s="37"/>
      <c r="AJ220" s="37"/>
      <c r="AK220" s="37"/>
      <c r="AL220" s="37"/>
      <c r="AM220" s="37"/>
      <c r="AN220" s="37"/>
      <c r="AO220" s="37"/>
      <c r="AP220" s="37"/>
      <c r="AQ220" s="37"/>
      <c r="AR220" s="37"/>
      <c r="AS220" s="37"/>
      <c r="AT220" s="37"/>
      <c r="AU220" s="38"/>
      <c r="AV220" s="39"/>
      <c r="AX220" s="8">
        <v>1</v>
      </c>
    </row>
    <row r="221" spans="1:48" ht="13.5">
      <c r="A221" s="26"/>
      <c r="B221" s="26">
        <v>1</v>
      </c>
      <c r="C221" s="26">
        <v>182</v>
      </c>
      <c r="D221" s="27" t="s">
        <v>45</v>
      </c>
      <c r="E221" s="28" t="s">
        <v>51</v>
      </c>
      <c r="F221" s="28" t="s">
        <v>45</v>
      </c>
      <c r="G221" s="29" t="s">
        <v>52</v>
      </c>
      <c r="H221" s="30" t="s">
        <v>393</v>
      </c>
      <c r="I221" s="31" t="s">
        <v>394</v>
      </c>
      <c r="J221" s="29" t="s">
        <v>48</v>
      </c>
      <c r="K221" s="31" t="s">
        <v>79</v>
      </c>
      <c r="L221" s="32">
        <v>0.0465</v>
      </c>
      <c r="M221" s="75"/>
      <c r="N221" s="75" t="s">
        <v>50</v>
      </c>
      <c r="O221" s="37">
        <v>0</v>
      </c>
      <c r="P221" s="6">
        <v>440144</v>
      </c>
      <c r="Q221" s="36"/>
      <c r="R221" s="36"/>
      <c r="S221" s="6">
        <f t="shared" si="59"/>
        <v>440144</v>
      </c>
      <c r="T221" s="36"/>
      <c r="U221" s="36">
        <f t="shared" si="55"/>
        <v>440144</v>
      </c>
      <c r="V221" s="36">
        <v>440144</v>
      </c>
      <c r="W221" s="36"/>
      <c r="X221" s="36"/>
      <c r="Y221" s="37">
        <f t="shared" si="56"/>
        <v>440144</v>
      </c>
      <c r="Z221" s="37">
        <f>Y221*3%</f>
        <v>13204.32</v>
      </c>
      <c r="AA221" s="37"/>
      <c r="AB221" s="37">
        <f t="shared" si="57"/>
        <v>440144</v>
      </c>
      <c r="AC221" s="37">
        <f t="shared" si="58"/>
        <v>0</v>
      </c>
      <c r="AD221" s="35">
        <f>SUM(AF221:AT221)</f>
        <v>0</v>
      </c>
      <c r="AE221" s="35">
        <f>O221-AD221</f>
        <v>0</v>
      </c>
      <c r="AF221" s="37"/>
      <c r="AG221" s="37"/>
      <c r="AH221" s="37"/>
      <c r="AI221" s="37"/>
      <c r="AJ221" s="37"/>
      <c r="AK221" s="37"/>
      <c r="AL221" s="37"/>
      <c r="AM221" s="37"/>
      <c r="AN221" s="37"/>
      <c r="AO221" s="37"/>
      <c r="AP221" s="37"/>
      <c r="AQ221" s="37"/>
      <c r="AR221" s="37"/>
      <c r="AS221" s="37"/>
      <c r="AT221" s="37"/>
      <c r="AU221" s="38"/>
      <c r="AV221" s="39"/>
    </row>
    <row r="222" spans="1:48" ht="13.5">
      <c r="A222" s="26"/>
      <c r="B222" s="26">
        <v>1</v>
      </c>
      <c r="C222" s="26">
        <v>198</v>
      </c>
      <c r="D222" s="27" t="s">
        <v>45</v>
      </c>
      <c r="E222" s="28" t="s">
        <v>51</v>
      </c>
      <c r="F222" s="28" t="s">
        <v>45</v>
      </c>
      <c r="G222" s="29" t="s">
        <v>52</v>
      </c>
      <c r="H222" s="30" t="s">
        <v>395</v>
      </c>
      <c r="I222" s="31" t="s">
        <v>396</v>
      </c>
      <c r="J222" s="29" t="s">
        <v>48</v>
      </c>
      <c r="K222" s="31" t="s">
        <v>79</v>
      </c>
      <c r="L222" s="32">
        <v>0.3919</v>
      </c>
      <c r="M222" s="33" t="s">
        <v>55</v>
      </c>
      <c r="N222" s="34" t="s">
        <v>50</v>
      </c>
      <c r="O222" s="35"/>
      <c r="P222" s="6">
        <v>3036000</v>
      </c>
      <c r="Q222" s="37"/>
      <c r="R222" s="37"/>
      <c r="S222" s="6">
        <f t="shared" si="59"/>
        <v>3036000</v>
      </c>
      <c r="T222" s="37"/>
      <c r="U222" s="37">
        <f t="shared" si="55"/>
        <v>3036000</v>
      </c>
      <c r="V222" s="37">
        <v>3036000</v>
      </c>
      <c r="W222" s="37"/>
      <c r="X222" s="37"/>
      <c r="Y222" s="37">
        <f t="shared" si="56"/>
        <v>3036000</v>
      </c>
      <c r="Z222" s="37"/>
      <c r="AA222" s="37">
        <f aca="true" t="shared" si="60" ref="AA222:AA228">T222+Z222</f>
        <v>0</v>
      </c>
      <c r="AB222" s="37">
        <f t="shared" si="57"/>
        <v>3036000</v>
      </c>
      <c r="AC222" s="37">
        <f t="shared" si="58"/>
        <v>0</v>
      </c>
      <c r="AD222" s="35"/>
      <c r="AE222" s="35"/>
      <c r="AF222" s="37"/>
      <c r="AG222" s="37"/>
      <c r="AH222" s="37"/>
      <c r="AI222" s="37"/>
      <c r="AJ222" s="37"/>
      <c r="AK222" s="37"/>
      <c r="AL222" s="37"/>
      <c r="AM222" s="37"/>
      <c r="AN222" s="37"/>
      <c r="AO222" s="37"/>
      <c r="AP222" s="37"/>
      <c r="AQ222" s="37"/>
      <c r="AR222" s="37"/>
      <c r="AS222" s="37"/>
      <c r="AT222" s="37"/>
      <c r="AU222" s="38"/>
      <c r="AV222" s="39"/>
    </row>
    <row r="223" spans="1:48" ht="13.5">
      <c r="A223" s="26"/>
      <c r="B223" s="26">
        <v>1</v>
      </c>
      <c r="C223" s="26">
        <v>184</v>
      </c>
      <c r="D223" s="27" t="s">
        <v>45</v>
      </c>
      <c r="E223" s="28" t="s">
        <v>46</v>
      </c>
      <c r="F223" s="28"/>
      <c r="G223" s="29"/>
      <c r="H223" s="30" t="s">
        <v>397</v>
      </c>
      <c r="I223" s="31" t="s">
        <v>398</v>
      </c>
      <c r="J223" s="29" t="s">
        <v>48</v>
      </c>
      <c r="K223" s="31" t="s">
        <v>79</v>
      </c>
      <c r="L223" s="32">
        <v>0.4855</v>
      </c>
      <c r="M223" s="33" t="s">
        <v>55</v>
      </c>
      <c r="N223" s="34" t="s">
        <v>50</v>
      </c>
      <c r="O223" s="35">
        <v>1578</v>
      </c>
      <c r="P223" s="6">
        <v>1578000</v>
      </c>
      <c r="Q223" s="37"/>
      <c r="R223" s="37"/>
      <c r="S223" s="6">
        <f t="shared" si="59"/>
        <v>1578000</v>
      </c>
      <c r="T223" s="37">
        <v>390515</v>
      </c>
      <c r="U223" s="37">
        <f t="shared" si="55"/>
        <v>1187485</v>
      </c>
      <c r="V223" s="37">
        <v>1578000</v>
      </c>
      <c r="W223" s="37"/>
      <c r="X223" s="37"/>
      <c r="Y223" s="37">
        <f t="shared" si="56"/>
        <v>1578000</v>
      </c>
      <c r="Z223" s="37">
        <f>Y223*3%</f>
        <v>47340</v>
      </c>
      <c r="AA223" s="37">
        <f t="shared" si="60"/>
        <v>437855</v>
      </c>
      <c r="AB223" s="37">
        <f t="shared" si="57"/>
        <v>1140145</v>
      </c>
      <c r="AC223" s="37">
        <f t="shared" si="58"/>
        <v>437855</v>
      </c>
      <c r="AD223" s="35">
        <f>SUM(AF223:AT223)</f>
        <v>1578</v>
      </c>
      <c r="AE223" s="35">
        <f>O223-AD223</f>
        <v>0</v>
      </c>
      <c r="AF223" s="35">
        <v>1453</v>
      </c>
      <c r="AG223" s="35"/>
      <c r="AH223" s="35"/>
      <c r="AI223" s="35"/>
      <c r="AJ223" s="35">
        <v>125</v>
      </c>
      <c r="AK223" s="35"/>
      <c r="AL223" s="35"/>
      <c r="AM223" s="35"/>
      <c r="AN223" s="35"/>
      <c r="AO223" s="35"/>
      <c r="AP223" s="35"/>
      <c r="AQ223" s="35"/>
      <c r="AR223" s="35"/>
      <c r="AS223" s="35"/>
      <c r="AT223" s="35"/>
      <c r="AU223" s="38"/>
      <c r="AV223" s="39"/>
    </row>
    <row r="224" spans="1:48" ht="13.5">
      <c r="A224" s="26"/>
      <c r="B224" s="26">
        <v>1</v>
      </c>
      <c r="C224" s="26">
        <v>201</v>
      </c>
      <c r="D224" s="27" t="s">
        <v>45</v>
      </c>
      <c r="E224" s="28" t="s">
        <v>46</v>
      </c>
      <c r="F224" s="28"/>
      <c r="G224" s="29"/>
      <c r="H224" s="30" t="s">
        <v>399</v>
      </c>
      <c r="I224" s="31" t="s">
        <v>400</v>
      </c>
      <c r="J224" s="29" t="s">
        <v>48</v>
      </c>
      <c r="K224" s="31" t="s">
        <v>54</v>
      </c>
      <c r="L224" s="32">
        <v>0.1128</v>
      </c>
      <c r="M224" s="33" t="s">
        <v>55</v>
      </c>
      <c r="N224" s="34" t="s">
        <v>50</v>
      </c>
      <c r="O224" s="35"/>
      <c r="P224" s="6">
        <v>423000</v>
      </c>
      <c r="Q224" s="37"/>
      <c r="R224" s="37"/>
      <c r="S224" s="6">
        <f t="shared" si="59"/>
        <v>423000</v>
      </c>
      <c r="T224" s="37"/>
      <c r="U224" s="37">
        <f t="shared" si="55"/>
        <v>423000</v>
      </c>
      <c r="V224" s="37">
        <v>423000</v>
      </c>
      <c r="W224" s="37"/>
      <c r="X224" s="37"/>
      <c r="Y224" s="37">
        <f t="shared" si="56"/>
        <v>423000</v>
      </c>
      <c r="Z224" s="37"/>
      <c r="AA224" s="37">
        <f t="shared" si="60"/>
        <v>0</v>
      </c>
      <c r="AB224" s="37">
        <f t="shared" si="57"/>
        <v>423000</v>
      </c>
      <c r="AC224" s="37">
        <f t="shared" si="58"/>
        <v>0</v>
      </c>
      <c r="AD224" s="35"/>
      <c r="AE224" s="35"/>
      <c r="AF224" s="37"/>
      <c r="AG224" s="37"/>
      <c r="AH224" s="37"/>
      <c r="AI224" s="37"/>
      <c r="AJ224" s="37"/>
      <c r="AK224" s="37"/>
      <c r="AL224" s="37"/>
      <c r="AM224" s="37"/>
      <c r="AN224" s="37"/>
      <c r="AO224" s="37"/>
      <c r="AP224" s="37"/>
      <c r="AQ224" s="37"/>
      <c r="AR224" s="37"/>
      <c r="AS224" s="37"/>
      <c r="AT224" s="37"/>
      <c r="AU224" s="38"/>
      <c r="AV224" s="39"/>
    </row>
    <row r="225" spans="1:50" ht="13.5">
      <c r="A225" s="26"/>
      <c r="B225" s="26">
        <v>1</v>
      </c>
      <c r="C225" s="26">
        <v>202</v>
      </c>
      <c r="D225" s="27" t="s">
        <v>45</v>
      </c>
      <c r="E225" s="28" t="s">
        <v>46</v>
      </c>
      <c r="F225" s="28"/>
      <c r="G225" s="29"/>
      <c r="H225" s="30" t="s">
        <v>401</v>
      </c>
      <c r="I225" s="31" t="s">
        <v>402</v>
      </c>
      <c r="J225" s="29" t="s">
        <v>48</v>
      </c>
      <c r="K225" s="31" t="s">
        <v>79</v>
      </c>
      <c r="L225" s="32">
        <v>0.8852</v>
      </c>
      <c r="M225" s="75"/>
      <c r="N225" s="34" t="s">
        <v>50</v>
      </c>
      <c r="O225" s="37"/>
      <c r="P225" s="6">
        <v>4936799</v>
      </c>
      <c r="Q225" s="37"/>
      <c r="R225" s="37"/>
      <c r="S225" s="6">
        <f t="shared" si="59"/>
        <v>4936799</v>
      </c>
      <c r="T225" s="37"/>
      <c r="U225" s="37">
        <f t="shared" si="55"/>
        <v>4936799</v>
      </c>
      <c r="V225" s="37">
        <v>4936799</v>
      </c>
      <c r="W225" s="37"/>
      <c r="X225" s="37"/>
      <c r="Y225" s="37">
        <f t="shared" si="56"/>
        <v>4936799</v>
      </c>
      <c r="Z225" s="37"/>
      <c r="AA225" s="37">
        <f t="shared" si="60"/>
        <v>0</v>
      </c>
      <c r="AB225" s="37">
        <f t="shared" si="57"/>
        <v>4936799</v>
      </c>
      <c r="AC225" s="37">
        <f t="shared" si="58"/>
        <v>0</v>
      </c>
      <c r="AD225" s="37"/>
      <c r="AE225" s="37"/>
      <c r="AF225" s="37"/>
      <c r="AG225" s="37"/>
      <c r="AH225" s="37"/>
      <c r="AI225" s="37"/>
      <c r="AJ225" s="37"/>
      <c r="AK225" s="37"/>
      <c r="AL225" s="37"/>
      <c r="AM225" s="37"/>
      <c r="AN225" s="37"/>
      <c r="AO225" s="37"/>
      <c r="AP225" s="37"/>
      <c r="AQ225" s="37"/>
      <c r="AR225" s="37"/>
      <c r="AS225" s="37"/>
      <c r="AT225" s="37"/>
      <c r="AU225" s="38"/>
      <c r="AV225" s="39"/>
      <c r="AX225" s="8">
        <v>1</v>
      </c>
    </row>
    <row r="226" spans="1:50" ht="13.5">
      <c r="A226" s="26"/>
      <c r="B226" s="26">
        <v>1</v>
      </c>
      <c r="C226" s="26">
        <v>203</v>
      </c>
      <c r="D226" s="27" t="s">
        <v>45</v>
      </c>
      <c r="E226" s="28" t="s">
        <v>51</v>
      </c>
      <c r="F226" s="28" t="s">
        <v>45</v>
      </c>
      <c r="G226" s="29" t="s">
        <v>52</v>
      </c>
      <c r="H226" s="30" t="s">
        <v>403</v>
      </c>
      <c r="I226" s="31" t="s">
        <v>404</v>
      </c>
      <c r="J226" s="29" t="s">
        <v>48</v>
      </c>
      <c r="K226" s="31" t="s">
        <v>79</v>
      </c>
      <c r="L226" s="32">
        <v>0.066</v>
      </c>
      <c r="M226" s="75"/>
      <c r="N226" s="34" t="s">
        <v>50</v>
      </c>
      <c r="O226" s="37"/>
      <c r="P226" s="6">
        <v>2807253</v>
      </c>
      <c r="Q226" s="37"/>
      <c r="R226" s="37"/>
      <c r="S226" s="6">
        <f t="shared" si="59"/>
        <v>2807253</v>
      </c>
      <c r="T226" s="37"/>
      <c r="U226" s="37">
        <f t="shared" si="55"/>
        <v>2807253</v>
      </c>
      <c r="V226" s="37">
        <v>2807253</v>
      </c>
      <c r="W226" s="37"/>
      <c r="X226" s="37"/>
      <c r="Y226" s="37">
        <f t="shared" si="56"/>
        <v>2807253</v>
      </c>
      <c r="Z226" s="37"/>
      <c r="AA226" s="37">
        <f t="shared" si="60"/>
        <v>0</v>
      </c>
      <c r="AB226" s="37">
        <f t="shared" si="57"/>
        <v>2807253</v>
      </c>
      <c r="AC226" s="37">
        <f t="shared" si="58"/>
        <v>0</v>
      </c>
      <c r="AD226" s="37"/>
      <c r="AE226" s="37"/>
      <c r="AF226" s="37"/>
      <c r="AG226" s="37"/>
      <c r="AH226" s="37"/>
      <c r="AI226" s="37"/>
      <c r="AJ226" s="37"/>
      <c r="AK226" s="37"/>
      <c r="AL226" s="37"/>
      <c r="AM226" s="37"/>
      <c r="AN226" s="37"/>
      <c r="AO226" s="37"/>
      <c r="AP226" s="37"/>
      <c r="AQ226" s="37"/>
      <c r="AR226" s="37"/>
      <c r="AS226" s="37"/>
      <c r="AT226" s="37"/>
      <c r="AU226" s="38"/>
      <c r="AV226" s="39"/>
      <c r="AX226" s="8">
        <v>1</v>
      </c>
    </row>
    <row r="227" spans="1:48" ht="13.5">
      <c r="A227" s="26"/>
      <c r="B227" s="26">
        <v>1</v>
      </c>
      <c r="C227" s="26">
        <v>186</v>
      </c>
      <c r="D227" s="27" t="s">
        <v>45</v>
      </c>
      <c r="E227" s="28" t="s">
        <v>46</v>
      </c>
      <c r="F227" s="28"/>
      <c r="G227" s="29"/>
      <c r="H227" s="30" t="s">
        <v>405</v>
      </c>
      <c r="I227" s="31" t="s">
        <v>406</v>
      </c>
      <c r="J227" s="29" t="s">
        <v>48</v>
      </c>
      <c r="K227" s="31" t="s">
        <v>79</v>
      </c>
      <c r="L227" s="32">
        <v>0.1421</v>
      </c>
      <c r="M227" s="33" t="s">
        <v>55</v>
      </c>
      <c r="N227" s="34" t="s">
        <v>50</v>
      </c>
      <c r="O227" s="35">
        <v>10511</v>
      </c>
      <c r="P227" s="6">
        <v>4914000</v>
      </c>
      <c r="Q227" s="37"/>
      <c r="R227" s="37"/>
      <c r="S227" s="6">
        <f t="shared" si="59"/>
        <v>4914000</v>
      </c>
      <c r="T227" s="37">
        <v>1326670</v>
      </c>
      <c r="U227" s="37">
        <f>SUM(S227-T227)</f>
        <v>3587330</v>
      </c>
      <c r="V227" s="37">
        <v>4914000</v>
      </c>
      <c r="W227" s="37"/>
      <c r="X227" s="37"/>
      <c r="Y227" s="37">
        <f t="shared" si="56"/>
        <v>4914000</v>
      </c>
      <c r="Z227" s="37">
        <f>Y227*3%</f>
        <v>147420</v>
      </c>
      <c r="AA227" s="37">
        <f t="shared" si="60"/>
        <v>1474090</v>
      </c>
      <c r="AB227" s="37">
        <f t="shared" si="57"/>
        <v>3439910</v>
      </c>
      <c r="AC227" s="37">
        <f t="shared" si="58"/>
        <v>1474090</v>
      </c>
      <c r="AD227" s="35">
        <f>SUM(AF227:AT227)</f>
        <v>10511</v>
      </c>
      <c r="AE227" s="35">
        <f>O227-AD227</f>
        <v>0</v>
      </c>
      <c r="AF227" s="37">
        <v>5597</v>
      </c>
      <c r="AG227" s="37"/>
      <c r="AH227" s="37"/>
      <c r="AI227" s="37"/>
      <c r="AJ227" s="37">
        <v>4914</v>
      </c>
      <c r="AK227" s="37"/>
      <c r="AL227" s="37"/>
      <c r="AM227" s="37"/>
      <c r="AN227" s="37"/>
      <c r="AO227" s="37"/>
      <c r="AP227" s="37"/>
      <c r="AQ227" s="37"/>
      <c r="AR227" s="37"/>
      <c r="AS227" s="37"/>
      <c r="AT227" s="37"/>
      <c r="AU227" s="38"/>
      <c r="AV227" s="39"/>
    </row>
    <row r="228" spans="1:66" s="81" customFormat="1" ht="12" customHeight="1">
      <c r="A228" s="26">
        <v>1</v>
      </c>
      <c r="B228" s="26">
        <v>1</v>
      </c>
      <c r="C228" s="26">
        <v>227</v>
      </c>
      <c r="D228" s="27" t="s">
        <v>45</v>
      </c>
      <c r="E228" s="28" t="s">
        <v>51</v>
      </c>
      <c r="F228" s="28" t="s">
        <v>45</v>
      </c>
      <c r="G228" s="29" t="s">
        <v>52</v>
      </c>
      <c r="H228" s="76" t="s">
        <v>408</v>
      </c>
      <c r="I228" s="43" t="s">
        <v>407</v>
      </c>
      <c r="J228" s="43" t="s">
        <v>48</v>
      </c>
      <c r="K228" s="44" t="s">
        <v>61</v>
      </c>
      <c r="L228" s="45"/>
      <c r="M228" s="74" t="s">
        <v>55</v>
      </c>
      <c r="N228" s="48" t="s">
        <v>68</v>
      </c>
      <c r="O228" s="52">
        <v>720</v>
      </c>
      <c r="P228" s="49">
        <v>547693</v>
      </c>
      <c r="Q228" s="50"/>
      <c r="R228" s="50"/>
      <c r="S228" s="49">
        <f>SUM(P228+Q228-R228)</f>
        <v>547693</v>
      </c>
      <c r="T228" s="50"/>
      <c r="U228" s="50">
        <f>SUM(S228-T228)</f>
        <v>547693</v>
      </c>
      <c r="V228" s="50">
        <v>547693</v>
      </c>
      <c r="W228" s="50"/>
      <c r="X228" s="50"/>
      <c r="Y228" s="50">
        <f>V228+W228-X228</f>
        <v>547693</v>
      </c>
      <c r="Z228" s="50"/>
      <c r="AA228" s="50">
        <f t="shared" si="60"/>
        <v>0</v>
      </c>
      <c r="AB228" s="50">
        <f>Y228-AA228</f>
        <v>547693</v>
      </c>
      <c r="AC228" s="51">
        <f>Y228-AB228</f>
        <v>0</v>
      </c>
      <c r="AD228" s="52">
        <f>SUM(AF228:AT228)</f>
        <v>720</v>
      </c>
      <c r="AE228" s="52">
        <f>O228-AD228</f>
        <v>0</v>
      </c>
      <c r="AF228" s="50">
        <f>O228</f>
        <v>720</v>
      </c>
      <c r="AG228" s="50"/>
      <c r="AH228" s="50"/>
      <c r="AI228" s="50"/>
      <c r="AJ228" s="50"/>
      <c r="AK228" s="50"/>
      <c r="AL228" s="50"/>
      <c r="AM228" s="50"/>
      <c r="AN228" s="50"/>
      <c r="AO228" s="50"/>
      <c r="AP228" s="50"/>
      <c r="AQ228" s="50"/>
      <c r="AR228" s="50"/>
      <c r="AS228" s="50"/>
      <c r="AT228" s="50"/>
      <c r="AU228" s="53"/>
      <c r="AV228" s="54"/>
      <c r="AW228" s="55"/>
      <c r="AX228" s="55"/>
      <c r="AY228" s="55"/>
      <c r="AZ228" s="55"/>
      <c r="BA228" s="55"/>
      <c r="BB228" s="55"/>
      <c r="BC228" s="55"/>
      <c r="BD228" s="55"/>
      <c r="BE228" s="55"/>
      <c r="BF228" s="55"/>
      <c r="BG228" s="55"/>
      <c r="BH228" s="55"/>
      <c r="BI228" s="55"/>
      <c r="BJ228" s="55"/>
      <c r="BK228" s="55"/>
      <c r="BL228" s="55"/>
      <c r="BM228" s="55"/>
      <c r="BN228" s="55"/>
    </row>
    <row r="229" spans="1:50" ht="13.5">
      <c r="A229" s="26"/>
      <c r="B229" s="26">
        <v>1</v>
      </c>
      <c r="C229" s="26">
        <v>196</v>
      </c>
      <c r="D229" s="27" t="s">
        <v>45</v>
      </c>
      <c r="E229" s="28" t="s">
        <v>51</v>
      </c>
      <c r="F229" s="28" t="s">
        <v>45</v>
      </c>
      <c r="G229" s="29" t="s">
        <v>52</v>
      </c>
      <c r="H229" s="76" t="s">
        <v>409</v>
      </c>
      <c r="I229" s="43" t="s">
        <v>407</v>
      </c>
      <c r="J229" s="43" t="s">
        <v>48</v>
      </c>
      <c r="K229" s="44" t="s">
        <v>61</v>
      </c>
      <c r="L229" s="45">
        <v>0.6541</v>
      </c>
      <c r="M229" s="75"/>
      <c r="N229" s="34" t="s">
        <v>50</v>
      </c>
      <c r="O229" s="37"/>
      <c r="P229" s="6">
        <v>156028</v>
      </c>
      <c r="Q229" s="37"/>
      <c r="R229" s="37"/>
      <c r="S229" s="6">
        <f>SUM(P229+Q229-R229)</f>
        <v>156028</v>
      </c>
      <c r="T229" s="37">
        <v>38607</v>
      </c>
      <c r="U229" s="37">
        <f>SUM(S229-T229)</f>
        <v>117421</v>
      </c>
      <c r="V229" s="37">
        <v>156028</v>
      </c>
      <c r="W229" s="37"/>
      <c r="X229" s="37"/>
      <c r="Y229" s="37">
        <f>V229+W229-X229</f>
        <v>156028</v>
      </c>
      <c r="Z229" s="37">
        <f>Y229*3%</f>
        <v>4680.84</v>
      </c>
      <c r="AA229" s="37">
        <f>T229+Z229</f>
        <v>43287.84</v>
      </c>
      <c r="AB229" s="37">
        <f>Y229-AA229</f>
        <v>112740.16</v>
      </c>
      <c r="AC229" s="37">
        <f>Y229-AB229</f>
        <v>43287.84</v>
      </c>
      <c r="AD229" s="35">
        <f>SUM(AF229:AT229)</f>
        <v>0</v>
      </c>
      <c r="AE229" s="35">
        <f>O229-AD229</f>
        <v>0</v>
      </c>
      <c r="AF229" s="37"/>
      <c r="AG229" s="37"/>
      <c r="AH229" s="37"/>
      <c r="AI229" s="37"/>
      <c r="AJ229" s="37"/>
      <c r="AK229" s="37"/>
      <c r="AL229" s="37"/>
      <c r="AM229" s="37"/>
      <c r="AN229" s="37"/>
      <c r="AO229" s="37"/>
      <c r="AP229" s="37"/>
      <c r="AQ229" s="37"/>
      <c r="AR229" s="37"/>
      <c r="AS229" s="37"/>
      <c r="AT229" s="37"/>
      <c r="AU229" s="38"/>
      <c r="AV229" s="39"/>
      <c r="AX229" s="8">
        <v>1</v>
      </c>
    </row>
    <row r="230" spans="1:48" ht="13.5">
      <c r="A230" s="26"/>
      <c r="B230" s="26">
        <v>1</v>
      </c>
      <c r="C230" s="26">
        <v>198</v>
      </c>
      <c r="D230" s="27" t="s">
        <v>45</v>
      </c>
      <c r="E230" s="28" t="s">
        <v>51</v>
      </c>
      <c r="F230" s="28" t="s">
        <v>45</v>
      </c>
      <c r="G230" s="29" t="s">
        <v>52</v>
      </c>
      <c r="H230" s="76" t="s">
        <v>411</v>
      </c>
      <c r="I230" s="43" t="s">
        <v>410</v>
      </c>
      <c r="J230" s="43" t="s">
        <v>48</v>
      </c>
      <c r="K230" s="44" t="s">
        <v>61</v>
      </c>
      <c r="L230" s="45">
        <v>0.0906</v>
      </c>
      <c r="M230" s="33" t="s">
        <v>55</v>
      </c>
      <c r="N230" s="34" t="s">
        <v>50</v>
      </c>
      <c r="O230" s="35">
        <v>764</v>
      </c>
      <c r="P230" s="6">
        <v>242000</v>
      </c>
      <c r="Q230" s="37"/>
      <c r="R230" s="37"/>
      <c r="S230" s="6">
        <f>SUM(P230+Q230-R230)</f>
        <v>242000</v>
      </c>
      <c r="T230" s="37">
        <v>65326</v>
      </c>
      <c r="U230" s="37">
        <f>SUM(S230-T230)</f>
        <v>176674</v>
      </c>
      <c r="V230" s="37">
        <v>242000</v>
      </c>
      <c r="W230" s="37"/>
      <c r="X230" s="37"/>
      <c r="Y230" s="37">
        <f>V230+W230-X230</f>
        <v>242000</v>
      </c>
      <c r="Z230" s="37">
        <f>Y230*3%</f>
        <v>7260</v>
      </c>
      <c r="AA230" s="37">
        <f>T230+Z230</f>
        <v>72586</v>
      </c>
      <c r="AB230" s="37">
        <f>Y230-AA230</f>
        <v>169414</v>
      </c>
      <c r="AC230" s="37">
        <f>Y230-AB230</f>
        <v>72586</v>
      </c>
      <c r="AD230" s="35">
        <f>SUM(AF230:AT230)</f>
        <v>764</v>
      </c>
      <c r="AE230" s="35">
        <f>O230-AD230</f>
        <v>0</v>
      </c>
      <c r="AF230" s="37">
        <v>522</v>
      </c>
      <c r="AG230" s="37"/>
      <c r="AH230" s="37"/>
      <c r="AI230" s="37"/>
      <c r="AJ230" s="37">
        <v>242</v>
      </c>
      <c r="AK230" s="35"/>
      <c r="AL230" s="35"/>
      <c r="AM230" s="35"/>
      <c r="AN230" s="35"/>
      <c r="AO230" s="35"/>
      <c r="AP230" s="35"/>
      <c r="AQ230" s="35"/>
      <c r="AR230" s="35"/>
      <c r="AS230" s="35"/>
      <c r="AT230" s="35"/>
      <c r="AU230" s="38"/>
      <c r="AV230" s="39"/>
    </row>
    <row r="231" spans="1:50" ht="13.5">
      <c r="A231" s="26">
        <v>1</v>
      </c>
      <c r="B231" s="26">
        <v>1</v>
      </c>
      <c r="C231" s="26">
        <v>199</v>
      </c>
      <c r="D231" s="27" t="s">
        <v>45</v>
      </c>
      <c r="E231" s="28" t="s">
        <v>51</v>
      </c>
      <c r="F231" s="28" t="s">
        <v>45</v>
      </c>
      <c r="G231" s="29" t="s">
        <v>52</v>
      </c>
      <c r="H231" s="30" t="s">
        <v>412</v>
      </c>
      <c r="I231" s="29" t="s">
        <v>413</v>
      </c>
      <c r="J231" s="29" t="s">
        <v>48</v>
      </c>
      <c r="K231" s="31" t="s">
        <v>130</v>
      </c>
      <c r="L231" s="32">
        <v>0.1002</v>
      </c>
      <c r="M231" s="75"/>
      <c r="N231" s="34" t="s">
        <v>50</v>
      </c>
      <c r="O231" s="37"/>
      <c r="P231" s="6">
        <v>317655</v>
      </c>
      <c r="Q231" s="37"/>
      <c r="R231" s="37"/>
      <c r="S231" s="6">
        <f>SUM(P231+Q231-R231)</f>
        <v>317655</v>
      </c>
      <c r="T231" s="37">
        <v>78052</v>
      </c>
      <c r="U231" s="37">
        <f>SUM(S231-T231)</f>
        <v>239603</v>
      </c>
      <c r="V231" s="37">
        <v>317655</v>
      </c>
      <c r="W231" s="37"/>
      <c r="X231" s="37"/>
      <c r="Y231" s="37">
        <f>V231+W231-X231</f>
        <v>317655</v>
      </c>
      <c r="Z231" s="37">
        <f>Y231*3%</f>
        <v>9529.65</v>
      </c>
      <c r="AA231" s="37">
        <v>87580</v>
      </c>
      <c r="AB231" s="37">
        <f>Y231-AA231</f>
        <v>230075</v>
      </c>
      <c r="AC231" s="37">
        <f>Y231-AB231</f>
        <v>87580</v>
      </c>
      <c r="AD231" s="37"/>
      <c r="AE231" s="37"/>
      <c r="AF231" s="37"/>
      <c r="AG231" s="37"/>
      <c r="AH231" s="37"/>
      <c r="AI231" s="37"/>
      <c r="AJ231" s="37"/>
      <c r="AK231" s="37"/>
      <c r="AL231" s="37"/>
      <c r="AM231" s="37"/>
      <c r="AN231" s="37"/>
      <c r="AO231" s="37"/>
      <c r="AP231" s="37"/>
      <c r="AQ231" s="37"/>
      <c r="AR231" s="37"/>
      <c r="AS231" s="37"/>
      <c r="AT231" s="37"/>
      <c r="AU231" s="38"/>
      <c r="AV231" s="39"/>
      <c r="AX231" s="8">
        <v>1</v>
      </c>
    </row>
  </sheetData>
  <sheetProtection selectLockedCells="1" selectUnlockedCells="1"/>
  <mergeCells count="6">
    <mergeCell ref="Z2:AA2"/>
    <mergeCell ref="D3:K3"/>
    <mergeCell ref="A1:K1"/>
    <mergeCell ref="D2:K2"/>
    <mergeCell ref="V2:W2"/>
    <mergeCell ref="X2:Y2"/>
  </mergeCells>
  <printOptions horizontalCentered="1"/>
  <pageMargins left="0.1597222222222222" right="0.19652777777777777" top="0.27569444444444446" bottom="0.9194444444444445" header="0.5118055555555555" footer="0.25972222222222224"/>
  <pageSetup horizontalDpi="300" verticalDpi="300" orientation="portrait" paperSize="9" scale="75" r:id="rId3"/>
  <headerFooter alignWithMargins="0">
    <oddFooter xml:space="preserve">&amp;C&amp;P. oldal&amp;R                                     </oddFooter>
  </headerFooter>
  <colBreaks count="1" manualBreakCount="1">
    <brk id="49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kolonics.krisztina</dc:creator>
  <cp:keywords/>
  <dc:description/>
  <cp:lastModifiedBy>kolonics.krisztina</cp:lastModifiedBy>
  <cp:lastPrinted>2015-06-24T12:37:24Z</cp:lastPrinted>
  <dcterms:created xsi:type="dcterms:W3CDTF">2015-03-02T11:14:56Z</dcterms:created>
  <dcterms:modified xsi:type="dcterms:W3CDTF">2015-06-24T12:37:24Z</dcterms:modified>
  <cp:category/>
  <cp:version/>
  <cp:contentType/>
  <cp:contentStatus/>
</cp:coreProperties>
</file>