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3" activeTab="10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</sheets>
  <definedNames/>
  <calcPr fullCalcOnLoad="1"/>
</workbook>
</file>

<file path=xl/sharedStrings.xml><?xml version="1.0" encoding="utf-8"?>
<sst xmlns="http://schemas.openxmlformats.org/spreadsheetml/2006/main" count="625" uniqueCount="308">
  <si>
    <t>Ják Község Önkormányzata</t>
  </si>
  <si>
    <t>9798 Ják, Kossuth L. u. 14.</t>
  </si>
  <si>
    <t>Előirányzat-csoportok szerinti felosztás</t>
  </si>
  <si>
    <t>1. sz. melléklet (e Ft)</t>
  </si>
  <si>
    <t>Megnevezés</t>
  </si>
  <si>
    <t>Eredeti ei.</t>
  </si>
  <si>
    <t>Módosított ei.</t>
  </si>
  <si>
    <t>Teljesítés</t>
  </si>
  <si>
    <t>I.</t>
  </si>
  <si>
    <t>Intézményi működési bevételek</t>
  </si>
  <si>
    <t>II.</t>
  </si>
  <si>
    <t>Közhatalmi bevételek összesen: (2.1+2.2)</t>
  </si>
  <si>
    <t>2.1  Iparűzési adó</t>
  </si>
  <si>
    <t>2.2  Gépjárműadó</t>
  </si>
  <si>
    <t>III.</t>
  </si>
  <si>
    <t>3.1  Önkormányzati hivatal működési támogatása</t>
  </si>
  <si>
    <t>3.2  Zöldterület-gazdálkodással kapcs. feladatok támogatása</t>
  </si>
  <si>
    <t>3.3  Közvilágítás fenntartásának támogatása</t>
  </si>
  <si>
    <t>3.4  Köztemető-fenntartás támogatása</t>
  </si>
  <si>
    <t>3.5  Közutak fenntartása támogatás</t>
  </si>
  <si>
    <t>IV.</t>
  </si>
  <si>
    <t>Központosított működési célú előirányzat: (4.1+4.2)</t>
  </si>
  <si>
    <t>4.1  Szerkezetátalakítási támogatás</t>
  </si>
  <si>
    <t>4.2  Működési célú központi támogatás</t>
  </si>
  <si>
    <t>V.</t>
  </si>
  <si>
    <t>Létalapot nyújtó szociális ellátások</t>
  </si>
  <si>
    <t>VI.</t>
  </si>
  <si>
    <t>6.1  Működési célú átvett pénzeszköz OEP</t>
  </si>
  <si>
    <t>6.2  Működési célú átvett pénzeszköz központi költségvetésből</t>
  </si>
  <si>
    <t>VII.</t>
  </si>
  <si>
    <t>Helyi önkormányzatok kiegészítő támogatása</t>
  </si>
  <si>
    <t>VIII.</t>
  </si>
  <si>
    <t>Egyéb működési bevétel</t>
  </si>
  <si>
    <t>IX.</t>
  </si>
  <si>
    <t>Likvid hitel felvétel</t>
  </si>
  <si>
    <t>X.</t>
  </si>
  <si>
    <t>XI.</t>
  </si>
  <si>
    <t>XII.</t>
  </si>
  <si>
    <t>Ebből:</t>
  </si>
  <si>
    <t>1.</t>
  </si>
  <si>
    <t>Kötelező feladat:</t>
  </si>
  <si>
    <t>2.</t>
  </si>
  <si>
    <t>Önként vállalt feladat:</t>
  </si>
  <si>
    <t>3.</t>
  </si>
  <si>
    <t>Államigazgatási feladat:</t>
  </si>
  <si>
    <t>Ják, Kossuth L. u. 14.</t>
  </si>
  <si>
    <t xml:space="preserve"> </t>
  </si>
  <si>
    <t>2. sz. melléklet e Ft</t>
  </si>
  <si>
    <t>Szakfeladat</t>
  </si>
  <si>
    <t>KOFU</t>
  </si>
  <si>
    <t>Ei. Összes bevétel</t>
  </si>
  <si>
    <t>Mód. Összes bevétel</t>
  </si>
  <si>
    <t>Telj. Összes bevétel</t>
  </si>
  <si>
    <t>Fejlesztési</t>
  </si>
  <si>
    <t>Működési</t>
  </si>
  <si>
    <t>Összesen</t>
  </si>
  <si>
    <t>Önkormányzat</t>
  </si>
  <si>
    <t>Egyéb építés</t>
  </si>
  <si>
    <t>011130</t>
  </si>
  <si>
    <t>Önk. ig. tevékenység</t>
  </si>
  <si>
    <t>064010</t>
  </si>
  <si>
    <t>Közvilágítás</t>
  </si>
  <si>
    <t>074031</t>
  </si>
  <si>
    <t>Cs. nő eü. gondozás</t>
  </si>
  <si>
    <t>041232 041233</t>
  </si>
  <si>
    <t>081041</t>
  </si>
  <si>
    <t>Sport feladat</t>
  </si>
  <si>
    <t>Önkormányzat összesen:</t>
  </si>
  <si>
    <t>KÖH</t>
  </si>
  <si>
    <t>KÖH összesen:</t>
  </si>
  <si>
    <t>KÜÉSZ</t>
  </si>
  <si>
    <t>045160</t>
  </si>
  <si>
    <t>Közutak fenntart.</t>
  </si>
  <si>
    <t>Óvod. int. étk.</t>
  </si>
  <si>
    <t>Isk. int. étk.</t>
  </si>
  <si>
    <t>Munkah. étk.</t>
  </si>
  <si>
    <t>Építményüzemeltetés</t>
  </si>
  <si>
    <t>066020</t>
  </si>
  <si>
    <t>Községgazdálkodás</t>
  </si>
  <si>
    <t>107051</t>
  </si>
  <si>
    <t xml:space="preserve">Szociális étk. </t>
  </si>
  <si>
    <t>066010</t>
  </si>
  <si>
    <t>Zöldterületek fenntart.</t>
  </si>
  <si>
    <t>Közműv. tev. t.</t>
  </si>
  <si>
    <t>013320</t>
  </si>
  <si>
    <t>Temető fenntart.</t>
  </si>
  <si>
    <t>KÜÉSZ összesen:</t>
  </si>
  <si>
    <t>Óvoda</t>
  </si>
  <si>
    <t>091110 091140</t>
  </si>
  <si>
    <t>Óvodai nev. ellátás</t>
  </si>
  <si>
    <t>Óvodai ellátás</t>
  </si>
  <si>
    <t>Működés összesen</t>
  </si>
  <si>
    <t>Községi Önkormányzat</t>
  </si>
  <si>
    <t>Ják, Kossuth Lajos utca 14.</t>
  </si>
  <si>
    <t xml:space="preserve">3. sz. melléklet </t>
  </si>
  <si>
    <t>(eFt)</t>
  </si>
  <si>
    <t>Összes kiadás</t>
  </si>
  <si>
    <t>Ei. Összes kiadás</t>
  </si>
  <si>
    <t>Mód. Összes kiadás</t>
  </si>
  <si>
    <t>Telj. Összes kiadás</t>
  </si>
  <si>
    <t>szem.</t>
  </si>
  <si>
    <t>TB.j.</t>
  </si>
  <si>
    <t>dologi</t>
  </si>
  <si>
    <t>ellátottak</t>
  </si>
  <si>
    <t>egyéb</t>
  </si>
  <si>
    <t>Önk. ig. tev.</t>
  </si>
  <si>
    <t>096010</t>
  </si>
  <si>
    <t>096020</t>
  </si>
  <si>
    <t>900080</t>
  </si>
  <si>
    <t>Fejlesztés</t>
  </si>
  <si>
    <t>Fejlesztési tartalék</t>
  </si>
  <si>
    <t>Működési tartalék</t>
  </si>
  <si>
    <t>Tartalékok összesen</t>
  </si>
  <si>
    <t>Sport pályázat önrész</t>
  </si>
  <si>
    <t>Fejlesztés összesen</t>
  </si>
  <si>
    <t xml:space="preserve">            Önkormányzat mindösszesen</t>
  </si>
  <si>
    <t>9798 Ják, Kossuth Lajos u. 14.</t>
  </si>
  <si>
    <t>Intézmények költségvetési bevételei, kiadásai és feladatellátása</t>
  </si>
  <si>
    <t>I. K Ü É S Z</t>
  </si>
  <si>
    <t>4. sz. melléklet</t>
  </si>
  <si>
    <t>adatok eFt-ban</t>
  </si>
  <si>
    <t>Bevétel</t>
  </si>
  <si>
    <t>Sorszám</t>
  </si>
  <si>
    <t>Intézményi működési bevétel</t>
  </si>
  <si>
    <t>Irányító szervtől kapott működési célú támogatás</t>
  </si>
  <si>
    <t>ebből:</t>
  </si>
  <si>
    <t>Kiadás</t>
  </si>
  <si>
    <t>I I.  S.Z Á Z S Z O R S Z É P  Ó V O D A</t>
  </si>
  <si>
    <t>I I I .  K Ö Z Ö S  Ö N K O R M Á N Y Z A T I  H I V A T A L</t>
  </si>
  <si>
    <t>Működőképességet megőrző támogatás 2013. évi maradvány</t>
  </si>
  <si>
    <t>12.2 ROP támogatás iskola felújítás</t>
  </si>
  <si>
    <t>12.3 EMVA támogatás</t>
  </si>
  <si>
    <t>12.4 Vis maior támogatás</t>
  </si>
  <si>
    <t>XIII.</t>
  </si>
  <si>
    <t>12.1 Önkormányzatok sajátos felhalmozási és tőkebevételei</t>
  </si>
  <si>
    <t>12.5 Lakásépítési támogatás visszatérülése</t>
  </si>
  <si>
    <t>12.6 Fejlesztési hitel</t>
  </si>
  <si>
    <t>12.7 Felhalmozási célú pénzeszközök átvétele lakosságtól</t>
  </si>
  <si>
    <t>3.6  Beszámítás összege</t>
  </si>
  <si>
    <t>3.7  Egyéb kötelező önkormányzati feladatok támogatása</t>
  </si>
  <si>
    <t>3.8 Óvodai nevelés támogatása</t>
  </si>
  <si>
    <t>3.9 Óvoda működési támogatása</t>
  </si>
  <si>
    <t>3.10 Finanszírozás szempontjából elismert dolgozók bértámogatása</t>
  </si>
  <si>
    <t>3.11 Gyermekétkeztetés üzemeltetési támogatása</t>
  </si>
  <si>
    <t>3.12 Hozzájárulás pénzbeli és szociális feladatokhoz</t>
  </si>
  <si>
    <t>3.13 Szociális étkeztetés támogatása</t>
  </si>
  <si>
    <t>3.14 Közművelődési feladatok támogatása</t>
  </si>
  <si>
    <t>Működési bevételek összesen: (I.+…+X.)</t>
  </si>
  <si>
    <t>Felhalmozási és tőkejellegű bevételek össz.: (12.1+…+12.7)</t>
  </si>
  <si>
    <t>Bevétel mindösszesen: (XI.+XII.)</t>
  </si>
  <si>
    <t>Önkormányzatok működési támogatása össz.:(3.1+…+3.14)</t>
  </si>
  <si>
    <t>2014. évi költségvetési bevételek</t>
  </si>
  <si>
    <t>2014. évi költségvetés bevételei szakfeladatonként</t>
  </si>
  <si>
    <t>Finansz. Műveletek</t>
  </si>
  <si>
    <t>Köz. Társ. Tev.</t>
  </si>
  <si>
    <t>Rendszeres szociális segély</t>
  </si>
  <si>
    <t>Lakásfenntartási támogatás</t>
  </si>
  <si>
    <t>Ápolási díj mélt. Alapon</t>
  </si>
  <si>
    <t>Kieg. Gyermekvédelmi tám.</t>
  </si>
  <si>
    <t>Óvodáztatási támogatás</t>
  </si>
  <si>
    <t>Önkormányzati segély</t>
  </si>
  <si>
    <t>Egyéb önk. Eseti pénz ellátás</t>
  </si>
  <si>
    <t>Közgyógyellátás</t>
  </si>
  <si>
    <t>Közcélú fogl.</t>
  </si>
  <si>
    <t>Eszköz beszerzés</t>
  </si>
  <si>
    <t>Fejlesztési hitel törl. + kamat</t>
  </si>
  <si>
    <t>Étterem vásárlás</t>
  </si>
  <si>
    <t>Árvízi helyreállítás</t>
  </si>
  <si>
    <t>Közutak fennt.</t>
  </si>
  <si>
    <t>Óvoda összesen:</t>
  </si>
  <si>
    <t>6.3. Működési célú átvett pénzeszköz (választás)</t>
  </si>
  <si>
    <t>6.4  Működési célú átvett pénzeszköz önk. (Szentpéterfa)</t>
  </si>
  <si>
    <t>6.5  Működési célú átvett pénzeszköz államháztartáson kívülről</t>
  </si>
  <si>
    <t>Átvett pénzeszközök: (6.1+…+6.5)</t>
  </si>
  <si>
    <t>Ják, Kossuth Lajos u. 14.</t>
  </si>
  <si>
    <t>Előző év</t>
  </si>
  <si>
    <t>Tárgyév</t>
  </si>
  <si>
    <t>A) Befektetett eszközök összesen</t>
  </si>
  <si>
    <t>I. Immateriális javak</t>
  </si>
  <si>
    <t>II. Tárgyi eszközök</t>
  </si>
  <si>
    <t>III. Befektetett pénzügyi eszközök</t>
  </si>
  <si>
    <t>IV. Üzemeltetésre, kezelésre átadott eszközök</t>
  </si>
  <si>
    <t>B) Forgóeszközök összesen</t>
  </si>
  <si>
    <t>I. Készletek</t>
  </si>
  <si>
    <t>II. Követelések</t>
  </si>
  <si>
    <t>III. Értékpapírok</t>
  </si>
  <si>
    <t>IV. Pénzeszközök</t>
  </si>
  <si>
    <t>V. Egyéb aktív pénzügyi elszámolások</t>
  </si>
  <si>
    <t>Eszközök összesen</t>
  </si>
  <si>
    <t>ESZKÖZÖK</t>
  </si>
  <si>
    <t>FORRÁSOK</t>
  </si>
  <si>
    <t>C) Saját tőke összesen</t>
  </si>
  <si>
    <t>Induló tőke</t>
  </si>
  <si>
    <t>Tőkeváltozások</t>
  </si>
  <si>
    <t>Értékelési tartalék</t>
  </si>
  <si>
    <t>D) Tartalékok összesen</t>
  </si>
  <si>
    <t>I. Költségvetési tartalékok</t>
  </si>
  <si>
    <t>II. Vállalkozási tartalékok</t>
  </si>
  <si>
    <t>E) Kötelezettségek összesen</t>
  </si>
  <si>
    <t>I. Hosszú lejáratú kötelezettségek</t>
  </si>
  <si>
    <t>II. Rövid lejáratú kötelezettségek</t>
  </si>
  <si>
    <t>III. Egyéb passzív pénzügyi elszámolások</t>
  </si>
  <si>
    <t>Források összesen</t>
  </si>
  <si>
    <t>Egyszerűsített mérleg 2014.</t>
  </si>
  <si>
    <t>5. sz. melléklet</t>
  </si>
  <si>
    <t>ezer Ft-ban</t>
  </si>
  <si>
    <t>Befektetett eszközök</t>
  </si>
  <si>
    <t>Forgalomképtelen</t>
  </si>
  <si>
    <t>Bruttó érték</t>
  </si>
  <si>
    <t>Elszámolt écs.</t>
  </si>
  <si>
    <t>Nettó érték</t>
  </si>
  <si>
    <t>Korlátozottan forgalomképes</t>
  </si>
  <si>
    <t>Forgalomképes</t>
  </si>
  <si>
    <t>Immateriális javak adott előleg</t>
  </si>
  <si>
    <t>Gépek, berendezések, felsz.</t>
  </si>
  <si>
    <t>Járművek</t>
  </si>
  <si>
    <t>Befejezetlen beruházások</t>
  </si>
  <si>
    <t>Ják Község Önkormányzatának 2014. évi vagyonának összetétele forgalomképesség szerint</t>
  </si>
  <si>
    <t>6. sz. melléklet</t>
  </si>
  <si>
    <t>Ingatlanok és kapcs. jogok</t>
  </si>
  <si>
    <t>Ják Község Önkormányzata 2014. évi vagyonának alakulása</t>
  </si>
  <si>
    <t>7. sz. melléklet</t>
  </si>
  <si>
    <t>Szellemi termékek</t>
  </si>
  <si>
    <t>Immateriális javakra adott előlegek</t>
  </si>
  <si>
    <t>Immateriális javak összesen</t>
  </si>
  <si>
    <t>Ingatlanok és kapcsolódó vagyoni értékű jogok</t>
  </si>
  <si>
    <t>Gépek, berendezések és felszerelések</t>
  </si>
  <si>
    <t>Beruházások, felújítások</t>
  </si>
  <si>
    <t>Tárgyi eszközök összesen</t>
  </si>
  <si>
    <t>Tartós részesedés</t>
  </si>
  <si>
    <t>Tartósan adott kölcsön</t>
  </si>
  <si>
    <t>Befektetett pénzügyi eszközök összesen</t>
  </si>
  <si>
    <t>BEFEKTETETT ESZKÖZÖK ÖSSZESEN</t>
  </si>
  <si>
    <t>Anyagok</t>
  </si>
  <si>
    <t>Készletek összesen</t>
  </si>
  <si>
    <t>Követelések áruszállításból és szolgáltatásból</t>
  </si>
  <si>
    <t>Adósok</t>
  </si>
  <si>
    <t>Egyéb követelések</t>
  </si>
  <si>
    <t>Követelések összesen</t>
  </si>
  <si>
    <t>Pénztár</t>
  </si>
  <si>
    <t>Költségvetési pénzforgalmi számlák</t>
  </si>
  <si>
    <t>Idegen pénzeszközök</t>
  </si>
  <si>
    <t>Pénzeszközök összesen</t>
  </si>
  <si>
    <t>Költségvetési aktív függő elszámolások</t>
  </si>
  <si>
    <t>Költségvetési aktív átfutó elszámolások</t>
  </si>
  <si>
    <t>Egyéb aktív pénzügyi elszámolások összesen</t>
  </si>
  <si>
    <t>FORGÓESZKÖZÖK ÖSSZESEN</t>
  </si>
  <si>
    <t>ESZKÖZÖK ÖSSZESEN</t>
  </si>
  <si>
    <t>Saját tulajdonban lévő eszközök</t>
  </si>
  <si>
    <t>Tartós tőke</t>
  </si>
  <si>
    <t>Saját tulajdonban lévő eszközök tőkeváltozása</t>
  </si>
  <si>
    <t>SAJÁT TŐKE ÖSSZESEN</t>
  </si>
  <si>
    <t>TARTALÉKOK ÖSSZESEN</t>
  </si>
  <si>
    <t>Beruházási és fejlesztési hitelek</t>
  </si>
  <si>
    <t>Működési célú hosszú lejáratú hitelek</t>
  </si>
  <si>
    <t>Egyéb hosszú lejáratú kötelezettségek</t>
  </si>
  <si>
    <t>Hosszú lejáratú kötelezettségek összesen</t>
  </si>
  <si>
    <t>Rövid lejáratú kötelezettségek összesen</t>
  </si>
  <si>
    <t>Költségvetési passzív függő elszámolások</t>
  </si>
  <si>
    <t>Költségvetésen kívüli passzív pénzügyi elszámolások</t>
  </si>
  <si>
    <t>KÖTELEZETTSÉGEK ÖSSZESEN</t>
  </si>
  <si>
    <t>FORRÁSOK ÖSSZESEN</t>
  </si>
  <si>
    <t>Záró pénzkészlet</t>
  </si>
  <si>
    <t>Forgatási célú pénzügyi műveletek egyenlege</t>
  </si>
  <si>
    <t>Egyéb aktív és passzív pü-i elszámolások összevont záróegyenlege (+,-)</t>
  </si>
  <si>
    <t>Előző években képzett tartalékok maradványa (-)</t>
  </si>
  <si>
    <t>Vállalkozási tevékenység pénzforgalmi eredménye (-)</t>
  </si>
  <si>
    <t>Tárgyévi helyesbített pénzmaradvány (1+2+3-4-5)</t>
  </si>
  <si>
    <t>Finanszírozásból származó korrekciók (+,-)</t>
  </si>
  <si>
    <t>Pénzmaradványt terhelő elvonások (+,-)</t>
  </si>
  <si>
    <t>Költségvetési pénzmaradvány (6+7+8)</t>
  </si>
  <si>
    <t>Módosított pénzmaradvány</t>
  </si>
  <si>
    <t>Egészségbizt. Alapból folyósított pénzmaradvány</t>
  </si>
  <si>
    <t>Köt.váll.-al terhelt pénzmaradvány</t>
  </si>
  <si>
    <t>Szabad pénzmaradvány</t>
  </si>
  <si>
    <t>Vállalk. tev. maradványából alaptevékenység ellátására felh. összeg</t>
  </si>
  <si>
    <t>Ktv-i pénzmaradványt külön jsz. alapján módosító tétel (+,-)</t>
  </si>
  <si>
    <t>Ják Község Önkormányzata egyszerűsített pénzmaradvány kimutatás 2014.</t>
  </si>
  <si>
    <t>8. sz. melléklet (ezer Ft)</t>
  </si>
  <si>
    <t>Létszám (fő)</t>
  </si>
  <si>
    <t>Önk. Ig. tev.</t>
  </si>
  <si>
    <t>6821</t>
  </si>
  <si>
    <t>Központi irányítás</t>
  </si>
  <si>
    <t>62212</t>
  </si>
  <si>
    <t>62213</t>
  </si>
  <si>
    <t>Közétkeztetés</t>
  </si>
  <si>
    <t>091110</t>
  </si>
  <si>
    <t>2014. évi létszám</t>
  </si>
  <si>
    <t>9. sz. melléklet</t>
  </si>
  <si>
    <t>Zöldterületek fenntartása</t>
  </si>
  <si>
    <t>Temető fenntartása</t>
  </si>
  <si>
    <t>Élelmezési tevékenység</t>
  </si>
  <si>
    <t>082091</t>
  </si>
  <si>
    <t>013350</t>
  </si>
  <si>
    <t>Tőketartozás</t>
  </si>
  <si>
    <t>Hosszú lejáratú hitelek</t>
  </si>
  <si>
    <t>Savaria Takarékszövetkezet</t>
  </si>
  <si>
    <t>Fejlesztési hitel</t>
  </si>
  <si>
    <t>Rövid lejáratú hitelek</t>
  </si>
  <si>
    <t>Fejlesztési hitelek</t>
  </si>
  <si>
    <t>MINDÖSSZESEN</t>
  </si>
  <si>
    <t>Fejlesztési hitelek 2014.</t>
  </si>
  <si>
    <t>10. sz. melléklet</t>
  </si>
  <si>
    <t>20 000 eFt</t>
  </si>
  <si>
    <t>9 348 eFt</t>
  </si>
  <si>
    <t>29 348 eFt</t>
  </si>
  <si>
    <t>2014. évi költségvetés kiadásai szakfeladatonként</t>
  </si>
  <si>
    <t>2014.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</si>
</sst>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#,##0_ ;\-#,##0\ "/>
    <numFmt numFmtId="166" formatCode="0.0"/>
    <numFmt numFmtId="167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u val="single"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u val="single"/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8" borderId="7" applyNumberFormat="0" applyFont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362">
    <xf numFmtId="0" fontId="0" fillId="0" borderId="0" xfId="0" applyFont="1" applyAlignment="1">
      <alignment/>
    </xf>
    <xf numFmtId="0" fontId="52" fillId="0" borderId="0" xfId="54" applyFont="1">
      <alignment/>
      <protection/>
    </xf>
    <xf numFmtId="0" fontId="53" fillId="0" borderId="0" xfId="54" applyFont="1">
      <alignment/>
      <protection/>
    </xf>
    <xf numFmtId="0" fontId="53" fillId="0" borderId="0" xfId="54" applyFont="1" applyAlignment="1">
      <alignment horizontal="right"/>
      <protection/>
    </xf>
    <xf numFmtId="0" fontId="52" fillId="0" borderId="0" xfId="54" applyFont="1" applyAlignment="1">
      <alignment horizontal="center"/>
      <protection/>
    </xf>
    <xf numFmtId="0" fontId="53" fillId="0" borderId="0" xfId="54" applyFont="1" applyAlignment="1">
      <alignment horizontal="center"/>
      <protection/>
    </xf>
    <xf numFmtId="0" fontId="53" fillId="0" borderId="10" xfId="54" applyFont="1" applyBorder="1">
      <alignment/>
      <protection/>
    </xf>
    <xf numFmtId="0" fontId="52" fillId="0" borderId="10" xfId="54" applyFont="1" applyBorder="1" applyAlignment="1">
      <alignment horizontal="center"/>
      <protection/>
    </xf>
    <xf numFmtId="0" fontId="54" fillId="16" borderId="10" xfId="54" applyFont="1" applyFill="1" applyBorder="1">
      <alignment/>
      <protection/>
    </xf>
    <xf numFmtId="164" fontId="54" fillId="16" borderId="10" xfId="54" applyNumberFormat="1" applyFont="1" applyFill="1" applyBorder="1" applyAlignment="1">
      <alignment horizontal="right"/>
      <protection/>
    </xf>
    <xf numFmtId="0" fontId="54" fillId="16" borderId="10" xfId="54" applyFont="1" applyFill="1" applyBorder="1" applyAlignment="1">
      <alignment horizontal="center"/>
      <protection/>
    </xf>
    <xf numFmtId="0" fontId="54" fillId="33" borderId="10" xfId="54" applyFont="1" applyFill="1" applyBorder="1">
      <alignment/>
      <protection/>
    </xf>
    <xf numFmtId="164" fontId="54" fillId="33" borderId="10" xfId="54" applyNumberFormat="1" applyFont="1" applyFill="1" applyBorder="1" applyAlignment="1">
      <alignment horizontal="right"/>
      <protection/>
    </xf>
    <xf numFmtId="0" fontId="54" fillId="33" borderId="10" xfId="54" applyFont="1" applyFill="1" applyBorder="1" applyAlignment="1">
      <alignment horizontal="center"/>
      <protection/>
    </xf>
    <xf numFmtId="16" fontId="52" fillId="0" borderId="10" xfId="54" applyNumberFormat="1" applyFont="1" applyBorder="1">
      <alignment/>
      <protection/>
    </xf>
    <xf numFmtId="3" fontId="52" fillId="0" borderId="10" xfId="54" applyNumberFormat="1" applyFont="1" applyBorder="1" applyAlignment="1">
      <alignment horizontal="center"/>
      <protection/>
    </xf>
    <xf numFmtId="0" fontId="52" fillId="0" borderId="10" xfId="54" applyFont="1" applyBorder="1">
      <alignment/>
      <protection/>
    </xf>
    <xf numFmtId="3" fontId="54" fillId="33" borderId="10" xfId="54" applyNumberFormat="1" applyFont="1" applyFill="1" applyBorder="1" applyAlignment="1">
      <alignment horizontal="center"/>
      <protection/>
    </xf>
    <xf numFmtId="165" fontId="54" fillId="33" borderId="10" xfId="54" applyNumberFormat="1" applyFont="1" applyFill="1" applyBorder="1" applyAlignment="1">
      <alignment horizontal="center"/>
      <protection/>
    </xf>
    <xf numFmtId="3" fontId="3" fillId="16" borderId="10" xfId="54" applyNumberFormat="1" applyFont="1" applyFill="1" applyBorder="1" applyAlignment="1">
      <alignment horizontal="center"/>
      <protection/>
    </xf>
    <xf numFmtId="0" fontId="55" fillId="14" borderId="10" xfId="54" applyFont="1" applyFill="1" applyBorder="1">
      <alignment/>
      <protection/>
    </xf>
    <xf numFmtId="3" fontId="55" fillId="14" borderId="10" xfId="54" applyNumberFormat="1" applyFont="1" applyFill="1" applyBorder="1" applyAlignment="1">
      <alignment horizontal="center"/>
      <protection/>
    </xf>
    <xf numFmtId="164" fontId="55" fillId="14" borderId="10" xfId="54" applyNumberFormat="1" applyFont="1" applyFill="1" applyBorder="1" applyAlignment="1">
      <alignment horizontal="right"/>
      <protection/>
    </xf>
    <xf numFmtId="0" fontId="56" fillId="15" borderId="11" xfId="54" applyFont="1" applyFill="1" applyBorder="1">
      <alignment/>
      <protection/>
    </xf>
    <xf numFmtId="3" fontId="56" fillId="15" borderId="11" xfId="54" applyNumberFormat="1" applyFont="1" applyFill="1" applyBorder="1" applyAlignment="1">
      <alignment horizontal="center"/>
      <protection/>
    </xf>
    <xf numFmtId="0" fontId="52" fillId="0" borderId="10" xfId="54" applyFont="1" applyBorder="1" applyAlignment="1">
      <alignment/>
      <protection/>
    </xf>
    <xf numFmtId="0" fontId="52" fillId="9" borderId="10" xfId="54" applyFont="1" applyFill="1" applyBorder="1" applyAlignment="1">
      <alignment/>
      <protection/>
    </xf>
    <xf numFmtId="0" fontId="52" fillId="9" borderId="12" xfId="54" applyFont="1" applyFill="1" applyBorder="1">
      <alignment/>
      <protection/>
    </xf>
    <xf numFmtId="3" fontId="54" fillId="9" borderId="13" xfId="54" applyNumberFormat="1" applyFont="1" applyFill="1" applyBorder="1" applyAlignment="1">
      <alignment horizontal="center"/>
      <protection/>
    </xf>
    <xf numFmtId="0" fontId="52" fillId="25" borderId="10" xfId="54" applyFont="1" applyFill="1" applyBorder="1" applyAlignment="1">
      <alignment/>
      <protection/>
    </xf>
    <xf numFmtId="0" fontId="52" fillId="17" borderId="14" xfId="54" applyFont="1" applyFill="1" applyBorder="1">
      <alignment/>
      <protection/>
    </xf>
    <xf numFmtId="0" fontId="54" fillId="17" borderId="10" xfId="54" applyFont="1" applyFill="1" applyBorder="1" applyAlignment="1">
      <alignment horizontal="center"/>
      <protection/>
    </xf>
    <xf numFmtId="0" fontId="52" fillId="25" borderId="14" xfId="54" applyFont="1" applyFill="1" applyBorder="1">
      <alignment/>
      <protection/>
    </xf>
    <xf numFmtId="3" fontId="54" fillId="25" borderId="10" xfId="54" applyNumberFormat="1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right" vertical="justify"/>
    </xf>
    <xf numFmtId="0" fontId="4" fillId="0" borderId="16" xfId="0" applyFont="1" applyBorder="1" applyAlignment="1">
      <alignment horizontal="right" vertical="justify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justify"/>
    </xf>
    <xf numFmtId="0" fontId="4" fillId="0" borderId="15" xfId="0" applyFont="1" applyBorder="1" applyAlignment="1">
      <alignment vertical="justify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34" borderId="10" xfId="0" applyFont="1" applyFill="1" applyBorder="1" applyAlignment="1">
      <alignment/>
    </xf>
    <xf numFmtId="49" fontId="4" fillId="34" borderId="14" xfId="0" applyNumberFormat="1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 vertical="justify"/>
    </xf>
    <xf numFmtId="0" fontId="5" fillId="34" borderId="10" xfId="0" applyFont="1" applyFill="1" applyBorder="1" applyAlignment="1">
      <alignment vertical="center"/>
    </xf>
    <xf numFmtId="0" fontId="5" fillId="34" borderId="17" xfId="0" applyFont="1" applyFill="1" applyBorder="1" applyAlignment="1">
      <alignment/>
    </xf>
    <xf numFmtId="49" fontId="4" fillId="0" borderId="14" xfId="0" applyNumberFormat="1" applyFont="1" applyBorder="1" applyAlignment="1">
      <alignment/>
    </xf>
    <xf numFmtId="0" fontId="5" fillId="34" borderId="10" xfId="0" applyFont="1" applyFill="1" applyBorder="1" applyAlignment="1">
      <alignment/>
    </xf>
    <xf numFmtId="49" fontId="5" fillId="34" borderId="14" xfId="0" applyNumberFormat="1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5" fillId="34" borderId="10" xfId="0" applyFont="1" applyFill="1" applyBorder="1" applyAlignment="1">
      <alignment horizontal="right"/>
    </xf>
    <xf numFmtId="0" fontId="5" fillId="34" borderId="14" xfId="0" applyFont="1" applyFill="1" applyBorder="1" applyAlignment="1">
      <alignment horizontal="right"/>
    </xf>
    <xf numFmtId="0" fontId="5" fillId="34" borderId="15" xfId="0" applyFont="1" applyFill="1" applyBorder="1" applyAlignment="1">
      <alignment horizontal="right"/>
    </xf>
    <xf numFmtId="0" fontId="4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49" fontId="6" fillId="35" borderId="20" xfId="0" applyNumberFormat="1" applyFont="1" applyFill="1" applyBorder="1" applyAlignment="1">
      <alignment/>
    </xf>
    <xf numFmtId="0" fontId="5" fillId="35" borderId="20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justify"/>
    </xf>
    <xf numFmtId="0" fontId="4" fillId="0" borderId="16" xfId="0" applyFont="1" applyBorder="1" applyAlignment="1">
      <alignment horizontal="center" vertical="justify"/>
    </xf>
    <xf numFmtId="0" fontId="4" fillId="0" borderId="16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49" fontId="4" fillId="34" borderId="14" xfId="0" applyNumberFormat="1" applyFont="1" applyFill="1" applyBorder="1" applyAlignment="1">
      <alignment horizontal="center"/>
    </xf>
    <xf numFmtId="0" fontId="4" fillId="0" borderId="22" xfId="0" applyFont="1" applyBorder="1" applyAlignment="1">
      <alignment/>
    </xf>
    <xf numFmtId="49" fontId="5" fillId="34" borderId="14" xfId="0" applyNumberFormat="1" applyFont="1" applyFill="1" applyBorder="1" applyAlignment="1">
      <alignment horizontal="center"/>
    </xf>
    <xf numFmtId="0" fontId="4" fillId="35" borderId="22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49" fontId="6" fillId="35" borderId="14" xfId="0" applyNumberFormat="1" applyFont="1" applyFill="1" applyBorder="1" applyAlignment="1">
      <alignment horizontal="center"/>
    </xf>
    <xf numFmtId="0" fontId="5" fillId="35" borderId="14" xfId="0" applyFont="1" applyFill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0" fontId="0" fillId="0" borderId="23" xfId="0" applyBorder="1" applyAlignment="1">
      <alignment/>
    </xf>
    <xf numFmtId="0" fontId="2" fillId="0" borderId="23" xfId="0" applyFont="1" applyBorder="1" applyAlignment="1">
      <alignment/>
    </xf>
    <xf numFmtId="0" fontId="4" fillId="36" borderId="10" xfId="0" applyFont="1" applyFill="1" applyBorder="1" applyAlignment="1">
      <alignment/>
    </xf>
    <xf numFmtId="49" fontId="4" fillId="36" borderId="10" xfId="0" applyNumberFormat="1" applyFont="1" applyFill="1" applyBorder="1" applyAlignment="1">
      <alignment horizontal="center"/>
    </xf>
    <xf numFmtId="0" fontId="2" fillId="36" borderId="23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4" xfId="0" applyNumberFormat="1" applyFont="1" applyFill="1" applyBorder="1" applyAlignment="1">
      <alignment horizontal="center"/>
    </xf>
    <xf numFmtId="0" fontId="4" fillId="35" borderId="14" xfId="0" applyFont="1" applyFill="1" applyBorder="1" applyAlignment="1">
      <alignment/>
    </xf>
    <xf numFmtId="0" fontId="4" fillId="37" borderId="18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wrapText="1"/>
    </xf>
    <xf numFmtId="0" fontId="4" fillId="38" borderId="19" xfId="0" applyFont="1" applyFill="1" applyBorder="1" applyAlignment="1">
      <alignment/>
    </xf>
    <xf numFmtId="0" fontId="5" fillId="38" borderId="24" xfId="0" applyFont="1" applyFill="1" applyBorder="1" applyAlignment="1">
      <alignment/>
    </xf>
    <xf numFmtId="0" fontId="5" fillId="38" borderId="18" xfId="0" applyFont="1" applyFill="1" applyBorder="1" applyAlignment="1">
      <alignment/>
    </xf>
    <xf numFmtId="0" fontId="5" fillId="38" borderId="19" xfId="0" applyFont="1" applyFill="1" applyBorder="1" applyAlignment="1">
      <alignment/>
    </xf>
    <xf numFmtId="0" fontId="9" fillId="0" borderId="0" xfId="0" applyFont="1" applyAlignment="1">
      <alignment/>
    </xf>
    <xf numFmtId="0" fontId="2" fillId="9" borderId="25" xfId="0" applyFont="1" applyFill="1" applyBorder="1" applyAlignment="1">
      <alignment/>
    </xf>
    <xf numFmtId="0" fontId="0" fillId="9" borderId="25" xfId="0" applyFill="1" applyBorder="1" applyAlignment="1">
      <alignment/>
    </xf>
    <xf numFmtId="0" fontId="0" fillId="9" borderId="26" xfId="0" applyFill="1" applyBorder="1" applyAlignment="1">
      <alignment/>
    </xf>
    <xf numFmtId="0" fontId="3" fillId="9" borderId="27" xfId="0" applyFont="1" applyFill="1" applyBorder="1" applyAlignment="1">
      <alignment/>
    </xf>
    <xf numFmtId="0" fontId="0" fillId="9" borderId="27" xfId="0" applyFill="1" applyBorder="1" applyAlignment="1">
      <alignment/>
    </xf>
    <xf numFmtId="0" fontId="2" fillId="17" borderId="22" xfId="0" applyFont="1" applyFill="1" applyBorder="1" applyAlignment="1">
      <alignment/>
    </xf>
    <xf numFmtId="0" fontId="0" fillId="17" borderId="22" xfId="0" applyFill="1" applyBorder="1" applyAlignment="1">
      <alignment/>
    </xf>
    <xf numFmtId="0" fontId="0" fillId="17" borderId="10" xfId="0" applyFill="1" applyBorder="1" applyAlignment="1">
      <alignment/>
    </xf>
    <xf numFmtId="0" fontId="3" fillId="17" borderId="15" xfId="0" applyFont="1" applyFill="1" applyBorder="1" applyAlignment="1">
      <alignment/>
    </xf>
    <xf numFmtId="0" fontId="0" fillId="17" borderId="15" xfId="0" applyFill="1" applyBorder="1" applyAlignment="1">
      <alignment/>
    </xf>
    <xf numFmtId="0" fontId="2" fillId="25" borderId="18" xfId="0" applyFont="1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9" xfId="0" applyFill="1" applyBorder="1" applyAlignment="1">
      <alignment/>
    </xf>
    <xf numFmtId="0" fontId="3" fillId="25" borderId="24" xfId="0" applyFont="1" applyFill="1" applyBorder="1" applyAlignment="1">
      <alignment/>
    </xf>
    <xf numFmtId="0" fontId="0" fillId="25" borderId="24" xfId="0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 horizontal="right" vertical="justify"/>
    </xf>
    <xf numFmtId="0" fontId="5" fillId="34" borderId="19" xfId="0" applyFont="1" applyFill="1" applyBorder="1" applyAlignment="1">
      <alignment/>
    </xf>
    <xf numFmtId="49" fontId="5" fillId="34" borderId="20" xfId="0" applyNumberFormat="1" applyFont="1" applyFill="1" applyBorder="1" applyAlignment="1">
      <alignment horizontal="center"/>
    </xf>
    <xf numFmtId="0" fontId="5" fillId="34" borderId="28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24" xfId="0" applyFont="1" applyFill="1" applyBorder="1" applyAlignment="1">
      <alignment/>
    </xf>
    <xf numFmtId="0" fontId="3" fillId="9" borderId="25" xfId="0" applyFont="1" applyFill="1" applyBorder="1" applyAlignment="1">
      <alignment/>
    </xf>
    <xf numFmtId="0" fontId="2" fillId="9" borderId="26" xfId="0" applyFont="1" applyFill="1" applyBorder="1" applyAlignment="1">
      <alignment/>
    </xf>
    <xf numFmtId="0" fontId="2" fillId="9" borderId="27" xfId="0" applyFont="1" applyFill="1" applyBorder="1" applyAlignment="1">
      <alignment/>
    </xf>
    <xf numFmtId="0" fontId="3" fillId="17" borderId="22" xfId="0" applyFont="1" applyFill="1" applyBorder="1" applyAlignment="1">
      <alignment/>
    </xf>
    <xf numFmtId="0" fontId="2" fillId="17" borderId="10" xfId="0" applyFont="1" applyFill="1" applyBorder="1" applyAlignment="1">
      <alignment/>
    </xf>
    <xf numFmtId="0" fontId="2" fillId="17" borderId="15" xfId="0" applyFont="1" applyFill="1" applyBorder="1" applyAlignment="1">
      <alignment/>
    </xf>
    <xf numFmtId="0" fontId="3" fillId="25" borderId="18" xfId="0" applyFont="1" applyFill="1" applyBorder="1" applyAlignment="1">
      <alignment/>
    </xf>
    <xf numFmtId="0" fontId="2" fillId="25" borderId="19" xfId="0" applyFont="1" applyFill="1" applyBorder="1" applyAlignment="1">
      <alignment/>
    </xf>
    <xf numFmtId="0" fontId="2" fillId="25" borderId="24" xfId="0" applyFont="1" applyFill="1" applyBorder="1" applyAlignment="1">
      <alignment/>
    </xf>
    <xf numFmtId="0" fontId="4" fillId="0" borderId="17" xfId="0" applyFont="1" applyFill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5" fillId="34" borderId="18" xfId="0" applyFont="1" applyFill="1" applyBorder="1" applyAlignment="1">
      <alignment/>
    </xf>
    <xf numFmtId="0" fontId="5" fillId="34" borderId="24" xfId="0" applyFont="1" applyFill="1" applyBorder="1" applyAlignment="1">
      <alignment/>
    </xf>
    <xf numFmtId="0" fontId="0" fillId="0" borderId="10" xfId="0" applyBorder="1" applyAlignment="1">
      <alignment/>
    </xf>
    <xf numFmtId="0" fontId="57" fillId="0" borderId="10" xfId="0" applyFont="1" applyBorder="1" applyAlignment="1">
      <alignment/>
    </xf>
    <xf numFmtId="0" fontId="57" fillId="0" borderId="23" xfId="0" applyFont="1" applyBorder="1" applyAlignment="1">
      <alignment/>
    </xf>
    <xf numFmtId="0" fontId="5" fillId="34" borderId="16" xfId="0" applyFont="1" applyFill="1" applyBorder="1" applyAlignment="1">
      <alignment vertical="center"/>
    </xf>
    <xf numFmtId="0" fontId="5" fillId="34" borderId="22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34" borderId="16" xfId="0" applyFont="1" applyFill="1" applyBorder="1" applyAlignment="1">
      <alignment vertical="center"/>
    </xf>
    <xf numFmtId="0" fontId="5" fillId="34" borderId="22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0" fontId="5" fillId="39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5" fillId="35" borderId="22" xfId="0" applyFont="1" applyFill="1" applyBorder="1" applyAlignment="1">
      <alignment vertical="center"/>
    </xf>
    <xf numFmtId="0" fontId="4" fillId="40" borderId="22" xfId="0" applyFont="1" applyFill="1" applyBorder="1" applyAlignment="1">
      <alignment vertical="center"/>
    </xf>
    <xf numFmtId="0" fontId="4" fillId="0" borderId="29" xfId="0" applyFont="1" applyBorder="1" applyAlignment="1">
      <alignment horizontal="right" vertical="center"/>
    </xf>
    <xf numFmtId="0" fontId="4" fillId="36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horizontal="right" vertical="center"/>
    </xf>
    <xf numFmtId="0" fontId="4" fillId="36" borderId="16" xfId="0" applyFont="1" applyFill="1" applyBorder="1" applyAlignment="1">
      <alignment horizontal="right" vertical="center"/>
    </xf>
    <xf numFmtId="0" fontId="4" fillId="36" borderId="22" xfId="0" applyFont="1" applyFill="1" applyBorder="1" applyAlignment="1">
      <alignment vertical="center"/>
    </xf>
    <xf numFmtId="0" fontId="4" fillId="36" borderId="15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5" fillId="35" borderId="16" xfId="0" applyFont="1" applyFill="1" applyBorder="1" applyAlignment="1">
      <alignment vertical="center"/>
    </xf>
    <xf numFmtId="0" fontId="5" fillId="35" borderId="15" xfId="0" applyFont="1" applyFill="1" applyBorder="1" applyAlignment="1">
      <alignment vertical="center"/>
    </xf>
    <xf numFmtId="0" fontId="5" fillId="37" borderId="19" xfId="0" applyFont="1" applyFill="1" applyBorder="1" applyAlignment="1">
      <alignment vertical="center"/>
    </xf>
    <xf numFmtId="0" fontId="5" fillId="37" borderId="30" xfId="0" applyFont="1" applyFill="1" applyBorder="1" applyAlignment="1">
      <alignment vertical="center"/>
    </xf>
    <xf numFmtId="0" fontId="5" fillId="37" borderId="18" xfId="0" applyFont="1" applyFill="1" applyBorder="1" applyAlignment="1">
      <alignment vertical="center"/>
    </xf>
    <xf numFmtId="0" fontId="5" fillId="37" borderId="24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9" borderId="25" xfId="0" applyFont="1" applyFill="1" applyBorder="1" applyAlignment="1">
      <alignment vertical="center"/>
    </xf>
    <xf numFmtId="0" fontId="4" fillId="9" borderId="31" xfId="0" applyFont="1" applyFill="1" applyBorder="1" applyAlignment="1">
      <alignment vertical="center"/>
    </xf>
    <xf numFmtId="0" fontId="5" fillId="17" borderId="22" xfId="0" applyFont="1" applyFill="1" applyBorder="1" applyAlignment="1">
      <alignment vertical="center"/>
    </xf>
    <xf numFmtId="0" fontId="4" fillId="17" borderId="14" xfId="0" applyFont="1" applyFill="1" applyBorder="1" applyAlignment="1">
      <alignment vertical="center"/>
    </xf>
    <xf numFmtId="0" fontId="4" fillId="17" borderId="10" xfId="0" applyFont="1" applyFill="1" applyBorder="1" applyAlignment="1">
      <alignment vertical="center"/>
    </xf>
    <xf numFmtId="0" fontId="4" fillId="17" borderId="15" xfId="0" applyFont="1" applyFill="1" applyBorder="1" applyAlignment="1">
      <alignment vertical="center"/>
    </xf>
    <xf numFmtId="0" fontId="5" fillId="25" borderId="18" xfId="0" applyFont="1" applyFill="1" applyBorder="1" applyAlignment="1">
      <alignment vertical="center"/>
    </xf>
    <xf numFmtId="0" fontId="4" fillId="25" borderId="20" xfId="0" applyFont="1" applyFill="1" applyBorder="1" applyAlignment="1">
      <alignment vertical="center"/>
    </xf>
    <xf numFmtId="3" fontId="54" fillId="16" borderId="10" xfId="54" applyNumberFormat="1" applyFont="1" applyFill="1" applyBorder="1" applyAlignment="1">
      <alignment horizontal="center"/>
      <protection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40" borderId="2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0" fillId="0" borderId="0" xfId="0" applyFont="1" applyAlignment="1">
      <alignment/>
    </xf>
    <xf numFmtId="0" fontId="4" fillId="9" borderId="32" xfId="0" applyFont="1" applyFill="1" applyBorder="1" applyAlignment="1">
      <alignment vertical="center"/>
    </xf>
    <xf numFmtId="0" fontId="4" fillId="17" borderId="17" xfId="0" applyFont="1" applyFill="1" applyBorder="1" applyAlignment="1">
      <alignment vertical="center"/>
    </xf>
    <xf numFmtId="0" fontId="4" fillId="25" borderId="28" xfId="0" applyFont="1" applyFill="1" applyBorder="1" applyAlignment="1">
      <alignment vertic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3" fontId="58" fillId="0" borderId="0" xfId="0" applyNumberFormat="1" applyFont="1" applyAlignment="1">
      <alignment/>
    </xf>
    <xf numFmtId="3" fontId="59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3" fontId="0" fillId="0" borderId="10" xfId="0" applyNumberFormat="1" applyBorder="1" applyAlignment="1">
      <alignment/>
    </xf>
    <xf numFmtId="0" fontId="48" fillId="0" borderId="0" xfId="0" applyFont="1" applyAlignment="1">
      <alignment/>
    </xf>
    <xf numFmtId="3" fontId="59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0" fillId="0" borderId="34" xfId="0" applyBorder="1" applyAlignment="1">
      <alignment horizontal="right" vertical="center"/>
    </xf>
    <xf numFmtId="49" fontId="4" fillId="0" borderId="22" xfId="0" applyNumberFormat="1" applyFont="1" applyBorder="1" applyAlignment="1">
      <alignment horizontal="center"/>
    </xf>
    <xf numFmtId="0" fontId="0" fillId="0" borderId="15" xfId="0" applyBorder="1" applyAlignment="1">
      <alignment horizontal="right" vertical="center"/>
    </xf>
    <xf numFmtId="49" fontId="5" fillId="34" borderId="22" xfId="0" applyNumberFormat="1" applyFont="1" applyFill="1" applyBorder="1" applyAlignment="1">
      <alignment horizontal="center"/>
    </xf>
    <xf numFmtId="166" fontId="3" fillId="34" borderId="15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3" fillId="34" borderId="15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6" fillId="35" borderId="18" xfId="0" applyNumberFormat="1" applyFont="1" applyFill="1" applyBorder="1" applyAlignment="1">
      <alignment horizontal="center"/>
    </xf>
    <xf numFmtId="0" fontId="5" fillId="35" borderId="19" xfId="0" applyFont="1" applyFill="1" applyBorder="1" applyAlignment="1">
      <alignment/>
    </xf>
    <xf numFmtId="167" fontId="3" fillId="35" borderId="24" xfId="0" applyNumberFormat="1" applyFont="1" applyFill="1" applyBorder="1" applyAlignment="1">
      <alignment/>
    </xf>
    <xf numFmtId="0" fontId="61" fillId="0" borderId="0" xfId="0" applyFont="1" applyAlignment="1">
      <alignment/>
    </xf>
    <xf numFmtId="3" fontId="54" fillId="17" borderId="10" xfId="54" applyNumberFormat="1" applyFont="1" applyFill="1" applyBorder="1" applyAlignment="1">
      <alignment horizontal="center"/>
      <protection/>
    </xf>
    <xf numFmtId="0" fontId="48" fillId="9" borderId="27" xfId="0" applyFont="1" applyFill="1" applyBorder="1" applyAlignment="1">
      <alignment/>
    </xf>
    <xf numFmtId="0" fontId="48" fillId="17" borderId="15" xfId="0" applyFont="1" applyFill="1" applyBorder="1" applyAlignment="1">
      <alignment/>
    </xf>
    <xf numFmtId="0" fontId="48" fillId="25" borderId="24" xfId="0" applyFont="1" applyFill="1" applyBorder="1" applyAlignment="1">
      <alignment/>
    </xf>
    <xf numFmtId="0" fontId="48" fillId="9" borderId="25" xfId="0" applyFont="1" applyFill="1" applyBorder="1" applyAlignment="1">
      <alignment/>
    </xf>
    <xf numFmtId="0" fontId="48" fillId="17" borderId="22" xfId="0" applyFont="1" applyFill="1" applyBorder="1" applyAlignment="1">
      <alignment/>
    </xf>
    <xf numFmtId="0" fontId="48" fillId="25" borderId="18" xfId="0" applyFont="1" applyFill="1" applyBorder="1" applyAlignment="1">
      <alignment/>
    </xf>
    <xf numFmtId="0" fontId="52" fillId="0" borderId="11" xfId="54" applyFont="1" applyBorder="1" applyAlignment="1">
      <alignment horizontal="center"/>
      <protection/>
    </xf>
    <xf numFmtId="0" fontId="52" fillId="0" borderId="35" xfId="54" applyFont="1" applyBorder="1" applyAlignment="1">
      <alignment horizontal="center"/>
      <protection/>
    </xf>
    <xf numFmtId="0" fontId="52" fillId="0" borderId="13" xfId="54" applyFont="1" applyBorder="1" applyAlignment="1">
      <alignment horizontal="center"/>
      <protection/>
    </xf>
    <xf numFmtId="0" fontId="52" fillId="0" borderId="29" xfId="54" applyFont="1" applyBorder="1" applyAlignment="1">
      <alignment horizontal="left"/>
      <protection/>
    </xf>
    <xf numFmtId="0" fontId="54" fillId="0" borderId="0" xfId="54" applyFont="1" applyAlignment="1">
      <alignment horizontal="center"/>
      <protection/>
    </xf>
    <xf numFmtId="0" fontId="53" fillId="0" borderId="0" xfId="54" applyFont="1" applyAlignment="1">
      <alignment horizontal="center"/>
      <protection/>
    </xf>
    <xf numFmtId="0" fontId="52" fillId="0" borderId="0" xfId="54" applyFont="1" applyAlignment="1">
      <alignment horizontal="center"/>
      <protection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34" borderId="36" xfId="0" applyFont="1" applyFill="1" applyBorder="1" applyAlignment="1">
      <alignment horizontal="center" vertical="center" textRotation="90" wrapText="1"/>
    </xf>
    <xf numFmtId="0" fontId="4" fillId="34" borderId="37" xfId="0" applyFont="1" applyFill="1" applyBorder="1" applyAlignment="1">
      <alignment horizontal="center" vertical="center" textRotation="90" wrapText="1"/>
    </xf>
    <xf numFmtId="0" fontId="4" fillId="34" borderId="33" xfId="0" applyFont="1" applyFill="1" applyBorder="1" applyAlignment="1">
      <alignment horizontal="center" vertical="center" textRotation="90" wrapText="1"/>
    </xf>
    <xf numFmtId="0" fontId="4" fillId="34" borderId="37" xfId="0" applyFont="1" applyFill="1" applyBorder="1" applyAlignment="1">
      <alignment horizontal="center" vertical="center" textRotation="90"/>
    </xf>
    <xf numFmtId="0" fontId="4" fillId="34" borderId="33" xfId="0" applyFont="1" applyFill="1" applyBorder="1" applyAlignment="1">
      <alignment horizontal="center" vertical="center" textRotation="90"/>
    </xf>
    <xf numFmtId="0" fontId="4" fillId="34" borderId="36" xfId="0" applyFont="1" applyFill="1" applyBorder="1" applyAlignment="1">
      <alignment horizontal="center" vertical="center" textRotation="41"/>
    </xf>
    <xf numFmtId="0" fontId="4" fillId="34" borderId="33" xfId="0" applyFont="1" applyFill="1" applyBorder="1" applyAlignment="1">
      <alignment horizontal="center" vertical="center" textRotation="4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4" fillId="0" borderId="38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5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41" xfId="0" applyFont="1" applyBorder="1" applyAlignment="1">
      <alignment horizontal="center"/>
    </xf>
    <xf numFmtId="0" fontId="0" fillId="17" borderId="22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49" fontId="4" fillId="17" borderId="10" xfId="0" applyNumberFormat="1" applyFont="1" applyFill="1" applyBorder="1" applyAlignment="1">
      <alignment horizontal="center"/>
    </xf>
    <xf numFmtId="49" fontId="4" fillId="17" borderId="15" xfId="0" applyNumberFormat="1" applyFont="1" applyFill="1" applyBorder="1" applyAlignment="1">
      <alignment horizontal="center"/>
    </xf>
    <xf numFmtId="0" fontId="0" fillId="25" borderId="18" xfId="0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49" fontId="4" fillId="25" borderId="19" xfId="0" applyNumberFormat="1" applyFont="1" applyFill="1" applyBorder="1" applyAlignment="1">
      <alignment horizontal="center"/>
    </xf>
    <xf numFmtId="49" fontId="4" fillId="25" borderId="24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 vertical="center" textRotation="90"/>
    </xf>
    <xf numFmtId="0" fontId="4" fillId="34" borderId="36" xfId="0" applyFont="1" applyFill="1" applyBorder="1" applyAlignment="1">
      <alignment horizontal="center" vertical="center" textRotation="90"/>
    </xf>
    <xf numFmtId="0" fontId="6" fillId="37" borderId="30" xfId="0" applyFont="1" applyFill="1" applyBorder="1" applyAlignment="1">
      <alignment/>
    </xf>
    <xf numFmtId="0" fontId="6" fillId="37" borderId="42" xfId="0" applyFont="1" applyFill="1" applyBorder="1" applyAlignment="1">
      <alignment/>
    </xf>
    <xf numFmtId="0" fontId="7" fillId="37" borderId="20" xfId="0" applyFont="1" applyFill="1" applyBorder="1" applyAlignment="1">
      <alignment/>
    </xf>
    <xf numFmtId="0" fontId="0" fillId="9" borderId="25" xfId="0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49" fontId="4" fillId="9" borderId="26" xfId="0" applyNumberFormat="1" applyFont="1" applyFill="1" applyBorder="1" applyAlignment="1">
      <alignment horizontal="center"/>
    </xf>
    <xf numFmtId="49" fontId="4" fillId="9" borderId="2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38" borderId="22" xfId="0" applyFont="1" applyFill="1" applyBorder="1" applyAlignment="1">
      <alignment horizontal="center" vertical="center" textRotation="90"/>
    </xf>
    <xf numFmtId="0" fontId="4" fillId="38" borderId="18" xfId="0" applyFont="1" applyFill="1" applyBorder="1" applyAlignment="1">
      <alignment horizontal="center" vertical="center" textRotation="90"/>
    </xf>
    <xf numFmtId="0" fontId="2" fillId="9" borderId="43" xfId="0" applyFont="1" applyFill="1" applyBorder="1" applyAlignment="1">
      <alignment horizontal="left"/>
    </xf>
    <xf numFmtId="0" fontId="0" fillId="9" borderId="32" xfId="0" applyFill="1" applyBorder="1" applyAlignment="1">
      <alignment horizontal="left"/>
    </xf>
    <xf numFmtId="0" fontId="2" fillId="17" borderId="16" xfId="0" applyFont="1" applyFill="1" applyBorder="1" applyAlignment="1">
      <alignment horizontal="left"/>
    </xf>
    <xf numFmtId="0" fontId="0" fillId="17" borderId="17" xfId="0" applyFill="1" applyBorder="1" applyAlignment="1">
      <alignment horizontal="left"/>
    </xf>
    <xf numFmtId="0" fontId="2" fillId="25" borderId="30" xfId="0" applyFont="1" applyFill="1" applyBorder="1" applyAlignment="1">
      <alignment horizontal="left"/>
    </xf>
    <xf numFmtId="0" fontId="0" fillId="25" borderId="28" xfId="0" applyFill="1" applyBorder="1" applyAlignment="1">
      <alignment horizontal="left"/>
    </xf>
    <xf numFmtId="0" fontId="4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4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4" fillId="34" borderId="45" xfId="0" applyFont="1" applyFill="1" applyBorder="1" applyAlignment="1">
      <alignment horizontal="center" vertical="center" textRotation="90"/>
    </xf>
    <xf numFmtId="0" fontId="0" fillId="9" borderId="46" xfId="0" applyFill="1" applyBorder="1" applyAlignment="1">
      <alignment horizontal="left"/>
    </xf>
    <xf numFmtId="0" fontId="0" fillId="17" borderId="29" xfId="0" applyFill="1" applyBorder="1" applyAlignment="1">
      <alignment horizontal="left"/>
    </xf>
    <xf numFmtId="0" fontId="0" fillId="25" borderId="42" xfId="0" applyFill="1" applyBorder="1" applyAlignment="1">
      <alignment horizontal="left"/>
    </xf>
    <xf numFmtId="0" fontId="4" fillId="34" borderId="45" xfId="0" applyFont="1" applyFill="1" applyBorder="1" applyAlignment="1">
      <alignment horizontal="center" vertical="center" textRotation="41"/>
    </xf>
    <xf numFmtId="0" fontId="4" fillId="34" borderId="45" xfId="0" applyFont="1" applyFill="1" applyBorder="1" applyAlignment="1">
      <alignment horizontal="center" vertical="center" textRotation="90" wrapText="1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48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right"/>
    </xf>
    <xf numFmtId="0" fontId="0" fillId="0" borderId="21" xfId="0" applyBorder="1" applyAlignment="1">
      <alignment horizontal="right"/>
    </xf>
    <xf numFmtId="3" fontId="59" fillId="0" borderId="0" xfId="0" applyNumberFormat="1" applyFont="1" applyAlignment="1">
      <alignment horizontal="center"/>
    </xf>
    <xf numFmtId="3" fontId="58" fillId="0" borderId="0" xfId="0" applyNumberFormat="1" applyFont="1" applyAlignment="1">
      <alignment horizontal="center"/>
    </xf>
    <xf numFmtId="3" fontId="61" fillId="0" borderId="0" xfId="0" applyNumberFormat="1" applyFont="1" applyAlignment="1">
      <alignment horizontal="center"/>
    </xf>
    <xf numFmtId="0" fontId="61" fillId="0" borderId="0" xfId="0" applyFont="1" applyAlignment="1">
      <alignment horizont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33">
      <selection activeCell="C30" sqref="C30"/>
    </sheetView>
  </sheetViews>
  <sheetFormatPr defaultColWidth="9.140625" defaultRowHeight="15"/>
  <cols>
    <col min="1" max="1" width="4.7109375" style="0" customWidth="1"/>
    <col min="2" max="2" width="62.7109375" style="0" customWidth="1"/>
    <col min="3" max="3" width="12.28125" style="0" customWidth="1"/>
    <col min="4" max="4" width="13.421875" style="0" customWidth="1"/>
    <col min="5" max="5" width="12.00390625" style="0" customWidth="1"/>
  </cols>
  <sheetData>
    <row r="1" spans="1:5" ht="15">
      <c r="A1" s="1" t="s">
        <v>0</v>
      </c>
      <c r="B1" s="2"/>
      <c r="C1" s="3"/>
      <c r="D1" s="2"/>
      <c r="E1" s="2"/>
    </row>
    <row r="2" spans="1:5" ht="15">
      <c r="A2" s="1" t="s">
        <v>1</v>
      </c>
      <c r="B2" s="2"/>
      <c r="C2" s="3"/>
      <c r="D2" s="2"/>
      <c r="E2" s="2"/>
    </row>
    <row r="3" spans="1:5" ht="15">
      <c r="A3" s="1"/>
      <c r="B3" s="2"/>
      <c r="C3" s="3"/>
      <c r="D3" s="2"/>
      <c r="E3" s="2"/>
    </row>
    <row r="4" spans="1:5" ht="15">
      <c r="A4" s="267" t="s">
        <v>151</v>
      </c>
      <c r="B4" s="268"/>
      <c r="C4" s="268"/>
      <c r="D4" s="268"/>
      <c r="E4" s="268"/>
    </row>
    <row r="5" spans="1:5" ht="15">
      <c r="A5" s="269" t="s">
        <v>2</v>
      </c>
      <c r="B5" s="268"/>
      <c r="C5" s="268"/>
      <c r="D5" s="268"/>
      <c r="E5" s="268"/>
    </row>
    <row r="6" spans="1:5" ht="15">
      <c r="A6" s="4"/>
      <c r="B6" s="5"/>
      <c r="C6" s="3"/>
      <c r="D6" s="5"/>
      <c r="E6" s="5"/>
    </row>
    <row r="7" spans="1:5" ht="15">
      <c r="A7" s="2"/>
      <c r="B7" s="2"/>
      <c r="C7" s="3"/>
      <c r="D7" s="1" t="s">
        <v>3</v>
      </c>
      <c r="E7" s="2"/>
    </row>
    <row r="8" spans="1:5" ht="15">
      <c r="A8" s="6"/>
      <c r="B8" s="7" t="s">
        <v>4</v>
      </c>
      <c r="C8" s="7" t="s">
        <v>5</v>
      </c>
      <c r="D8" s="7" t="s">
        <v>6</v>
      </c>
      <c r="E8" s="7" t="s">
        <v>7</v>
      </c>
    </row>
    <row r="9" spans="1:5" ht="15">
      <c r="A9" s="8" t="s">
        <v>8</v>
      </c>
      <c r="B9" s="8" t="s">
        <v>9</v>
      </c>
      <c r="C9" s="9">
        <v>32456</v>
      </c>
      <c r="D9" s="209">
        <v>50108</v>
      </c>
      <c r="E9" s="209">
        <v>50108</v>
      </c>
    </row>
    <row r="10" spans="1:5" ht="15">
      <c r="A10" s="11" t="s">
        <v>10</v>
      </c>
      <c r="B10" s="11" t="s">
        <v>11</v>
      </c>
      <c r="C10" s="12">
        <f>SUM(C11:C12)</f>
        <v>36100</v>
      </c>
      <c r="D10" s="17">
        <f>SUM(D11:D12)</f>
        <v>36362</v>
      </c>
      <c r="E10" s="17">
        <f>SUM(E11:E12)</f>
        <v>36362</v>
      </c>
    </row>
    <row r="11" spans="1:5" ht="15">
      <c r="A11" s="263"/>
      <c r="B11" s="14" t="s">
        <v>12</v>
      </c>
      <c r="C11" s="15">
        <v>32000</v>
      </c>
      <c r="D11" s="15">
        <v>30704</v>
      </c>
      <c r="E11" s="15">
        <v>30704</v>
      </c>
    </row>
    <row r="12" spans="1:5" ht="15">
      <c r="A12" s="265"/>
      <c r="B12" s="16" t="s">
        <v>13</v>
      </c>
      <c r="C12" s="15">
        <v>4100</v>
      </c>
      <c r="D12" s="15">
        <v>5658</v>
      </c>
      <c r="E12" s="15">
        <v>5658</v>
      </c>
    </row>
    <row r="13" spans="1:5" ht="15">
      <c r="A13" s="11" t="s">
        <v>14</v>
      </c>
      <c r="B13" s="11" t="s">
        <v>150</v>
      </c>
      <c r="C13" s="17">
        <f>SUM(C14:C27)</f>
        <v>147375</v>
      </c>
      <c r="D13" s="17">
        <f>SUM(D14:D27)</f>
        <v>147375</v>
      </c>
      <c r="E13" s="17">
        <f>SUM(E14:E27)</f>
        <v>147375</v>
      </c>
    </row>
    <row r="14" spans="1:5" ht="15">
      <c r="A14" s="263"/>
      <c r="B14" s="16" t="s">
        <v>15</v>
      </c>
      <c r="C14" s="15">
        <v>48731</v>
      </c>
      <c r="D14" s="15">
        <v>48731</v>
      </c>
      <c r="E14" s="15">
        <v>48731</v>
      </c>
    </row>
    <row r="15" spans="1:5" ht="15">
      <c r="A15" s="264"/>
      <c r="B15" s="16" t="s">
        <v>16</v>
      </c>
      <c r="C15" s="15">
        <v>5635</v>
      </c>
      <c r="D15" s="15">
        <v>5635</v>
      </c>
      <c r="E15" s="15">
        <v>5635</v>
      </c>
    </row>
    <row r="16" spans="1:5" ht="15">
      <c r="A16" s="264"/>
      <c r="B16" s="16" t="s">
        <v>17</v>
      </c>
      <c r="C16" s="15">
        <v>5126</v>
      </c>
      <c r="D16" s="15">
        <v>5126</v>
      </c>
      <c r="E16" s="15">
        <v>5126</v>
      </c>
    </row>
    <row r="17" spans="1:5" ht="15">
      <c r="A17" s="264"/>
      <c r="B17" s="16" t="s">
        <v>18</v>
      </c>
      <c r="C17" s="15">
        <v>100</v>
      </c>
      <c r="D17" s="15">
        <v>100</v>
      </c>
      <c r="E17" s="15">
        <v>100</v>
      </c>
    </row>
    <row r="18" spans="1:5" ht="15">
      <c r="A18" s="264"/>
      <c r="B18" s="16" t="s">
        <v>19</v>
      </c>
      <c r="C18" s="15">
        <v>3266</v>
      </c>
      <c r="D18" s="15">
        <v>3266</v>
      </c>
      <c r="E18" s="15">
        <v>3266</v>
      </c>
    </row>
    <row r="19" spans="1:5" ht="15">
      <c r="A19" s="264"/>
      <c r="B19" s="16" t="s">
        <v>138</v>
      </c>
      <c r="C19" s="7"/>
      <c r="D19" s="15"/>
      <c r="E19" s="15"/>
    </row>
    <row r="20" spans="1:5" ht="15">
      <c r="A20" s="264"/>
      <c r="B20" s="16" t="s">
        <v>139</v>
      </c>
      <c r="C20" s="15">
        <v>7058</v>
      </c>
      <c r="D20" s="15">
        <v>7058</v>
      </c>
      <c r="E20" s="15">
        <v>7058</v>
      </c>
    </row>
    <row r="21" spans="1:5" ht="15">
      <c r="A21" s="264"/>
      <c r="B21" s="16" t="s">
        <v>140</v>
      </c>
      <c r="C21" s="15">
        <v>44427</v>
      </c>
      <c r="D21" s="15">
        <v>44427</v>
      </c>
      <c r="E21" s="15">
        <v>44427</v>
      </c>
    </row>
    <row r="22" spans="1:5" ht="15">
      <c r="A22" s="264"/>
      <c r="B22" s="16" t="s">
        <v>141</v>
      </c>
      <c r="C22" s="15">
        <v>5712</v>
      </c>
      <c r="D22" s="15">
        <v>5712</v>
      </c>
      <c r="E22" s="15">
        <v>5712</v>
      </c>
    </row>
    <row r="23" spans="1:5" ht="15">
      <c r="A23" s="264"/>
      <c r="B23" s="16" t="s">
        <v>142</v>
      </c>
      <c r="C23" s="15">
        <v>9253</v>
      </c>
      <c r="D23" s="15">
        <v>9253</v>
      </c>
      <c r="E23" s="15">
        <v>9253</v>
      </c>
    </row>
    <row r="24" spans="1:5" ht="15">
      <c r="A24" s="264"/>
      <c r="B24" s="16" t="s">
        <v>143</v>
      </c>
      <c r="C24" s="15">
        <v>10226</v>
      </c>
      <c r="D24" s="15">
        <v>10226</v>
      </c>
      <c r="E24" s="15">
        <v>10226</v>
      </c>
    </row>
    <row r="25" spans="1:5" ht="15">
      <c r="A25" s="264"/>
      <c r="B25" s="16" t="s">
        <v>144</v>
      </c>
      <c r="C25" s="15">
        <v>2480</v>
      </c>
      <c r="D25" s="15">
        <v>2480</v>
      </c>
      <c r="E25" s="15">
        <v>2480</v>
      </c>
    </row>
    <row r="26" spans="1:5" ht="15">
      <c r="A26" s="264"/>
      <c r="B26" s="16" t="s">
        <v>145</v>
      </c>
      <c r="C26" s="15">
        <v>2381</v>
      </c>
      <c r="D26" s="15">
        <v>2381</v>
      </c>
      <c r="E26" s="15">
        <v>2381</v>
      </c>
    </row>
    <row r="27" spans="1:5" ht="15">
      <c r="A27" s="265"/>
      <c r="B27" s="16" t="s">
        <v>146</v>
      </c>
      <c r="C27" s="15">
        <v>2980</v>
      </c>
      <c r="D27" s="15">
        <v>2980</v>
      </c>
      <c r="E27" s="15">
        <v>2980</v>
      </c>
    </row>
    <row r="28" spans="1:5" ht="15">
      <c r="A28" s="11" t="s">
        <v>20</v>
      </c>
      <c r="B28" s="11" t="s">
        <v>21</v>
      </c>
      <c r="C28" s="13">
        <f>SUM(C29:C30)</f>
        <v>0</v>
      </c>
      <c r="D28" s="17">
        <f>SUM(D29:D30)</f>
        <v>291</v>
      </c>
      <c r="E28" s="17">
        <f>SUM(E29:E30)</f>
        <v>291</v>
      </c>
    </row>
    <row r="29" spans="1:5" ht="15">
      <c r="A29" s="263"/>
      <c r="B29" s="16" t="s">
        <v>22</v>
      </c>
      <c r="C29" s="7"/>
      <c r="D29" s="15"/>
      <c r="E29" s="15"/>
    </row>
    <row r="30" spans="1:5" ht="15">
      <c r="A30" s="265"/>
      <c r="B30" s="16" t="s">
        <v>23</v>
      </c>
      <c r="C30" s="7"/>
      <c r="D30" s="15">
        <v>291</v>
      </c>
      <c r="E30" s="15">
        <v>291</v>
      </c>
    </row>
    <row r="31" spans="1:5" ht="15">
      <c r="A31" s="8" t="s">
        <v>24</v>
      </c>
      <c r="B31" s="8" t="s">
        <v>25</v>
      </c>
      <c r="C31" s="10">
        <v>8777</v>
      </c>
      <c r="D31" s="209"/>
      <c r="E31" s="209"/>
    </row>
    <row r="32" spans="1:5" ht="15">
      <c r="A32" s="11" t="s">
        <v>26</v>
      </c>
      <c r="B32" s="11" t="s">
        <v>173</v>
      </c>
      <c r="C32" s="18">
        <f>SUM(C33:C37)</f>
        <v>11702</v>
      </c>
      <c r="D32" s="17">
        <f>SUM(D33:D37)</f>
        <v>30568</v>
      </c>
      <c r="E32" s="17">
        <f>SUM(E33:E37)</f>
        <v>32317</v>
      </c>
    </row>
    <row r="33" spans="1:5" ht="15">
      <c r="A33" s="263"/>
      <c r="B33" s="16" t="s">
        <v>27</v>
      </c>
      <c r="C33" s="15">
        <v>5302</v>
      </c>
      <c r="D33" s="15">
        <v>6304</v>
      </c>
      <c r="E33" s="15">
        <v>6304</v>
      </c>
    </row>
    <row r="34" spans="1:5" ht="15">
      <c r="A34" s="264"/>
      <c r="B34" s="16" t="s">
        <v>28</v>
      </c>
      <c r="C34" s="15">
        <v>6400</v>
      </c>
      <c r="D34" s="15">
        <v>10500</v>
      </c>
      <c r="E34" s="15">
        <v>10500</v>
      </c>
    </row>
    <row r="35" spans="1:5" ht="15">
      <c r="A35" s="264"/>
      <c r="B35" s="16" t="s">
        <v>170</v>
      </c>
      <c r="C35" s="15"/>
      <c r="D35" s="15">
        <v>2465</v>
      </c>
      <c r="E35" s="15">
        <v>2465</v>
      </c>
    </row>
    <row r="36" spans="1:5" ht="15">
      <c r="A36" s="264"/>
      <c r="B36" s="16" t="s">
        <v>171</v>
      </c>
      <c r="C36" s="7"/>
      <c r="D36" s="15">
        <v>1788</v>
      </c>
      <c r="E36" s="15">
        <v>1788</v>
      </c>
    </row>
    <row r="37" spans="1:5" ht="15">
      <c r="A37" s="265"/>
      <c r="B37" s="16" t="s">
        <v>172</v>
      </c>
      <c r="C37" s="7"/>
      <c r="D37" s="15">
        <v>9511</v>
      </c>
      <c r="E37" s="15">
        <v>11260</v>
      </c>
    </row>
    <row r="38" spans="1:5" ht="15">
      <c r="A38" s="8" t="s">
        <v>29</v>
      </c>
      <c r="B38" s="8" t="s">
        <v>30</v>
      </c>
      <c r="C38" s="19">
        <v>35029</v>
      </c>
      <c r="D38" s="19">
        <v>6562</v>
      </c>
      <c r="E38" s="19">
        <v>6562</v>
      </c>
    </row>
    <row r="39" spans="1:5" ht="15">
      <c r="A39" s="8" t="s">
        <v>31</v>
      </c>
      <c r="B39" s="8" t="s">
        <v>129</v>
      </c>
      <c r="C39" s="19">
        <v>9010</v>
      </c>
      <c r="D39" s="19">
        <v>9010</v>
      </c>
      <c r="E39" s="19">
        <v>9010</v>
      </c>
    </row>
    <row r="40" spans="1:5" ht="15">
      <c r="A40" s="8" t="s">
        <v>33</v>
      </c>
      <c r="B40" s="8" t="s">
        <v>32</v>
      </c>
      <c r="C40" s="10"/>
      <c r="D40" s="209">
        <v>44</v>
      </c>
      <c r="E40" s="209">
        <v>44</v>
      </c>
    </row>
    <row r="41" spans="1:5" ht="15">
      <c r="A41" s="8" t="s">
        <v>35</v>
      </c>
      <c r="B41" s="8" t="s">
        <v>34</v>
      </c>
      <c r="C41" s="10"/>
      <c r="D41" s="209"/>
      <c r="E41" s="209"/>
    </row>
    <row r="42" spans="1:5" ht="15">
      <c r="A42" s="20" t="s">
        <v>36</v>
      </c>
      <c r="B42" s="20" t="s">
        <v>147</v>
      </c>
      <c r="C42" s="21">
        <f>SUM(C9,C10,C13,C28,C31,C32,C38,C39,C40,C41)</f>
        <v>280449</v>
      </c>
      <c r="D42" s="21">
        <f>SUM(D9,D10,D13,D28,D31,D32,D38,D39,D40,D41)</f>
        <v>280320</v>
      </c>
      <c r="E42" s="21">
        <f>SUM(E9,E10,E13,E28,E31,E32,E38,E39,E40,E41)</f>
        <v>282069</v>
      </c>
    </row>
    <row r="43" spans="1:5" ht="15">
      <c r="A43" s="20" t="s">
        <v>37</v>
      </c>
      <c r="B43" s="20" t="s">
        <v>148</v>
      </c>
      <c r="C43" s="22">
        <f>SUM(C44:C50)</f>
        <v>54316</v>
      </c>
      <c r="D43" s="21">
        <f>SUM(D44:D50)</f>
        <v>37224</v>
      </c>
      <c r="E43" s="21">
        <f>SUM(E44:E50)</f>
        <v>37224</v>
      </c>
    </row>
    <row r="44" spans="1:5" ht="15">
      <c r="A44" s="263"/>
      <c r="B44" s="16" t="s">
        <v>134</v>
      </c>
      <c r="C44" s="15">
        <v>23608</v>
      </c>
      <c r="D44" s="15">
        <v>9606</v>
      </c>
      <c r="E44" s="15">
        <v>9606</v>
      </c>
    </row>
    <row r="45" spans="1:5" ht="15">
      <c r="A45" s="264"/>
      <c r="B45" s="16" t="s">
        <v>130</v>
      </c>
      <c r="C45" s="15">
        <v>300</v>
      </c>
      <c r="D45" s="15">
        <v>104</v>
      </c>
      <c r="E45" s="15">
        <v>104</v>
      </c>
    </row>
    <row r="46" spans="1:5" ht="15">
      <c r="A46" s="264"/>
      <c r="B46" s="16" t="s">
        <v>131</v>
      </c>
      <c r="C46" s="15">
        <v>15000</v>
      </c>
      <c r="D46" s="15">
        <v>14972</v>
      </c>
      <c r="E46" s="15">
        <v>14972</v>
      </c>
    </row>
    <row r="47" spans="1:5" ht="15">
      <c r="A47" s="264"/>
      <c r="B47" s="16" t="s">
        <v>132</v>
      </c>
      <c r="C47" s="15">
        <v>2118</v>
      </c>
      <c r="D47" s="15">
        <v>2117</v>
      </c>
      <c r="E47" s="15">
        <v>2117</v>
      </c>
    </row>
    <row r="48" spans="1:5" ht="15">
      <c r="A48" s="264"/>
      <c r="B48" s="16" t="s">
        <v>135</v>
      </c>
      <c r="C48" s="7">
        <v>290</v>
      </c>
      <c r="D48" s="15">
        <v>425</v>
      </c>
      <c r="E48" s="15">
        <v>425</v>
      </c>
    </row>
    <row r="49" spans="1:5" ht="15">
      <c r="A49" s="264"/>
      <c r="B49" s="16" t="s">
        <v>136</v>
      </c>
      <c r="C49" s="15">
        <v>10000</v>
      </c>
      <c r="D49" s="15">
        <v>10000</v>
      </c>
      <c r="E49" s="15">
        <v>10000</v>
      </c>
    </row>
    <row r="50" spans="1:5" ht="15">
      <c r="A50" s="265"/>
      <c r="B50" s="16" t="s">
        <v>137</v>
      </c>
      <c r="C50" s="15">
        <v>3000</v>
      </c>
      <c r="D50" s="15">
        <v>0</v>
      </c>
      <c r="E50" s="15">
        <v>0</v>
      </c>
    </row>
    <row r="51" spans="1:5" ht="15">
      <c r="A51" s="23" t="s">
        <v>133</v>
      </c>
      <c r="B51" s="23" t="s">
        <v>149</v>
      </c>
      <c r="C51" s="24">
        <f>SUM(C42:C43)</f>
        <v>334765</v>
      </c>
      <c r="D51" s="24">
        <f>SUM(D42:D43)</f>
        <v>317544</v>
      </c>
      <c r="E51" s="24">
        <f>SUM(E42:E43)</f>
        <v>319293</v>
      </c>
    </row>
    <row r="52" spans="1:5" ht="15">
      <c r="A52" s="25"/>
      <c r="B52" s="266" t="s">
        <v>38</v>
      </c>
      <c r="C52" s="266"/>
      <c r="D52" s="266"/>
      <c r="E52" s="266"/>
    </row>
    <row r="53" spans="1:5" ht="15">
      <c r="A53" s="26" t="s">
        <v>39</v>
      </c>
      <c r="B53" s="27" t="s">
        <v>40</v>
      </c>
      <c r="C53" s="28">
        <f>Munka3!E55</f>
        <v>274567</v>
      </c>
      <c r="D53" s="28">
        <f>Munka3!K55</f>
        <v>239271</v>
      </c>
      <c r="E53" s="28">
        <f>Munka3!Q55</f>
        <v>238816</v>
      </c>
    </row>
    <row r="54" spans="1:5" ht="15">
      <c r="A54" s="29" t="s">
        <v>41</v>
      </c>
      <c r="B54" s="30" t="s">
        <v>42</v>
      </c>
      <c r="C54" s="31">
        <v>0</v>
      </c>
      <c r="D54" s="256">
        <v>0</v>
      </c>
      <c r="E54" s="256">
        <v>0</v>
      </c>
    </row>
    <row r="55" spans="1:5" ht="15">
      <c r="A55" s="29" t="s">
        <v>43</v>
      </c>
      <c r="B55" s="32" t="s">
        <v>44</v>
      </c>
      <c r="C55" s="33">
        <f>Munka3!E57</f>
        <v>60198</v>
      </c>
      <c r="D55" s="33">
        <f>Munka3!K57</f>
        <v>78273</v>
      </c>
      <c r="E55" s="33">
        <f>Munka3!Q57</f>
        <v>77517</v>
      </c>
    </row>
  </sheetData>
  <sheetProtection/>
  <mergeCells count="8">
    <mergeCell ref="A44:A50"/>
    <mergeCell ref="B52:E52"/>
    <mergeCell ref="A4:E4"/>
    <mergeCell ref="A5:E5"/>
    <mergeCell ref="A11:A12"/>
    <mergeCell ref="A14:A27"/>
    <mergeCell ref="A29:A30"/>
    <mergeCell ref="A33:A37"/>
  </mergeCells>
  <printOptions/>
  <pageMargins left="0.7" right="0.7" top="0.75" bottom="0.75" header="0.3" footer="0.3"/>
  <pageSetup horizontalDpi="200" verticalDpi="2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N19" sqref="N19"/>
    </sheetView>
  </sheetViews>
  <sheetFormatPr defaultColWidth="9.140625" defaultRowHeight="15"/>
  <cols>
    <col min="1" max="16384" width="9.140625" style="224" customWidth="1"/>
  </cols>
  <sheetData>
    <row r="1" ht="12.75">
      <c r="A1" s="224" t="s">
        <v>0</v>
      </c>
    </row>
    <row r="2" ht="12.75">
      <c r="A2" s="224" t="s">
        <v>45</v>
      </c>
    </row>
    <row r="5" spans="2:8" ht="12.75">
      <c r="B5" s="349" t="s">
        <v>301</v>
      </c>
      <c r="C5" s="349"/>
      <c r="D5" s="349"/>
      <c r="E5" s="349"/>
      <c r="F5" s="349"/>
      <c r="G5" s="349"/>
      <c r="H5" s="349"/>
    </row>
    <row r="6" spans="2:8" ht="12.75">
      <c r="B6" s="226"/>
      <c r="C6" s="226"/>
      <c r="D6" s="226"/>
      <c r="E6" s="226"/>
      <c r="F6" s="226"/>
      <c r="G6" s="226"/>
      <c r="H6" s="226"/>
    </row>
    <row r="7" ht="12.75">
      <c r="G7" s="224" t="s">
        <v>302</v>
      </c>
    </row>
    <row r="9" spans="2:8" s="225" customFormat="1" ht="12.75">
      <c r="B9" s="225" t="s">
        <v>4</v>
      </c>
      <c r="G9" s="349" t="s">
        <v>294</v>
      </c>
      <c r="H9" s="349"/>
    </row>
    <row r="11" spans="4:8" s="255" customFormat="1" ht="12.75">
      <c r="D11" s="255" t="s">
        <v>295</v>
      </c>
      <c r="G11" s="361"/>
      <c r="H11" s="361"/>
    </row>
    <row r="12" spans="7:8" ht="12.75">
      <c r="G12" s="348"/>
      <c r="H12" s="348"/>
    </row>
    <row r="13" spans="2:8" ht="12.75">
      <c r="B13" s="224" t="s">
        <v>296</v>
      </c>
      <c r="G13" s="359"/>
      <c r="H13" s="359"/>
    </row>
    <row r="14" spans="7:8" ht="12.75">
      <c r="G14" s="359"/>
      <c r="H14" s="359"/>
    </row>
    <row r="15" spans="2:8" ht="12.75">
      <c r="B15" s="224" t="s">
        <v>297</v>
      </c>
      <c r="G15" s="359" t="s">
        <v>303</v>
      </c>
      <c r="H15" s="359"/>
    </row>
    <row r="16" spans="2:8" s="225" customFormat="1" ht="12.75">
      <c r="B16" s="225" t="s">
        <v>55</v>
      </c>
      <c r="G16" s="358" t="s">
        <v>303</v>
      </c>
      <c r="H16" s="358"/>
    </row>
    <row r="17" spans="7:8" ht="12.75">
      <c r="G17" s="359"/>
      <c r="H17" s="359"/>
    </row>
    <row r="18" spans="7:8" ht="12.75">
      <c r="G18" s="359"/>
      <c r="H18" s="359"/>
    </row>
    <row r="19" spans="4:8" s="255" customFormat="1" ht="12.75">
      <c r="D19" s="255" t="s">
        <v>298</v>
      </c>
      <c r="G19" s="360"/>
      <c r="H19" s="360"/>
    </row>
    <row r="20" spans="7:8" ht="12.75">
      <c r="G20" s="359"/>
      <c r="H20" s="359"/>
    </row>
    <row r="21" spans="2:8" ht="12.75">
      <c r="B21" s="224" t="s">
        <v>299</v>
      </c>
      <c r="G21" s="359" t="s">
        <v>304</v>
      </c>
      <c r="H21" s="359"/>
    </row>
    <row r="22" spans="2:8" s="225" customFormat="1" ht="12.75">
      <c r="B22" s="225" t="s">
        <v>55</v>
      </c>
      <c r="G22" s="358" t="s">
        <v>304</v>
      </c>
      <c r="H22" s="358"/>
    </row>
    <row r="23" spans="7:8" ht="12.75">
      <c r="G23" s="359"/>
      <c r="H23" s="359"/>
    </row>
    <row r="24" spans="7:8" ht="12.75">
      <c r="G24" s="359"/>
      <c r="H24" s="359"/>
    </row>
    <row r="25" spans="2:8" s="225" customFormat="1" ht="12.75">
      <c r="B25" s="225" t="s">
        <v>300</v>
      </c>
      <c r="G25" s="358" t="s">
        <v>305</v>
      </c>
      <c r="H25" s="358"/>
    </row>
  </sheetData>
  <sheetProtection/>
  <mergeCells count="17">
    <mergeCell ref="G21:H21"/>
    <mergeCell ref="G9:H9"/>
    <mergeCell ref="G11:H11"/>
    <mergeCell ref="G12:H12"/>
    <mergeCell ref="G13:H13"/>
    <mergeCell ref="G14:H14"/>
    <mergeCell ref="G15:H15"/>
    <mergeCell ref="G22:H22"/>
    <mergeCell ref="G23:H23"/>
    <mergeCell ref="G24:H24"/>
    <mergeCell ref="G25:H25"/>
    <mergeCell ref="B5:H5"/>
    <mergeCell ref="G16:H16"/>
    <mergeCell ref="G17:H17"/>
    <mergeCell ref="G18:H18"/>
    <mergeCell ref="G19:H19"/>
    <mergeCell ref="G20:H20"/>
  </mergeCells>
  <printOptions/>
  <pageMargins left="1.14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7.140625" style="0" customWidth="1"/>
    <col min="2" max="3" width="10.57421875" style="0" customWidth="1"/>
    <col min="4" max="4" width="22.57421875" style="0" bestFit="1" customWidth="1"/>
  </cols>
  <sheetData>
    <row r="1" spans="1:13" ht="15">
      <c r="A1" s="34" t="s">
        <v>0</v>
      </c>
      <c r="B1" s="35"/>
      <c r="C1" s="36"/>
      <c r="D1" s="37"/>
      <c r="E1" s="37"/>
      <c r="F1" s="37"/>
      <c r="G1" s="37"/>
      <c r="H1" s="37"/>
      <c r="I1" s="37"/>
      <c r="J1" s="37"/>
      <c r="K1" s="38"/>
      <c r="L1" s="38"/>
      <c r="M1" s="38"/>
    </row>
    <row r="2" spans="1:13" ht="15">
      <c r="A2" s="34" t="s">
        <v>45</v>
      </c>
      <c r="B2" s="35"/>
      <c r="C2" s="36"/>
      <c r="D2" s="37"/>
      <c r="E2" s="37"/>
      <c r="F2" s="37"/>
      <c r="G2" s="37"/>
      <c r="H2" s="37"/>
      <c r="I2" s="37"/>
      <c r="J2" s="37"/>
      <c r="K2" s="38"/>
      <c r="L2" s="38"/>
      <c r="M2" s="38"/>
    </row>
    <row r="3" spans="1:13" ht="15">
      <c r="A3" s="39"/>
      <c r="B3" s="35"/>
      <c r="C3" s="36"/>
      <c r="D3" s="37"/>
      <c r="E3" s="37"/>
      <c r="F3" s="37"/>
      <c r="G3" s="37"/>
      <c r="H3" s="37"/>
      <c r="I3" s="37"/>
      <c r="J3" s="37"/>
      <c r="K3" s="38"/>
      <c r="L3" s="38"/>
      <c r="M3" s="38"/>
    </row>
    <row r="4" spans="1:13" ht="15">
      <c r="A4" s="39"/>
      <c r="B4" s="279" t="s">
        <v>152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</row>
    <row r="5" spans="1:13" ht="15">
      <c r="A5" s="39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</row>
    <row r="6" spans="1:13" ht="15">
      <c r="A6" s="39"/>
      <c r="B6" s="40"/>
      <c r="C6" s="41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ht="15.75" thickBot="1">
      <c r="A7" s="39"/>
      <c r="B7" s="42" t="s">
        <v>46</v>
      </c>
      <c r="C7" s="43"/>
      <c r="D7" s="44"/>
      <c r="E7" s="44"/>
      <c r="F7" s="44"/>
      <c r="G7" s="44"/>
      <c r="H7" s="44"/>
      <c r="I7" s="44"/>
      <c r="J7" s="44"/>
      <c r="K7" s="38"/>
      <c r="L7" s="281" t="s">
        <v>47</v>
      </c>
      <c r="M7" s="282"/>
    </row>
    <row r="8" spans="1:13" ht="15">
      <c r="A8" s="283"/>
      <c r="B8" s="285" t="s">
        <v>48</v>
      </c>
      <c r="C8" s="287" t="s">
        <v>49</v>
      </c>
      <c r="D8" s="289" t="s">
        <v>4</v>
      </c>
      <c r="E8" s="270" t="s">
        <v>50</v>
      </c>
      <c r="F8" s="270"/>
      <c r="G8" s="270"/>
      <c r="H8" s="270" t="s">
        <v>51</v>
      </c>
      <c r="I8" s="270"/>
      <c r="J8" s="270"/>
      <c r="K8" s="270" t="s">
        <v>52</v>
      </c>
      <c r="L8" s="270"/>
      <c r="M8" s="271"/>
    </row>
    <row r="9" spans="1:13" ht="24.75">
      <c r="A9" s="284"/>
      <c r="B9" s="286"/>
      <c r="C9" s="288"/>
      <c r="D9" s="290"/>
      <c r="E9" s="45" t="s">
        <v>53</v>
      </c>
      <c r="F9" s="45" t="s">
        <v>54</v>
      </c>
      <c r="G9" s="45" t="s">
        <v>55</v>
      </c>
      <c r="H9" s="45" t="s">
        <v>53</v>
      </c>
      <c r="I9" s="45" t="s">
        <v>54</v>
      </c>
      <c r="J9" s="45" t="s">
        <v>55</v>
      </c>
      <c r="K9" s="45" t="s">
        <v>53</v>
      </c>
      <c r="L9" s="45" t="s">
        <v>54</v>
      </c>
      <c r="M9" s="46" t="s">
        <v>55</v>
      </c>
    </row>
    <row r="10" spans="1:13" ht="15">
      <c r="A10" s="272" t="s">
        <v>56</v>
      </c>
      <c r="B10" s="47">
        <v>429900</v>
      </c>
      <c r="C10" s="48"/>
      <c r="D10" s="49" t="s">
        <v>57</v>
      </c>
      <c r="E10" s="47">
        <v>0</v>
      </c>
      <c r="F10" s="50">
        <v>0</v>
      </c>
      <c r="G10" s="50">
        <f>E10+F10</f>
        <v>0</v>
      </c>
      <c r="H10" s="50"/>
      <c r="I10" s="51"/>
      <c r="J10" s="52">
        <f>H10+I10</f>
        <v>0</v>
      </c>
      <c r="K10" s="49"/>
      <c r="L10" s="53"/>
      <c r="M10" s="54">
        <f>K10+L10</f>
        <v>0</v>
      </c>
    </row>
    <row r="11" spans="1:13" ht="15">
      <c r="A11" s="273"/>
      <c r="B11" s="47">
        <v>841126</v>
      </c>
      <c r="C11" s="55" t="s">
        <v>58</v>
      </c>
      <c r="D11" s="49" t="s">
        <v>59</v>
      </c>
      <c r="E11" s="47">
        <v>0</v>
      </c>
      <c r="F11" s="50">
        <v>332</v>
      </c>
      <c r="G11" s="50">
        <f aca="true" t="shared" si="0" ref="G11:G24">E11+F11</f>
        <v>332</v>
      </c>
      <c r="H11" s="50"/>
      <c r="I11" s="51">
        <v>2926</v>
      </c>
      <c r="J11" s="52">
        <f aca="true" t="shared" si="1" ref="J11:J24">H11+I11</f>
        <v>2926</v>
      </c>
      <c r="K11" s="49"/>
      <c r="L11" s="53">
        <v>2926</v>
      </c>
      <c r="M11" s="54">
        <f>K11+L11</f>
        <v>2926</v>
      </c>
    </row>
    <row r="12" spans="1:13" ht="15">
      <c r="A12" s="273"/>
      <c r="B12" s="47">
        <v>869041</v>
      </c>
      <c r="C12" s="55" t="s">
        <v>62</v>
      </c>
      <c r="D12" s="49" t="s">
        <v>63</v>
      </c>
      <c r="E12" s="47">
        <v>0</v>
      </c>
      <c r="F12" s="50">
        <v>0</v>
      </c>
      <c r="G12" s="50">
        <f t="shared" si="0"/>
        <v>0</v>
      </c>
      <c r="H12" s="50"/>
      <c r="I12" s="51"/>
      <c r="J12" s="52">
        <f t="shared" si="1"/>
        <v>0</v>
      </c>
      <c r="K12" s="49"/>
      <c r="L12" s="56"/>
      <c r="M12" s="54">
        <f>K12+L12</f>
        <v>0</v>
      </c>
    </row>
    <row r="13" spans="1:13" ht="15">
      <c r="A13" s="273"/>
      <c r="B13" s="47">
        <v>841906</v>
      </c>
      <c r="C13" s="55"/>
      <c r="D13" s="49" t="s">
        <v>153</v>
      </c>
      <c r="E13" s="47">
        <v>0</v>
      </c>
      <c r="F13" s="50">
        <v>0</v>
      </c>
      <c r="G13" s="50">
        <f t="shared" si="0"/>
        <v>0</v>
      </c>
      <c r="H13" s="50"/>
      <c r="I13" s="51"/>
      <c r="J13" s="52">
        <f t="shared" si="1"/>
        <v>0</v>
      </c>
      <c r="K13" s="49"/>
      <c r="L13" s="56"/>
      <c r="M13" s="54">
        <f>K13+L13</f>
        <v>0</v>
      </c>
    </row>
    <row r="14" spans="1:13" ht="15">
      <c r="A14" s="274"/>
      <c r="B14" s="62"/>
      <c r="C14" s="63"/>
      <c r="D14" s="64" t="s">
        <v>67</v>
      </c>
      <c r="E14" s="65">
        <f>SUM(E10:E13)</f>
        <v>0</v>
      </c>
      <c r="F14" s="65">
        <f>SUM(F10:F13)</f>
        <v>332</v>
      </c>
      <c r="G14" s="66">
        <f t="shared" si="0"/>
        <v>332</v>
      </c>
      <c r="H14" s="66">
        <f>SUM(H10:H13)</f>
        <v>0</v>
      </c>
      <c r="I14" s="66">
        <f>SUM(I10:I13)</f>
        <v>2926</v>
      </c>
      <c r="J14" s="67">
        <f t="shared" si="1"/>
        <v>2926</v>
      </c>
      <c r="K14" s="64">
        <f>SUM(K10:K13)</f>
        <v>0</v>
      </c>
      <c r="L14" s="64">
        <f>SUM(L10:L13)</f>
        <v>2926</v>
      </c>
      <c r="M14" s="68">
        <f>K14+L14</f>
        <v>2926</v>
      </c>
    </row>
    <row r="15" spans="1:13" ht="15">
      <c r="A15" s="272" t="s">
        <v>68</v>
      </c>
      <c r="B15" s="47">
        <v>841126</v>
      </c>
      <c r="C15" s="69" t="s">
        <v>58</v>
      </c>
      <c r="D15" s="49" t="s">
        <v>59</v>
      </c>
      <c r="E15" s="47">
        <v>0</v>
      </c>
      <c r="F15" s="50">
        <v>80</v>
      </c>
      <c r="G15" s="50">
        <f t="shared" si="0"/>
        <v>80</v>
      </c>
      <c r="H15" s="50"/>
      <c r="I15" s="51">
        <v>278</v>
      </c>
      <c r="J15" s="52">
        <f t="shared" si="1"/>
        <v>278</v>
      </c>
      <c r="K15" s="49"/>
      <c r="L15" s="56">
        <v>278</v>
      </c>
      <c r="M15" s="54">
        <f aca="true" t="shared" si="2" ref="M15:M24">K15+L15</f>
        <v>278</v>
      </c>
    </row>
    <row r="16" spans="1:13" ht="15">
      <c r="A16" s="274"/>
      <c r="B16" s="70"/>
      <c r="C16" s="71"/>
      <c r="D16" s="72" t="s">
        <v>69</v>
      </c>
      <c r="E16" s="70">
        <f>SUM(E15:E15)</f>
        <v>0</v>
      </c>
      <c r="F16" s="70">
        <f>SUM(F15:F15)</f>
        <v>80</v>
      </c>
      <c r="G16" s="70">
        <f>E16+F16</f>
        <v>80</v>
      </c>
      <c r="H16" s="70">
        <f>SUM(H15:H15)</f>
        <v>0</v>
      </c>
      <c r="I16" s="70">
        <f>SUM(I15:I15)</f>
        <v>278</v>
      </c>
      <c r="J16" s="70">
        <f>H16+I16</f>
        <v>278</v>
      </c>
      <c r="K16" s="73">
        <f>SUM(K15:K15)</f>
        <v>0</v>
      </c>
      <c r="L16" s="73">
        <f>SUM(L15:L15)</f>
        <v>278</v>
      </c>
      <c r="M16" s="74">
        <f>K16+L16</f>
        <v>278</v>
      </c>
    </row>
    <row r="17" spans="1:13" ht="15">
      <c r="A17" s="275" t="s">
        <v>70</v>
      </c>
      <c r="B17" s="47">
        <v>562912</v>
      </c>
      <c r="C17" s="48"/>
      <c r="D17" s="49" t="s">
        <v>73</v>
      </c>
      <c r="E17" s="47">
        <v>0</v>
      </c>
      <c r="F17" s="75">
        <v>5366</v>
      </c>
      <c r="G17" s="50">
        <f t="shared" si="0"/>
        <v>5366</v>
      </c>
      <c r="H17" s="47"/>
      <c r="I17" s="75">
        <v>4506</v>
      </c>
      <c r="J17" s="52">
        <f t="shared" si="1"/>
        <v>4506</v>
      </c>
      <c r="K17" s="49"/>
      <c r="L17" s="56">
        <v>4506</v>
      </c>
      <c r="M17" s="54">
        <f t="shared" si="2"/>
        <v>4506</v>
      </c>
    </row>
    <row r="18" spans="1:13" ht="15">
      <c r="A18" s="275"/>
      <c r="B18" s="47">
        <v>562913</v>
      </c>
      <c r="C18" s="48"/>
      <c r="D18" s="49" t="s">
        <v>74</v>
      </c>
      <c r="E18" s="47">
        <v>0</v>
      </c>
      <c r="F18" s="75">
        <v>3964</v>
      </c>
      <c r="G18" s="50">
        <f t="shared" si="0"/>
        <v>3964</v>
      </c>
      <c r="H18" s="47"/>
      <c r="I18" s="75">
        <v>4628</v>
      </c>
      <c r="J18" s="52">
        <f t="shared" si="1"/>
        <v>4628</v>
      </c>
      <c r="K18" s="49"/>
      <c r="L18" s="56">
        <v>4628</v>
      </c>
      <c r="M18" s="54">
        <f t="shared" si="2"/>
        <v>4628</v>
      </c>
    </row>
    <row r="19" spans="1:13" ht="15">
      <c r="A19" s="275"/>
      <c r="B19" s="47">
        <v>562917</v>
      </c>
      <c r="C19" s="48"/>
      <c r="D19" s="49" t="s">
        <v>75</v>
      </c>
      <c r="E19" s="47">
        <v>0</v>
      </c>
      <c r="F19" s="75">
        <v>1270</v>
      </c>
      <c r="G19" s="50">
        <f t="shared" si="0"/>
        <v>1270</v>
      </c>
      <c r="H19" s="47"/>
      <c r="I19" s="75">
        <v>1503</v>
      </c>
      <c r="J19" s="52">
        <f t="shared" si="1"/>
        <v>1503</v>
      </c>
      <c r="K19" s="49"/>
      <c r="L19" s="56">
        <v>1503</v>
      </c>
      <c r="M19" s="54">
        <f t="shared" si="2"/>
        <v>1503</v>
      </c>
    </row>
    <row r="20" spans="1:13" ht="15">
      <c r="A20" s="275"/>
      <c r="B20" s="47">
        <v>522110</v>
      </c>
      <c r="C20" s="48" t="s">
        <v>71</v>
      </c>
      <c r="D20" s="49" t="s">
        <v>168</v>
      </c>
      <c r="E20" s="47">
        <v>0</v>
      </c>
      <c r="F20" s="75">
        <v>0</v>
      </c>
      <c r="G20" s="50">
        <f t="shared" si="0"/>
        <v>0</v>
      </c>
      <c r="H20" s="47"/>
      <c r="I20" s="75">
        <v>3025</v>
      </c>
      <c r="J20" s="52">
        <f t="shared" si="1"/>
        <v>3025</v>
      </c>
      <c r="K20" s="49"/>
      <c r="L20" s="56">
        <v>3025</v>
      </c>
      <c r="M20" s="54">
        <f t="shared" si="2"/>
        <v>3025</v>
      </c>
    </row>
    <row r="21" spans="1:13" ht="15">
      <c r="A21" s="275"/>
      <c r="B21" s="47">
        <v>811000</v>
      </c>
      <c r="C21" s="48"/>
      <c r="D21" s="49" t="s">
        <v>76</v>
      </c>
      <c r="E21" s="47">
        <v>0</v>
      </c>
      <c r="F21" s="75">
        <v>9177</v>
      </c>
      <c r="G21" s="50">
        <f t="shared" si="0"/>
        <v>9177</v>
      </c>
      <c r="H21" s="47"/>
      <c r="I21" s="75">
        <v>18541</v>
      </c>
      <c r="J21" s="52">
        <f t="shared" si="1"/>
        <v>18541</v>
      </c>
      <c r="K21" s="49"/>
      <c r="L21" s="56">
        <v>18541</v>
      </c>
      <c r="M21" s="54">
        <f t="shared" si="2"/>
        <v>18541</v>
      </c>
    </row>
    <row r="22" spans="1:13" ht="15">
      <c r="A22" s="275"/>
      <c r="B22" s="47">
        <v>841403</v>
      </c>
      <c r="C22" s="55" t="s">
        <v>77</v>
      </c>
      <c r="D22" s="49" t="s">
        <v>78</v>
      </c>
      <c r="E22" s="47">
        <v>0</v>
      </c>
      <c r="F22" s="75">
        <v>6890</v>
      </c>
      <c r="G22" s="50">
        <f t="shared" si="0"/>
        <v>6890</v>
      </c>
      <c r="H22" s="47">
        <v>451</v>
      </c>
      <c r="I22" s="75">
        <v>8510</v>
      </c>
      <c r="J22" s="52">
        <f t="shared" si="1"/>
        <v>8961</v>
      </c>
      <c r="K22" s="49">
        <v>451</v>
      </c>
      <c r="L22" s="56">
        <v>8510</v>
      </c>
      <c r="M22" s="54">
        <f t="shared" si="2"/>
        <v>8961</v>
      </c>
    </row>
    <row r="23" spans="1:13" ht="15">
      <c r="A23" s="275"/>
      <c r="B23" s="47">
        <v>889921</v>
      </c>
      <c r="C23" s="55" t="s">
        <v>79</v>
      </c>
      <c r="D23" s="49" t="s">
        <v>80</v>
      </c>
      <c r="E23" s="47">
        <v>0</v>
      </c>
      <c r="F23" s="75">
        <v>5377</v>
      </c>
      <c r="G23" s="50">
        <f t="shared" si="0"/>
        <v>5377</v>
      </c>
      <c r="H23" s="47"/>
      <c r="I23" s="75">
        <v>5740</v>
      </c>
      <c r="J23" s="52">
        <f t="shared" si="1"/>
        <v>5740</v>
      </c>
      <c r="K23" s="49"/>
      <c r="L23" s="56">
        <v>5740</v>
      </c>
      <c r="M23" s="54">
        <f t="shared" si="2"/>
        <v>5740</v>
      </c>
    </row>
    <row r="24" spans="1:13" ht="15">
      <c r="A24" s="275"/>
      <c r="B24" s="47">
        <v>940000</v>
      </c>
      <c r="C24" s="48"/>
      <c r="D24" s="77" t="s">
        <v>154</v>
      </c>
      <c r="E24" s="47">
        <v>0</v>
      </c>
      <c r="F24" s="75">
        <v>0</v>
      </c>
      <c r="G24" s="50">
        <f t="shared" si="0"/>
        <v>0</v>
      </c>
      <c r="H24" s="47"/>
      <c r="I24" s="76"/>
      <c r="J24" s="52">
        <f t="shared" si="1"/>
        <v>0</v>
      </c>
      <c r="K24" s="49"/>
      <c r="L24" s="56"/>
      <c r="M24" s="54">
        <f t="shared" si="2"/>
        <v>0</v>
      </c>
    </row>
    <row r="25" spans="1:13" ht="15">
      <c r="A25" s="276"/>
      <c r="B25" s="70"/>
      <c r="C25" s="71"/>
      <c r="D25" s="72" t="s">
        <v>86</v>
      </c>
      <c r="E25" s="70">
        <f>SUM(E17:E24)</f>
        <v>0</v>
      </c>
      <c r="F25" s="78">
        <f>SUM(F17:F24)</f>
        <v>32044</v>
      </c>
      <c r="G25" s="78">
        <f>E25+F25</f>
        <v>32044</v>
      </c>
      <c r="H25" s="78">
        <f>SUM(H17:H24)</f>
        <v>451</v>
      </c>
      <c r="I25" s="78">
        <f>SUM(I17:I24)</f>
        <v>46453</v>
      </c>
      <c r="J25" s="78">
        <f>H25+I25</f>
        <v>46904</v>
      </c>
      <c r="K25" s="79">
        <f>SUM(K17:K24)</f>
        <v>451</v>
      </c>
      <c r="L25" s="78">
        <f>SUM(L17:L24)</f>
        <v>46453</v>
      </c>
      <c r="M25" s="80">
        <f>K25+L25</f>
        <v>46904</v>
      </c>
    </row>
    <row r="26" spans="1:13" ht="24">
      <c r="A26" s="277" t="s">
        <v>87</v>
      </c>
      <c r="B26" s="52">
        <v>851011</v>
      </c>
      <c r="C26" s="57" t="s">
        <v>88</v>
      </c>
      <c r="D26" s="81" t="s">
        <v>89</v>
      </c>
      <c r="E26" s="82">
        <v>0</v>
      </c>
      <c r="F26" s="59">
        <v>0</v>
      </c>
      <c r="G26" s="59">
        <f>E26+F26</f>
        <v>0</v>
      </c>
      <c r="H26" s="59">
        <v>0</v>
      </c>
      <c r="I26" s="60">
        <v>0</v>
      </c>
      <c r="J26" s="52">
        <f>H26+I26</f>
        <v>0</v>
      </c>
      <c r="K26" s="58">
        <v>0</v>
      </c>
      <c r="L26" s="52">
        <v>0</v>
      </c>
      <c r="M26" s="61">
        <f>K26+L26</f>
        <v>0</v>
      </c>
    </row>
    <row r="27" spans="1:13" ht="15">
      <c r="A27" s="278"/>
      <c r="B27" s="70"/>
      <c r="C27" s="71"/>
      <c r="D27" s="72" t="s">
        <v>90</v>
      </c>
      <c r="E27" s="70">
        <f aca="true" t="shared" si="3" ref="E27:L27">SUM(E26:E26)</f>
        <v>0</v>
      </c>
      <c r="F27" s="78">
        <f t="shared" si="3"/>
        <v>0</v>
      </c>
      <c r="G27" s="78">
        <f>E27+F27</f>
        <v>0</v>
      </c>
      <c r="H27" s="78">
        <f t="shared" si="3"/>
        <v>0</v>
      </c>
      <c r="I27" s="78">
        <f t="shared" si="3"/>
        <v>0</v>
      </c>
      <c r="J27" s="78">
        <f>H27+I27</f>
        <v>0</v>
      </c>
      <c r="K27" s="73">
        <f t="shared" si="3"/>
        <v>0</v>
      </c>
      <c r="L27" s="83">
        <f t="shared" si="3"/>
        <v>0</v>
      </c>
      <c r="M27" s="74">
        <f>K27+L27</f>
        <v>0</v>
      </c>
    </row>
    <row r="28" spans="1:13" ht="15.75" thickBot="1">
      <c r="A28" s="84"/>
      <c r="B28" s="85"/>
      <c r="C28" s="86"/>
      <c r="D28" s="87" t="s">
        <v>91</v>
      </c>
      <c r="E28" s="88">
        <f aca="true" t="shared" si="4" ref="E28:M28">E14+E16+E25+E27</f>
        <v>0</v>
      </c>
      <c r="F28" s="88">
        <f t="shared" si="4"/>
        <v>32456</v>
      </c>
      <c r="G28" s="88">
        <f t="shared" si="4"/>
        <v>32456</v>
      </c>
      <c r="H28" s="88">
        <f t="shared" si="4"/>
        <v>451</v>
      </c>
      <c r="I28" s="88">
        <f t="shared" si="4"/>
        <v>49657</v>
      </c>
      <c r="J28" s="88">
        <f t="shared" si="4"/>
        <v>50108</v>
      </c>
      <c r="K28" s="88">
        <f t="shared" si="4"/>
        <v>451</v>
      </c>
      <c r="L28" s="88">
        <f t="shared" si="4"/>
        <v>49657</v>
      </c>
      <c r="M28" s="88">
        <f t="shared" si="4"/>
        <v>50108</v>
      </c>
    </row>
  </sheetData>
  <sheetProtection/>
  <mergeCells count="14">
    <mergeCell ref="B4:M4"/>
    <mergeCell ref="B5:M5"/>
    <mergeCell ref="L7:M7"/>
    <mergeCell ref="A8:A9"/>
    <mergeCell ref="B8:B9"/>
    <mergeCell ref="C8:C9"/>
    <mergeCell ref="D8:D9"/>
    <mergeCell ref="E8:G8"/>
    <mergeCell ref="H8:J8"/>
    <mergeCell ref="K8:M8"/>
    <mergeCell ref="A10:A14"/>
    <mergeCell ref="A15:A16"/>
    <mergeCell ref="A17:A25"/>
    <mergeCell ref="A26:A27"/>
  </mergeCells>
  <printOptions/>
  <pageMargins left="0.7" right="0.7" top="0.75" bottom="0.75" header="0.3" footer="0.3"/>
  <pageSetup horizontalDpi="200" verticalDpi="2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7"/>
  <sheetViews>
    <sheetView zoomScalePageLayoutView="0" workbookViewId="0" topLeftCell="B1">
      <selection activeCell="E6" sqref="E6"/>
    </sheetView>
  </sheetViews>
  <sheetFormatPr defaultColWidth="9.140625" defaultRowHeight="15"/>
  <cols>
    <col min="1" max="1" width="5.57421875" style="0" customWidth="1"/>
    <col min="2" max="2" width="7.28125" style="0" customWidth="1"/>
    <col min="3" max="3" width="8.57421875" style="0" customWidth="1"/>
    <col min="4" max="4" width="25.140625" style="0" customWidth="1"/>
    <col min="5" max="8" width="7.28125" style="0" customWidth="1"/>
    <col min="9" max="9" width="8.57421875" style="0" customWidth="1"/>
    <col min="10" max="14" width="7.28125" style="0" customWidth="1"/>
    <col min="15" max="15" width="8.140625" style="0" customWidth="1"/>
    <col min="16" max="20" width="7.28125" style="0" customWidth="1"/>
    <col min="21" max="21" width="8.28125" style="0" customWidth="1"/>
    <col min="22" max="22" width="7.28125" style="0" customWidth="1"/>
  </cols>
  <sheetData>
    <row r="1" spans="1:22" ht="15">
      <c r="A1" s="39" t="s">
        <v>92</v>
      </c>
      <c r="B1" s="39"/>
      <c r="C1" s="8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ht="15">
      <c r="A2" s="90" t="s">
        <v>93</v>
      </c>
      <c r="B2" s="90"/>
      <c r="C2" s="91"/>
      <c r="D2" s="92"/>
      <c r="E2" s="92"/>
      <c r="F2" s="92"/>
      <c r="G2" s="92"/>
      <c r="H2" s="92"/>
      <c r="I2" s="92"/>
      <c r="J2" s="92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3" spans="1:22" ht="15">
      <c r="A3" s="94"/>
      <c r="B3" s="90"/>
      <c r="C3" s="91"/>
      <c r="D3" s="92"/>
      <c r="E3" s="92"/>
      <c r="F3" s="92"/>
      <c r="G3" s="92"/>
      <c r="H3" s="92"/>
      <c r="I3" s="92"/>
      <c r="J3" s="92"/>
      <c r="K3" s="93"/>
      <c r="L3" s="93"/>
      <c r="M3" s="93"/>
      <c r="N3" s="93"/>
      <c r="O3" s="93"/>
      <c r="P3" s="93"/>
      <c r="Q3" s="93"/>
      <c r="R3" s="93"/>
      <c r="S3" s="93"/>
      <c r="T3" s="291"/>
      <c r="U3" s="291"/>
      <c r="V3" s="93"/>
    </row>
    <row r="4" spans="1:22" ht="15">
      <c r="A4" s="94"/>
      <c r="B4" s="292" t="s">
        <v>306</v>
      </c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</row>
    <row r="5" spans="1:22" ht="15">
      <c r="A5" s="94"/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</row>
    <row r="6" spans="1:22" ht="15">
      <c r="A6" s="94"/>
      <c r="B6" s="42"/>
      <c r="C6" s="43"/>
      <c r="D6" s="95"/>
      <c r="E6" s="93"/>
      <c r="F6" s="93"/>
      <c r="G6" s="93"/>
      <c r="H6" s="93"/>
      <c r="I6" s="93"/>
      <c r="J6" s="96"/>
      <c r="K6" s="96"/>
      <c r="L6" s="96"/>
      <c r="M6" s="96"/>
      <c r="N6" s="96"/>
      <c r="O6" s="96"/>
      <c r="P6" s="96"/>
      <c r="Q6" s="96"/>
      <c r="R6" s="96"/>
      <c r="S6" s="97"/>
      <c r="T6" s="97"/>
      <c r="U6" s="97"/>
      <c r="V6" s="93"/>
    </row>
    <row r="7" spans="1:22" ht="15.75" thickBot="1">
      <c r="A7" s="94"/>
      <c r="B7" s="42" t="s">
        <v>46</v>
      </c>
      <c r="C7" s="43"/>
      <c r="D7" s="96"/>
      <c r="E7" s="96"/>
      <c r="F7" s="96"/>
      <c r="G7" s="96"/>
      <c r="H7" s="96"/>
      <c r="I7" s="96"/>
      <c r="J7" s="96"/>
      <c r="K7" s="93"/>
      <c r="L7" s="93"/>
      <c r="M7" s="93"/>
      <c r="N7" s="93"/>
      <c r="O7" s="93"/>
      <c r="P7" s="93"/>
      <c r="Q7" s="93"/>
      <c r="R7" s="93"/>
      <c r="S7" s="98"/>
      <c r="T7" s="294" t="s">
        <v>94</v>
      </c>
      <c r="U7" s="295"/>
      <c r="V7" s="99" t="s">
        <v>95</v>
      </c>
    </row>
    <row r="8" spans="1:22" ht="15">
      <c r="A8" s="283"/>
      <c r="B8" s="285" t="s">
        <v>48</v>
      </c>
      <c r="C8" s="287" t="s">
        <v>49</v>
      </c>
      <c r="D8" s="289" t="s">
        <v>4</v>
      </c>
      <c r="E8" s="296" t="s">
        <v>96</v>
      </c>
      <c r="F8" s="298" t="s">
        <v>97</v>
      </c>
      <c r="G8" s="299"/>
      <c r="H8" s="299"/>
      <c r="I8" s="299"/>
      <c r="J8" s="299"/>
      <c r="K8" s="300" t="s">
        <v>96</v>
      </c>
      <c r="L8" s="298" t="s">
        <v>98</v>
      </c>
      <c r="M8" s="299"/>
      <c r="N8" s="299"/>
      <c r="O8" s="299"/>
      <c r="P8" s="302"/>
      <c r="Q8" s="300" t="s">
        <v>96</v>
      </c>
      <c r="R8" s="298" t="s">
        <v>99</v>
      </c>
      <c r="S8" s="299"/>
      <c r="T8" s="299"/>
      <c r="U8" s="299"/>
      <c r="V8" s="302"/>
    </row>
    <row r="9" spans="1:22" ht="15">
      <c r="A9" s="284"/>
      <c r="B9" s="286"/>
      <c r="C9" s="288"/>
      <c r="D9" s="290"/>
      <c r="E9" s="297"/>
      <c r="F9" s="100" t="s">
        <v>100</v>
      </c>
      <c r="G9" s="100" t="s">
        <v>101</v>
      </c>
      <c r="H9" s="100" t="s">
        <v>102</v>
      </c>
      <c r="I9" s="101" t="s">
        <v>103</v>
      </c>
      <c r="J9" s="102" t="s">
        <v>104</v>
      </c>
      <c r="K9" s="301"/>
      <c r="L9" s="100" t="s">
        <v>100</v>
      </c>
      <c r="M9" s="100" t="s">
        <v>101</v>
      </c>
      <c r="N9" s="100" t="s">
        <v>102</v>
      </c>
      <c r="O9" s="101" t="s">
        <v>103</v>
      </c>
      <c r="P9" s="61" t="s">
        <v>104</v>
      </c>
      <c r="Q9" s="301"/>
      <c r="R9" s="100" t="s">
        <v>100</v>
      </c>
      <c r="S9" s="100" t="s">
        <v>101</v>
      </c>
      <c r="T9" s="100" t="s">
        <v>102</v>
      </c>
      <c r="U9" s="101" t="s">
        <v>103</v>
      </c>
      <c r="V9" s="61" t="s">
        <v>104</v>
      </c>
    </row>
    <row r="10" spans="1:22" ht="15">
      <c r="A10" s="272" t="s">
        <v>56</v>
      </c>
      <c r="B10" s="47">
        <v>429900</v>
      </c>
      <c r="C10" s="48"/>
      <c r="D10" s="49" t="s">
        <v>57</v>
      </c>
      <c r="E10" s="52">
        <f>SUM(F10:J10)</f>
        <v>4170</v>
      </c>
      <c r="F10" s="59">
        <v>0</v>
      </c>
      <c r="G10" s="59">
        <v>0</v>
      </c>
      <c r="H10" s="59">
        <v>4170</v>
      </c>
      <c r="I10" s="60">
        <v>0</v>
      </c>
      <c r="J10" s="102">
        <v>0</v>
      </c>
      <c r="K10" s="105">
        <f>L10+M10+N10+O10+P10</f>
        <v>0</v>
      </c>
      <c r="L10" s="52">
        <v>0</v>
      </c>
      <c r="M10" s="52">
        <v>0</v>
      </c>
      <c r="N10" s="52">
        <v>0</v>
      </c>
      <c r="O10" s="102">
        <v>0</v>
      </c>
      <c r="P10" s="61">
        <v>0</v>
      </c>
      <c r="Q10" s="106">
        <f>R10+S10+T10+U10+V10</f>
        <v>0</v>
      </c>
      <c r="R10" s="52">
        <v>0</v>
      </c>
      <c r="S10" s="52">
        <v>0</v>
      </c>
      <c r="T10" s="52">
        <v>0</v>
      </c>
      <c r="U10" s="102">
        <v>0</v>
      </c>
      <c r="V10" s="61">
        <v>0</v>
      </c>
    </row>
    <row r="11" spans="1:22" ht="15">
      <c r="A11" s="273"/>
      <c r="B11" s="47">
        <v>841126</v>
      </c>
      <c r="C11" s="55" t="s">
        <v>58</v>
      </c>
      <c r="D11" s="49" t="s">
        <v>105</v>
      </c>
      <c r="E11" s="52">
        <f aca="true" t="shared" si="0" ref="E11:E26">SUM(F11:J11)</f>
        <v>11105</v>
      </c>
      <c r="F11" s="59">
        <v>3655</v>
      </c>
      <c r="G11" s="59">
        <v>810</v>
      </c>
      <c r="H11" s="59">
        <v>5930</v>
      </c>
      <c r="I11" s="60">
        <v>0</v>
      </c>
      <c r="J11" s="102">
        <v>710</v>
      </c>
      <c r="K11" s="105">
        <f aca="true" t="shared" si="1" ref="K11:K26">L11+M11+N11+O11+P11</f>
        <v>26536</v>
      </c>
      <c r="L11" s="52">
        <v>4287</v>
      </c>
      <c r="M11" s="52">
        <v>1156</v>
      </c>
      <c r="N11" s="52">
        <v>18888</v>
      </c>
      <c r="O11" s="102">
        <v>911</v>
      </c>
      <c r="P11" s="61">
        <v>1294</v>
      </c>
      <c r="Q11" s="106">
        <f aca="true" t="shared" si="2" ref="Q11:Q26">R11+S11+T11+U11+V11</f>
        <v>26536</v>
      </c>
      <c r="R11" s="52">
        <v>4287</v>
      </c>
      <c r="S11" s="52">
        <v>1156</v>
      </c>
      <c r="T11" s="52">
        <v>18888</v>
      </c>
      <c r="U11" s="102">
        <v>911</v>
      </c>
      <c r="V11" s="61">
        <v>1294</v>
      </c>
    </row>
    <row r="12" spans="1:22" ht="15">
      <c r="A12" s="273"/>
      <c r="B12" s="47">
        <v>841402</v>
      </c>
      <c r="C12" s="55" t="s">
        <v>60</v>
      </c>
      <c r="D12" s="49" t="s">
        <v>61</v>
      </c>
      <c r="E12" s="52">
        <f t="shared" si="0"/>
        <v>24569</v>
      </c>
      <c r="F12" s="59">
        <v>0</v>
      </c>
      <c r="G12" s="59">
        <v>0</v>
      </c>
      <c r="H12" s="59">
        <v>24569</v>
      </c>
      <c r="I12" s="60">
        <v>0</v>
      </c>
      <c r="J12" s="102">
        <v>0</v>
      </c>
      <c r="K12" s="105">
        <f t="shared" si="1"/>
        <v>7818</v>
      </c>
      <c r="L12" s="52">
        <v>0</v>
      </c>
      <c r="M12" s="52">
        <v>0</v>
      </c>
      <c r="N12" s="52">
        <v>7818</v>
      </c>
      <c r="O12" s="102">
        <v>0</v>
      </c>
      <c r="P12" s="61">
        <v>0</v>
      </c>
      <c r="Q12" s="106">
        <f t="shared" si="2"/>
        <v>7818</v>
      </c>
      <c r="R12" s="52">
        <v>0</v>
      </c>
      <c r="S12" s="52">
        <v>0</v>
      </c>
      <c r="T12" s="52">
        <v>7818</v>
      </c>
      <c r="U12" s="102">
        <v>0</v>
      </c>
      <c r="V12" s="61">
        <v>0</v>
      </c>
    </row>
    <row r="13" spans="1:22" ht="15">
      <c r="A13" s="273"/>
      <c r="B13" s="47">
        <v>841906</v>
      </c>
      <c r="C13" s="55"/>
      <c r="D13" s="77" t="s">
        <v>153</v>
      </c>
      <c r="E13" s="52">
        <f t="shared" si="0"/>
        <v>1950</v>
      </c>
      <c r="F13" s="59">
        <v>0</v>
      </c>
      <c r="G13" s="59">
        <v>0</v>
      </c>
      <c r="H13" s="59">
        <v>1950</v>
      </c>
      <c r="I13" s="60">
        <v>0</v>
      </c>
      <c r="J13" s="102">
        <v>0</v>
      </c>
      <c r="K13" s="105">
        <f t="shared" si="1"/>
        <v>0</v>
      </c>
      <c r="L13" s="52">
        <v>0</v>
      </c>
      <c r="M13" s="52">
        <v>0</v>
      </c>
      <c r="N13" s="52">
        <v>0</v>
      </c>
      <c r="O13" s="102">
        <v>0</v>
      </c>
      <c r="P13" s="61"/>
      <c r="Q13" s="106">
        <f t="shared" si="2"/>
        <v>0</v>
      </c>
      <c r="R13" s="52">
        <v>0</v>
      </c>
      <c r="S13" s="52">
        <v>0</v>
      </c>
      <c r="T13" s="52">
        <v>0</v>
      </c>
      <c r="U13" s="102">
        <v>0</v>
      </c>
      <c r="V13" s="61"/>
    </row>
    <row r="14" spans="1:22" ht="15">
      <c r="A14" s="273"/>
      <c r="B14" s="47">
        <v>869041</v>
      </c>
      <c r="C14" s="55" t="s">
        <v>62</v>
      </c>
      <c r="D14" s="49" t="s">
        <v>63</v>
      </c>
      <c r="E14" s="52">
        <f t="shared" si="0"/>
        <v>8996</v>
      </c>
      <c r="F14" s="59">
        <v>5754</v>
      </c>
      <c r="G14" s="59">
        <v>1477</v>
      </c>
      <c r="H14" s="59">
        <v>1765</v>
      </c>
      <c r="I14" s="60">
        <v>0</v>
      </c>
      <c r="J14" s="102">
        <v>0</v>
      </c>
      <c r="K14" s="105">
        <f t="shared" si="1"/>
        <v>8231</v>
      </c>
      <c r="L14" s="52">
        <v>5269</v>
      </c>
      <c r="M14" s="52">
        <v>1252</v>
      </c>
      <c r="N14" s="52">
        <v>1710</v>
      </c>
      <c r="O14" s="102">
        <v>0</v>
      </c>
      <c r="P14" s="61">
        <v>0</v>
      </c>
      <c r="Q14" s="106">
        <f t="shared" si="2"/>
        <v>8231</v>
      </c>
      <c r="R14" s="52">
        <v>5269</v>
      </c>
      <c r="S14" s="52">
        <v>1252</v>
      </c>
      <c r="T14" s="52">
        <v>1710</v>
      </c>
      <c r="U14" s="102">
        <v>0</v>
      </c>
      <c r="V14" s="61">
        <v>0</v>
      </c>
    </row>
    <row r="15" spans="1:22" ht="15">
      <c r="A15" s="273"/>
      <c r="B15" s="47">
        <v>882111</v>
      </c>
      <c r="C15" s="55"/>
      <c r="D15" s="49" t="s">
        <v>155</v>
      </c>
      <c r="E15" s="52">
        <f t="shared" si="0"/>
        <v>9239</v>
      </c>
      <c r="F15" s="59">
        <v>0</v>
      </c>
      <c r="G15" s="59">
        <v>0</v>
      </c>
      <c r="H15" s="59">
        <v>0</v>
      </c>
      <c r="I15" s="60">
        <v>9239</v>
      </c>
      <c r="J15" s="102">
        <v>0</v>
      </c>
      <c r="K15" s="105">
        <f t="shared" si="1"/>
        <v>2190</v>
      </c>
      <c r="L15" s="52">
        <v>0</v>
      </c>
      <c r="M15" s="52">
        <v>0</v>
      </c>
      <c r="N15" s="52">
        <v>0</v>
      </c>
      <c r="O15" s="102">
        <v>2190</v>
      </c>
      <c r="P15" s="61">
        <v>0</v>
      </c>
      <c r="Q15" s="106">
        <f t="shared" si="2"/>
        <v>2190</v>
      </c>
      <c r="R15" s="52">
        <v>0</v>
      </c>
      <c r="S15" s="52">
        <v>0</v>
      </c>
      <c r="T15" s="52">
        <v>0</v>
      </c>
      <c r="U15" s="102">
        <v>2190</v>
      </c>
      <c r="V15" s="61">
        <v>0</v>
      </c>
    </row>
    <row r="16" spans="1:22" ht="15">
      <c r="A16" s="273"/>
      <c r="B16" s="47">
        <v>882113</v>
      </c>
      <c r="C16" s="55"/>
      <c r="D16" s="49" t="s">
        <v>156</v>
      </c>
      <c r="E16" s="52">
        <f t="shared" si="0"/>
        <v>1164</v>
      </c>
      <c r="F16" s="59">
        <v>0</v>
      </c>
      <c r="G16" s="59">
        <v>0</v>
      </c>
      <c r="H16" s="59">
        <v>0</v>
      </c>
      <c r="I16" s="60">
        <v>1164</v>
      </c>
      <c r="J16" s="102">
        <v>0</v>
      </c>
      <c r="K16" s="105">
        <f t="shared" si="1"/>
        <v>1166</v>
      </c>
      <c r="L16" s="52">
        <v>0</v>
      </c>
      <c r="M16" s="52">
        <v>0</v>
      </c>
      <c r="N16" s="52">
        <v>0</v>
      </c>
      <c r="O16" s="102">
        <v>1166</v>
      </c>
      <c r="P16" s="61">
        <v>0</v>
      </c>
      <c r="Q16" s="106">
        <f t="shared" si="2"/>
        <v>1166</v>
      </c>
      <c r="R16" s="52">
        <v>0</v>
      </c>
      <c r="S16" s="52">
        <v>0</v>
      </c>
      <c r="T16" s="52">
        <v>0</v>
      </c>
      <c r="U16" s="102">
        <v>1166</v>
      </c>
      <c r="V16" s="61">
        <v>0</v>
      </c>
    </row>
    <row r="17" spans="1:22" ht="15">
      <c r="A17" s="273"/>
      <c r="B17" s="47">
        <v>882116</v>
      </c>
      <c r="C17" s="55"/>
      <c r="D17" s="49" t="s">
        <v>157</v>
      </c>
      <c r="E17" s="52">
        <f t="shared" si="0"/>
        <v>3398</v>
      </c>
      <c r="F17" s="59">
        <v>0</v>
      </c>
      <c r="G17" s="59">
        <v>0</v>
      </c>
      <c r="H17" s="59">
        <v>0</v>
      </c>
      <c r="I17" s="60">
        <v>3398</v>
      </c>
      <c r="J17" s="102">
        <v>0</v>
      </c>
      <c r="K17" s="105">
        <f t="shared" si="1"/>
        <v>2905</v>
      </c>
      <c r="L17" s="52">
        <v>0</v>
      </c>
      <c r="M17" s="52">
        <v>0</v>
      </c>
      <c r="N17" s="52">
        <v>0</v>
      </c>
      <c r="O17" s="102">
        <v>2905</v>
      </c>
      <c r="P17" s="61">
        <v>0</v>
      </c>
      <c r="Q17" s="106">
        <f t="shared" si="2"/>
        <v>2905</v>
      </c>
      <c r="R17" s="52">
        <v>0</v>
      </c>
      <c r="S17" s="52">
        <v>0</v>
      </c>
      <c r="T17" s="52">
        <v>0</v>
      </c>
      <c r="U17" s="102">
        <v>2905</v>
      </c>
      <c r="V17" s="61">
        <v>0</v>
      </c>
    </row>
    <row r="18" spans="1:22" ht="15">
      <c r="A18" s="273"/>
      <c r="B18" s="47">
        <v>882118</v>
      </c>
      <c r="C18" s="55"/>
      <c r="D18" s="49" t="s">
        <v>158</v>
      </c>
      <c r="E18" s="52">
        <f t="shared" si="0"/>
        <v>92</v>
      </c>
      <c r="F18" s="59">
        <v>0</v>
      </c>
      <c r="G18" s="59">
        <v>0</v>
      </c>
      <c r="H18" s="59">
        <v>0</v>
      </c>
      <c r="I18" s="60">
        <v>92</v>
      </c>
      <c r="J18" s="102">
        <v>0</v>
      </c>
      <c r="K18" s="105">
        <f t="shared" si="1"/>
        <v>37</v>
      </c>
      <c r="L18" s="52">
        <v>0</v>
      </c>
      <c r="M18" s="52">
        <v>0</v>
      </c>
      <c r="N18" s="52">
        <v>0</v>
      </c>
      <c r="O18" s="102">
        <v>37</v>
      </c>
      <c r="P18" s="61">
        <v>0</v>
      </c>
      <c r="Q18" s="106">
        <f t="shared" si="2"/>
        <v>37</v>
      </c>
      <c r="R18" s="52">
        <v>0</v>
      </c>
      <c r="S18" s="52">
        <v>0</v>
      </c>
      <c r="T18" s="52">
        <v>0</v>
      </c>
      <c r="U18" s="102">
        <v>37</v>
      </c>
      <c r="V18" s="61">
        <v>0</v>
      </c>
    </row>
    <row r="19" spans="1:22" ht="15">
      <c r="A19" s="273"/>
      <c r="B19" s="47">
        <v>882119</v>
      </c>
      <c r="C19" s="55"/>
      <c r="D19" s="49" t="s">
        <v>159</v>
      </c>
      <c r="E19" s="52">
        <f t="shared" si="0"/>
        <v>40</v>
      </c>
      <c r="F19" s="59">
        <v>0</v>
      </c>
      <c r="G19" s="59">
        <v>0</v>
      </c>
      <c r="H19" s="59">
        <v>0</v>
      </c>
      <c r="I19" s="60">
        <v>40</v>
      </c>
      <c r="J19" s="102">
        <v>0</v>
      </c>
      <c r="K19" s="105">
        <f t="shared" si="1"/>
        <v>0</v>
      </c>
      <c r="L19" s="52">
        <v>0</v>
      </c>
      <c r="M19" s="52">
        <v>0</v>
      </c>
      <c r="N19" s="52">
        <v>0</v>
      </c>
      <c r="O19" s="102">
        <v>0</v>
      </c>
      <c r="P19" s="61">
        <v>0</v>
      </c>
      <c r="Q19" s="106">
        <f t="shared" si="2"/>
        <v>0</v>
      </c>
      <c r="R19" s="52">
        <v>0</v>
      </c>
      <c r="S19" s="52">
        <v>0</v>
      </c>
      <c r="T19" s="52">
        <v>0</v>
      </c>
      <c r="U19" s="102">
        <v>0</v>
      </c>
      <c r="V19" s="61">
        <v>0</v>
      </c>
    </row>
    <row r="20" spans="1:22" ht="15">
      <c r="A20" s="273"/>
      <c r="B20" s="47">
        <v>882122</v>
      </c>
      <c r="C20" s="55"/>
      <c r="D20" s="49" t="s">
        <v>160</v>
      </c>
      <c r="E20" s="52">
        <f t="shared" si="0"/>
        <v>1150</v>
      </c>
      <c r="F20" s="59">
        <v>0</v>
      </c>
      <c r="G20" s="59">
        <v>0</v>
      </c>
      <c r="H20" s="59">
        <v>0</v>
      </c>
      <c r="I20" s="60">
        <v>1150</v>
      </c>
      <c r="J20" s="102">
        <v>0</v>
      </c>
      <c r="K20" s="105">
        <f t="shared" si="1"/>
        <v>1619</v>
      </c>
      <c r="L20" s="52">
        <v>0</v>
      </c>
      <c r="M20" s="52">
        <v>0</v>
      </c>
      <c r="N20" s="52">
        <v>0</v>
      </c>
      <c r="O20" s="102">
        <v>1619</v>
      </c>
      <c r="P20" s="61">
        <v>0</v>
      </c>
      <c r="Q20" s="106">
        <f t="shared" si="2"/>
        <v>1619</v>
      </c>
      <c r="R20" s="52">
        <v>0</v>
      </c>
      <c r="S20" s="52">
        <v>0</v>
      </c>
      <c r="T20" s="52">
        <v>0</v>
      </c>
      <c r="U20" s="102">
        <v>1619</v>
      </c>
      <c r="V20" s="61">
        <v>0</v>
      </c>
    </row>
    <row r="21" spans="1:22" ht="15">
      <c r="A21" s="273"/>
      <c r="B21" s="47">
        <v>882129</v>
      </c>
      <c r="C21" s="48"/>
      <c r="D21" s="49" t="s">
        <v>161</v>
      </c>
      <c r="E21" s="52">
        <f t="shared" si="0"/>
        <v>1300</v>
      </c>
      <c r="F21" s="59">
        <v>0</v>
      </c>
      <c r="G21" s="59">
        <v>0</v>
      </c>
      <c r="H21" s="59">
        <v>0</v>
      </c>
      <c r="I21" s="60">
        <v>0</v>
      </c>
      <c r="J21" s="102">
        <v>1300</v>
      </c>
      <c r="K21" s="105">
        <f t="shared" si="1"/>
        <v>1175</v>
      </c>
      <c r="L21" s="52">
        <v>0</v>
      </c>
      <c r="M21" s="52">
        <v>0</v>
      </c>
      <c r="N21" s="52">
        <v>0</v>
      </c>
      <c r="O21" s="102">
        <v>0</v>
      </c>
      <c r="P21" s="61">
        <v>1175</v>
      </c>
      <c r="Q21" s="106">
        <f t="shared" si="2"/>
        <v>1175</v>
      </c>
      <c r="R21" s="52">
        <v>0</v>
      </c>
      <c r="S21" s="52">
        <v>0</v>
      </c>
      <c r="T21" s="52">
        <v>0</v>
      </c>
      <c r="U21" s="102">
        <v>0</v>
      </c>
      <c r="V21" s="61">
        <v>1175</v>
      </c>
    </row>
    <row r="22" spans="1:22" ht="15">
      <c r="A22" s="273"/>
      <c r="B22" s="47">
        <v>882202</v>
      </c>
      <c r="C22" s="48"/>
      <c r="D22" s="49" t="s">
        <v>162</v>
      </c>
      <c r="E22" s="52">
        <f t="shared" si="0"/>
        <v>113</v>
      </c>
      <c r="F22" s="59">
        <v>0</v>
      </c>
      <c r="G22" s="59">
        <v>0</v>
      </c>
      <c r="H22" s="59">
        <v>0</v>
      </c>
      <c r="I22" s="60">
        <v>113</v>
      </c>
      <c r="J22" s="102">
        <v>0</v>
      </c>
      <c r="K22" s="105">
        <f t="shared" si="1"/>
        <v>0</v>
      </c>
      <c r="L22" s="52">
        <v>0</v>
      </c>
      <c r="M22" s="52">
        <v>0</v>
      </c>
      <c r="N22" s="52">
        <v>0</v>
      </c>
      <c r="O22" s="102">
        <v>0</v>
      </c>
      <c r="P22" s="61">
        <v>0</v>
      </c>
      <c r="Q22" s="106">
        <f t="shared" si="2"/>
        <v>0</v>
      </c>
      <c r="R22" s="52">
        <v>0</v>
      </c>
      <c r="S22" s="52">
        <v>0</v>
      </c>
      <c r="T22" s="52">
        <v>0</v>
      </c>
      <c r="U22" s="102">
        <v>0</v>
      </c>
      <c r="V22" s="61">
        <v>0</v>
      </c>
    </row>
    <row r="23" spans="1:22" ht="24">
      <c r="A23" s="273"/>
      <c r="B23" s="52">
        <v>890441</v>
      </c>
      <c r="C23" s="57" t="s">
        <v>64</v>
      </c>
      <c r="D23" s="58" t="s">
        <v>163</v>
      </c>
      <c r="E23" s="52">
        <f t="shared" si="0"/>
        <v>7371</v>
      </c>
      <c r="F23" s="59">
        <v>6494</v>
      </c>
      <c r="G23" s="59">
        <v>877</v>
      </c>
      <c r="H23" s="59">
        <v>0</v>
      </c>
      <c r="I23" s="60">
        <v>0</v>
      </c>
      <c r="J23" s="102">
        <v>0</v>
      </c>
      <c r="K23" s="105">
        <f t="shared" si="1"/>
        <v>11334</v>
      </c>
      <c r="L23" s="52">
        <v>9981</v>
      </c>
      <c r="M23" s="52">
        <v>1353</v>
      </c>
      <c r="N23" s="52">
        <v>0</v>
      </c>
      <c r="O23" s="102">
        <v>0</v>
      </c>
      <c r="P23" s="61">
        <v>0</v>
      </c>
      <c r="Q23" s="106">
        <f t="shared" si="2"/>
        <v>11334</v>
      </c>
      <c r="R23" s="52">
        <v>9981</v>
      </c>
      <c r="S23" s="52">
        <v>1353</v>
      </c>
      <c r="T23" s="52">
        <v>0</v>
      </c>
      <c r="U23" s="102">
        <v>0</v>
      </c>
      <c r="V23" s="61">
        <v>0</v>
      </c>
    </row>
    <row r="24" spans="1:22" ht="15">
      <c r="A24" s="273"/>
      <c r="B24" s="52">
        <v>910501</v>
      </c>
      <c r="C24" s="57"/>
      <c r="D24" s="58" t="s">
        <v>83</v>
      </c>
      <c r="E24" s="52">
        <f t="shared" si="0"/>
        <v>2653</v>
      </c>
      <c r="F24" s="59">
        <v>684</v>
      </c>
      <c r="G24" s="59">
        <v>185</v>
      </c>
      <c r="H24" s="59">
        <v>1784</v>
      </c>
      <c r="I24" s="60">
        <v>0</v>
      </c>
      <c r="J24" s="102">
        <v>0</v>
      </c>
      <c r="K24" s="105">
        <f t="shared" si="1"/>
        <v>3942</v>
      </c>
      <c r="L24" s="52">
        <v>788</v>
      </c>
      <c r="M24" s="52">
        <v>212</v>
      </c>
      <c r="N24" s="52">
        <v>2942</v>
      </c>
      <c r="O24" s="102">
        <v>0</v>
      </c>
      <c r="P24" s="61">
        <v>0</v>
      </c>
      <c r="Q24" s="106">
        <f t="shared" si="2"/>
        <v>3942</v>
      </c>
      <c r="R24" s="52">
        <v>788</v>
      </c>
      <c r="S24" s="52">
        <v>212</v>
      </c>
      <c r="T24" s="52">
        <v>2942</v>
      </c>
      <c r="U24" s="102">
        <v>0</v>
      </c>
      <c r="V24" s="61">
        <v>0</v>
      </c>
    </row>
    <row r="25" spans="1:22" ht="15">
      <c r="A25" s="273"/>
      <c r="B25" s="52">
        <v>931201</v>
      </c>
      <c r="C25" s="55" t="s">
        <v>65</v>
      </c>
      <c r="D25" s="49" t="s">
        <v>66</v>
      </c>
      <c r="E25" s="52">
        <f t="shared" si="0"/>
        <v>3000</v>
      </c>
      <c r="F25" s="59">
        <v>0</v>
      </c>
      <c r="G25" s="59">
        <v>0</v>
      </c>
      <c r="H25" s="59">
        <v>0</v>
      </c>
      <c r="I25" s="60">
        <v>0</v>
      </c>
      <c r="J25" s="102">
        <v>3000</v>
      </c>
      <c r="K25" s="105">
        <f t="shared" si="1"/>
        <v>1571</v>
      </c>
      <c r="L25" s="52">
        <v>0</v>
      </c>
      <c r="M25" s="52">
        <v>0</v>
      </c>
      <c r="N25" s="52">
        <v>0</v>
      </c>
      <c r="O25" s="102">
        <v>0</v>
      </c>
      <c r="P25" s="61">
        <v>1571</v>
      </c>
      <c r="Q25" s="106">
        <f t="shared" si="2"/>
        <v>1571</v>
      </c>
      <c r="R25" s="52">
        <v>0</v>
      </c>
      <c r="S25" s="52">
        <v>0</v>
      </c>
      <c r="T25" s="52">
        <v>0</v>
      </c>
      <c r="U25" s="102">
        <v>0</v>
      </c>
      <c r="V25" s="61">
        <v>1571</v>
      </c>
    </row>
    <row r="26" spans="1:22" ht="15">
      <c r="A26" s="273"/>
      <c r="B26" s="47">
        <v>940000</v>
      </c>
      <c r="C26" s="173"/>
      <c r="D26" s="174" t="s">
        <v>154</v>
      </c>
      <c r="E26" s="52">
        <f t="shared" si="0"/>
        <v>2000</v>
      </c>
      <c r="F26" s="59">
        <v>0</v>
      </c>
      <c r="G26" s="59">
        <v>0</v>
      </c>
      <c r="H26" s="59">
        <v>2000</v>
      </c>
      <c r="I26" s="60">
        <v>0</v>
      </c>
      <c r="J26" s="102">
        <v>0</v>
      </c>
      <c r="K26" s="105">
        <f t="shared" si="1"/>
        <v>0</v>
      </c>
      <c r="L26" s="52">
        <v>0</v>
      </c>
      <c r="M26" s="52">
        <v>0</v>
      </c>
      <c r="N26" s="52">
        <v>0</v>
      </c>
      <c r="O26" s="102">
        <v>0</v>
      </c>
      <c r="P26" s="61">
        <v>0</v>
      </c>
      <c r="Q26" s="106">
        <f t="shared" si="2"/>
        <v>0</v>
      </c>
      <c r="R26" s="52">
        <v>0</v>
      </c>
      <c r="S26" s="52">
        <v>0</v>
      </c>
      <c r="T26" s="52">
        <v>0</v>
      </c>
      <c r="U26" s="102">
        <v>0</v>
      </c>
      <c r="V26" s="61">
        <v>0</v>
      </c>
    </row>
    <row r="27" spans="1:22" ht="15">
      <c r="A27" s="274"/>
      <c r="B27" s="62"/>
      <c r="C27" s="107"/>
      <c r="D27" s="64" t="s">
        <v>67</v>
      </c>
      <c r="E27" s="67">
        <f>SUM(F27:J27)</f>
        <v>82310</v>
      </c>
      <c r="F27" s="67">
        <f aca="true" t="shared" si="3" ref="F27:V27">SUM(F10:F26)</f>
        <v>16587</v>
      </c>
      <c r="G27" s="67">
        <f t="shared" si="3"/>
        <v>3349</v>
      </c>
      <c r="H27" s="67">
        <f t="shared" si="3"/>
        <v>42168</v>
      </c>
      <c r="I27" s="67">
        <f t="shared" si="3"/>
        <v>15196</v>
      </c>
      <c r="J27" s="176">
        <f t="shared" si="3"/>
        <v>5010</v>
      </c>
      <c r="K27" s="177">
        <f t="shared" si="3"/>
        <v>68524</v>
      </c>
      <c r="L27" s="67">
        <f t="shared" si="3"/>
        <v>20325</v>
      </c>
      <c r="M27" s="67">
        <f t="shared" si="3"/>
        <v>3973</v>
      </c>
      <c r="N27" s="67">
        <f t="shared" si="3"/>
        <v>31358</v>
      </c>
      <c r="O27" s="67">
        <f t="shared" si="3"/>
        <v>8828</v>
      </c>
      <c r="P27" s="178">
        <f t="shared" si="3"/>
        <v>4040</v>
      </c>
      <c r="Q27" s="177">
        <f t="shared" si="3"/>
        <v>68524</v>
      </c>
      <c r="R27" s="67">
        <f t="shared" si="3"/>
        <v>20325</v>
      </c>
      <c r="S27" s="67">
        <f t="shared" si="3"/>
        <v>3973</v>
      </c>
      <c r="T27" s="67">
        <f t="shared" si="3"/>
        <v>31358</v>
      </c>
      <c r="U27" s="67">
        <f t="shared" si="3"/>
        <v>8828</v>
      </c>
      <c r="V27" s="178">
        <f t="shared" si="3"/>
        <v>4040</v>
      </c>
    </row>
    <row r="28" spans="1:22" ht="15">
      <c r="A28" s="272" t="s">
        <v>68</v>
      </c>
      <c r="B28" s="47">
        <v>841105</v>
      </c>
      <c r="C28" s="55" t="s">
        <v>58</v>
      </c>
      <c r="D28" s="49" t="s">
        <v>59</v>
      </c>
      <c r="E28" s="52">
        <f>SUM(F28:J28)</f>
        <v>49093</v>
      </c>
      <c r="F28" s="59">
        <v>30026</v>
      </c>
      <c r="G28" s="59">
        <v>7728</v>
      </c>
      <c r="H28" s="59">
        <v>11339</v>
      </c>
      <c r="I28" s="60">
        <v>0</v>
      </c>
      <c r="J28" s="102">
        <v>0</v>
      </c>
      <c r="K28" s="105">
        <f aca="true" t="shared" si="4" ref="K28:K40">L28+M28+N28+O28+P28</f>
        <v>51737</v>
      </c>
      <c r="L28" s="52">
        <v>34830</v>
      </c>
      <c r="M28" s="52">
        <v>8869</v>
      </c>
      <c r="N28" s="52">
        <v>8038</v>
      </c>
      <c r="O28" s="52">
        <v>0</v>
      </c>
      <c r="P28" s="61">
        <v>0</v>
      </c>
      <c r="Q28" s="105">
        <f aca="true" t="shared" si="5" ref="Q28:Q40">R28+S28+T28+U28+V28</f>
        <v>50981</v>
      </c>
      <c r="R28" s="52">
        <v>34830</v>
      </c>
      <c r="S28" s="52">
        <v>8869</v>
      </c>
      <c r="T28" s="52">
        <v>7282</v>
      </c>
      <c r="U28" s="102">
        <v>0</v>
      </c>
      <c r="V28" s="61">
        <v>0</v>
      </c>
    </row>
    <row r="29" spans="1:22" ht="15">
      <c r="A29" s="274"/>
      <c r="B29" s="70"/>
      <c r="C29" s="109"/>
      <c r="D29" s="72" t="s">
        <v>69</v>
      </c>
      <c r="E29" s="67">
        <f>SUM(F29:J29)</f>
        <v>49093</v>
      </c>
      <c r="F29" s="67">
        <f aca="true" t="shared" si="6" ref="F29:V29">SUM(F28:F28)</f>
        <v>30026</v>
      </c>
      <c r="G29" s="67">
        <f t="shared" si="6"/>
        <v>7728</v>
      </c>
      <c r="H29" s="67">
        <f t="shared" si="6"/>
        <v>11339</v>
      </c>
      <c r="I29" s="67">
        <f t="shared" si="6"/>
        <v>0</v>
      </c>
      <c r="J29" s="176">
        <f t="shared" si="6"/>
        <v>0</v>
      </c>
      <c r="K29" s="177">
        <f t="shared" si="6"/>
        <v>51737</v>
      </c>
      <c r="L29" s="67">
        <f t="shared" si="6"/>
        <v>34830</v>
      </c>
      <c r="M29" s="67">
        <f t="shared" si="6"/>
        <v>8869</v>
      </c>
      <c r="N29" s="67">
        <f t="shared" si="6"/>
        <v>8038</v>
      </c>
      <c r="O29" s="67">
        <f t="shared" si="6"/>
        <v>0</v>
      </c>
      <c r="P29" s="178">
        <f t="shared" si="6"/>
        <v>0</v>
      </c>
      <c r="Q29" s="177">
        <f t="shared" si="6"/>
        <v>50981</v>
      </c>
      <c r="R29" s="67">
        <f t="shared" si="6"/>
        <v>34830</v>
      </c>
      <c r="S29" s="67">
        <f t="shared" si="6"/>
        <v>8869</v>
      </c>
      <c r="T29" s="67">
        <f t="shared" si="6"/>
        <v>7282</v>
      </c>
      <c r="U29" s="67">
        <f t="shared" si="6"/>
        <v>0</v>
      </c>
      <c r="V29" s="178">
        <f t="shared" si="6"/>
        <v>0</v>
      </c>
    </row>
    <row r="30" spans="1:22" ht="15">
      <c r="A30" s="311" t="s">
        <v>70</v>
      </c>
      <c r="B30" s="47">
        <v>522110</v>
      </c>
      <c r="C30" s="55" t="s">
        <v>71</v>
      </c>
      <c r="D30" s="49" t="s">
        <v>72</v>
      </c>
      <c r="E30" s="52">
        <f>SUM(F30:J30)</f>
        <v>4875</v>
      </c>
      <c r="F30" s="59">
        <v>1926</v>
      </c>
      <c r="G30" s="59">
        <v>520</v>
      </c>
      <c r="H30" s="59">
        <v>2429</v>
      </c>
      <c r="I30" s="60">
        <v>0</v>
      </c>
      <c r="J30" s="102">
        <v>0</v>
      </c>
      <c r="K30" s="105">
        <f t="shared" si="4"/>
        <v>6995</v>
      </c>
      <c r="L30" s="52">
        <v>1866</v>
      </c>
      <c r="M30" s="52">
        <v>504</v>
      </c>
      <c r="N30" s="52">
        <v>4625</v>
      </c>
      <c r="O30" s="102">
        <v>0</v>
      </c>
      <c r="P30" s="61">
        <v>0</v>
      </c>
      <c r="Q30" s="105">
        <f t="shared" si="5"/>
        <v>6995</v>
      </c>
      <c r="R30" s="52">
        <v>1866</v>
      </c>
      <c r="S30" s="52">
        <v>504</v>
      </c>
      <c r="T30" s="52">
        <v>4625</v>
      </c>
      <c r="U30" s="102">
        <v>0</v>
      </c>
      <c r="V30" s="61">
        <v>0</v>
      </c>
    </row>
    <row r="31" spans="1:22" ht="15">
      <c r="A31" s="275"/>
      <c r="B31" s="47">
        <v>562912</v>
      </c>
      <c r="C31" s="48" t="s">
        <v>106</v>
      </c>
      <c r="D31" s="49" t="s">
        <v>73</v>
      </c>
      <c r="E31" s="52">
        <f aca="true" t="shared" si="7" ref="E31:E38">SUM(F31:J31)</f>
        <v>13924</v>
      </c>
      <c r="F31" s="59">
        <v>2864</v>
      </c>
      <c r="G31" s="59">
        <v>774</v>
      </c>
      <c r="H31" s="59">
        <v>10286</v>
      </c>
      <c r="I31" s="60">
        <v>0</v>
      </c>
      <c r="J31" s="102">
        <v>0</v>
      </c>
      <c r="K31" s="105">
        <f t="shared" si="4"/>
        <v>14826</v>
      </c>
      <c r="L31" s="52">
        <v>4667</v>
      </c>
      <c r="M31" s="52">
        <v>1294</v>
      </c>
      <c r="N31" s="52">
        <v>8865</v>
      </c>
      <c r="O31" s="102">
        <v>0</v>
      </c>
      <c r="P31" s="61">
        <v>0</v>
      </c>
      <c r="Q31" s="105">
        <f t="shared" si="5"/>
        <v>14826</v>
      </c>
      <c r="R31" s="52">
        <v>4667</v>
      </c>
      <c r="S31" s="52">
        <v>1294</v>
      </c>
      <c r="T31" s="52">
        <v>8865</v>
      </c>
      <c r="U31" s="102">
        <v>0</v>
      </c>
      <c r="V31" s="61">
        <v>0</v>
      </c>
    </row>
    <row r="32" spans="1:22" ht="15">
      <c r="A32" s="275"/>
      <c r="B32" s="47">
        <v>562913</v>
      </c>
      <c r="C32" s="48" t="s">
        <v>107</v>
      </c>
      <c r="D32" s="49" t="s">
        <v>74</v>
      </c>
      <c r="E32" s="52">
        <f t="shared" si="7"/>
        <v>20113</v>
      </c>
      <c r="F32" s="59">
        <v>5163</v>
      </c>
      <c r="G32" s="59">
        <v>1392</v>
      </c>
      <c r="H32" s="59">
        <v>13558</v>
      </c>
      <c r="I32" s="60">
        <v>0</v>
      </c>
      <c r="J32" s="102">
        <v>0</v>
      </c>
      <c r="K32" s="105">
        <f t="shared" si="4"/>
        <v>22039</v>
      </c>
      <c r="L32" s="52">
        <v>5160</v>
      </c>
      <c r="M32" s="52">
        <v>1430</v>
      </c>
      <c r="N32" s="52">
        <v>15449</v>
      </c>
      <c r="O32" s="102">
        <v>0</v>
      </c>
      <c r="P32" s="61">
        <v>0</v>
      </c>
      <c r="Q32" s="105">
        <f t="shared" si="5"/>
        <v>22039</v>
      </c>
      <c r="R32" s="52">
        <v>5160</v>
      </c>
      <c r="S32" s="52">
        <v>1430</v>
      </c>
      <c r="T32" s="52">
        <v>15449</v>
      </c>
      <c r="U32" s="102">
        <v>0</v>
      </c>
      <c r="V32" s="61">
        <v>0</v>
      </c>
    </row>
    <row r="33" spans="1:22" ht="15">
      <c r="A33" s="275"/>
      <c r="B33" s="47">
        <v>562917</v>
      </c>
      <c r="C33" s="48" t="s">
        <v>108</v>
      </c>
      <c r="D33" s="49" t="s">
        <v>75</v>
      </c>
      <c r="E33" s="52">
        <f t="shared" si="7"/>
        <v>1963</v>
      </c>
      <c r="F33" s="59">
        <v>486</v>
      </c>
      <c r="G33" s="59">
        <v>131</v>
      </c>
      <c r="H33" s="59">
        <v>1346</v>
      </c>
      <c r="I33" s="60">
        <v>0</v>
      </c>
      <c r="J33" s="102">
        <v>0</v>
      </c>
      <c r="K33" s="105">
        <f t="shared" si="4"/>
        <v>2426</v>
      </c>
      <c r="L33" s="52">
        <v>0</v>
      </c>
      <c r="M33" s="52">
        <v>0</v>
      </c>
      <c r="N33" s="52">
        <v>2426</v>
      </c>
      <c r="O33" s="102">
        <v>0</v>
      </c>
      <c r="P33" s="61">
        <v>0</v>
      </c>
      <c r="Q33" s="105">
        <f t="shared" si="5"/>
        <v>2426</v>
      </c>
      <c r="R33" s="52">
        <v>0</v>
      </c>
      <c r="S33" s="52">
        <v>0</v>
      </c>
      <c r="T33" s="52">
        <v>2426</v>
      </c>
      <c r="U33" s="102">
        <v>0</v>
      </c>
      <c r="V33" s="61">
        <v>0</v>
      </c>
    </row>
    <row r="34" spans="1:22" ht="15">
      <c r="A34" s="275"/>
      <c r="B34" s="47">
        <v>811000</v>
      </c>
      <c r="C34" s="48"/>
      <c r="D34" s="49" t="s">
        <v>76</v>
      </c>
      <c r="E34" s="52">
        <f t="shared" si="7"/>
        <v>20644</v>
      </c>
      <c r="F34" s="59">
        <v>5942</v>
      </c>
      <c r="G34" s="59">
        <v>1598</v>
      </c>
      <c r="H34" s="59">
        <v>13104</v>
      </c>
      <c r="I34" s="60">
        <v>0</v>
      </c>
      <c r="J34" s="102">
        <v>0</v>
      </c>
      <c r="K34" s="105">
        <f t="shared" si="4"/>
        <v>23796</v>
      </c>
      <c r="L34" s="52">
        <v>7871</v>
      </c>
      <c r="M34" s="52">
        <v>1797</v>
      </c>
      <c r="N34" s="52">
        <v>14128</v>
      </c>
      <c r="O34" s="102">
        <v>0</v>
      </c>
      <c r="P34" s="61">
        <v>0</v>
      </c>
      <c r="Q34" s="105">
        <f t="shared" si="5"/>
        <v>23796</v>
      </c>
      <c r="R34" s="52">
        <v>7871</v>
      </c>
      <c r="S34" s="52">
        <v>1797</v>
      </c>
      <c r="T34" s="52">
        <v>14128</v>
      </c>
      <c r="U34" s="102">
        <v>0</v>
      </c>
      <c r="V34" s="61">
        <v>0</v>
      </c>
    </row>
    <row r="35" spans="1:22" ht="15">
      <c r="A35" s="275"/>
      <c r="B35" s="47">
        <v>841403</v>
      </c>
      <c r="C35" s="55" t="s">
        <v>77</v>
      </c>
      <c r="D35" s="49" t="s">
        <v>78</v>
      </c>
      <c r="E35" s="52">
        <f t="shared" si="7"/>
        <v>6650</v>
      </c>
      <c r="F35" s="59">
        <v>278</v>
      </c>
      <c r="G35" s="59">
        <v>75</v>
      </c>
      <c r="H35" s="59">
        <v>6297</v>
      </c>
      <c r="I35" s="60">
        <v>0</v>
      </c>
      <c r="J35" s="102">
        <v>0</v>
      </c>
      <c r="K35" s="105">
        <f t="shared" si="4"/>
        <v>6164</v>
      </c>
      <c r="L35" s="52">
        <v>420</v>
      </c>
      <c r="M35" s="52">
        <v>123</v>
      </c>
      <c r="N35" s="52">
        <v>5621</v>
      </c>
      <c r="O35" s="102">
        <v>0</v>
      </c>
      <c r="P35" s="61">
        <v>0</v>
      </c>
      <c r="Q35" s="105">
        <f t="shared" si="5"/>
        <v>6164</v>
      </c>
      <c r="R35" s="52">
        <v>420</v>
      </c>
      <c r="S35" s="52">
        <v>123</v>
      </c>
      <c r="T35" s="52">
        <v>5621</v>
      </c>
      <c r="U35" s="102">
        <v>0</v>
      </c>
      <c r="V35" s="61">
        <v>0</v>
      </c>
    </row>
    <row r="36" spans="1:22" ht="15">
      <c r="A36" s="275"/>
      <c r="B36" s="47">
        <v>889921</v>
      </c>
      <c r="C36" s="55" t="s">
        <v>79</v>
      </c>
      <c r="D36" s="49" t="s">
        <v>80</v>
      </c>
      <c r="E36" s="52">
        <f t="shared" si="7"/>
        <v>10621</v>
      </c>
      <c r="F36" s="59">
        <v>2731</v>
      </c>
      <c r="G36" s="59">
        <v>736</v>
      </c>
      <c r="H36" s="59">
        <v>7154</v>
      </c>
      <c r="I36" s="60">
        <v>0</v>
      </c>
      <c r="J36" s="102">
        <v>0</v>
      </c>
      <c r="K36" s="105">
        <f t="shared" si="4"/>
        <v>8851</v>
      </c>
      <c r="L36" s="52">
        <v>2456</v>
      </c>
      <c r="M36" s="52">
        <v>681</v>
      </c>
      <c r="N36" s="52">
        <v>5714</v>
      </c>
      <c r="O36" s="102">
        <v>0</v>
      </c>
      <c r="P36" s="61">
        <v>0</v>
      </c>
      <c r="Q36" s="105">
        <f t="shared" si="5"/>
        <v>8851</v>
      </c>
      <c r="R36" s="52">
        <v>2456</v>
      </c>
      <c r="S36" s="52">
        <v>681</v>
      </c>
      <c r="T36" s="52">
        <v>5714</v>
      </c>
      <c r="U36" s="102">
        <v>0</v>
      </c>
      <c r="V36" s="61">
        <v>0</v>
      </c>
    </row>
    <row r="37" spans="1:22" ht="15">
      <c r="A37" s="275"/>
      <c r="B37" s="47">
        <v>813000</v>
      </c>
      <c r="C37" s="55" t="s">
        <v>81</v>
      </c>
      <c r="D37" s="49" t="s">
        <v>82</v>
      </c>
      <c r="E37" s="52">
        <f t="shared" si="7"/>
        <v>10558</v>
      </c>
      <c r="F37" s="59">
        <v>3677</v>
      </c>
      <c r="G37" s="59">
        <v>993</v>
      </c>
      <c r="H37" s="59">
        <v>5888</v>
      </c>
      <c r="I37" s="60">
        <v>0</v>
      </c>
      <c r="J37" s="102">
        <v>0</v>
      </c>
      <c r="K37" s="105">
        <f t="shared" si="4"/>
        <v>8397</v>
      </c>
      <c r="L37" s="52">
        <v>3765</v>
      </c>
      <c r="M37" s="52">
        <v>1017</v>
      </c>
      <c r="N37" s="52">
        <v>3615</v>
      </c>
      <c r="O37" s="102">
        <v>0</v>
      </c>
      <c r="P37" s="61">
        <v>0</v>
      </c>
      <c r="Q37" s="105">
        <f t="shared" si="5"/>
        <v>8397</v>
      </c>
      <c r="R37" s="52">
        <v>3765</v>
      </c>
      <c r="S37" s="52">
        <v>1017</v>
      </c>
      <c r="T37" s="52">
        <v>3615</v>
      </c>
      <c r="U37" s="102">
        <v>0</v>
      </c>
      <c r="V37" s="61">
        <v>0</v>
      </c>
    </row>
    <row r="38" spans="1:22" ht="15">
      <c r="A38" s="275"/>
      <c r="B38" s="47">
        <v>960302</v>
      </c>
      <c r="C38" s="55" t="s">
        <v>84</v>
      </c>
      <c r="D38" s="49" t="s">
        <v>85</v>
      </c>
      <c r="E38" s="52">
        <f t="shared" si="7"/>
        <v>5386</v>
      </c>
      <c r="F38" s="59">
        <v>1907</v>
      </c>
      <c r="G38" s="59">
        <v>515</v>
      </c>
      <c r="H38" s="59">
        <v>2964</v>
      </c>
      <c r="I38" s="60">
        <v>0</v>
      </c>
      <c r="J38" s="102">
        <v>0</v>
      </c>
      <c r="K38" s="105">
        <f t="shared" si="4"/>
        <v>2974</v>
      </c>
      <c r="L38" s="52">
        <v>481</v>
      </c>
      <c r="M38" s="52">
        <v>130</v>
      </c>
      <c r="N38" s="52">
        <v>2363</v>
      </c>
      <c r="O38" s="102">
        <v>0</v>
      </c>
      <c r="P38" s="61">
        <v>0</v>
      </c>
      <c r="Q38" s="105">
        <f t="shared" si="5"/>
        <v>2974</v>
      </c>
      <c r="R38" s="52">
        <v>481</v>
      </c>
      <c r="S38" s="52">
        <v>130</v>
      </c>
      <c r="T38" s="52">
        <v>2363</v>
      </c>
      <c r="U38" s="102">
        <v>0</v>
      </c>
      <c r="V38" s="61">
        <v>0</v>
      </c>
    </row>
    <row r="39" spans="1:22" ht="15">
      <c r="A39" s="276"/>
      <c r="B39" s="70"/>
      <c r="C39" s="109"/>
      <c r="D39" s="72" t="s">
        <v>86</v>
      </c>
      <c r="E39" s="67">
        <f>SUM(F39:J39)</f>
        <v>94734</v>
      </c>
      <c r="F39" s="67">
        <f aca="true" t="shared" si="8" ref="F39:V39">SUM(F30:F38)</f>
        <v>24974</v>
      </c>
      <c r="G39" s="67">
        <f t="shared" si="8"/>
        <v>6734</v>
      </c>
      <c r="H39" s="67">
        <f t="shared" si="8"/>
        <v>63026</v>
      </c>
      <c r="I39" s="67">
        <f t="shared" si="8"/>
        <v>0</v>
      </c>
      <c r="J39" s="176">
        <f t="shared" si="8"/>
        <v>0</v>
      </c>
      <c r="K39" s="177">
        <f t="shared" si="8"/>
        <v>96468</v>
      </c>
      <c r="L39" s="67">
        <f t="shared" si="8"/>
        <v>26686</v>
      </c>
      <c r="M39" s="67">
        <f t="shared" si="8"/>
        <v>6976</v>
      </c>
      <c r="N39" s="67">
        <f t="shared" si="8"/>
        <v>62806</v>
      </c>
      <c r="O39" s="67">
        <f t="shared" si="8"/>
        <v>0</v>
      </c>
      <c r="P39" s="178">
        <f t="shared" si="8"/>
        <v>0</v>
      </c>
      <c r="Q39" s="177">
        <f t="shared" si="8"/>
        <v>96468</v>
      </c>
      <c r="R39" s="67">
        <f t="shared" si="8"/>
        <v>26686</v>
      </c>
      <c r="S39" s="67">
        <f t="shared" si="8"/>
        <v>6976</v>
      </c>
      <c r="T39" s="67">
        <f t="shared" si="8"/>
        <v>62806</v>
      </c>
      <c r="U39" s="67">
        <f t="shared" si="8"/>
        <v>0</v>
      </c>
      <c r="V39" s="178">
        <f t="shared" si="8"/>
        <v>0</v>
      </c>
    </row>
    <row r="40" spans="1:22" ht="24">
      <c r="A40" s="277" t="s">
        <v>87</v>
      </c>
      <c r="B40" s="52">
        <v>851020</v>
      </c>
      <c r="C40" s="57" t="s">
        <v>88</v>
      </c>
      <c r="D40" s="81" t="s">
        <v>89</v>
      </c>
      <c r="E40" s="52">
        <f>SUM(F40:J40)</f>
        <v>52312</v>
      </c>
      <c r="F40" s="59">
        <v>36302</v>
      </c>
      <c r="G40" s="59">
        <v>9728</v>
      </c>
      <c r="H40" s="59">
        <v>6282</v>
      </c>
      <c r="I40" s="60">
        <v>0</v>
      </c>
      <c r="J40" s="102">
        <v>0</v>
      </c>
      <c r="K40" s="105">
        <f t="shared" si="4"/>
        <v>52531</v>
      </c>
      <c r="L40" s="52">
        <v>36073</v>
      </c>
      <c r="M40" s="52">
        <v>9692</v>
      </c>
      <c r="N40" s="52">
        <v>6766</v>
      </c>
      <c r="O40" s="52">
        <v>0</v>
      </c>
      <c r="P40" s="61">
        <v>0</v>
      </c>
      <c r="Q40" s="105">
        <f t="shared" si="5"/>
        <v>52076</v>
      </c>
      <c r="R40" s="52">
        <v>36073</v>
      </c>
      <c r="S40" s="52">
        <v>9692</v>
      </c>
      <c r="T40" s="52">
        <v>6311</v>
      </c>
      <c r="U40" s="102">
        <v>0</v>
      </c>
      <c r="V40" s="61">
        <v>0</v>
      </c>
    </row>
    <row r="41" spans="1:22" ht="15">
      <c r="A41" s="278"/>
      <c r="B41" s="70"/>
      <c r="C41" s="109"/>
      <c r="D41" s="72" t="s">
        <v>90</v>
      </c>
      <c r="E41" s="179">
        <f>SUM(F41:J41)</f>
        <v>52312</v>
      </c>
      <c r="F41" s="179">
        <f aca="true" t="shared" si="9" ref="F41:V41">SUM(F40)</f>
        <v>36302</v>
      </c>
      <c r="G41" s="179">
        <f t="shared" si="9"/>
        <v>9728</v>
      </c>
      <c r="H41" s="179">
        <f t="shared" si="9"/>
        <v>6282</v>
      </c>
      <c r="I41" s="179">
        <f t="shared" si="9"/>
        <v>0</v>
      </c>
      <c r="J41" s="180">
        <f t="shared" si="9"/>
        <v>0</v>
      </c>
      <c r="K41" s="181">
        <f>SUM(L41:P41)</f>
        <v>52531</v>
      </c>
      <c r="L41" s="179">
        <f t="shared" si="9"/>
        <v>36073</v>
      </c>
      <c r="M41" s="179">
        <f t="shared" si="9"/>
        <v>9692</v>
      </c>
      <c r="N41" s="179">
        <f t="shared" si="9"/>
        <v>6766</v>
      </c>
      <c r="O41" s="179">
        <f t="shared" si="9"/>
        <v>0</v>
      </c>
      <c r="P41" s="182">
        <f t="shared" si="9"/>
        <v>0</v>
      </c>
      <c r="Q41" s="181">
        <f>SUM(R41:V41)</f>
        <v>52076</v>
      </c>
      <c r="R41" s="179">
        <f t="shared" si="9"/>
        <v>36073</v>
      </c>
      <c r="S41" s="179">
        <f t="shared" si="9"/>
        <v>9692</v>
      </c>
      <c r="T41" s="179">
        <f t="shared" si="9"/>
        <v>6311</v>
      </c>
      <c r="U41" s="179">
        <f t="shared" si="9"/>
        <v>0</v>
      </c>
      <c r="V41" s="182">
        <f t="shared" si="9"/>
        <v>0</v>
      </c>
    </row>
    <row r="42" spans="1:22" ht="15">
      <c r="A42" s="110"/>
      <c r="B42" s="111"/>
      <c r="C42" s="112"/>
      <c r="D42" s="113" t="s">
        <v>91</v>
      </c>
      <c r="E42" s="183">
        <f>SUM(F42:J42)</f>
        <v>280449</v>
      </c>
      <c r="F42" s="184">
        <f>SUM(F44,F41,F39,F29,F27)</f>
        <v>107889</v>
      </c>
      <c r="G42" s="184">
        <f>SUM(G44,G41,G39,G29,G27)</f>
        <v>27539</v>
      </c>
      <c r="H42" s="184">
        <f>SUM(H44,H41,H39,H29,H27)</f>
        <v>124815</v>
      </c>
      <c r="I42" s="184">
        <f>SUM(I44,I41,I39,I29,I27)</f>
        <v>15196</v>
      </c>
      <c r="J42" s="184">
        <f>SUM(J44,J41,J39,J29,J27)</f>
        <v>5010</v>
      </c>
      <c r="K42" s="185">
        <f>SUM(L42:P42)</f>
        <v>269260</v>
      </c>
      <c r="L42" s="184">
        <f>SUM(L44,,L41,L39,L29,L27)</f>
        <v>117914</v>
      </c>
      <c r="M42" s="184">
        <f>SUM(M44,,M41,M39,M29,M27)</f>
        <v>29510</v>
      </c>
      <c r="N42" s="184">
        <f>SUM(N44,,N41,N39,N29,N27)</f>
        <v>108968</v>
      </c>
      <c r="O42" s="184">
        <f>SUM(O44,,O41,O39,O29,O27)</f>
        <v>8828</v>
      </c>
      <c r="P42" s="184">
        <f>SUM(P44,,P41,P39,P29,P27)</f>
        <v>4040</v>
      </c>
      <c r="Q42" s="185">
        <f>SUM(R42:V42)</f>
        <v>268049</v>
      </c>
      <c r="R42" s="184">
        <f>SUM(R44,,R41,R39,R29,R27)</f>
        <v>117914</v>
      </c>
      <c r="S42" s="184">
        <f>SUM(S44,,S41,S39,S29,S27)</f>
        <v>29510</v>
      </c>
      <c r="T42" s="184">
        <f>SUM(T44,,T41,T39,T29,T27)</f>
        <v>107757</v>
      </c>
      <c r="U42" s="184">
        <f>SUM(U44,,U41,U39,U29,U27)</f>
        <v>8828</v>
      </c>
      <c r="V42" s="184">
        <f>SUM(V44,,V41,V39,V29,V27)</f>
        <v>4040</v>
      </c>
    </row>
    <row r="43" spans="1:22" ht="15">
      <c r="A43" s="312" t="s">
        <v>109</v>
      </c>
      <c r="B43" s="47"/>
      <c r="C43" s="114"/>
      <c r="D43" s="115" t="s">
        <v>110</v>
      </c>
      <c r="E43" s="52">
        <f aca="true" t="shared" si="10" ref="E43:E51">SUM(F43:J43)</f>
        <v>4000</v>
      </c>
      <c r="F43" s="59">
        <v>0</v>
      </c>
      <c r="G43" s="59">
        <v>0</v>
      </c>
      <c r="H43" s="59">
        <v>4000</v>
      </c>
      <c r="I43" s="60">
        <v>0</v>
      </c>
      <c r="J43" s="102">
        <v>0</v>
      </c>
      <c r="K43" s="105">
        <f aca="true" t="shared" si="11" ref="K43:K51">L43+M43+N43+O43+P43</f>
        <v>0</v>
      </c>
      <c r="L43" s="52">
        <v>0</v>
      </c>
      <c r="M43" s="52">
        <v>0</v>
      </c>
      <c r="N43" s="52">
        <v>0</v>
      </c>
      <c r="O43" s="102">
        <v>0</v>
      </c>
      <c r="P43" s="61">
        <v>0</v>
      </c>
      <c r="Q43" s="186">
        <f aca="true" t="shared" si="12" ref="Q43:Q51">R43+S43+T43+U43+V43</f>
        <v>0</v>
      </c>
      <c r="R43" s="52">
        <v>0</v>
      </c>
      <c r="S43" s="52">
        <v>0</v>
      </c>
      <c r="T43" s="52">
        <v>0</v>
      </c>
      <c r="U43" s="102">
        <v>0</v>
      </c>
      <c r="V43" s="61">
        <v>0</v>
      </c>
    </row>
    <row r="44" spans="1:22" ht="15">
      <c r="A44" s="275"/>
      <c r="B44" s="47"/>
      <c r="C44" s="114"/>
      <c r="D44" s="117" t="s">
        <v>111</v>
      </c>
      <c r="E44" s="52">
        <f t="shared" si="10"/>
        <v>2000</v>
      </c>
      <c r="F44" s="59">
        <v>0</v>
      </c>
      <c r="G44" s="59">
        <v>0</v>
      </c>
      <c r="H44" s="187">
        <v>2000</v>
      </c>
      <c r="I44" s="60">
        <v>0</v>
      </c>
      <c r="J44" s="102">
        <v>0</v>
      </c>
      <c r="K44" s="105">
        <f t="shared" si="11"/>
        <v>0</v>
      </c>
      <c r="L44" s="52">
        <v>0</v>
      </c>
      <c r="M44" s="52">
        <v>0</v>
      </c>
      <c r="N44" s="52">
        <v>0</v>
      </c>
      <c r="O44" s="102">
        <v>0</v>
      </c>
      <c r="P44" s="61">
        <v>0</v>
      </c>
      <c r="Q44" s="186">
        <f t="shared" si="12"/>
        <v>0</v>
      </c>
      <c r="R44" s="52">
        <v>0</v>
      </c>
      <c r="S44" s="52">
        <v>0</v>
      </c>
      <c r="T44" s="52">
        <v>0</v>
      </c>
      <c r="U44" s="102">
        <v>0</v>
      </c>
      <c r="V44" s="61">
        <v>0</v>
      </c>
    </row>
    <row r="45" spans="1:22" ht="15">
      <c r="A45" s="275"/>
      <c r="B45" s="118"/>
      <c r="C45" s="119"/>
      <c r="D45" s="120" t="s">
        <v>112</v>
      </c>
      <c r="E45" s="188">
        <f t="shared" si="10"/>
        <v>6000</v>
      </c>
      <c r="F45" s="189">
        <f>SUM(F43:F44)</f>
        <v>0</v>
      </c>
      <c r="G45" s="189">
        <f>SUM(G43:G44)</f>
        <v>0</v>
      </c>
      <c r="H45" s="189">
        <f>SUM(H43:H44)</f>
        <v>6000</v>
      </c>
      <c r="I45" s="189">
        <f>SUM(I43:I44)</f>
        <v>0</v>
      </c>
      <c r="J45" s="190">
        <f>SUM(J43:J44)</f>
        <v>0</v>
      </c>
      <c r="K45" s="191">
        <f t="shared" si="11"/>
        <v>0</v>
      </c>
      <c r="L45" s="188">
        <f>SUM(L43:L44)</f>
        <v>0</v>
      </c>
      <c r="M45" s="188">
        <f>SUM(M43:M44)</f>
        <v>0</v>
      </c>
      <c r="N45" s="188">
        <f>SUM(N43:N44)</f>
        <v>0</v>
      </c>
      <c r="O45" s="188">
        <f>SUM(O43:O44)</f>
        <v>0</v>
      </c>
      <c r="P45" s="192">
        <f>SUM(P43:P44)</f>
        <v>0</v>
      </c>
      <c r="Q45" s="191">
        <f t="shared" si="12"/>
        <v>0</v>
      </c>
      <c r="R45" s="188">
        <f>SUM(R43:R44)</f>
        <v>0</v>
      </c>
      <c r="S45" s="188">
        <f>SUM(S43:S44)</f>
        <v>0</v>
      </c>
      <c r="T45" s="188">
        <f>SUM(T43:T44)</f>
        <v>0</v>
      </c>
      <c r="U45" s="188">
        <f>SUM(U43:U44)</f>
        <v>0</v>
      </c>
      <c r="V45" s="192">
        <f>SUM(V43:V44)</f>
        <v>0</v>
      </c>
    </row>
    <row r="46" spans="1:22" ht="15">
      <c r="A46" s="275"/>
      <c r="B46" s="47"/>
      <c r="C46" s="114"/>
      <c r="D46" s="117" t="s">
        <v>164</v>
      </c>
      <c r="E46" s="52">
        <f t="shared" si="10"/>
        <v>1200</v>
      </c>
      <c r="F46" s="59">
        <v>0</v>
      </c>
      <c r="G46" s="59">
        <v>0</v>
      </c>
      <c r="H46" s="193">
        <v>1200</v>
      </c>
      <c r="I46" s="60">
        <v>0</v>
      </c>
      <c r="J46" s="102">
        <v>0</v>
      </c>
      <c r="K46" s="105">
        <f t="shared" si="11"/>
        <v>690</v>
      </c>
      <c r="L46" s="52">
        <v>0</v>
      </c>
      <c r="M46" s="52">
        <v>0</v>
      </c>
      <c r="N46" s="52">
        <v>690</v>
      </c>
      <c r="O46" s="102">
        <v>0</v>
      </c>
      <c r="P46" s="61">
        <v>0</v>
      </c>
      <c r="Q46" s="186">
        <f t="shared" si="12"/>
        <v>690</v>
      </c>
      <c r="R46" s="52">
        <v>0</v>
      </c>
      <c r="S46" s="52">
        <v>0</v>
      </c>
      <c r="T46" s="52">
        <v>690</v>
      </c>
      <c r="U46" s="102">
        <v>0</v>
      </c>
      <c r="V46" s="61">
        <v>0</v>
      </c>
    </row>
    <row r="47" spans="1:22" s="220" customFormat="1" ht="15">
      <c r="A47" s="275"/>
      <c r="B47" s="129"/>
      <c r="C47" s="210"/>
      <c r="D47" s="117" t="s">
        <v>165</v>
      </c>
      <c r="E47" s="211">
        <f t="shared" si="10"/>
        <v>24230</v>
      </c>
      <c r="F47" s="212">
        <v>0</v>
      </c>
      <c r="G47" s="212">
        <v>0</v>
      </c>
      <c r="H47" s="213">
        <v>24230</v>
      </c>
      <c r="I47" s="214">
        <v>0</v>
      </c>
      <c r="J47" s="215">
        <v>0</v>
      </c>
      <c r="K47" s="216">
        <f t="shared" si="11"/>
        <v>23000</v>
      </c>
      <c r="L47" s="218">
        <v>0</v>
      </c>
      <c r="M47" s="218">
        <v>0</v>
      </c>
      <c r="N47" s="218">
        <v>23000</v>
      </c>
      <c r="O47" s="218">
        <v>0</v>
      </c>
      <c r="P47" s="219">
        <v>0</v>
      </c>
      <c r="Q47" s="217">
        <f t="shared" si="12"/>
        <v>23000</v>
      </c>
      <c r="R47" s="218">
        <v>0</v>
      </c>
      <c r="S47" s="218">
        <v>0</v>
      </c>
      <c r="T47" s="218">
        <v>23000</v>
      </c>
      <c r="U47" s="218">
        <v>0</v>
      </c>
      <c r="V47" s="219">
        <v>0</v>
      </c>
    </row>
    <row r="48" spans="1:22" ht="15">
      <c r="A48" s="275"/>
      <c r="B48" s="47"/>
      <c r="C48" s="114"/>
      <c r="D48" s="117" t="s">
        <v>166</v>
      </c>
      <c r="E48" s="52">
        <f t="shared" si="10"/>
        <v>20000</v>
      </c>
      <c r="F48" s="59">
        <v>0</v>
      </c>
      <c r="G48" s="59">
        <v>0</v>
      </c>
      <c r="H48" s="193">
        <v>20000</v>
      </c>
      <c r="I48" s="60">
        <v>0</v>
      </c>
      <c r="J48" s="102">
        <v>0</v>
      </c>
      <c r="K48" s="105">
        <f t="shared" si="11"/>
        <v>20000</v>
      </c>
      <c r="L48" s="52">
        <v>0</v>
      </c>
      <c r="M48" s="52">
        <v>0</v>
      </c>
      <c r="N48" s="52">
        <v>20000</v>
      </c>
      <c r="O48" s="102">
        <v>0</v>
      </c>
      <c r="P48" s="61">
        <v>0</v>
      </c>
      <c r="Q48" s="186">
        <f t="shared" si="12"/>
        <v>20000</v>
      </c>
      <c r="R48" s="52">
        <v>0</v>
      </c>
      <c r="S48" s="52">
        <v>0</v>
      </c>
      <c r="T48" s="52">
        <v>20000</v>
      </c>
      <c r="U48" s="102">
        <v>0</v>
      </c>
      <c r="V48" s="61">
        <v>0</v>
      </c>
    </row>
    <row r="49" spans="1:22" ht="15">
      <c r="A49" s="275"/>
      <c r="B49" s="47"/>
      <c r="C49" s="114"/>
      <c r="D49" s="117" t="s">
        <v>113</v>
      </c>
      <c r="E49" s="52">
        <f t="shared" si="10"/>
        <v>1860</v>
      </c>
      <c r="F49" s="59">
        <v>0</v>
      </c>
      <c r="G49" s="59">
        <v>0</v>
      </c>
      <c r="H49" s="193">
        <v>1860</v>
      </c>
      <c r="I49" s="60">
        <v>0</v>
      </c>
      <c r="J49" s="102">
        <v>0</v>
      </c>
      <c r="K49" s="105">
        <f t="shared" si="11"/>
        <v>1568</v>
      </c>
      <c r="L49" s="52">
        <v>0</v>
      </c>
      <c r="M49" s="52">
        <v>0</v>
      </c>
      <c r="N49" s="52">
        <v>1568</v>
      </c>
      <c r="O49" s="102">
        <v>0</v>
      </c>
      <c r="P49" s="61">
        <v>0</v>
      </c>
      <c r="Q49" s="186">
        <f t="shared" si="12"/>
        <v>1568</v>
      </c>
      <c r="R49" s="52">
        <v>0</v>
      </c>
      <c r="S49" s="52">
        <v>0</v>
      </c>
      <c r="T49" s="52">
        <v>1568</v>
      </c>
      <c r="U49" s="102">
        <v>0</v>
      </c>
      <c r="V49" s="61">
        <v>0</v>
      </c>
    </row>
    <row r="50" spans="1:22" ht="15">
      <c r="A50" s="275"/>
      <c r="B50" s="47"/>
      <c r="C50" s="114"/>
      <c r="D50" s="175" t="s">
        <v>167</v>
      </c>
      <c r="E50" s="52">
        <f t="shared" si="10"/>
        <v>3026</v>
      </c>
      <c r="F50" s="59">
        <v>0</v>
      </c>
      <c r="G50" s="59">
        <v>0</v>
      </c>
      <c r="H50" s="193">
        <v>3026</v>
      </c>
      <c r="I50" s="60">
        <v>0</v>
      </c>
      <c r="J50" s="102">
        <v>0</v>
      </c>
      <c r="K50" s="105">
        <f t="shared" si="11"/>
        <v>3026</v>
      </c>
      <c r="L50" s="52">
        <v>0</v>
      </c>
      <c r="M50" s="52">
        <v>0</v>
      </c>
      <c r="N50" s="52">
        <v>3026</v>
      </c>
      <c r="O50" s="102">
        <v>0</v>
      </c>
      <c r="P50" s="61">
        <v>0</v>
      </c>
      <c r="Q50" s="186">
        <f t="shared" si="12"/>
        <v>3026</v>
      </c>
      <c r="R50" s="52">
        <v>0</v>
      </c>
      <c r="S50" s="52">
        <v>0</v>
      </c>
      <c r="T50" s="52">
        <v>3026</v>
      </c>
      <c r="U50" s="102">
        <v>0</v>
      </c>
      <c r="V50" s="61">
        <v>0</v>
      </c>
    </row>
    <row r="51" spans="1:22" ht="15">
      <c r="A51" s="276"/>
      <c r="B51" s="47"/>
      <c r="C51" s="114"/>
      <c r="D51" s="116"/>
      <c r="E51" s="52">
        <f t="shared" si="10"/>
        <v>0</v>
      </c>
      <c r="F51" s="59"/>
      <c r="G51" s="59"/>
      <c r="H51" s="193"/>
      <c r="I51" s="60"/>
      <c r="J51" s="102"/>
      <c r="K51" s="105">
        <f t="shared" si="11"/>
        <v>0</v>
      </c>
      <c r="L51" s="52"/>
      <c r="M51" s="52"/>
      <c r="N51" s="52"/>
      <c r="O51" s="102"/>
      <c r="P51" s="61"/>
      <c r="Q51" s="186">
        <f t="shared" si="12"/>
        <v>0</v>
      </c>
      <c r="R51" s="52"/>
      <c r="S51" s="52"/>
      <c r="T51" s="52"/>
      <c r="U51" s="102"/>
      <c r="V51" s="61"/>
    </row>
    <row r="52" spans="1:22" ht="15">
      <c r="A52" s="110"/>
      <c r="B52" s="121"/>
      <c r="C52" s="122"/>
      <c r="D52" s="123" t="s">
        <v>114</v>
      </c>
      <c r="E52" s="184">
        <f>SUM(F52:J52)</f>
        <v>54316</v>
      </c>
      <c r="F52" s="184">
        <f>F43+SUM(F46:F51)</f>
        <v>0</v>
      </c>
      <c r="G52" s="184">
        <f>G43+SUM(G46:G51)</f>
        <v>0</v>
      </c>
      <c r="H52" s="184">
        <f>H43+SUM(H46:H51)</f>
        <v>54316</v>
      </c>
      <c r="I52" s="184">
        <f>I43+SUM(I46:I51)</f>
        <v>0</v>
      </c>
      <c r="J52" s="194">
        <f>J43+SUM(J46:J51)</f>
        <v>0</v>
      </c>
      <c r="K52" s="185">
        <f>SUM(L52:P52)</f>
        <v>48284</v>
      </c>
      <c r="L52" s="184">
        <f>L43+SUM(L46:L51)</f>
        <v>0</v>
      </c>
      <c r="M52" s="184">
        <f>M43+SUM(M46:M51)</f>
        <v>0</v>
      </c>
      <c r="N52" s="184">
        <f>N43+SUM(N46:N51)</f>
        <v>48284</v>
      </c>
      <c r="O52" s="184">
        <f>O43+SUM(O46:O51)</f>
        <v>0</v>
      </c>
      <c r="P52" s="195">
        <f>P43+SUM(P46:P51)</f>
        <v>0</v>
      </c>
      <c r="Q52" s="185">
        <f>SUM(R52:V52)</f>
        <v>48284</v>
      </c>
      <c r="R52" s="184">
        <f>R43+SUM(R46:R51)</f>
        <v>0</v>
      </c>
      <c r="S52" s="184">
        <f>S43+SUM(S46:S51)</f>
        <v>0</v>
      </c>
      <c r="T52" s="184">
        <f>T43+SUM(T46:T51)</f>
        <v>48284</v>
      </c>
      <c r="U52" s="184">
        <f>U43+SUM(U46:U51)</f>
        <v>0</v>
      </c>
      <c r="V52" s="195">
        <f>V43+SUM(V46:V51)</f>
        <v>0</v>
      </c>
    </row>
    <row r="53" spans="1:22" ht="15.75" thickBot="1">
      <c r="A53" s="124"/>
      <c r="B53" s="313" t="s">
        <v>115</v>
      </c>
      <c r="C53" s="314"/>
      <c r="D53" s="315"/>
      <c r="E53" s="196">
        <f>SUM(F53:J53)</f>
        <v>334765</v>
      </c>
      <c r="F53" s="196">
        <f>SUM(F42,F52)</f>
        <v>107889</v>
      </c>
      <c r="G53" s="196">
        <f>SUM(G42,G52)</f>
        <v>27539</v>
      </c>
      <c r="H53" s="196">
        <f>SUM(H42,H52)</f>
        <v>179131</v>
      </c>
      <c r="I53" s="196">
        <f>SUM(I42,I52)</f>
        <v>15196</v>
      </c>
      <c r="J53" s="197">
        <f>SUM(J42,J52)</f>
        <v>5010</v>
      </c>
      <c r="K53" s="198">
        <f>SUM(L53:P53)</f>
        <v>317544</v>
      </c>
      <c r="L53" s="196">
        <f>SUM(L42,L52)</f>
        <v>117914</v>
      </c>
      <c r="M53" s="196">
        <f>SUM(M42,M52)</f>
        <v>29510</v>
      </c>
      <c r="N53" s="196">
        <f>SUM(N42,N52)</f>
        <v>157252</v>
      </c>
      <c r="O53" s="196">
        <f>SUM(O42,O52)</f>
        <v>8828</v>
      </c>
      <c r="P53" s="199">
        <f>SUM(P42,P52)</f>
        <v>4040</v>
      </c>
      <c r="Q53" s="198">
        <f>SUM(R53:V53)</f>
        <v>316333</v>
      </c>
      <c r="R53" s="196">
        <f>SUM(R42,R52)</f>
        <v>117914</v>
      </c>
      <c r="S53" s="196">
        <f>SUM(S42,S52)</f>
        <v>29510</v>
      </c>
      <c r="T53" s="196">
        <f>SUM(T42,T52)</f>
        <v>156041</v>
      </c>
      <c r="U53" s="196">
        <f>SUM(U42,U52)</f>
        <v>8828</v>
      </c>
      <c r="V53" s="199">
        <f>SUM(V42,V52)</f>
        <v>4040</v>
      </c>
    </row>
    <row r="54" spans="1:22" ht="15.75" thickBot="1">
      <c r="A54" s="125"/>
      <c r="B54" s="39" t="s">
        <v>38</v>
      </c>
      <c r="C54" s="89"/>
      <c r="D54" s="39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</row>
    <row r="55" spans="1:22" ht="15">
      <c r="A55" s="316" t="s">
        <v>39</v>
      </c>
      <c r="B55" s="317"/>
      <c r="C55" s="318" t="s">
        <v>40</v>
      </c>
      <c r="D55" s="319"/>
      <c r="E55" s="201">
        <f>SUM(F55:J55)</f>
        <v>274567</v>
      </c>
      <c r="F55" s="202">
        <f>F53-F57</f>
        <v>74208</v>
      </c>
      <c r="G55" s="202">
        <f>G53-G57</f>
        <v>19001</v>
      </c>
      <c r="H55" s="202">
        <f>H53-H57</f>
        <v>161862</v>
      </c>
      <c r="I55" s="202">
        <f>I53-I57</f>
        <v>15196</v>
      </c>
      <c r="J55" s="202">
        <f>J53-J57</f>
        <v>4300</v>
      </c>
      <c r="K55" s="201">
        <f>SUM(L55:P55)</f>
        <v>239271</v>
      </c>
      <c r="L55" s="202">
        <f>L53-L57</f>
        <v>78797</v>
      </c>
      <c r="M55" s="202">
        <f>M53-M57</f>
        <v>19485</v>
      </c>
      <c r="N55" s="202">
        <f>N53-N57</f>
        <v>130326</v>
      </c>
      <c r="O55" s="202">
        <f>O53-O57</f>
        <v>7917</v>
      </c>
      <c r="P55" s="202">
        <f>P53-P57</f>
        <v>2746</v>
      </c>
      <c r="Q55" s="201">
        <f>SUM(R55:V55)</f>
        <v>238816</v>
      </c>
      <c r="R55" s="202">
        <f>R53-R57</f>
        <v>78797</v>
      </c>
      <c r="S55" s="202">
        <f>S53-S57</f>
        <v>19485</v>
      </c>
      <c r="T55" s="202">
        <f>T53-T57</f>
        <v>129871</v>
      </c>
      <c r="U55" s="202">
        <f>U53-U57</f>
        <v>7917</v>
      </c>
      <c r="V55" s="221">
        <f>V53-V57</f>
        <v>2746</v>
      </c>
    </row>
    <row r="56" spans="1:22" ht="15">
      <c r="A56" s="303" t="s">
        <v>41</v>
      </c>
      <c r="B56" s="304"/>
      <c r="C56" s="305" t="s">
        <v>42</v>
      </c>
      <c r="D56" s="306"/>
      <c r="E56" s="203">
        <f>SUM(F56:J56)</f>
        <v>0</v>
      </c>
      <c r="F56" s="204">
        <v>0</v>
      </c>
      <c r="G56" s="205">
        <v>0</v>
      </c>
      <c r="H56" s="205">
        <v>0</v>
      </c>
      <c r="I56" s="205">
        <v>0</v>
      </c>
      <c r="J56" s="206">
        <v>0</v>
      </c>
      <c r="K56" s="203">
        <f>SUM(L56:P56)</f>
        <v>0</v>
      </c>
      <c r="L56" s="204">
        <v>0</v>
      </c>
      <c r="M56" s="204">
        <v>0</v>
      </c>
      <c r="N56" s="204">
        <v>0</v>
      </c>
      <c r="O56" s="204">
        <v>0</v>
      </c>
      <c r="P56" s="204">
        <v>0</v>
      </c>
      <c r="Q56" s="203">
        <f>SUM(R56:V56)</f>
        <v>0</v>
      </c>
      <c r="R56" s="204">
        <v>0</v>
      </c>
      <c r="S56" s="204">
        <v>0</v>
      </c>
      <c r="T56" s="204">
        <v>0</v>
      </c>
      <c r="U56" s="204">
        <v>0</v>
      </c>
      <c r="V56" s="222">
        <v>0</v>
      </c>
    </row>
    <row r="57" spans="1:22" ht="15.75" thickBot="1">
      <c r="A57" s="307" t="s">
        <v>43</v>
      </c>
      <c r="B57" s="308"/>
      <c r="C57" s="309" t="s">
        <v>44</v>
      </c>
      <c r="D57" s="310"/>
      <c r="E57" s="207">
        <f>SUM(F57:J57)</f>
        <v>60198</v>
      </c>
      <c r="F57" s="208">
        <f>F11+F28</f>
        <v>33681</v>
      </c>
      <c r="G57" s="208">
        <f>G11+G28</f>
        <v>8538</v>
      </c>
      <c r="H57" s="208">
        <f>H11+H28</f>
        <v>17269</v>
      </c>
      <c r="I57" s="208">
        <f>I11+I28</f>
        <v>0</v>
      </c>
      <c r="J57" s="208">
        <f>J11+J28</f>
        <v>710</v>
      </c>
      <c r="K57" s="207">
        <f>SUM(L57:P57)</f>
        <v>78273</v>
      </c>
      <c r="L57" s="208">
        <f>L11+L28</f>
        <v>39117</v>
      </c>
      <c r="M57" s="208">
        <f>M11+M28</f>
        <v>10025</v>
      </c>
      <c r="N57" s="208">
        <f>N11+N28</f>
        <v>26926</v>
      </c>
      <c r="O57" s="208">
        <f>O11+O28</f>
        <v>911</v>
      </c>
      <c r="P57" s="208">
        <f>P11+P28</f>
        <v>1294</v>
      </c>
      <c r="Q57" s="207">
        <f>SUM(R57:V57)</f>
        <v>77517</v>
      </c>
      <c r="R57" s="208">
        <f>R11+R28</f>
        <v>39117</v>
      </c>
      <c r="S57" s="208">
        <f>S11+S28</f>
        <v>10025</v>
      </c>
      <c r="T57" s="208">
        <f>T11+T28</f>
        <v>26170</v>
      </c>
      <c r="U57" s="208">
        <f>U11+U28</f>
        <v>911</v>
      </c>
      <c r="V57" s="223">
        <f>V11+V28</f>
        <v>1294</v>
      </c>
    </row>
  </sheetData>
  <sheetProtection/>
  <mergeCells count="26">
    <mergeCell ref="A56:B56"/>
    <mergeCell ref="C56:D56"/>
    <mergeCell ref="A57:B57"/>
    <mergeCell ref="C57:D57"/>
    <mergeCell ref="A30:A39"/>
    <mergeCell ref="A40:A41"/>
    <mergeCell ref="A43:A51"/>
    <mergeCell ref="B53:D53"/>
    <mergeCell ref="A55:B55"/>
    <mergeCell ref="C55:D55"/>
    <mergeCell ref="K8:K9"/>
    <mergeCell ref="L8:P8"/>
    <mergeCell ref="Q8:Q9"/>
    <mergeCell ref="R8:V8"/>
    <mergeCell ref="A10:A27"/>
    <mergeCell ref="A28:A29"/>
    <mergeCell ref="T3:U3"/>
    <mergeCell ref="B4:V4"/>
    <mergeCell ref="B5:V5"/>
    <mergeCell ref="T7:U7"/>
    <mergeCell ref="A8:A9"/>
    <mergeCell ref="B8:B9"/>
    <mergeCell ref="C8:C9"/>
    <mergeCell ref="D8:D9"/>
    <mergeCell ref="E8:E9"/>
    <mergeCell ref="F8:J8"/>
  </mergeCells>
  <printOptions/>
  <pageMargins left="2.56" right="0.7" top="0.75" bottom="0.75" header="0.3" footer="0.3"/>
  <pageSetup horizontalDpi="200" verticalDpi="200" orientation="landscape" paperSize="8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8"/>
  <sheetViews>
    <sheetView zoomScalePageLayoutView="0" workbookViewId="0" topLeftCell="F76">
      <selection activeCell="L93" sqref="L93"/>
    </sheetView>
  </sheetViews>
  <sheetFormatPr defaultColWidth="9.140625" defaultRowHeight="15"/>
  <cols>
    <col min="5" max="5" width="31.8515625" style="0" customWidth="1"/>
    <col min="6" max="6" width="10.00390625" style="0" bestFit="1" customWidth="1"/>
    <col min="7" max="7" width="9.00390625" style="0" bestFit="1" customWidth="1"/>
    <col min="8" max="8" width="9.421875" style="0" bestFit="1" customWidth="1"/>
    <col min="9" max="9" width="10.00390625" style="0" bestFit="1" customWidth="1"/>
    <col min="10" max="10" width="9.00390625" style="0" bestFit="1" customWidth="1"/>
    <col min="11" max="11" width="9.421875" style="0" bestFit="1" customWidth="1"/>
    <col min="12" max="12" width="10.00390625" style="0" bestFit="1" customWidth="1"/>
    <col min="13" max="13" width="9.00390625" style="0" bestFit="1" customWidth="1"/>
    <col min="14" max="14" width="9.421875" style="0" bestFit="1" customWidth="1"/>
  </cols>
  <sheetData>
    <row r="1" ht="15">
      <c r="A1" s="126" t="s">
        <v>0</v>
      </c>
    </row>
    <row r="2" ht="15">
      <c r="A2" s="126" t="s">
        <v>116</v>
      </c>
    </row>
    <row r="5" spans="1:24" ht="15">
      <c r="A5" s="320" t="s">
        <v>117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</row>
    <row r="6" spans="1:24" ht="15">
      <c r="A6" s="320" t="s">
        <v>307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</row>
    <row r="8" spans="3:18" ht="15">
      <c r="C8" s="127" t="s">
        <v>118</v>
      </c>
      <c r="R8" s="126" t="s">
        <v>119</v>
      </c>
    </row>
    <row r="9" ht="15">
      <c r="R9" s="126" t="s">
        <v>120</v>
      </c>
    </row>
    <row r="10" ht="15.75" thickBot="1">
      <c r="C10" s="126" t="s">
        <v>121</v>
      </c>
    </row>
    <row r="11" spans="3:14" ht="15">
      <c r="C11" s="321"/>
      <c r="D11" s="323" t="s">
        <v>122</v>
      </c>
      <c r="E11" s="325" t="s">
        <v>4</v>
      </c>
      <c r="F11" s="327" t="s">
        <v>50</v>
      </c>
      <c r="G11" s="328"/>
      <c r="H11" s="329"/>
      <c r="I11" s="327" t="s">
        <v>51</v>
      </c>
      <c r="J11" s="328"/>
      <c r="K11" s="329"/>
      <c r="L11" s="327" t="s">
        <v>52</v>
      </c>
      <c r="M11" s="328"/>
      <c r="N11" s="329"/>
    </row>
    <row r="12" spans="3:14" ht="15">
      <c r="C12" s="322"/>
      <c r="D12" s="324"/>
      <c r="E12" s="326"/>
      <c r="F12" s="128" t="s">
        <v>53</v>
      </c>
      <c r="G12" s="129" t="s">
        <v>54</v>
      </c>
      <c r="H12" s="130" t="s">
        <v>55</v>
      </c>
      <c r="I12" s="128" t="s">
        <v>53</v>
      </c>
      <c r="J12" s="129" t="s">
        <v>54</v>
      </c>
      <c r="K12" s="130" t="s">
        <v>55</v>
      </c>
      <c r="L12" s="128" t="s">
        <v>53</v>
      </c>
      <c r="M12" s="129" t="s">
        <v>54</v>
      </c>
      <c r="N12" s="130" t="s">
        <v>55</v>
      </c>
    </row>
    <row r="13" spans="3:14" ht="15">
      <c r="C13" s="330" t="s">
        <v>70</v>
      </c>
      <c r="D13" s="129" t="s">
        <v>39</v>
      </c>
      <c r="E13" s="130" t="s">
        <v>123</v>
      </c>
      <c r="F13" s="128">
        <v>0</v>
      </c>
      <c r="G13" s="129">
        <v>32044</v>
      </c>
      <c r="H13" s="130">
        <f>SUM(F13:G13)</f>
        <v>32044</v>
      </c>
      <c r="I13" s="128">
        <f>Munka2!H25</f>
        <v>451</v>
      </c>
      <c r="J13" s="129">
        <f>Munka2!I25</f>
        <v>46453</v>
      </c>
      <c r="K13" s="130">
        <f>SUM(I13:J13)</f>
        <v>46904</v>
      </c>
      <c r="L13" s="128">
        <f>Munka2!K25</f>
        <v>451</v>
      </c>
      <c r="M13" s="129">
        <f>Munka2!L25</f>
        <v>46453</v>
      </c>
      <c r="N13" s="130">
        <f>SUM(L13:M13)</f>
        <v>46904</v>
      </c>
    </row>
    <row r="14" spans="3:14" ht="24.75">
      <c r="C14" s="330"/>
      <c r="D14" s="129" t="s">
        <v>41</v>
      </c>
      <c r="E14" s="131" t="s">
        <v>124</v>
      </c>
      <c r="F14" s="128">
        <v>0</v>
      </c>
      <c r="G14" s="129">
        <v>62690</v>
      </c>
      <c r="H14" s="130">
        <f>SUM(F14:G14)</f>
        <v>62690</v>
      </c>
      <c r="I14" s="128">
        <v>0</v>
      </c>
      <c r="J14" s="129">
        <v>50237</v>
      </c>
      <c r="K14" s="130">
        <f>SUM(I14:J14)</f>
        <v>50237</v>
      </c>
      <c r="L14" s="128">
        <v>0</v>
      </c>
      <c r="M14" s="129">
        <v>50237</v>
      </c>
      <c r="N14" s="130">
        <f>SUM(L14:M14)</f>
        <v>50237</v>
      </c>
    </row>
    <row r="15" spans="3:14" ht="15.75" thickBot="1">
      <c r="C15" s="331"/>
      <c r="D15" s="132"/>
      <c r="E15" s="133" t="s">
        <v>86</v>
      </c>
      <c r="F15" s="134">
        <f>SUM(F13:F14)</f>
        <v>0</v>
      </c>
      <c r="G15" s="135">
        <f aca="true" t="shared" si="0" ref="G15:N15">SUM(G13:G14)</f>
        <v>94734</v>
      </c>
      <c r="H15" s="133">
        <f t="shared" si="0"/>
        <v>94734</v>
      </c>
      <c r="I15" s="134">
        <f t="shared" si="0"/>
        <v>451</v>
      </c>
      <c r="J15" s="135">
        <f t="shared" si="0"/>
        <v>96690</v>
      </c>
      <c r="K15" s="133">
        <f t="shared" si="0"/>
        <v>97141</v>
      </c>
      <c r="L15" s="134">
        <f t="shared" si="0"/>
        <v>451</v>
      </c>
      <c r="M15" s="135">
        <f t="shared" si="0"/>
        <v>96690</v>
      </c>
      <c r="N15" s="133">
        <f t="shared" si="0"/>
        <v>97141</v>
      </c>
    </row>
    <row r="16" ht="15.75" thickBot="1">
      <c r="C16" s="136" t="s">
        <v>125</v>
      </c>
    </row>
    <row r="17" spans="3:14" ht="15">
      <c r="C17" s="137" t="s">
        <v>39</v>
      </c>
      <c r="D17" s="332" t="s">
        <v>40</v>
      </c>
      <c r="E17" s="333"/>
      <c r="F17" s="138">
        <v>0</v>
      </c>
      <c r="G17" s="139">
        <v>94734</v>
      </c>
      <c r="H17" s="140">
        <f>SUM(F17:G17)</f>
        <v>94734</v>
      </c>
      <c r="I17" s="138">
        <v>451</v>
      </c>
      <c r="J17" s="139">
        <v>96690</v>
      </c>
      <c r="K17" s="257">
        <v>97141</v>
      </c>
      <c r="L17" s="138">
        <v>451</v>
      </c>
      <c r="M17" s="139">
        <v>96690</v>
      </c>
      <c r="N17" s="257">
        <v>97141</v>
      </c>
    </row>
    <row r="18" spans="3:14" ht="15">
      <c r="C18" s="142" t="s">
        <v>41</v>
      </c>
      <c r="D18" s="334" t="s">
        <v>42</v>
      </c>
      <c r="E18" s="335"/>
      <c r="F18" s="143">
        <v>0</v>
      </c>
      <c r="G18" s="144">
        <v>0</v>
      </c>
      <c r="H18" s="145">
        <f>SUM(F18:G18)</f>
        <v>0</v>
      </c>
      <c r="I18" s="143">
        <v>0</v>
      </c>
      <c r="J18" s="144">
        <v>0</v>
      </c>
      <c r="K18" s="258">
        <v>0</v>
      </c>
      <c r="L18" s="143">
        <v>0</v>
      </c>
      <c r="M18" s="144">
        <v>0</v>
      </c>
      <c r="N18" s="258">
        <v>0</v>
      </c>
    </row>
    <row r="19" spans="3:14" ht="15.75" thickBot="1">
      <c r="C19" s="147" t="s">
        <v>43</v>
      </c>
      <c r="D19" s="336" t="s">
        <v>44</v>
      </c>
      <c r="E19" s="337"/>
      <c r="F19" s="148">
        <v>0</v>
      </c>
      <c r="G19" s="149">
        <v>0</v>
      </c>
      <c r="H19" s="150">
        <v>0</v>
      </c>
      <c r="I19" s="148">
        <v>0</v>
      </c>
      <c r="J19" s="149">
        <v>0</v>
      </c>
      <c r="K19" s="259">
        <v>0</v>
      </c>
      <c r="L19" s="148">
        <v>0</v>
      </c>
      <c r="M19" s="149">
        <v>0</v>
      </c>
      <c r="N19" s="259">
        <v>0</v>
      </c>
    </row>
    <row r="21" ht="15.75" thickBot="1">
      <c r="B21" s="126" t="s">
        <v>126</v>
      </c>
    </row>
    <row r="22" spans="2:23" ht="15">
      <c r="B22" s="283"/>
      <c r="C22" s="285" t="s">
        <v>48</v>
      </c>
      <c r="D22" s="287" t="s">
        <v>49</v>
      </c>
      <c r="E22" s="338" t="s">
        <v>4</v>
      </c>
      <c r="F22" s="340" t="s">
        <v>96</v>
      </c>
      <c r="G22" s="298" t="s">
        <v>97</v>
      </c>
      <c r="H22" s="299"/>
      <c r="I22" s="299"/>
      <c r="J22" s="299"/>
      <c r="K22" s="302"/>
      <c r="L22" s="300" t="s">
        <v>96</v>
      </c>
      <c r="M22" s="298" t="s">
        <v>98</v>
      </c>
      <c r="N22" s="299"/>
      <c r="O22" s="299"/>
      <c r="P22" s="299"/>
      <c r="Q22" s="302"/>
      <c r="R22" s="300" t="s">
        <v>96</v>
      </c>
      <c r="S22" s="298" t="s">
        <v>99</v>
      </c>
      <c r="T22" s="299"/>
      <c r="U22" s="299"/>
      <c r="V22" s="299"/>
      <c r="W22" s="302"/>
    </row>
    <row r="23" spans="2:23" ht="15">
      <c r="B23" s="284"/>
      <c r="C23" s="286"/>
      <c r="D23" s="288"/>
      <c r="E23" s="339"/>
      <c r="F23" s="341"/>
      <c r="G23" s="100" t="s">
        <v>100</v>
      </c>
      <c r="H23" s="100" t="s">
        <v>101</v>
      </c>
      <c r="I23" s="100" t="s">
        <v>102</v>
      </c>
      <c r="J23" s="101" t="s">
        <v>103</v>
      </c>
      <c r="K23" s="61" t="s">
        <v>104</v>
      </c>
      <c r="L23" s="301"/>
      <c r="M23" s="100" t="s">
        <v>100</v>
      </c>
      <c r="N23" s="100" t="s">
        <v>101</v>
      </c>
      <c r="O23" s="100" t="s">
        <v>102</v>
      </c>
      <c r="P23" s="101" t="s">
        <v>103</v>
      </c>
      <c r="Q23" s="61" t="s">
        <v>104</v>
      </c>
      <c r="R23" s="301"/>
      <c r="S23" s="100" t="s">
        <v>100</v>
      </c>
      <c r="T23" s="100" t="s">
        <v>101</v>
      </c>
      <c r="U23" s="100" t="s">
        <v>102</v>
      </c>
      <c r="V23" s="101" t="s">
        <v>103</v>
      </c>
      <c r="W23" s="61" t="s">
        <v>104</v>
      </c>
    </row>
    <row r="24" spans="2:23" ht="15">
      <c r="B24" s="311" t="s">
        <v>70</v>
      </c>
      <c r="C24" s="47">
        <v>522001</v>
      </c>
      <c r="D24" s="55" t="s">
        <v>71</v>
      </c>
      <c r="E24" s="152" t="s">
        <v>72</v>
      </c>
      <c r="F24" s="103">
        <f>SUM(G24:K24)</f>
        <v>4875</v>
      </c>
      <c r="G24" s="59">
        <v>1926</v>
      </c>
      <c r="H24" s="59">
        <v>520</v>
      </c>
      <c r="I24" s="59">
        <v>2429</v>
      </c>
      <c r="J24" s="50"/>
      <c r="K24" s="153"/>
      <c r="L24" s="103">
        <f aca="true" t="shared" si="1" ref="L24:L32">M24+N24+O24+P24+Q24</f>
        <v>6995</v>
      </c>
      <c r="M24" s="56">
        <f>Munka3!L30</f>
        <v>1866</v>
      </c>
      <c r="N24" s="56">
        <f>Munka3!M30</f>
        <v>504</v>
      </c>
      <c r="O24" s="56">
        <f>Munka3!N30</f>
        <v>4625</v>
      </c>
      <c r="P24" s="56">
        <f>Munka3!O30</f>
        <v>0</v>
      </c>
      <c r="Q24" s="56">
        <f>Munka3!P30</f>
        <v>0</v>
      </c>
      <c r="R24" s="108">
        <f aca="true" t="shared" si="2" ref="R24:R32">S24+T24+U24+V24+W24</f>
        <v>6995</v>
      </c>
      <c r="S24" s="56">
        <f>Munka3!R30</f>
        <v>1866</v>
      </c>
      <c r="T24" s="56">
        <f>Munka3!S30</f>
        <v>504</v>
      </c>
      <c r="U24" s="56">
        <f>Munka3!T30</f>
        <v>4625</v>
      </c>
      <c r="V24" s="56">
        <f>Munka3!U30</f>
        <v>0</v>
      </c>
      <c r="W24" s="104">
        <f>Munka3!V30</f>
        <v>0</v>
      </c>
    </row>
    <row r="25" spans="2:23" ht="15">
      <c r="B25" s="275"/>
      <c r="C25" s="47">
        <v>562912</v>
      </c>
      <c r="D25" s="48" t="s">
        <v>106</v>
      </c>
      <c r="E25" s="152" t="s">
        <v>73</v>
      </c>
      <c r="F25" s="103">
        <f aca="true" t="shared" si="3" ref="F25:F32">SUM(G25:K25)</f>
        <v>13924</v>
      </c>
      <c r="G25" s="59">
        <v>2864</v>
      </c>
      <c r="H25" s="59">
        <v>774</v>
      </c>
      <c r="I25" s="59">
        <v>10286</v>
      </c>
      <c r="J25" s="50"/>
      <c r="K25" s="153"/>
      <c r="L25" s="103">
        <f t="shared" si="1"/>
        <v>14826</v>
      </c>
      <c r="M25" s="56">
        <f>Munka3!L31</f>
        <v>4667</v>
      </c>
      <c r="N25" s="56">
        <f>Munka3!M31</f>
        <v>1294</v>
      </c>
      <c r="O25" s="56">
        <f>Munka3!N31</f>
        <v>8865</v>
      </c>
      <c r="P25" s="56">
        <f>Munka3!O31</f>
        <v>0</v>
      </c>
      <c r="Q25" s="56">
        <f>Munka3!P31</f>
        <v>0</v>
      </c>
      <c r="R25" s="108">
        <f t="shared" si="2"/>
        <v>14826</v>
      </c>
      <c r="S25" s="56">
        <f>Munka3!R31</f>
        <v>4667</v>
      </c>
      <c r="T25" s="56">
        <f>Munka3!S31</f>
        <v>1294</v>
      </c>
      <c r="U25" s="56">
        <f>Munka3!T31</f>
        <v>8865</v>
      </c>
      <c r="V25" s="56">
        <f>Munka3!U31</f>
        <v>0</v>
      </c>
      <c r="W25" s="104">
        <f>Munka3!V31</f>
        <v>0</v>
      </c>
    </row>
    <row r="26" spans="2:23" ht="15">
      <c r="B26" s="275"/>
      <c r="C26" s="47">
        <v>562913</v>
      </c>
      <c r="D26" s="48" t="s">
        <v>107</v>
      </c>
      <c r="E26" s="152" t="s">
        <v>74</v>
      </c>
      <c r="F26" s="103">
        <f t="shared" si="3"/>
        <v>20113</v>
      </c>
      <c r="G26" s="59">
        <v>5163</v>
      </c>
      <c r="H26" s="59">
        <v>1392</v>
      </c>
      <c r="I26" s="59">
        <v>13558</v>
      </c>
      <c r="J26" s="50"/>
      <c r="K26" s="153"/>
      <c r="L26" s="103">
        <f t="shared" si="1"/>
        <v>22039</v>
      </c>
      <c r="M26" s="56">
        <f>Munka3!L32</f>
        <v>5160</v>
      </c>
      <c r="N26" s="56">
        <f>Munka3!M32</f>
        <v>1430</v>
      </c>
      <c r="O26" s="56">
        <f>Munka3!N32</f>
        <v>15449</v>
      </c>
      <c r="P26" s="56">
        <f>Munka3!O32</f>
        <v>0</v>
      </c>
      <c r="Q26" s="56">
        <f>Munka3!P32</f>
        <v>0</v>
      </c>
      <c r="R26" s="108">
        <f t="shared" si="2"/>
        <v>22039</v>
      </c>
      <c r="S26" s="56">
        <f>Munka3!R32</f>
        <v>5160</v>
      </c>
      <c r="T26" s="56">
        <f>Munka3!S32</f>
        <v>1430</v>
      </c>
      <c r="U26" s="56">
        <f>Munka3!T32</f>
        <v>15449</v>
      </c>
      <c r="V26" s="56">
        <f>Munka3!U32</f>
        <v>0</v>
      </c>
      <c r="W26" s="104">
        <f>Munka3!V32</f>
        <v>0</v>
      </c>
    </row>
    <row r="27" spans="2:23" ht="15">
      <c r="B27" s="275"/>
      <c r="C27" s="47">
        <v>562917</v>
      </c>
      <c r="D27" s="48" t="s">
        <v>108</v>
      </c>
      <c r="E27" s="152" t="s">
        <v>75</v>
      </c>
      <c r="F27" s="103">
        <f t="shared" si="3"/>
        <v>1963</v>
      </c>
      <c r="G27" s="59">
        <v>486</v>
      </c>
      <c r="H27" s="59">
        <v>131</v>
      </c>
      <c r="I27" s="59">
        <v>1346</v>
      </c>
      <c r="J27" s="50"/>
      <c r="K27" s="153"/>
      <c r="L27" s="103">
        <f t="shared" si="1"/>
        <v>2426</v>
      </c>
      <c r="M27" s="56">
        <f>Munka3!L33</f>
        <v>0</v>
      </c>
      <c r="N27" s="56">
        <f>Munka3!M33</f>
        <v>0</v>
      </c>
      <c r="O27" s="56">
        <f>Munka3!N33</f>
        <v>2426</v>
      </c>
      <c r="P27" s="56">
        <f>Munka3!O33</f>
        <v>0</v>
      </c>
      <c r="Q27" s="56">
        <f>Munka3!P33</f>
        <v>0</v>
      </c>
      <c r="R27" s="108">
        <f t="shared" si="2"/>
        <v>2426</v>
      </c>
      <c r="S27" s="56">
        <f>Munka3!R33</f>
        <v>0</v>
      </c>
      <c r="T27" s="56">
        <f>Munka3!S33</f>
        <v>0</v>
      </c>
      <c r="U27" s="56">
        <f>Munka3!T33</f>
        <v>2426</v>
      </c>
      <c r="V27" s="56">
        <f>Munka3!U33</f>
        <v>0</v>
      </c>
      <c r="W27" s="104">
        <f>Munka3!V33</f>
        <v>0</v>
      </c>
    </row>
    <row r="28" spans="2:23" ht="15">
      <c r="B28" s="275"/>
      <c r="C28" s="47">
        <v>811000</v>
      </c>
      <c r="D28" s="48"/>
      <c r="E28" s="152" t="s">
        <v>76</v>
      </c>
      <c r="F28" s="103">
        <f t="shared" si="3"/>
        <v>20644</v>
      </c>
      <c r="G28" s="59">
        <v>5942</v>
      </c>
      <c r="H28" s="59">
        <v>1598</v>
      </c>
      <c r="I28" s="59">
        <v>13104</v>
      </c>
      <c r="J28" s="50"/>
      <c r="K28" s="153"/>
      <c r="L28" s="103">
        <f t="shared" si="1"/>
        <v>23796</v>
      </c>
      <c r="M28" s="56">
        <f>Munka3!L34</f>
        <v>7871</v>
      </c>
      <c r="N28" s="56">
        <f>Munka3!M34</f>
        <v>1797</v>
      </c>
      <c r="O28" s="56">
        <f>Munka3!N34</f>
        <v>14128</v>
      </c>
      <c r="P28" s="56">
        <f>Munka3!O34</f>
        <v>0</v>
      </c>
      <c r="Q28" s="56">
        <f>Munka3!P34</f>
        <v>0</v>
      </c>
      <c r="R28" s="108">
        <f t="shared" si="2"/>
        <v>23796</v>
      </c>
      <c r="S28" s="56">
        <f>Munka3!R34</f>
        <v>7871</v>
      </c>
      <c r="T28" s="56">
        <f>Munka3!S34</f>
        <v>1797</v>
      </c>
      <c r="U28" s="56">
        <f>Munka3!T34</f>
        <v>14128</v>
      </c>
      <c r="V28" s="56">
        <f>Munka3!U34</f>
        <v>0</v>
      </c>
      <c r="W28" s="104">
        <f>Munka3!V34</f>
        <v>0</v>
      </c>
    </row>
    <row r="29" spans="2:23" ht="15">
      <c r="B29" s="275"/>
      <c r="C29" s="47">
        <v>841403</v>
      </c>
      <c r="D29" s="55" t="s">
        <v>77</v>
      </c>
      <c r="E29" s="152" t="s">
        <v>78</v>
      </c>
      <c r="F29" s="103">
        <f t="shared" si="3"/>
        <v>6650</v>
      </c>
      <c r="G29" s="59">
        <v>278</v>
      </c>
      <c r="H29" s="59">
        <v>75</v>
      </c>
      <c r="I29" s="59">
        <v>6297</v>
      </c>
      <c r="J29" s="50"/>
      <c r="K29" s="153"/>
      <c r="L29" s="103">
        <f t="shared" si="1"/>
        <v>6164</v>
      </c>
      <c r="M29" s="56">
        <f>Munka3!L35</f>
        <v>420</v>
      </c>
      <c r="N29" s="56">
        <f>Munka3!M35</f>
        <v>123</v>
      </c>
      <c r="O29" s="56">
        <f>Munka3!N35</f>
        <v>5621</v>
      </c>
      <c r="P29" s="56">
        <f>Munka3!O35</f>
        <v>0</v>
      </c>
      <c r="Q29" s="56">
        <f>Munka3!P35</f>
        <v>0</v>
      </c>
      <c r="R29" s="108">
        <f t="shared" si="2"/>
        <v>6164</v>
      </c>
      <c r="S29" s="56">
        <f>Munka3!R35</f>
        <v>420</v>
      </c>
      <c r="T29" s="56">
        <f>Munka3!S35</f>
        <v>123</v>
      </c>
      <c r="U29" s="56">
        <f>Munka3!T35</f>
        <v>5621</v>
      </c>
      <c r="V29" s="56">
        <f>Munka3!U35</f>
        <v>0</v>
      </c>
      <c r="W29" s="104">
        <f>Munka3!V35</f>
        <v>0</v>
      </c>
    </row>
    <row r="30" spans="2:23" ht="15">
      <c r="B30" s="275"/>
      <c r="C30" s="47">
        <v>889921</v>
      </c>
      <c r="D30" s="55" t="s">
        <v>79</v>
      </c>
      <c r="E30" s="152" t="s">
        <v>80</v>
      </c>
      <c r="F30" s="103">
        <f t="shared" si="3"/>
        <v>10621</v>
      </c>
      <c r="G30" s="59">
        <v>2731</v>
      </c>
      <c r="H30" s="59">
        <v>736</v>
      </c>
      <c r="I30" s="59">
        <v>7154</v>
      </c>
      <c r="J30" s="50"/>
      <c r="K30" s="153"/>
      <c r="L30" s="103">
        <f t="shared" si="1"/>
        <v>8851</v>
      </c>
      <c r="M30" s="56">
        <f>Munka3!L36</f>
        <v>2456</v>
      </c>
      <c r="N30" s="56">
        <f>Munka3!M36</f>
        <v>681</v>
      </c>
      <c r="O30" s="56">
        <f>Munka3!N36</f>
        <v>5714</v>
      </c>
      <c r="P30" s="56">
        <f>Munka3!O36</f>
        <v>0</v>
      </c>
      <c r="Q30" s="56">
        <f>Munka3!P36</f>
        <v>0</v>
      </c>
      <c r="R30" s="108">
        <f t="shared" si="2"/>
        <v>8851</v>
      </c>
      <c r="S30" s="56">
        <f>Munka3!R36</f>
        <v>2456</v>
      </c>
      <c r="T30" s="56">
        <f>Munka3!S36</f>
        <v>681</v>
      </c>
      <c r="U30" s="56">
        <f>Munka3!T36</f>
        <v>5714</v>
      </c>
      <c r="V30" s="56">
        <f>Munka3!U36</f>
        <v>0</v>
      </c>
      <c r="W30" s="104">
        <f>Munka3!V36</f>
        <v>0</v>
      </c>
    </row>
    <row r="31" spans="2:23" ht="15">
      <c r="B31" s="275"/>
      <c r="C31" s="47">
        <v>813000</v>
      </c>
      <c r="D31" s="55" t="s">
        <v>81</v>
      </c>
      <c r="E31" s="152" t="s">
        <v>82</v>
      </c>
      <c r="F31" s="103">
        <f t="shared" si="3"/>
        <v>10558</v>
      </c>
      <c r="G31" s="59">
        <v>3677</v>
      </c>
      <c r="H31" s="59">
        <v>993</v>
      </c>
      <c r="I31" s="59">
        <v>5888</v>
      </c>
      <c r="J31" s="50"/>
      <c r="K31" s="153"/>
      <c r="L31" s="103">
        <f t="shared" si="1"/>
        <v>8397</v>
      </c>
      <c r="M31" s="56">
        <f>Munka3!L37</f>
        <v>3765</v>
      </c>
      <c r="N31" s="56">
        <f>Munka3!M37</f>
        <v>1017</v>
      </c>
      <c r="O31" s="56">
        <f>Munka3!N37</f>
        <v>3615</v>
      </c>
      <c r="P31" s="56">
        <f>Munka3!O37</f>
        <v>0</v>
      </c>
      <c r="Q31" s="56">
        <f>Munka3!P37</f>
        <v>0</v>
      </c>
      <c r="R31" s="108">
        <f t="shared" si="2"/>
        <v>8397</v>
      </c>
      <c r="S31" s="56">
        <f>Munka3!R37</f>
        <v>3765</v>
      </c>
      <c r="T31" s="56">
        <f>Munka3!S37</f>
        <v>1017</v>
      </c>
      <c r="U31" s="56">
        <f>Munka3!T37</f>
        <v>3615</v>
      </c>
      <c r="V31" s="56">
        <f>Munka3!U37</f>
        <v>0</v>
      </c>
      <c r="W31" s="104">
        <f>Munka3!V37</f>
        <v>0</v>
      </c>
    </row>
    <row r="32" spans="2:23" ht="15">
      <c r="B32" s="275"/>
      <c r="C32" s="47">
        <v>960302</v>
      </c>
      <c r="D32" s="55" t="s">
        <v>84</v>
      </c>
      <c r="E32" s="152" t="s">
        <v>85</v>
      </c>
      <c r="F32" s="103">
        <f t="shared" si="3"/>
        <v>5386</v>
      </c>
      <c r="G32" s="59">
        <v>1907</v>
      </c>
      <c r="H32" s="59">
        <v>515</v>
      </c>
      <c r="I32" s="59">
        <v>2964</v>
      </c>
      <c r="J32" s="50"/>
      <c r="K32" s="153"/>
      <c r="L32" s="103">
        <f t="shared" si="1"/>
        <v>2974</v>
      </c>
      <c r="M32" s="56">
        <f>Munka3!L38</f>
        <v>481</v>
      </c>
      <c r="N32" s="56">
        <f>Munka3!M38</f>
        <v>130</v>
      </c>
      <c r="O32" s="56">
        <f>Munka3!N38</f>
        <v>2363</v>
      </c>
      <c r="P32" s="56">
        <f>Munka3!O38</f>
        <v>0</v>
      </c>
      <c r="Q32" s="56">
        <f>Munka3!P38</f>
        <v>0</v>
      </c>
      <c r="R32" s="108">
        <f t="shared" si="2"/>
        <v>2974</v>
      </c>
      <c r="S32" s="56">
        <f>Munka3!R38</f>
        <v>481</v>
      </c>
      <c r="T32" s="56">
        <f>Munka3!S38</f>
        <v>130</v>
      </c>
      <c r="U32" s="56">
        <f>Munka3!T38</f>
        <v>2363</v>
      </c>
      <c r="V32" s="56">
        <f>Munka3!U38</f>
        <v>0</v>
      </c>
      <c r="W32" s="104">
        <f>Munka3!V38</f>
        <v>0</v>
      </c>
    </row>
    <row r="33" spans="2:23" ht="15.75" thickBot="1">
      <c r="B33" s="342"/>
      <c r="C33" s="154"/>
      <c r="D33" s="155"/>
      <c r="E33" s="156" t="s">
        <v>86</v>
      </c>
      <c r="F33" s="157">
        <f>SUM(G33:K33)</f>
        <v>94734</v>
      </c>
      <c r="G33" s="158">
        <f aca="true" t="shared" si="4" ref="G33:W33">SUM(G24:G32)</f>
        <v>24974</v>
      </c>
      <c r="H33" s="158">
        <f t="shared" si="4"/>
        <v>6734</v>
      </c>
      <c r="I33" s="158">
        <f t="shared" si="4"/>
        <v>63026</v>
      </c>
      <c r="J33" s="158">
        <f t="shared" si="4"/>
        <v>0</v>
      </c>
      <c r="K33" s="159">
        <f t="shared" si="4"/>
        <v>0</v>
      </c>
      <c r="L33" s="157">
        <f t="shared" si="4"/>
        <v>96468</v>
      </c>
      <c r="M33" s="158">
        <f t="shared" si="4"/>
        <v>26686</v>
      </c>
      <c r="N33" s="158">
        <f t="shared" si="4"/>
        <v>6976</v>
      </c>
      <c r="O33" s="158">
        <f t="shared" si="4"/>
        <v>62806</v>
      </c>
      <c r="P33" s="158">
        <f t="shared" si="4"/>
        <v>0</v>
      </c>
      <c r="Q33" s="159">
        <f t="shared" si="4"/>
        <v>0</v>
      </c>
      <c r="R33" s="157">
        <f t="shared" si="4"/>
        <v>96468</v>
      </c>
      <c r="S33" s="158">
        <f t="shared" si="4"/>
        <v>26686</v>
      </c>
      <c r="T33" s="158">
        <f t="shared" si="4"/>
        <v>6976</v>
      </c>
      <c r="U33" s="158">
        <f t="shared" si="4"/>
        <v>62806</v>
      </c>
      <c r="V33" s="158">
        <f t="shared" si="4"/>
        <v>0</v>
      </c>
      <c r="W33" s="159">
        <f t="shared" si="4"/>
        <v>0</v>
      </c>
    </row>
    <row r="34" ht="15.75" thickBot="1">
      <c r="B34" s="136" t="s">
        <v>125</v>
      </c>
    </row>
    <row r="35" spans="2:23" ht="15">
      <c r="B35" s="137" t="s">
        <v>39</v>
      </c>
      <c r="C35" s="332" t="s">
        <v>40</v>
      </c>
      <c r="D35" s="343"/>
      <c r="E35" s="333"/>
      <c r="F35" s="160">
        <f>SUM(G35:K36)</f>
        <v>94734</v>
      </c>
      <c r="G35" s="161">
        <v>24974</v>
      </c>
      <c r="H35" s="161">
        <v>6734</v>
      </c>
      <c r="I35" s="161">
        <v>63026</v>
      </c>
      <c r="J35" s="161">
        <v>0</v>
      </c>
      <c r="K35" s="162">
        <v>0</v>
      </c>
      <c r="L35" s="260">
        <v>96468</v>
      </c>
      <c r="M35" s="139">
        <v>26686</v>
      </c>
      <c r="N35" s="139">
        <v>6976</v>
      </c>
      <c r="O35" s="139">
        <v>62806</v>
      </c>
      <c r="P35" s="139">
        <v>0</v>
      </c>
      <c r="Q35" s="141">
        <v>0</v>
      </c>
      <c r="R35" s="260">
        <v>96468</v>
      </c>
      <c r="S35" s="139">
        <v>26686</v>
      </c>
      <c r="T35" s="139">
        <v>6976</v>
      </c>
      <c r="U35" s="139">
        <v>62806</v>
      </c>
      <c r="V35" s="139">
        <v>0</v>
      </c>
      <c r="W35" s="141">
        <v>0</v>
      </c>
    </row>
    <row r="36" spans="2:23" ht="15">
      <c r="B36" s="142" t="s">
        <v>41</v>
      </c>
      <c r="C36" s="334" t="s">
        <v>42</v>
      </c>
      <c r="D36" s="344"/>
      <c r="E36" s="335"/>
      <c r="F36" s="163">
        <f>SUM(G36:K36)</f>
        <v>0</v>
      </c>
      <c r="G36" s="164">
        <v>0</v>
      </c>
      <c r="H36" s="164">
        <v>0</v>
      </c>
      <c r="I36" s="164">
        <v>0</v>
      </c>
      <c r="J36" s="164">
        <v>0</v>
      </c>
      <c r="K36" s="165">
        <v>0</v>
      </c>
      <c r="L36" s="261">
        <v>0</v>
      </c>
      <c r="M36" s="144">
        <v>0</v>
      </c>
      <c r="N36" s="144">
        <v>0</v>
      </c>
      <c r="O36" s="144">
        <v>0</v>
      </c>
      <c r="P36" s="144">
        <v>0</v>
      </c>
      <c r="Q36" s="146">
        <v>0</v>
      </c>
      <c r="R36" s="261">
        <v>0</v>
      </c>
      <c r="S36" s="144">
        <v>0</v>
      </c>
      <c r="T36" s="144">
        <v>0</v>
      </c>
      <c r="U36" s="144">
        <v>0</v>
      </c>
      <c r="V36" s="144">
        <v>0</v>
      </c>
      <c r="W36" s="146">
        <v>0</v>
      </c>
    </row>
    <row r="37" spans="2:23" ht="15.75" thickBot="1">
      <c r="B37" s="147" t="s">
        <v>43</v>
      </c>
      <c r="C37" s="336" t="s">
        <v>44</v>
      </c>
      <c r="D37" s="345"/>
      <c r="E37" s="337"/>
      <c r="F37" s="166">
        <f>SUM(G37:K37)</f>
        <v>0</v>
      </c>
      <c r="G37" s="167">
        <v>0</v>
      </c>
      <c r="H37" s="167">
        <v>0</v>
      </c>
      <c r="I37" s="167">
        <v>0</v>
      </c>
      <c r="J37" s="167">
        <v>0</v>
      </c>
      <c r="K37" s="168">
        <v>0</v>
      </c>
      <c r="L37" s="262">
        <v>0</v>
      </c>
      <c r="M37" s="149">
        <v>0</v>
      </c>
      <c r="N37" s="149">
        <v>0</v>
      </c>
      <c r="O37" s="149">
        <v>0</v>
      </c>
      <c r="P37" s="149">
        <v>0</v>
      </c>
      <c r="Q37" s="151">
        <v>0</v>
      </c>
      <c r="R37" s="262">
        <v>0</v>
      </c>
      <c r="S37" s="149">
        <v>0</v>
      </c>
      <c r="T37" s="149">
        <v>0</v>
      </c>
      <c r="U37" s="149">
        <v>0</v>
      </c>
      <c r="V37" s="149">
        <v>0</v>
      </c>
      <c r="W37" s="151">
        <v>0</v>
      </c>
    </row>
    <row r="41" ht="15">
      <c r="C41" s="127" t="s">
        <v>127</v>
      </c>
    </row>
    <row r="43" ht="15.75" thickBot="1">
      <c r="C43" s="126" t="s">
        <v>121</v>
      </c>
    </row>
    <row r="44" spans="3:14" ht="15">
      <c r="C44" s="321"/>
      <c r="D44" s="323" t="s">
        <v>122</v>
      </c>
      <c r="E44" s="325" t="s">
        <v>4</v>
      </c>
      <c r="F44" s="327" t="s">
        <v>50</v>
      </c>
      <c r="G44" s="328"/>
      <c r="H44" s="329"/>
      <c r="I44" s="327" t="s">
        <v>51</v>
      </c>
      <c r="J44" s="328"/>
      <c r="K44" s="329"/>
      <c r="L44" s="327" t="s">
        <v>52</v>
      </c>
      <c r="M44" s="328"/>
      <c r="N44" s="329"/>
    </row>
    <row r="45" spans="3:14" ht="15">
      <c r="C45" s="322"/>
      <c r="D45" s="324"/>
      <c r="E45" s="326"/>
      <c r="F45" s="128" t="s">
        <v>53</v>
      </c>
      <c r="G45" s="129" t="s">
        <v>54</v>
      </c>
      <c r="H45" s="130" t="s">
        <v>55</v>
      </c>
      <c r="I45" s="128" t="s">
        <v>53</v>
      </c>
      <c r="J45" s="129" t="s">
        <v>54</v>
      </c>
      <c r="K45" s="130" t="s">
        <v>55</v>
      </c>
      <c r="L45" s="128" t="s">
        <v>53</v>
      </c>
      <c r="M45" s="129" t="s">
        <v>54</v>
      </c>
      <c r="N45" s="130" t="s">
        <v>55</v>
      </c>
    </row>
    <row r="46" spans="3:14" ht="15">
      <c r="C46" s="330" t="s">
        <v>70</v>
      </c>
      <c r="D46" s="129" t="s">
        <v>39</v>
      </c>
      <c r="E46" s="130" t="s">
        <v>123</v>
      </c>
      <c r="F46" s="128">
        <v>0</v>
      </c>
      <c r="G46" s="129">
        <v>0</v>
      </c>
      <c r="H46" s="130">
        <f>SUM(F46:G46)</f>
        <v>0</v>
      </c>
      <c r="I46" s="128">
        <f>Munka2!H26</f>
        <v>0</v>
      </c>
      <c r="J46" s="129">
        <v>0</v>
      </c>
      <c r="K46" s="130">
        <f>SUM(I46:J46)</f>
        <v>0</v>
      </c>
      <c r="L46" s="128">
        <v>0</v>
      </c>
      <c r="M46" s="129">
        <v>0</v>
      </c>
      <c r="N46" s="130">
        <f>SUM(L46:M46)</f>
        <v>0</v>
      </c>
    </row>
    <row r="47" spans="3:14" ht="24.75">
      <c r="C47" s="330"/>
      <c r="D47" s="129" t="s">
        <v>41</v>
      </c>
      <c r="E47" s="131" t="s">
        <v>124</v>
      </c>
      <c r="F47" s="128">
        <v>0</v>
      </c>
      <c r="G47" s="129">
        <v>52312</v>
      </c>
      <c r="H47" s="130">
        <f>SUM(F47:G47)</f>
        <v>52312</v>
      </c>
      <c r="I47" s="128">
        <v>0</v>
      </c>
      <c r="J47" s="129">
        <v>52531</v>
      </c>
      <c r="K47" s="130">
        <f>SUM(I47:J47)</f>
        <v>52531</v>
      </c>
      <c r="L47" s="128">
        <v>0</v>
      </c>
      <c r="M47" s="129">
        <v>52076</v>
      </c>
      <c r="N47" s="130">
        <f>SUM(L47:M47)</f>
        <v>52076</v>
      </c>
    </row>
    <row r="48" spans="3:14" ht="15.75" thickBot="1">
      <c r="C48" s="331"/>
      <c r="D48" s="132"/>
      <c r="E48" s="133" t="s">
        <v>169</v>
      </c>
      <c r="F48" s="134">
        <f aca="true" t="shared" si="5" ref="F48:N48">SUM(F46:F47)</f>
        <v>0</v>
      </c>
      <c r="G48" s="135">
        <f t="shared" si="5"/>
        <v>52312</v>
      </c>
      <c r="H48" s="133">
        <f t="shared" si="5"/>
        <v>52312</v>
      </c>
      <c r="I48" s="134">
        <f t="shared" si="5"/>
        <v>0</v>
      </c>
      <c r="J48" s="135">
        <f t="shared" si="5"/>
        <v>52531</v>
      </c>
      <c r="K48" s="133">
        <f t="shared" si="5"/>
        <v>52531</v>
      </c>
      <c r="L48" s="134">
        <f t="shared" si="5"/>
        <v>0</v>
      </c>
      <c r="M48" s="135">
        <f t="shared" si="5"/>
        <v>52076</v>
      </c>
      <c r="N48" s="133">
        <f t="shared" si="5"/>
        <v>52076</v>
      </c>
    </row>
    <row r="49" ht="15.75" thickBot="1">
      <c r="C49" s="136" t="s">
        <v>125</v>
      </c>
    </row>
    <row r="50" spans="3:14" ht="15">
      <c r="C50" s="137" t="s">
        <v>39</v>
      </c>
      <c r="D50" s="332" t="s">
        <v>40</v>
      </c>
      <c r="E50" s="333"/>
      <c r="F50" s="138">
        <v>0</v>
      </c>
      <c r="G50" s="139">
        <v>52312</v>
      </c>
      <c r="H50" s="140">
        <v>52312</v>
      </c>
      <c r="I50" s="138">
        <v>0</v>
      </c>
      <c r="J50" s="139">
        <v>52531</v>
      </c>
      <c r="K50" s="257">
        <v>52531</v>
      </c>
      <c r="L50" s="138">
        <v>0</v>
      </c>
      <c r="M50" s="139">
        <v>52076</v>
      </c>
      <c r="N50" s="257">
        <v>52076</v>
      </c>
    </row>
    <row r="51" spans="3:14" ht="15">
      <c r="C51" s="142" t="s">
        <v>41</v>
      </c>
      <c r="D51" s="334" t="s">
        <v>42</v>
      </c>
      <c r="E51" s="335"/>
      <c r="F51" s="143">
        <v>0</v>
      </c>
      <c r="G51" s="144">
        <v>0</v>
      </c>
      <c r="H51" s="145">
        <v>0</v>
      </c>
      <c r="I51" s="143">
        <v>0</v>
      </c>
      <c r="J51" s="144">
        <v>0</v>
      </c>
      <c r="K51" s="258">
        <v>0</v>
      </c>
      <c r="L51" s="143">
        <v>0</v>
      </c>
      <c r="M51" s="144">
        <v>0</v>
      </c>
      <c r="N51" s="258">
        <v>0</v>
      </c>
    </row>
    <row r="52" spans="3:14" ht="15.75" thickBot="1">
      <c r="C52" s="147" t="s">
        <v>43</v>
      </c>
      <c r="D52" s="336" t="s">
        <v>44</v>
      </c>
      <c r="E52" s="337"/>
      <c r="F52" s="148">
        <v>0</v>
      </c>
      <c r="G52" s="149">
        <v>0</v>
      </c>
      <c r="H52" s="150">
        <v>0</v>
      </c>
      <c r="I52" s="148">
        <v>0</v>
      </c>
      <c r="J52" s="149">
        <v>0</v>
      </c>
      <c r="K52" s="259">
        <v>0</v>
      </c>
      <c r="L52" s="148">
        <v>0</v>
      </c>
      <c r="M52" s="149">
        <v>0</v>
      </c>
      <c r="N52" s="259">
        <v>0</v>
      </c>
    </row>
    <row r="54" ht="15.75" thickBot="1">
      <c r="B54" s="126" t="s">
        <v>126</v>
      </c>
    </row>
    <row r="55" spans="2:23" ht="15">
      <c r="B55" s="283"/>
      <c r="C55" s="285" t="s">
        <v>48</v>
      </c>
      <c r="D55" s="287" t="s">
        <v>49</v>
      </c>
      <c r="E55" s="338" t="s">
        <v>4</v>
      </c>
      <c r="F55" s="340" t="s">
        <v>96</v>
      </c>
      <c r="G55" s="298" t="s">
        <v>97</v>
      </c>
      <c r="H55" s="299"/>
      <c r="I55" s="299"/>
      <c r="J55" s="299"/>
      <c r="K55" s="302"/>
      <c r="L55" s="300" t="s">
        <v>96</v>
      </c>
      <c r="M55" s="298" t="s">
        <v>98</v>
      </c>
      <c r="N55" s="299"/>
      <c r="O55" s="299"/>
      <c r="P55" s="299"/>
      <c r="Q55" s="302"/>
      <c r="R55" s="300" t="s">
        <v>96</v>
      </c>
      <c r="S55" s="298" t="s">
        <v>99</v>
      </c>
      <c r="T55" s="299"/>
      <c r="U55" s="299"/>
      <c r="V55" s="299"/>
      <c r="W55" s="302"/>
    </row>
    <row r="56" spans="2:23" ht="15">
      <c r="B56" s="284"/>
      <c r="C56" s="286"/>
      <c r="D56" s="288"/>
      <c r="E56" s="339"/>
      <c r="F56" s="341"/>
      <c r="G56" s="100" t="s">
        <v>100</v>
      </c>
      <c r="H56" s="100" t="s">
        <v>101</v>
      </c>
      <c r="I56" s="100" t="s">
        <v>102</v>
      </c>
      <c r="J56" s="101" t="s">
        <v>103</v>
      </c>
      <c r="K56" s="61" t="s">
        <v>104</v>
      </c>
      <c r="L56" s="301"/>
      <c r="M56" s="100" t="s">
        <v>100</v>
      </c>
      <c r="N56" s="100" t="s">
        <v>101</v>
      </c>
      <c r="O56" s="100" t="s">
        <v>102</v>
      </c>
      <c r="P56" s="101" t="s">
        <v>103</v>
      </c>
      <c r="Q56" s="61" t="s">
        <v>104</v>
      </c>
      <c r="R56" s="301"/>
      <c r="S56" s="100" t="s">
        <v>100</v>
      </c>
      <c r="T56" s="100" t="s">
        <v>101</v>
      </c>
      <c r="U56" s="100" t="s">
        <v>102</v>
      </c>
      <c r="V56" s="101" t="s">
        <v>103</v>
      </c>
      <c r="W56" s="61" t="s">
        <v>104</v>
      </c>
    </row>
    <row r="57" spans="2:23" ht="24">
      <c r="B57" s="277" t="s">
        <v>87</v>
      </c>
      <c r="C57" s="52">
        <v>851020</v>
      </c>
      <c r="D57" s="57" t="s">
        <v>88</v>
      </c>
      <c r="E57" s="169" t="s">
        <v>89</v>
      </c>
      <c r="F57" s="105">
        <f>SUM(G57:K57)</f>
        <v>52312</v>
      </c>
      <c r="G57" s="59">
        <v>36302</v>
      </c>
      <c r="H57" s="59">
        <v>9728</v>
      </c>
      <c r="I57" s="59">
        <v>6282</v>
      </c>
      <c r="J57" s="59">
        <v>0</v>
      </c>
      <c r="K57" s="170">
        <v>0</v>
      </c>
      <c r="L57" s="105">
        <f>M57+N57+O57+P57+Q57</f>
        <v>52531</v>
      </c>
      <c r="M57" s="52">
        <f>Munka3!L40</f>
        <v>36073</v>
      </c>
      <c r="N57" s="52">
        <f>Munka3!M40</f>
        <v>9692</v>
      </c>
      <c r="O57" s="52">
        <f>Munka3!N40</f>
        <v>6766</v>
      </c>
      <c r="P57" s="52">
        <f>Munka3!O40</f>
        <v>0</v>
      </c>
      <c r="Q57" s="52">
        <f>Munka3!P40</f>
        <v>0</v>
      </c>
      <c r="R57" s="105">
        <f>S57+T57+U57+V57+W57</f>
        <v>52076</v>
      </c>
      <c r="S57" s="52">
        <f>Munka3!R40</f>
        <v>36073</v>
      </c>
      <c r="T57" s="52">
        <f>Munka3!S40</f>
        <v>9692</v>
      </c>
      <c r="U57" s="52">
        <f>Munka3!T40</f>
        <v>6311</v>
      </c>
      <c r="V57" s="52">
        <f>Munka3!U40</f>
        <v>0</v>
      </c>
      <c r="W57" s="61">
        <f>Munka3!V40</f>
        <v>0</v>
      </c>
    </row>
    <row r="58" spans="2:23" ht="15.75" thickBot="1">
      <c r="B58" s="346"/>
      <c r="C58" s="154"/>
      <c r="D58" s="155"/>
      <c r="E58" s="156" t="s">
        <v>90</v>
      </c>
      <c r="F58" s="171">
        <f>SUM(G58:K58)</f>
        <v>52312</v>
      </c>
      <c r="G58" s="154">
        <f aca="true" t="shared" si="6" ref="G58:W58">SUM(G57)</f>
        <v>36302</v>
      </c>
      <c r="H58" s="154">
        <f t="shared" si="6"/>
        <v>9728</v>
      </c>
      <c r="I58" s="154">
        <f t="shared" si="6"/>
        <v>6282</v>
      </c>
      <c r="J58" s="154">
        <f t="shared" si="6"/>
        <v>0</v>
      </c>
      <c r="K58" s="172">
        <f t="shared" si="6"/>
        <v>0</v>
      </c>
      <c r="L58" s="171">
        <f>SUM(M58:Q58)</f>
        <v>52531</v>
      </c>
      <c r="M58" s="154">
        <f t="shared" si="6"/>
        <v>36073</v>
      </c>
      <c r="N58" s="154">
        <f t="shared" si="6"/>
        <v>9692</v>
      </c>
      <c r="O58" s="154">
        <f t="shared" si="6"/>
        <v>6766</v>
      </c>
      <c r="P58" s="154">
        <f t="shared" si="6"/>
        <v>0</v>
      </c>
      <c r="Q58" s="172">
        <f t="shared" si="6"/>
        <v>0</v>
      </c>
      <c r="R58" s="171">
        <f>SUM(S58:W58)</f>
        <v>52076</v>
      </c>
      <c r="S58" s="154">
        <f t="shared" si="6"/>
        <v>36073</v>
      </c>
      <c r="T58" s="154">
        <f t="shared" si="6"/>
        <v>9692</v>
      </c>
      <c r="U58" s="154">
        <f t="shared" si="6"/>
        <v>6311</v>
      </c>
      <c r="V58" s="154">
        <f t="shared" si="6"/>
        <v>0</v>
      </c>
      <c r="W58" s="172">
        <f t="shared" si="6"/>
        <v>0</v>
      </c>
    </row>
    <row r="59" ht="15.75" thickBot="1">
      <c r="B59" s="136" t="s">
        <v>125</v>
      </c>
    </row>
    <row r="60" spans="2:23" ht="15">
      <c r="B60" s="137" t="s">
        <v>39</v>
      </c>
      <c r="C60" s="332" t="s">
        <v>40</v>
      </c>
      <c r="D60" s="343"/>
      <c r="E60" s="333"/>
      <c r="F60" s="160">
        <v>52312</v>
      </c>
      <c r="G60" s="139">
        <v>36302</v>
      </c>
      <c r="H60" s="139">
        <v>9728</v>
      </c>
      <c r="I60" s="139">
        <v>6282</v>
      </c>
      <c r="J60" s="139">
        <v>0</v>
      </c>
      <c r="K60" s="141">
        <v>0</v>
      </c>
      <c r="L60" s="260">
        <v>52531</v>
      </c>
      <c r="M60" s="139">
        <v>36073</v>
      </c>
      <c r="N60" s="139">
        <v>9692</v>
      </c>
      <c r="O60" s="139">
        <v>6766</v>
      </c>
      <c r="P60" s="139">
        <v>0</v>
      </c>
      <c r="Q60" s="141">
        <v>0</v>
      </c>
      <c r="R60" s="260">
        <v>52076</v>
      </c>
      <c r="S60" s="139">
        <v>36073</v>
      </c>
      <c r="T60" s="139">
        <v>9692</v>
      </c>
      <c r="U60" s="139">
        <v>6311</v>
      </c>
      <c r="V60" s="139">
        <v>0</v>
      </c>
      <c r="W60" s="141">
        <v>0</v>
      </c>
    </row>
    <row r="61" spans="2:23" ht="15">
      <c r="B61" s="142" t="s">
        <v>41</v>
      </c>
      <c r="C61" s="334" t="s">
        <v>42</v>
      </c>
      <c r="D61" s="344"/>
      <c r="E61" s="335"/>
      <c r="F61" s="163">
        <v>0</v>
      </c>
      <c r="G61" s="144">
        <v>0</v>
      </c>
      <c r="H61" s="144">
        <v>0</v>
      </c>
      <c r="I61" s="144">
        <v>0</v>
      </c>
      <c r="J61" s="144">
        <v>0</v>
      </c>
      <c r="K61" s="146">
        <v>0</v>
      </c>
      <c r="L61" s="261">
        <v>0</v>
      </c>
      <c r="M61" s="144">
        <v>0</v>
      </c>
      <c r="N61" s="144">
        <v>0</v>
      </c>
      <c r="O61" s="144">
        <v>0</v>
      </c>
      <c r="P61" s="144">
        <v>0</v>
      </c>
      <c r="Q61" s="146">
        <v>0</v>
      </c>
      <c r="R61" s="261">
        <v>0</v>
      </c>
      <c r="S61" s="144">
        <v>0</v>
      </c>
      <c r="T61" s="144">
        <v>0</v>
      </c>
      <c r="U61" s="144">
        <v>0</v>
      </c>
      <c r="V61" s="144">
        <v>0</v>
      </c>
      <c r="W61" s="146">
        <v>0</v>
      </c>
    </row>
    <row r="62" spans="2:23" ht="15.75" thickBot="1">
      <c r="B62" s="147" t="s">
        <v>43</v>
      </c>
      <c r="C62" s="336" t="s">
        <v>44</v>
      </c>
      <c r="D62" s="345"/>
      <c r="E62" s="337"/>
      <c r="F62" s="166">
        <v>0</v>
      </c>
      <c r="G62" s="149">
        <v>0</v>
      </c>
      <c r="H62" s="149">
        <v>0</v>
      </c>
      <c r="I62" s="149">
        <v>0</v>
      </c>
      <c r="J62" s="149">
        <v>0</v>
      </c>
      <c r="K62" s="149">
        <v>0</v>
      </c>
      <c r="L62" s="262">
        <v>0</v>
      </c>
      <c r="M62" s="149">
        <v>0</v>
      </c>
      <c r="N62" s="149">
        <v>0</v>
      </c>
      <c r="O62" s="149">
        <v>0</v>
      </c>
      <c r="P62" s="149">
        <v>0</v>
      </c>
      <c r="Q62" s="151">
        <v>0</v>
      </c>
      <c r="R62" s="262">
        <v>0</v>
      </c>
      <c r="S62" s="149">
        <v>0</v>
      </c>
      <c r="T62" s="149">
        <v>0</v>
      </c>
      <c r="U62" s="149">
        <v>0</v>
      </c>
      <c r="V62" s="149">
        <v>0</v>
      </c>
      <c r="W62" s="151">
        <v>0</v>
      </c>
    </row>
    <row r="66" ht="15">
      <c r="C66" s="127" t="s">
        <v>128</v>
      </c>
    </row>
    <row r="68" ht="15.75" thickBot="1">
      <c r="C68" s="126" t="s">
        <v>121</v>
      </c>
    </row>
    <row r="69" spans="3:14" ht="15">
      <c r="C69" s="321"/>
      <c r="D69" s="323" t="s">
        <v>122</v>
      </c>
      <c r="E69" s="325" t="s">
        <v>4</v>
      </c>
      <c r="F69" s="327" t="s">
        <v>50</v>
      </c>
      <c r="G69" s="328"/>
      <c r="H69" s="329"/>
      <c r="I69" s="327" t="s">
        <v>51</v>
      </c>
      <c r="J69" s="328"/>
      <c r="K69" s="329"/>
      <c r="L69" s="327" t="s">
        <v>52</v>
      </c>
      <c r="M69" s="328"/>
      <c r="N69" s="329"/>
    </row>
    <row r="70" spans="3:14" ht="15">
      <c r="C70" s="322"/>
      <c r="D70" s="324"/>
      <c r="E70" s="326"/>
      <c r="F70" s="128" t="s">
        <v>53</v>
      </c>
      <c r="G70" s="129" t="s">
        <v>54</v>
      </c>
      <c r="H70" s="130" t="s">
        <v>55</v>
      </c>
      <c r="I70" s="128" t="s">
        <v>53</v>
      </c>
      <c r="J70" s="129" t="s">
        <v>54</v>
      </c>
      <c r="K70" s="130" t="s">
        <v>55</v>
      </c>
      <c r="L70" s="128" t="s">
        <v>53</v>
      </c>
      <c r="M70" s="129" t="s">
        <v>54</v>
      </c>
      <c r="N70" s="130" t="s">
        <v>55</v>
      </c>
    </row>
    <row r="71" spans="3:14" ht="15">
      <c r="C71" s="330" t="s">
        <v>70</v>
      </c>
      <c r="D71" s="129" t="s">
        <v>39</v>
      </c>
      <c r="E71" s="130" t="s">
        <v>123</v>
      </c>
      <c r="F71" s="128">
        <v>0</v>
      </c>
      <c r="G71" s="129">
        <v>80</v>
      </c>
      <c r="H71" s="130">
        <f>SUM(F71:G71)</f>
        <v>80</v>
      </c>
      <c r="I71" s="128">
        <f>Munka2!H15</f>
        <v>0</v>
      </c>
      <c r="J71" s="129">
        <f>Munka2!I15</f>
        <v>278</v>
      </c>
      <c r="K71" s="130">
        <f>SUM(I71:J71)</f>
        <v>278</v>
      </c>
      <c r="L71" s="128">
        <f>Munka2!K15</f>
        <v>0</v>
      </c>
      <c r="M71" s="129">
        <f>Munka2!L15</f>
        <v>278</v>
      </c>
      <c r="N71" s="130">
        <f>SUM(L71:M71)</f>
        <v>278</v>
      </c>
    </row>
    <row r="72" spans="3:14" ht="24.75">
      <c r="C72" s="330"/>
      <c r="D72" s="129" t="s">
        <v>41</v>
      </c>
      <c r="E72" s="131" t="s">
        <v>124</v>
      </c>
      <c r="F72" s="128">
        <v>0</v>
      </c>
      <c r="G72" s="129">
        <v>49013</v>
      </c>
      <c r="H72" s="130">
        <f>SUM(F72:G72)</f>
        <v>49013</v>
      </c>
      <c r="I72" s="128">
        <v>0</v>
      </c>
      <c r="J72" s="129">
        <v>51459</v>
      </c>
      <c r="K72" s="130">
        <f>SUM(I72:J72)</f>
        <v>51459</v>
      </c>
      <c r="L72" s="128">
        <v>0</v>
      </c>
      <c r="M72" s="129">
        <v>50703</v>
      </c>
      <c r="N72" s="130">
        <f>SUM(L72:M72)</f>
        <v>50703</v>
      </c>
    </row>
    <row r="73" spans="3:14" ht="15.75" thickBot="1">
      <c r="C73" s="331"/>
      <c r="D73" s="132"/>
      <c r="E73" s="133" t="s">
        <v>69</v>
      </c>
      <c r="F73" s="134">
        <f aca="true" t="shared" si="7" ref="F73:N73">SUM(F71:F72)</f>
        <v>0</v>
      </c>
      <c r="G73" s="135">
        <f t="shared" si="7"/>
        <v>49093</v>
      </c>
      <c r="H73" s="133">
        <f t="shared" si="7"/>
        <v>49093</v>
      </c>
      <c r="I73" s="134">
        <f t="shared" si="7"/>
        <v>0</v>
      </c>
      <c r="J73" s="135">
        <f t="shared" si="7"/>
        <v>51737</v>
      </c>
      <c r="K73" s="133">
        <f t="shared" si="7"/>
        <v>51737</v>
      </c>
      <c r="L73" s="134">
        <f t="shared" si="7"/>
        <v>0</v>
      </c>
      <c r="M73" s="135">
        <f t="shared" si="7"/>
        <v>50981</v>
      </c>
      <c r="N73" s="133">
        <f t="shared" si="7"/>
        <v>50981</v>
      </c>
    </row>
    <row r="74" ht="15.75" thickBot="1">
      <c r="C74" s="136" t="s">
        <v>125</v>
      </c>
    </row>
    <row r="75" spans="3:14" ht="15">
      <c r="C75" s="138"/>
      <c r="D75" s="332" t="s">
        <v>40</v>
      </c>
      <c r="E75" s="333"/>
      <c r="F75" s="138">
        <v>0</v>
      </c>
      <c r="G75" s="139">
        <v>0</v>
      </c>
      <c r="H75" s="140">
        <v>0</v>
      </c>
      <c r="I75" s="138">
        <v>0</v>
      </c>
      <c r="J75" s="139">
        <v>0</v>
      </c>
      <c r="K75" s="257">
        <v>0</v>
      </c>
      <c r="L75" s="138">
        <v>0</v>
      </c>
      <c r="M75" s="139">
        <v>0</v>
      </c>
      <c r="N75" s="257">
        <v>0</v>
      </c>
    </row>
    <row r="76" spans="3:14" ht="15">
      <c r="C76" s="143"/>
      <c r="D76" s="334" t="s">
        <v>42</v>
      </c>
      <c r="E76" s="335"/>
      <c r="F76" s="143">
        <v>0</v>
      </c>
      <c r="G76" s="144">
        <v>0</v>
      </c>
      <c r="H76" s="145">
        <v>0</v>
      </c>
      <c r="I76" s="143">
        <v>0</v>
      </c>
      <c r="J76" s="144">
        <v>0</v>
      </c>
      <c r="K76" s="258">
        <v>0</v>
      </c>
      <c r="L76" s="143">
        <v>0</v>
      </c>
      <c r="M76" s="144">
        <v>0</v>
      </c>
      <c r="N76" s="258">
        <v>0</v>
      </c>
    </row>
    <row r="77" spans="3:14" ht="15.75" thickBot="1">
      <c r="C77" s="148"/>
      <c r="D77" s="336" t="s">
        <v>44</v>
      </c>
      <c r="E77" s="337"/>
      <c r="F77" s="148">
        <v>0</v>
      </c>
      <c r="G77" s="149">
        <v>49093</v>
      </c>
      <c r="H77" s="150">
        <v>49093</v>
      </c>
      <c r="I77" s="148">
        <v>0</v>
      </c>
      <c r="J77" s="149">
        <v>51737</v>
      </c>
      <c r="K77" s="259">
        <v>51737</v>
      </c>
      <c r="L77" s="148">
        <v>0</v>
      </c>
      <c r="M77" s="149">
        <v>50981</v>
      </c>
      <c r="N77" s="259">
        <v>50981</v>
      </c>
    </row>
    <row r="80" ht="15.75" thickBot="1">
      <c r="B80" s="126" t="s">
        <v>126</v>
      </c>
    </row>
    <row r="81" spans="2:23" ht="15">
      <c r="B81" s="283"/>
      <c r="C81" s="285" t="s">
        <v>48</v>
      </c>
      <c r="D81" s="287" t="s">
        <v>49</v>
      </c>
      <c r="E81" s="338" t="s">
        <v>4</v>
      </c>
      <c r="F81" s="340" t="s">
        <v>96</v>
      </c>
      <c r="G81" s="298" t="s">
        <v>97</v>
      </c>
      <c r="H81" s="299"/>
      <c r="I81" s="299"/>
      <c r="J81" s="299"/>
      <c r="K81" s="302"/>
      <c r="L81" s="300" t="s">
        <v>96</v>
      </c>
      <c r="M81" s="298" t="s">
        <v>98</v>
      </c>
      <c r="N81" s="299"/>
      <c r="O81" s="299"/>
      <c r="P81" s="299"/>
      <c r="Q81" s="302"/>
      <c r="R81" s="300" t="s">
        <v>96</v>
      </c>
      <c r="S81" s="298" t="s">
        <v>99</v>
      </c>
      <c r="T81" s="299"/>
      <c r="U81" s="299"/>
      <c r="V81" s="299"/>
      <c r="W81" s="302"/>
    </row>
    <row r="82" spans="2:23" ht="15">
      <c r="B82" s="284"/>
      <c r="C82" s="286"/>
      <c r="D82" s="288"/>
      <c r="E82" s="339"/>
      <c r="F82" s="341"/>
      <c r="G82" s="100" t="s">
        <v>100</v>
      </c>
      <c r="H82" s="100" t="s">
        <v>101</v>
      </c>
      <c r="I82" s="100" t="s">
        <v>102</v>
      </c>
      <c r="J82" s="101" t="s">
        <v>103</v>
      </c>
      <c r="K82" s="61" t="s">
        <v>104</v>
      </c>
      <c r="L82" s="301"/>
      <c r="M82" s="100" t="s">
        <v>100</v>
      </c>
      <c r="N82" s="100" t="s">
        <v>101</v>
      </c>
      <c r="O82" s="100" t="s">
        <v>102</v>
      </c>
      <c r="P82" s="101" t="s">
        <v>103</v>
      </c>
      <c r="Q82" s="61" t="s">
        <v>104</v>
      </c>
      <c r="R82" s="301"/>
      <c r="S82" s="100" t="s">
        <v>100</v>
      </c>
      <c r="T82" s="100" t="s">
        <v>101</v>
      </c>
      <c r="U82" s="100" t="s">
        <v>102</v>
      </c>
      <c r="V82" s="101" t="s">
        <v>103</v>
      </c>
      <c r="W82" s="61" t="s">
        <v>104</v>
      </c>
    </row>
    <row r="83" spans="2:23" ht="15">
      <c r="B83" s="272" t="s">
        <v>68</v>
      </c>
      <c r="C83" s="47">
        <v>841105</v>
      </c>
      <c r="D83" s="55" t="s">
        <v>58</v>
      </c>
      <c r="E83" s="152" t="s">
        <v>59</v>
      </c>
      <c r="F83" s="103">
        <f>SUM(G83:K83)</f>
        <v>49093</v>
      </c>
      <c r="G83" s="59">
        <v>30026</v>
      </c>
      <c r="H83" s="59">
        <v>7728</v>
      </c>
      <c r="I83" s="59">
        <v>11339</v>
      </c>
      <c r="J83" s="50">
        <v>0</v>
      </c>
      <c r="K83" s="153">
        <v>0</v>
      </c>
      <c r="L83" s="103">
        <f>M83+N83+O83+P83+Q83</f>
        <v>51737</v>
      </c>
      <c r="M83" s="56">
        <f>Munka3!L28</f>
        <v>34830</v>
      </c>
      <c r="N83" s="56">
        <f>Munka3!M28</f>
        <v>8869</v>
      </c>
      <c r="O83" s="56">
        <f>Munka3!N28</f>
        <v>8038</v>
      </c>
      <c r="P83" s="56">
        <f>Munka3!O28</f>
        <v>0</v>
      </c>
      <c r="Q83" s="56">
        <f>Munka3!P28</f>
        <v>0</v>
      </c>
      <c r="R83" s="108">
        <f>S83+T83+U83+V83+W83</f>
        <v>50981</v>
      </c>
      <c r="S83" s="56">
        <f>Munka3!R28</f>
        <v>34830</v>
      </c>
      <c r="T83" s="56">
        <f>Munka3!S28</f>
        <v>8869</v>
      </c>
      <c r="U83" s="56">
        <f>Munka3!T28</f>
        <v>7282</v>
      </c>
      <c r="V83" s="56">
        <f>Munka3!U28</f>
        <v>0</v>
      </c>
      <c r="W83" s="104">
        <f>Munka3!V28</f>
        <v>0</v>
      </c>
    </row>
    <row r="84" spans="2:23" ht="15.75" thickBot="1">
      <c r="B84" s="347"/>
      <c r="C84" s="154"/>
      <c r="D84" s="155"/>
      <c r="E84" s="156" t="s">
        <v>69</v>
      </c>
      <c r="F84" s="157">
        <f>SUM(G84:K84)</f>
        <v>49093</v>
      </c>
      <c r="G84" s="158">
        <f aca="true" t="shared" si="8" ref="G84:W84">SUM(G83:G83)</f>
        <v>30026</v>
      </c>
      <c r="H84" s="158">
        <f t="shared" si="8"/>
        <v>7728</v>
      </c>
      <c r="I84" s="158">
        <f t="shared" si="8"/>
        <v>11339</v>
      </c>
      <c r="J84" s="158">
        <f t="shared" si="8"/>
        <v>0</v>
      </c>
      <c r="K84" s="159">
        <f t="shared" si="8"/>
        <v>0</v>
      </c>
      <c r="L84" s="157">
        <f t="shared" si="8"/>
        <v>51737</v>
      </c>
      <c r="M84" s="158">
        <f t="shared" si="8"/>
        <v>34830</v>
      </c>
      <c r="N84" s="158">
        <f t="shared" si="8"/>
        <v>8869</v>
      </c>
      <c r="O84" s="158">
        <f t="shared" si="8"/>
        <v>8038</v>
      </c>
      <c r="P84" s="158">
        <f t="shared" si="8"/>
        <v>0</v>
      </c>
      <c r="Q84" s="159">
        <f t="shared" si="8"/>
        <v>0</v>
      </c>
      <c r="R84" s="157">
        <f t="shared" si="8"/>
        <v>50981</v>
      </c>
      <c r="S84" s="158">
        <f t="shared" si="8"/>
        <v>34830</v>
      </c>
      <c r="T84" s="158">
        <f t="shared" si="8"/>
        <v>8869</v>
      </c>
      <c r="U84" s="158">
        <f t="shared" si="8"/>
        <v>7282</v>
      </c>
      <c r="V84" s="158">
        <f t="shared" si="8"/>
        <v>0</v>
      </c>
      <c r="W84" s="159">
        <f t="shared" si="8"/>
        <v>0</v>
      </c>
    </row>
    <row r="85" ht="15.75" thickBot="1">
      <c r="B85" s="136" t="s">
        <v>125</v>
      </c>
    </row>
    <row r="86" spans="2:23" ht="15">
      <c r="B86" s="137" t="s">
        <v>39</v>
      </c>
      <c r="C86" s="332" t="s">
        <v>40</v>
      </c>
      <c r="D86" s="343"/>
      <c r="E86" s="333"/>
      <c r="F86" s="160">
        <v>0</v>
      </c>
      <c r="G86" s="139">
        <v>0</v>
      </c>
      <c r="H86" s="139">
        <v>0</v>
      </c>
      <c r="I86" s="139">
        <v>0</v>
      </c>
      <c r="J86" s="139">
        <v>0</v>
      </c>
      <c r="K86" s="139">
        <v>0</v>
      </c>
      <c r="L86" s="260">
        <v>0</v>
      </c>
      <c r="M86" s="139">
        <v>0</v>
      </c>
      <c r="N86" s="139">
        <v>0</v>
      </c>
      <c r="O86" s="139">
        <v>0</v>
      </c>
      <c r="P86" s="139">
        <v>0</v>
      </c>
      <c r="Q86" s="141">
        <v>0</v>
      </c>
      <c r="R86" s="260">
        <v>0</v>
      </c>
      <c r="S86" s="139">
        <v>0</v>
      </c>
      <c r="T86" s="139">
        <v>0</v>
      </c>
      <c r="U86" s="139">
        <v>0</v>
      </c>
      <c r="V86" s="139">
        <v>0</v>
      </c>
      <c r="W86" s="141">
        <v>0</v>
      </c>
    </row>
    <row r="87" spans="2:23" ht="15">
      <c r="B87" s="142" t="s">
        <v>41</v>
      </c>
      <c r="C87" s="334" t="s">
        <v>42</v>
      </c>
      <c r="D87" s="344"/>
      <c r="E87" s="335"/>
      <c r="F87" s="163">
        <v>0</v>
      </c>
      <c r="G87" s="144">
        <v>0</v>
      </c>
      <c r="H87" s="144">
        <v>0</v>
      </c>
      <c r="I87" s="144">
        <v>0</v>
      </c>
      <c r="J87" s="144">
        <v>0</v>
      </c>
      <c r="K87" s="144">
        <v>0</v>
      </c>
      <c r="L87" s="261">
        <v>0</v>
      </c>
      <c r="M87" s="144">
        <v>0</v>
      </c>
      <c r="N87" s="144">
        <v>0</v>
      </c>
      <c r="O87" s="144">
        <v>0</v>
      </c>
      <c r="P87" s="144">
        <v>0</v>
      </c>
      <c r="Q87" s="146">
        <v>0</v>
      </c>
      <c r="R87" s="261">
        <v>0</v>
      </c>
      <c r="S87" s="144">
        <v>0</v>
      </c>
      <c r="T87" s="144">
        <v>0</v>
      </c>
      <c r="U87" s="144">
        <v>0</v>
      </c>
      <c r="V87" s="144">
        <v>0</v>
      </c>
      <c r="W87" s="146">
        <v>0</v>
      </c>
    </row>
    <row r="88" spans="2:23" ht="15.75" thickBot="1">
      <c r="B88" s="147" t="s">
        <v>43</v>
      </c>
      <c r="C88" s="336" t="s">
        <v>44</v>
      </c>
      <c r="D88" s="345"/>
      <c r="E88" s="337"/>
      <c r="F88" s="166">
        <v>49093</v>
      </c>
      <c r="G88" s="149">
        <v>30026</v>
      </c>
      <c r="H88" s="149">
        <v>7728</v>
      </c>
      <c r="I88" s="149">
        <v>11339</v>
      </c>
      <c r="J88" s="149">
        <v>0</v>
      </c>
      <c r="K88" s="151">
        <v>0</v>
      </c>
      <c r="L88" s="262">
        <v>51737</v>
      </c>
      <c r="M88" s="149">
        <v>34830</v>
      </c>
      <c r="N88" s="149">
        <v>8869</v>
      </c>
      <c r="O88" s="149">
        <v>8038</v>
      </c>
      <c r="P88" s="149">
        <v>0</v>
      </c>
      <c r="Q88" s="151">
        <v>0</v>
      </c>
      <c r="R88" s="262">
        <v>50981</v>
      </c>
      <c r="S88" s="149">
        <v>34830</v>
      </c>
      <c r="T88" s="149">
        <v>8869</v>
      </c>
      <c r="U88" s="149">
        <v>7282</v>
      </c>
      <c r="V88" s="149">
        <v>0</v>
      </c>
      <c r="W88" s="151">
        <v>0</v>
      </c>
    </row>
  </sheetData>
  <sheetProtection/>
  <mergeCells count="74">
    <mergeCell ref="C86:E86"/>
    <mergeCell ref="C87:E87"/>
    <mergeCell ref="C88:E88"/>
    <mergeCell ref="G81:K81"/>
    <mergeCell ref="L81:L82"/>
    <mergeCell ref="M81:Q81"/>
    <mergeCell ref="R81:R82"/>
    <mergeCell ref="S81:W81"/>
    <mergeCell ref="B83:B84"/>
    <mergeCell ref="D77:E77"/>
    <mergeCell ref="B81:B82"/>
    <mergeCell ref="C81:C82"/>
    <mergeCell ref="D81:D82"/>
    <mergeCell ref="E81:E82"/>
    <mergeCell ref="F81:F82"/>
    <mergeCell ref="F69:H69"/>
    <mergeCell ref="I69:K69"/>
    <mergeCell ref="L69:N69"/>
    <mergeCell ref="C71:C73"/>
    <mergeCell ref="D75:E75"/>
    <mergeCell ref="D76:E76"/>
    <mergeCell ref="C60:E60"/>
    <mergeCell ref="C61:E61"/>
    <mergeCell ref="C62:E62"/>
    <mergeCell ref="C69:C70"/>
    <mergeCell ref="D69:D70"/>
    <mergeCell ref="E69:E70"/>
    <mergeCell ref="G55:K55"/>
    <mergeCell ref="L55:L56"/>
    <mergeCell ref="M55:Q55"/>
    <mergeCell ref="R55:R56"/>
    <mergeCell ref="S55:W55"/>
    <mergeCell ref="B57:B58"/>
    <mergeCell ref="D52:E52"/>
    <mergeCell ref="B55:B56"/>
    <mergeCell ref="C55:C56"/>
    <mergeCell ref="D55:D56"/>
    <mergeCell ref="E55:E56"/>
    <mergeCell ref="F55:F56"/>
    <mergeCell ref="F44:H44"/>
    <mergeCell ref="I44:K44"/>
    <mergeCell ref="L44:N44"/>
    <mergeCell ref="C46:C48"/>
    <mergeCell ref="D50:E50"/>
    <mergeCell ref="D51:E51"/>
    <mergeCell ref="B24:B33"/>
    <mergeCell ref="C35:E35"/>
    <mergeCell ref="C36:E36"/>
    <mergeCell ref="C37:E37"/>
    <mergeCell ref="C44:C45"/>
    <mergeCell ref="D44:D45"/>
    <mergeCell ref="E44:E45"/>
    <mergeCell ref="F22:F23"/>
    <mergeCell ref="G22:K22"/>
    <mergeCell ref="L22:L23"/>
    <mergeCell ref="M22:Q22"/>
    <mergeCell ref="R22:R23"/>
    <mergeCell ref="S22:W22"/>
    <mergeCell ref="C13:C15"/>
    <mergeCell ref="D17:E17"/>
    <mergeCell ref="D18:E18"/>
    <mergeCell ref="D19:E19"/>
    <mergeCell ref="B22:B23"/>
    <mergeCell ref="C22:C23"/>
    <mergeCell ref="D22:D23"/>
    <mergeCell ref="E22:E23"/>
    <mergeCell ref="A5:X5"/>
    <mergeCell ref="A6:X6"/>
    <mergeCell ref="C11:C12"/>
    <mergeCell ref="D11:D12"/>
    <mergeCell ref="E11:E12"/>
    <mergeCell ref="F11:H11"/>
    <mergeCell ref="I11:K11"/>
    <mergeCell ref="L11:N11"/>
  </mergeCells>
  <printOptions/>
  <pageMargins left="0.7" right="0.7" top="0.75" bottom="0.75" header="0.3" footer="0.3"/>
  <pageSetup horizontalDpi="600" verticalDpi="600" orientation="landscape" paperSize="8" scale="75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19">
      <selection activeCell="I35" sqref="I35"/>
    </sheetView>
  </sheetViews>
  <sheetFormatPr defaultColWidth="9.140625" defaultRowHeight="15"/>
  <cols>
    <col min="1" max="6" width="9.140625" style="224" customWidth="1"/>
    <col min="7" max="7" width="9.140625" style="227" customWidth="1"/>
    <col min="8" max="8" width="9.140625" style="224" customWidth="1"/>
    <col min="9" max="9" width="9.140625" style="227" customWidth="1"/>
    <col min="10" max="16384" width="9.140625" style="224" customWidth="1"/>
  </cols>
  <sheetData>
    <row r="1" ht="12.75">
      <c r="A1" s="224" t="s">
        <v>0</v>
      </c>
    </row>
    <row r="2" ht="12.75">
      <c r="A2" s="224" t="s">
        <v>174</v>
      </c>
    </row>
    <row r="4" spans="1:10" ht="12.75">
      <c r="A4" s="349" t="s">
        <v>203</v>
      </c>
      <c r="B4" s="349"/>
      <c r="C4" s="349"/>
      <c r="D4" s="349"/>
      <c r="E4" s="349"/>
      <c r="F4" s="349"/>
      <c r="G4" s="349"/>
      <c r="H4" s="349"/>
      <c r="I4" s="349"/>
      <c r="J4" s="349"/>
    </row>
    <row r="5" ht="12.75">
      <c r="I5" s="227" t="s">
        <v>204</v>
      </c>
    </row>
    <row r="6" ht="12.75">
      <c r="I6" s="227" t="s">
        <v>205</v>
      </c>
    </row>
    <row r="8" spans="2:9" ht="12.75">
      <c r="B8" s="224" t="s">
        <v>4</v>
      </c>
      <c r="G8" s="227" t="s">
        <v>175</v>
      </c>
      <c r="I8" s="227" t="s">
        <v>176</v>
      </c>
    </row>
    <row r="10" ht="12.75">
      <c r="B10" s="225" t="s">
        <v>189</v>
      </c>
    </row>
    <row r="11" spans="2:5" ht="12.75">
      <c r="B11" s="348"/>
      <c r="C11" s="348"/>
      <c r="D11" s="348"/>
      <c r="E11" s="348"/>
    </row>
    <row r="12" spans="2:9" s="225" customFormat="1" ht="12.75">
      <c r="B12" s="349" t="s">
        <v>177</v>
      </c>
      <c r="C12" s="349"/>
      <c r="D12" s="349"/>
      <c r="E12" s="349"/>
      <c r="G12" s="228">
        <f>SUM(G13:G16)</f>
        <v>1053321</v>
      </c>
      <c r="I12" s="228">
        <f>SUM(I13:I16)</f>
        <v>1067219</v>
      </c>
    </row>
    <row r="13" spans="2:9" ht="12.75">
      <c r="B13" s="348" t="s">
        <v>178</v>
      </c>
      <c r="C13" s="348"/>
      <c r="D13" s="348"/>
      <c r="E13" s="348"/>
      <c r="G13" s="227">
        <v>3660</v>
      </c>
      <c r="I13" s="227">
        <v>0</v>
      </c>
    </row>
    <row r="14" spans="2:9" ht="12.75">
      <c r="B14" s="348" t="s">
        <v>179</v>
      </c>
      <c r="C14" s="348"/>
      <c r="D14" s="348"/>
      <c r="E14" s="348"/>
      <c r="G14" s="227">
        <v>1047085</v>
      </c>
      <c r="I14" s="227">
        <v>1065377</v>
      </c>
    </row>
    <row r="15" spans="2:9" ht="12.75">
      <c r="B15" s="348" t="s">
        <v>180</v>
      </c>
      <c r="C15" s="348"/>
      <c r="D15" s="348"/>
      <c r="E15" s="348"/>
      <c r="G15" s="227">
        <v>2576</v>
      </c>
      <c r="I15" s="227">
        <v>1842</v>
      </c>
    </row>
    <row r="16" spans="2:9" ht="12.75">
      <c r="B16" s="348" t="s">
        <v>181</v>
      </c>
      <c r="C16" s="348"/>
      <c r="D16" s="348"/>
      <c r="E16" s="348"/>
      <c r="G16" s="227">
        <v>0</v>
      </c>
      <c r="I16" s="227">
        <v>0</v>
      </c>
    </row>
    <row r="17" spans="2:5" ht="12.75">
      <c r="B17" s="348"/>
      <c r="C17" s="348"/>
      <c r="D17" s="348"/>
      <c r="E17" s="348"/>
    </row>
    <row r="18" spans="2:9" s="225" customFormat="1" ht="12.75">
      <c r="B18" s="349" t="s">
        <v>182</v>
      </c>
      <c r="C18" s="349"/>
      <c r="D18" s="349"/>
      <c r="E18" s="349"/>
      <c r="G18" s="228">
        <f>SUM(G19:G23)</f>
        <v>37501</v>
      </c>
      <c r="I18" s="228">
        <f>SUM(I19:I23)</f>
        <v>19419</v>
      </c>
    </row>
    <row r="19" spans="2:9" ht="12.75">
      <c r="B19" s="348" t="s">
        <v>183</v>
      </c>
      <c r="C19" s="348"/>
      <c r="D19" s="348"/>
      <c r="E19" s="348"/>
      <c r="G19" s="227">
        <v>446</v>
      </c>
      <c r="I19" s="227">
        <v>0</v>
      </c>
    </row>
    <row r="20" spans="2:9" ht="12.75">
      <c r="B20" s="348" t="s">
        <v>184</v>
      </c>
      <c r="C20" s="348"/>
      <c r="D20" s="348"/>
      <c r="E20" s="348"/>
      <c r="G20" s="227">
        <v>22428</v>
      </c>
      <c r="I20" s="227">
        <v>19419</v>
      </c>
    </row>
    <row r="21" spans="2:9" ht="12.75">
      <c r="B21" s="348" t="s">
        <v>185</v>
      </c>
      <c r="C21" s="348"/>
      <c r="D21" s="348"/>
      <c r="E21" s="348"/>
      <c r="G21" s="227">
        <v>0</v>
      </c>
      <c r="I21" s="227">
        <v>0</v>
      </c>
    </row>
    <row r="22" spans="2:9" ht="12.75">
      <c r="B22" s="348" t="s">
        <v>186</v>
      </c>
      <c r="C22" s="348"/>
      <c r="D22" s="348"/>
      <c r="E22" s="348"/>
      <c r="G22" s="227">
        <v>11100</v>
      </c>
      <c r="I22" s="227">
        <v>0</v>
      </c>
    </row>
    <row r="23" spans="2:9" ht="12.75">
      <c r="B23" s="348" t="s">
        <v>187</v>
      </c>
      <c r="C23" s="348"/>
      <c r="D23" s="348"/>
      <c r="E23" s="348"/>
      <c r="G23" s="227">
        <v>3527</v>
      </c>
      <c r="I23" s="227">
        <v>0</v>
      </c>
    </row>
    <row r="24" spans="2:5" ht="12.75">
      <c r="B24" s="348"/>
      <c r="C24" s="348"/>
      <c r="D24" s="348"/>
      <c r="E24" s="348"/>
    </row>
    <row r="25" spans="2:9" s="225" customFormat="1" ht="12.75">
      <c r="B25" s="349" t="s">
        <v>188</v>
      </c>
      <c r="C25" s="349"/>
      <c r="D25" s="349"/>
      <c r="E25" s="349"/>
      <c r="G25" s="228">
        <f>SUM(G12,G18)</f>
        <v>1090822</v>
      </c>
      <c r="I25" s="228">
        <f>SUM(I12,I18)</f>
        <v>1086638</v>
      </c>
    </row>
    <row r="26" spans="2:5" ht="12.75">
      <c r="B26" s="348"/>
      <c r="C26" s="348"/>
      <c r="D26" s="348"/>
      <c r="E26" s="348"/>
    </row>
    <row r="27" spans="2:5" ht="12.75">
      <c r="B27" s="348"/>
      <c r="C27" s="348"/>
      <c r="D27" s="348"/>
      <c r="E27" s="348"/>
    </row>
    <row r="28" spans="2:5" ht="12.75">
      <c r="B28" s="350" t="s">
        <v>190</v>
      </c>
      <c r="C28" s="350"/>
      <c r="D28" s="350"/>
      <c r="E28" s="350"/>
    </row>
    <row r="29" spans="2:5" ht="12.75">
      <c r="B29" s="348"/>
      <c r="C29" s="348"/>
      <c r="D29" s="348"/>
      <c r="E29" s="348"/>
    </row>
    <row r="30" spans="2:9" s="225" customFormat="1" ht="12.75">
      <c r="B30" s="349" t="s">
        <v>191</v>
      </c>
      <c r="C30" s="349"/>
      <c r="D30" s="349"/>
      <c r="E30" s="349"/>
      <c r="G30" s="228">
        <f>SUM(G31:G33)</f>
        <v>992486</v>
      </c>
      <c r="I30" s="228">
        <f>SUM(I31:I33)</f>
        <v>1044267</v>
      </c>
    </row>
    <row r="31" spans="2:9" ht="12.75">
      <c r="B31" s="348" t="s">
        <v>192</v>
      </c>
      <c r="C31" s="348"/>
      <c r="D31" s="348"/>
      <c r="E31" s="348"/>
      <c r="G31" s="227">
        <v>722198</v>
      </c>
      <c r="I31" s="227">
        <v>997893</v>
      </c>
    </row>
    <row r="32" spans="2:9" ht="12.75">
      <c r="B32" s="348" t="s">
        <v>193</v>
      </c>
      <c r="C32" s="348"/>
      <c r="D32" s="348"/>
      <c r="E32" s="348"/>
      <c r="G32" s="227">
        <v>270288</v>
      </c>
      <c r="I32" s="227">
        <v>46374</v>
      </c>
    </row>
    <row r="33" spans="2:9" ht="12.75">
      <c r="B33" s="348" t="s">
        <v>194</v>
      </c>
      <c r="C33" s="348"/>
      <c r="D33" s="348"/>
      <c r="E33" s="348"/>
      <c r="G33" s="227">
        <v>0</v>
      </c>
      <c r="I33" s="227">
        <v>0</v>
      </c>
    </row>
    <row r="34" spans="2:5" ht="12.75">
      <c r="B34" s="348"/>
      <c r="C34" s="348"/>
      <c r="D34" s="348"/>
      <c r="E34" s="348"/>
    </row>
    <row r="35" spans="2:9" s="225" customFormat="1" ht="12.75">
      <c r="B35" s="349" t="s">
        <v>195</v>
      </c>
      <c r="C35" s="349"/>
      <c r="D35" s="349"/>
      <c r="E35" s="349"/>
      <c r="G35" s="228">
        <f>SUM(G36:G37)</f>
        <v>11702</v>
      </c>
      <c r="I35" s="228">
        <f>SUM(I36:I37)</f>
        <v>0</v>
      </c>
    </row>
    <row r="36" spans="2:9" ht="12.75">
      <c r="B36" s="348" t="s">
        <v>196</v>
      </c>
      <c r="C36" s="348"/>
      <c r="D36" s="348"/>
      <c r="E36" s="348"/>
      <c r="G36" s="227">
        <v>11702</v>
      </c>
      <c r="I36" s="227">
        <v>0</v>
      </c>
    </row>
    <row r="37" spans="2:9" ht="12.75">
      <c r="B37" s="348" t="s">
        <v>197</v>
      </c>
      <c r="C37" s="348"/>
      <c r="D37" s="348"/>
      <c r="E37" s="348"/>
      <c r="G37" s="227">
        <v>0</v>
      </c>
      <c r="I37" s="227">
        <v>0</v>
      </c>
    </row>
    <row r="38" spans="2:5" ht="12.75">
      <c r="B38" s="348"/>
      <c r="C38" s="348"/>
      <c r="D38" s="348"/>
      <c r="E38" s="348"/>
    </row>
    <row r="39" spans="2:9" s="225" customFormat="1" ht="12.75">
      <c r="B39" s="349" t="s">
        <v>198</v>
      </c>
      <c r="C39" s="349"/>
      <c r="D39" s="349"/>
      <c r="E39" s="349"/>
      <c r="G39" s="228">
        <f>SUM(G40:G42)</f>
        <v>86634</v>
      </c>
      <c r="I39" s="228">
        <f>SUM(I40:I42)</f>
        <v>42371</v>
      </c>
    </row>
    <row r="40" spans="2:9" ht="12.75">
      <c r="B40" s="348" t="s">
        <v>199</v>
      </c>
      <c r="C40" s="348"/>
      <c r="D40" s="348"/>
      <c r="E40" s="348"/>
      <c r="G40" s="227">
        <v>20000</v>
      </c>
      <c r="I40" s="227">
        <v>25860</v>
      </c>
    </row>
    <row r="41" spans="2:9" ht="12.75">
      <c r="B41" s="348" t="s">
        <v>200</v>
      </c>
      <c r="C41" s="348"/>
      <c r="D41" s="348"/>
      <c r="E41" s="348"/>
      <c r="G41" s="227">
        <v>63709</v>
      </c>
      <c r="I41" s="227">
        <v>13956</v>
      </c>
    </row>
    <row r="42" spans="2:9" ht="12.75">
      <c r="B42" s="348" t="s">
        <v>201</v>
      </c>
      <c r="C42" s="348"/>
      <c r="D42" s="348"/>
      <c r="E42" s="348"/>
      <c r="G42" s="227">
        <v>2925</v>
      </c>
      <c r="I42" s="227">
        <v>2555</v>
      </c>
    </row>
    <row r="43" spans="2:5" ht="12.75">
      <c r="B43" s="348"/>
      <c r="C43" s="348"/>
      <c r="D43" s="348"/>
      <c r="E43" s="348"/>
    </row>
    <row r="44" spans="2:9" s="225" customFormat="1" ht="12.75">
      <c r="B44" s="349" t="s">
        <v>202</v>
      </c>
      <c r="C44" s="349"/>
      <c r="D44" s="349"/>
      <c r="E44" s="349"/>
      <c r="G44" s="228">
        <f>SUM(G30,G35,G39)</f>
        <v>1090822</v>
      </c>
      <c r="I44" s="228">
        <f>SUM(I30,I35,I39)</f>
        <v>1086638</v>
      </c>
    </row>
    <row r="45" spans="2:5" ht="12.75">
      <c r="B45" s="348"/>
      <c r="C45" s="348"/>
      <c r="D45" s="348"/>
      <c r="E45" s="348"/>
    </row>
    <row r="46" spans="2:5" ht="12.75">
      <c r="B46" s="348"/>
      <c r="C46" s="348"/>
      <c r="D46" s="348"/>
      <c r="E46" s="348"/>
    </row>
    <row r="47" spans="2:5" ht="12.75">
      <c r="B47" s="348"/>
      <c r="C47" s="348"/>
      <c r="D47" s="348"/>
      <c r="E47" s="348"/>
    </row>
    <row r="48" spans="2:5" ht="12.75">
      <c r="B48" s="348"/>
      <c r="C48" s="348"/>
      <c r="D48" s="348"/>
      <c r="E48" s="348"/>
    </row>
    <row r="49" spans="2:5" ht="12.75">
      <c r="B49" s="348"/>
      <c r="C49" s="348"/>
      <c r="D49" s="348"/>
      <c r="E49" s="348"/>
    </row>
    <row r="50" spans="2:5" ht="12.75">
      <c r="B50" s="348"/>
      <c r="C50" s="348"/>
      <c r="D50" s="348"/>
      <c r="E50" s="348"/>
    </row>
    <row r="51" spans="2:5" ht="12.75">
      <c r="B51" s="348"/>
      <c r="C51" s="348"/>
      <c r="D51" s="348"/>
      <c r="E51" s="348"/>
    </row>
    <row r="52" spans="2:5" ht="12.75">
      <c r="B52" s="348"/>
      <c r="C52" s="348"/>
      <c r="D52" s="348"/>
      <c r="E52" s="348"/>
    </row>
    <row r="53" spans="2:5" ht="12.75">
      <c r="B53" s="348"/>
      <c r="C53" s="348"/>
      <c r="D53" s="348"/>
      <c r="E53" s="348"/>
    </row>
    <row r="54" spans="2:5" ht="12.75">
      <c r="B54" s="348"/>
      <c r="C54" s="348"/>
      <c r="D54" s="348"/>
      <c r="E54" s="348"/>
    </row>
    <row r="55" spans="2:5" ht="12.75">
      <c r="B55" s="348"/>
      <c r="C55" s="348"/>
      <c r="D55" s="348"/>
      <c r="E55" s="348"/>
    </row>
    <row r="56" spans="2:5" ht="12.75">
      <c r="B56" s="348"/>
      <c r="C56" s="348"/>
      <c r="D56" s="348"/>
      <c r="E56" s="348"/>
    </row>
    <row r="57" spans="2:5" ht="12.75">
      <c r="B57" s="348"/>
      <c r="C57" s="348"/>
      <c r="D57" s="348"/>
      <c r="E57" s="348"/>
    </row>
    <row r="58" spans="2:5" ht="12.75">
      <c r="B58" s="348"/>
      <c r="C58" s="348"/>
      <c r="D58" s="348"/>
      <c r="E58" s="348"/>
    </row>
    <row r="59" spans="2:5" ht="12.75">
      <c r="B59" s="348"/>
      <c r="C59" s="348"/>
      <c r="D59" s="348"/>
      <c r="E59" s="348"/>
    </row>
    <row r="60" spans="2:5" ht="12.75">
      <c r="B60" s="348"/>
      <c r="C60" s="348"/>
      <c r="D60" s="348"/>
      <c r="E60" s="348"/>
    </row>
    <row r="61" spans="2:5" ht="12.75">
      <c r="B61" s="348"/>
      <c r="C61" s="348"/>
      <c r="D61" s="348"/>
      <c r="E61" s="348"/>
    </row>
    <row r="62" spans="2:5" ht="12.75">
      <c r="B62" s="348"/>
      <c r="C62" s="348"/>
      <c r="D62" s="348"/>
      <c r="E62" s="348"/>
    </row>
    <row r="63" spans="2:5" ht="12.75">
      <c r="B63" s="348"/>
      <c r="C63" s="348"/>
      <c r="D63" s="348"/>
      <c r="E63" s="348"/>
    </row>
    <row r="64" spans="2:5" ht="12.75">
      <c r="B64" s="348"/>
      <c r="C64" s="348"/>
      <c r="D64" s="348"/>
      <c r="E64" s="348"/>
    </row>
    <row r="65" spans="2:5" ht="12.75">
      <c r="B65" s="348"/>
      <c r="C65" s="348"/>
      <c r="D65" s="348"/>
      <c r="E65" s="348"/>
    </row>
    <row r="66" spans="2:5" ht="12.75">
      <c r="B66" s="348"/>
      <c r="C66" s="348"/>
      <c r="D66" s="348"/>
      <c r="E66" s="348"/>
    </row>
    <row r="67" spans="2:5" ht="12.75">
      <c r="B67" s="348"/>
      <c r="C67" s="348"/>
      <c r="D67" s="348"/>
      <c r="E67" s="348"/>
    </row>
    <row r="68" spans="2:5" ht="12.75">
      <c r="B68" s="348"/>
      <c r="C68" s="348"/>
      <c r="D68" s="348"/>
      <c r="E68" s="348"/>
    </row>
    <row r="69" spans="2:5" ht="12.75">
      <c r="B69" s="348"/>
      <c r="C69" s="348"/>
      <c r="D69" s="348"/>
      <c r="E69" s="348"/>
    </row>
    <row r="70" spans="2:5" ht="12.75">
      <c r="B70" s="348"/>
      <c r="C70" s="348"/>
      <c r="D70" s="348"/>
      <c r="E70" s="348"/>
    </row>
    <row r="71" spans="2:5" ht="12.75">
      <c r="B71" s="348"/>
      <c r="C71" s="348"/>
      <c r="D71" s="348"/>
      <c r="E71" s="348"/>
    </row>
    <row r="72" spans="2:5" ht="12.75">
      <c r="B72" s="348"/>
      <c r="C72" s="348"/>
      <c r="D72" s="348"/>
      <c r="E72" s="348"/>
    </row>
    <row r="73" spans="2:5" ht="12.75">
      <c r="B73" s="348"/>
      <c r="C73" s="348"/>
      <c r="D73" s="348"/>
      <c r="E73" s="348"/>
    </row>
    <row r="74" spans="2:5" ht="12.75">
      <c r="B74" s="348"/>
      <c r="C74" s="348"/>
      <c r="D74" s="348"/>
      <c r="E74" s="348"/>
    </row>
    <row r="75" spans="2:5" ht="12.75">
      <c r="B75" s="348"/>
      <c r="C75" s="348"/>
      <c r="D75" s="348"/>
      <c r="E75" s="348"/>
    </row>
    <row r="76" spans="2:5" ht="12.75">
      <c r="B76" s="348"/>
      <c r="C76" s="348"/>
      <c r="D76" s="348"/>
      <c r="E76" s="348"/>
    </row>
    <row r="77" spans="2:5" ht="12.75">
      <c r="B77" s="348"/>
      <c r="C77" s="348"/>
      <c r="D77" s="348"/>
      <c r="E77" s="348"/>
    </row>
    <row r="78" spans="2:5" ht="12.75">
      <c r="B78" s="348"/>
      <c r="C78" s="348"/>
      <c r="D78" s="348"/>
      <c r="E78" s="348"/>
    </row>
    <row r="79" spans="2:5" ht="12.75">
      <c r="B79" s="348"/>
      <c r="C79" s="348"/>
      <c r="D79" s="348"/>
      <c r="E79" s="348"/>
    </row>
    <row r="80" spans="2:5" ht="12.75">
      <c r="B80" s="348"/>
      <c r="C80" s="348"/>
      <c r="D80" s="348"/>
      <c r="E80" s="348"/>
    </row>
    <row r="81" spans="2:5" ht="12.75">
      <c r="B81" s="348"/>
      <c r="C81" s="348"/>
      <c r="D81" s="348"/>
      <c r="E81" s="348"/>
    </row>
    <row r="82" spans="2:5" ht="12.75">
      <c r="B82" s="348"/>
      <c r="C82" s="348"/>
      <c r="D82" s="348"/>
      <c r="E82" s="348"/>
    </row>
    <row r="83" spans="2:5" ht="12.75">
      <c r="B83" s="348"/>
      <c r="C83" s="348"/>
      <c r="D83" s="348"/>
      <c r="E83" s="348"/>
    </row>
    <row r="84" spans="2:5" ht="12.75">
      <c r="B84" s="348"/>
      <c r="C84" s="348"/>
      <c r="D84" s="348"/>
      <c r="E84" s="348"/>
    </row>
    <row r="85" spans="2:5" ht="12.75">
      <c r="B85" s="348"/>
      <c r="C85" s="348"/>
      <c r="D85" s="348"/>
      <c r="E85" s="348"/>
    </row>
    <row r="86" spans="2:5" ht="12.75">
      <c r="B86" s="348"/>
      <c r="C86" s="348"/>
      <c r="D86" s="348"/>
      <c r="E86" s="348"/>
    </row>
    <row r="87" spans="2:5" ht="12.75">
      <c r="B87" s="348"/>
      <c r="C87" s="348"/>
      <c r="D87" s="348"/>
      <c r="E87" s="348"/>
    </row>
    <row r="88" spans="2:5" ht="12.75">
      <c r="B88" s="348"/>
      <c r="C88" s="348"/>
      <c r="D88" s="348"/>
      <c r="E88" s="348"/>
    </row>
    <row r="89" spans="2:5" ht="12.75">
      <c r="B89" s="348"/>
      <c r="C89" s="348"/>
      <c r="D89" s="348"/>
      <c r="E89" s="348"/>
    </row>
    <row r="90" spans="2:5" ht="12.75">
      <c r="B90" s="348"/>
      <c r="C90" s="348"/>
      <c r="D90" s="348"/>
      <c r="E90" s="348"/>
    </row>
    <row r="91" spans="2:5" ht="12.75">
      <c r="B91" s="348"/>
      <c r="C91" s="348"/>
      <c r="D91" s="348"/>
      <c r="E91" s="348"/>
    </row>
    <row r="92" spans="2:5" ht="12.75">
      <c r="B92" s="348"/>
      <c r="C92" s="348"/>
      <c r="D92" s="348"/>
      <c r="E92" s="348"/>
    </row>
  </sheetData>
  <sheetProtection/>
  <mergeCells count="83">
    <mergeCell ref="B89:E89"/>
    <mergeCell ref="B90:E90"/>
    <mergeCell ref="B91:E91"/>
    <mergeCell ref="B92:E92"/>
    <mergeCell ref="A4:J4"/>
    <mergeCell ref="B83:E83"/>
    <mergeCell ref="B84:E84"/>
    <mergeCell ref="B85:E85"/>
    <mergeCell ref="B86:E86"/>
    <mergeCell ref="B87:E87"/>
    <mergeCell ref="B88:E88"/>
    <mergeCell ref="B77:E77"/>
    <mergeCell ref="B78:E78"/>
    <mergeCell ref="B79:E79"/>
    <mergeCell ref="B80:E80"/>
    <mergeCell ref="B81:E81"/>
    <mergeCell ref="B82:E82"/>
    <mergeCell ref="B71:E71"/>
    <mergeCell ref="B72:E72"/>
    <mergeCell ref="B73:E73"/>
    <mergeCell ref="B74:E74"/>
    <mergeCell ref="B75:E75"/>
    <mergeCell ref="B76:E76"/>
    <mergeCell ref="B65:E65"/>
    <mergeCell ref="B66:E66"/>
    <mergeCell ref="B67:E67"/>
    <mergeCell ref="B68:E68"/>
    <mergeCell ref="B69:E69"/>
    <mergeCell ref="B70:E70"/>
    <mergeCell ref="B59:E59"/>
    <mergeCell ref="B60:E60"/>
    <mergeCell ref="B61:E61"/>
    <mergeCell ref="B62:E62"/>
    <mergeCell ref="B63:E63"/>
    <mergeCell ref="B64:E64"/>
    <mergeCell ref="B53:E53"/>
    <mergeCell ref="B54:E54"/>
    <mergeCell ref="B55:E55"/>
    <mergeCell ref="B56:E56"/>
    <mergeCell ref="B57:E57"/>
    <mergeCell ref="B58:E58"/>
    <mergeCell ref="B47:E47"/>
    <mergeCell ref="B48:E48"/>
    <mergeCell ref="B49:E49"/>
    <mergeCell ref="B50:E50"/>
    <mergeCell ref="B51:E51"/>
    <mergeCell ref="B52:E52"/>
    <mergeCell ref="B41:E41"/>
    <mergeCell ref="B42:E42"/>
    <mergeCell ref="B43:E43"/>
    <mergeCell ref="B44:E44"/>
    <mergeCell ref="B45:E45"/>
    <mergeCell ref="B46:E46"/>
    <mergeCell ref="B35:E35"/>
    <mergeCell ref="B36:E36"/>
    <mergeCell ref="B37:E37"/>
    <mergeCell ref="B38:E38"/>
    <mergeCell ref="B39:E39"/>
    <mergeCell ref="B40:E40"/>
    <mergeCell ref="B29:E29"/>
    <mergeCell ref="B30:E30"/>
    <mergeCell ref="B31:E31"/>
    <mergeCell ref="B32:E32"/>
    <mergeCell ref="B33:E33"/>
    <mergeCell ref="B34:E34"/>
    <mergeCell ref="B23:E23"/>
    <mergeCell ref="B24:E24"/>
    <mergeCell ref="B25:E25"/>
    <mergeCell ref="B26:E26"/>
    <mergeCell ref="B27:E27"/>
    <mergeCell ref="B28:E28"/>
    <mergeCell ref="B17:E17"/>
    <mergeCell ref="B18:E18"/>
    <mergeCell ref="B19:E19"/>
    <mergeCell ref="B20:E20"/>
    <mergeCell ref="B21:E21"/>
    <mergeCell ref="B22:E22"/>
    <mergeCell ref="B11:E11"/>
    <mergeCell ref="B12:E12"/>
    <mergeCell ref="B13:E13"/>
    <mergeCell ref="B14:E14"/>
    <mergeCell ref="B15:E15"/>
    <mergeCell ref="B16:E16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N14"/>
  <sheetViews>
    <sheetView zoomScalePageLayoutView="0" workbookViewId="0" topLeftCell="A1">
      <selection activeCell="J14" sqref="J14"/>
    </sheetView>
  </sheetViews>
  <sheetFormatPr defaultColWidth="9.140625" defaultRowHeight="15"/>
  <cols>
    <col min="2" max="2" width="28.8515625" style="0" bestFit="1" customWidth="1"/>
    <col min="3" max="3" width="12.00390625" style="0" customWidth="1"/>
    <col min="4" max="4" width="13.28125" style="0" customWidth="1"/>
    <col min="5" max="5" width="12.7109375" style="0" customWidth="1"/>
    <col min="6" max="6" width="12.28125" style="0" customWidth="1"/>
    <col min="7" max="7" width="13.140625" style="0" customWidth="1"/>
    <col min="8" max="8" width="12.140625" style="0" customWidth="1"/>
    <col min="9" max="9" width="11.7109375" style="0" bestFit="1" customWidth="1"/>
    <col min="10" max="10" width="13.421875" style="0" bestFit="1" customWidth="1"/>
    <col min="11" max="11" width="11.28125" style="0" bestFit="1" customWidth="1"/>
    <col min="12" max="12" width="11.7109375" style="0" bestFit="1" customWidth="1"/>
    <col min="13" max="13" width="13.421875" style="0" bestFit="1" customWidth="1"/>
    <col min="14" max="14" width="11.28125" style="0" bestFit="1" customWidth="1"/>
  </cols>
  <sheetData>
    <row r="3" spans="2:14" ht="15">
      <c r="B3" s="352" t="s">
        <v>217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</row>
    <row r="5" ht="15">
      <c r="L5" t="s">
        <v>218</v>
      </c>
    </row>
    <row r="6" ht="15">
      <c r="L6" t="s">
        <v>205</v>
      </c>
    </row>
    <row r="8" spans="2:14" ht="15">
      <c r="B8" s="173" t="s">
        <v>206</v>
      </c>
      <c r="C8" s="351" t="s">
        <v>207</v>
      </c>
      <c r="D8" s="351"/>
      <c r="E8" s="351"/>
      <c r="F8" s="351" t="s">
        <v>211</v>
      </c>
      <c r="G8" s="351"/>
      <c r="H8" s="351"/>
      <c r="I8" s="351" t="s">
        <v>212</v>
      </c>
      <c r="J8" s="351"/>
      <c r="K8" s="351"/>
      <c r="L8" s="351" t="s">
        <v>55</v>
      </c>
      <c r="M8" s="351"/>
      <c r="N8" s="351"/>
    </row>
    <row r="9" spans="2:14" ht="15">
      <c r="B9" s="173" t="s">
        <v>4</v>
      </c>
      <c r="C9" s="173" t="s">
        <v>208</v>
      </c>
      <c r="D9" s="173" t="s">
        <v>209</v>
      </c>
      <c r="E9" s="173" t="s">
        <v>210</v>
      </c>
      <c r="F9" s="173" t="s">
        <v>208</v>
      </c>
      <c r="G9" s="173" t="s">
        <v>209</v>
      </c>
      <c r="H9" s="173" t="s">
        <v>210</v>
      </c>
      <c r="I9" s="173" t="s">
        <v>208</v>
      </c>
      <c r="J9" s="173" t="s">
        <v>209</v>
      </c>
      <c r="K9" s="173" t="s">
        <v>210</v>
      </c>
      <c r="L9" s="173" t="s">
        <v>208</v>
      </c>
      <c r="M9" s="173" t="s">
        <v>209</v>
      </c>
      <c r="N9" s="173" t="s">
        <v>210</v>
      </c>
    </row>
    <row r="10" spans="2:14" ht="15">
      <c r="B10" s="173" t="s">
        <v>213</v>
      </c>
      <c r="C10" s="230">
        <v>0</v>
      </c>
      <c r="D10" s="230">
        <v>0</v>
      </c>
      <c r="E10" s="230">
        <f>C10-D10</f>
        <v>0</v>
      </c>
      <c r="F10" s="230">
        <v>0</v>
      </c>
      <c r="G10" s="230">
        <v>0</v>
      </c>
      <c r="H10" s="230">
        <f>F10-G10</f>
        <v>0</v>
      </c>
      <c r="I10" s="230">
        <v>0</v>
      </c>
      <c r="J10" s="230">
        <v>0</v>
      </c>
      <c r="K10" s="230">
        <f>I10-J10</f>
        <v>0</v>
      </c>
      <c r="L10" s="230">
        <f aca="true" t="shared" si="0" ref="L10:M14">SUM(C10,F10,I10)</f>
        <v>0</v>
      </c>
      <c r="M10" s="230">
        <f t="shared" si="0"/>
        <v>0</v>
      </c>
      <c r="N10" s="230">
        <f>L10-M10</f>
        <v>0</v>
      </c>
    </row>
    <row r="11" spans="2:14" ht="15">
      <c r="B11" s="173" t="s">
        <v>219</v>
      </c>
      <c r="C11" s="230">
        <v>802682</v>
      </c>
      <c r="D11" s="230">
        <v>141993</v>
      </c>
      <c r="E11" s="230">
        <f>C11-D11</f>
        <v>660689</v>
      </c>
      <c r="F11" s="230">
        <v>403965</v>
      </c>
      <c r="G11" s="230">
        <v>112477</v>
      </c>
      <c r="H11" s="230">
        <f>F11-G11</f>
        <v>291488</v>
      </c>
      <c r="I11" s="230">
        <v>86805</v>
      </c>
      <c r="J11" s="230">
        <v>5271</v>
      </c>
      <c r="K11" s="230">
        <f>I11-J11</f>
        <v>81534</v>
      </c>
      <c r="L11" s="230">
        <f t="shared" si="0"/>
        <v>1293452</v>
      </c>
      <c r="M11" s="230">
        <f t="shared" si="0"/>
        <v>259741</v>
      </c>
      <c r="N11" s="230">
        <f>L11-M11</f>
        <v>1033711</v>
      </c>
    </row>
    <row r="12" spans="2:14" ht="15">
      <c r="B12" s="173" t="s">
        <v>214</v>
      </c>
      <c r="C12" s="230">
        <v>0</v>
      </c>
      <c r="D12" s="230">
        <v>0</v>
      </c>
      <c r="E12" s="230">
        <f>C12-D12</f>
        <v>0</v>
      </c>
      <c r="F12" s="230">
        <v>0</v>
      </c>
      <c r="G12" s="230">
        <v>0</v>
      </c>
      <c r="H12" s="230">
        <f>F12-G12</f>
        <v>0</v>
      </c>
      <c r="I12" s="230">
        <v>30300</v>
      </c>
      <c r="J12" s="230">
        <v>29235</v>
      </c>
      <c r="K12" s="230">
        <f>I12-J12</f>
        <v>1065</v>
      </c>
      <c r="L12" s="230">
        <f t="shared" si="0"/>
        <v>30300</v>
      </c>
      <c r="M12" s="230">
        <f t="shared" si="0"/>
        <v>29235</v>
      </c>
      <c r="N12" s="230">
        <f>L12-M12</f>
        <v>1065</v>
      </c>
    </row>
    <row r="13" spans="2:14" ht="15">
      <c r="B13" s="173" t="s">
        <v>215</v>
      </c>
      <c r="C13" s="230">
        <v>0</v>
      </c>
      <c r="D13" s="230">
        <v>0</v>
      </c>
      <c r="E13" s="230">
        <f>C13-D13</f>
        <v>0</v>
      </c>
      <c r="F13" s="230">
        <v>0</v>
      </c>
      <c r="G13" s="230">
        <v>0</v>
      </c>
      <c r="H13" s="230">
        <f>F13-G13</f>
        <v>0</v>
      </c>
      <c r="I13" s="230">
        <v>10254</v>
      </c>
      <c r="J13" s="230">
        <v>10254</v>
      </c>
      <c r="K13" s="230">
        <f>I13-J13</f>
        <v>0</v>
      </c>
      <c r="L13" s="230">
        <f t="shared" si="0"/>
        <v>10254</v>
      </c>
      <c r="M13" s="230">
        <f t="shared" si="0"/>
        <v>10254</v>
      </c>
      <c r="N13" s="230">
        <f>L13-M13</f>
        <v>0</v>
      </c>
    </row>
    <row r="14" spans="2:14" ht="15">
      <c r="B14" s="173" t="s">
        <v>216</v>
      </c>
      <c r="C14" s="230">
        <v>0</v>
      </c>
      <c r="D14" s="230">
        <v>0</v>
      </c>
      <c r="E14" s="230">
        <f>C14-D14</f>
        <v>0</v>
      </c>
      <c r="F14" s="230">
        <v>0</v>
      </c>
      <c r="G14" s="230">
        <v>0</v>
      </c>
      <c r="H14" s="230">
        <f>F14-G14</f>
        <v>0</v>
      </c>
      <c r="I14" s="230">
        <v>4555</v>
      </c>
      <c r="J14" s="230">
        <v>0</v>
      </c>
      <c r="K14" s="230">
        <f>I14-J14</f>
        <v>4555</v>
      </c>
      <c r="L14" s="230">
        <f t="shared" si="0"/>
        <v>4555</v>
      </c>
      <c r="M14" s="230">
        <f t="shared" si="0"/>
        <v>0</v>
      </c>
      <c r="N14" s="230">
        <f>L14-M14</f>
        <v>4555</v>
      </c>
    </row>
  </sheetData>
  <sheetProtection/>
  <mergeCells count="5">
    <mergeCell ref="C8:E8"/>
    <mergeCell ref="F8:H8"/>
    <mergeCell ref="I8:K8"/>
    <mergeCell ref="L8:N8"/>
    <mergeCell ref="B3:N3"/>
  </mergeCells>
  <printOptions/>
  <pageMargins left="0.88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7">
      <selection activeCell="I52" sqref="I52"/>
    </sheetView>
  </sheetViews>
  <sheetFormatPr defaultColWidth="9.140625" defaultRowHeight="15"/>
  <cols>
    <col min="5" max="5" width="14.421875" style="0" customWidth="1"/>
    <col min="7" max="7" width="9.140625" style="233" customWidth="1"/>
    <col min="9" max="9" width="9.140625" style="233" customWidth="1"/>
  </cols>
  <sheetData>
    <row r="1" spans="1:10" ht="15">
      <c r="A1" s="224" t="s">
        <v>0</v>
      </c>
      <c r="B1" s="224"/>
      <c r="C1" s="224"/>
      <c r="D1" s="224"/>
      <c r="E1" s="224"/>
      <c r="F1" s="224"/>
      <c r="G1" s="227"/>
      <c r="H1" s="224"/>
      <c r="I1" s="227"/>
      <c r="J1" s="224"/>
    </row>
    <row r="2" spans="1:10" ht="15">
      <c r="A2" s="224" t="s">
        <v>174</v>
      </c>
      <c r="B2" s="224"/>
      <c r="C2" s="224"/>
      <c r="D2" s="224"/>
      <c r="E2" s="224"/>
      <c r="F2" s="224"/>
      <c r="G2" s="227"/>
      <c r="H2" s="224"/>
      <c r="I2" s="227"/>
      <c r="J2" s="224"/>
    </row>
    <row r="3" spans="1:10" ht="15">
      <c r="A3" s="224"/>
      <c r="B3" s="224"/>
      <c r="C3" s="224"/>
      <c r="D3" s="224"/>
      <c r="E3" s="224"/>
      <c r="F3" s="224"/>
      <c r="G3" s="227"/>
      <c r="H3" s="224"/>
      <c r="I3" s="227"/>
      <c r="J3" s="224"/>
    </row>
    <row r="4" spans="1:10" ht="15">
      <c r="A4" s="349" t="s">
        <v>220</v>
      </c>
      <c r="B4" s="349"/>
      <c r="C4" s="349"/>
      <c r="D4" s="349"/>
      <c r="E4" s="349"/>
      <c r="F4" s="349"/>
      <c r="G4" s="349"/>
      <c r="H4" s="349"/>
      <c r="I4" s="349"/>
      <c r="J4" s="349"/>
    </row>
    <row r="5" spans="1:10" ht="15">
      <c r="A5" s="224"/>
      <c r="B5" s="224"/>
      <c r="C5" s="224"/>
      <c r="D5" s="224"/>
      <c r="E5" s="224"/>
      <c r="F5" s="224"/>
      <c r="G5" s="227"/>
      <c r="H5" s="224"/>
      <c r="I5" s="227" t="s">
        <v>221</v>
      </c>
      <c r="J5" s="224"/>
    </row>
    <row r="6" spans="1:10" ht="15">
      <c r="A6" s="224"/>
      <c r="B6" s="224"/>
      <c r="C6" s="224"/>
      <c r="D6" s="224"/>
      <c r="E6" s="224"/>
      <c r="F6" s="224"/>
      <c r="G6" s="227"/>
      <c r="H6" s="224"/>
      <c r="I6" s="227" t="s">
        <v>205</v>
      </c>
      <c r="J6" s="224"/>
    </row>
    <row r="7" spans="1:10" ht="15">
      <c r="A7" s="224"/>
      <c r="B7" s="224"/>
      <c r="C7" s="224"/>
      <c r="D7" s="224"/>
      <c r="E7" s="224"/>
      <c r="F7" s="224"/>
      <c r="G7" s="227"/>
      <c r="H7" s="224"/>
      <c r="I7" s="227"/>
      <c r="J7" s="224"/>
    </row>
    <row r="8" spans="1:10" ht="15">
      <c r="A8" s="224"/>
      <c r="B8" s="349" t="s">
        <v>189</v>
      </c>
      <c r="C8" s="349"/>
      <c r="D8" s="349"/>
      <c r="E8" s="349"/>
      <c r="F8" s="225"/>
      <c r="G8" s="232" t="s">
        <v>175</v>
      </c>
      <c r="H8" s="226"/>
      <c r="I8" s="232" t="s">
        <v>176</v>
      </c>
      <c r="J8" s="224"/>
    </row>
    <row r="9" spans="1:10" ht="15">
      <c r="A9" s="224"/>
      <c r="B9" s="348"/>
      <c r="C9" s="348"/>
      <c r="D9" s="348"/>
      <c r="E9" s="348"/>
      <c r="F9" s="224"/>
      <c r="G9" s="227"/>
      <c r="H9" s="224"/>
      <c r="I9" s="227"/>
      <c r="J9" s="224"/>
    </row>
    <row r="10" spans="1:10" s="220" customFormat="1" ht="15">
      <c r="A10" s="224"/>
      <c r="B10" s="353" t="s">
        <v>222</v>
      </c>
      <c r="C10" s="353"/>
      <c r="D10" s="353"/>
      <c r="E10" s="353"/>
      <c r="F10" s="224"/>
      <c r="G10" s="227">
        <v>160</v>
      </c>
      <c r="H10" s="224"/>
      <c r="I10" s="227">
        <v>0</v>
      </c>
      <c r="J10" s="224"/>
    </row>
    <row r="11" spans="1:10" ht="15">
      <c r="A11" s="224"/>
      <c r="B11" s="353" t="s">
        <v>223</v>
      </c>
      <c r="C11" s="353"/>
      <c r="D11" s="353"/>
      <c r="E11" s="353"/>
      <c r="F11" s="224"/>
      <c r="G11" s="227">
        <v>3500</v>
      </c>
      <c r="H11" s="224"/>
      <c r="I11" s="227">
        <v>0</v>
      </c>
      <c r="J11" s="224"/>
    </row>
    <row r="12" spans="1:10" s="231" customFormat="1" ht="15">
      <c r="A12" s="225"/>
      <c r="B12" s="350" t="s">
        <v>224</v>
      </c>
      <c r="C12" s="350"/>
      <c r="D12" s="350"/>
      <c r="E12" s="350"/>
      <c r="F12" s="225"/>
      <c r="G12" s="228">
        <f>SUM(G10:G11)</f>
        <v>3660</v>
      </c>
      <c r="H12" s="228"/>
      <c r="I12" s="228">
        <f>SUM(I10:I11)</f>
        <v>0</v>
      </c>
      <c r="J12" s="225"/>
    </row>
    <row r="13" spans="1:10" ht="15">
      <c r="A13" s="224"/>
      <c r="B13" s="353" t="s">
        <v>225</v>
      </c>
      <c r="C13" s="353"/>
      <c r="D13" s="353"/>
      <c r="E13" s="353"/>
      <c r="F13" s="224"/>
      <c r="G13" s="227">
        <v>1040914</v>
      </c>
      <c r="H13" s="224"/>
      <c r="I13" s="227">
        <v>1037920</v>
      </c>
      <c r="J13" s="224"/>
    </row>
    <row r="14" spans="1:10" ht="15">
      <c r="A14" s="224"/>
      <c r="B14" s="353" t="s">
        <v>226</v>
      </c>
      <c r="C14" s="353"/>
      <c r="D14" s="353"/>
      <c r="E14" s="353"/>
      <c r="F14" s="224"/>
      <c r="G14" s="227">
        <v>1616</v>
      </c>
      <c r="H14" s="224"/>
      <c r="I14" s="227">
        <v>22902</v>
      </c>
      <c r="J14" s="224"/>
    </row>
    <row r="15" spans="1:10" ht="15">
      <c r="A15" s="224"/>
      <c r="B15" s="353" t="s">
        <v>215</v>
      </c>
      <c r="C15" s="353"/>
      <c r="D15" s="353"/>
      <c r="E15" s="353"/>
      <c r="F15" s="224"/>
      <c r="G15" s="227">
        <v>0</v>
      </c>
      <c r="H15" s="224"/>
      <c r="I15" s="227">
        <v>0</v>
      </c>
      <c r="J15" s="224"/>
    </row>
    <row r="16" spans="1:10" s="220" customFormat="1" ht="15">
      <c r="A16" s="224"/>
      <c r="B16" s="353" t="s">
        <v>227</v>
      </c>
      <c r="C16" s="353"/>
      <c r="D16" s="353"/>
      <c r="E16" s="353"/>
      <c r="F16" s="224"/>
      <c r="G16" s="227">
        <v>4555</v>
      </c>
      <c r="H16" s="224"/>
      <c r="I16" s="227">
        <v>4555</v>
      </c>
      <c r="J16" s="224"/>
    </row>
    <row r="17" spans="1:10" s="231" customFormat="1" ht="15">
      <c r="A17" s="225"/>
      <c r="B17" s="350" t="s">
        <v>228</v>
      </c>
      <c r="C17" s="350"/>
      <c r="D17" s="350"/>
      <c r="E17" s="350"/>
      <c r="F17" s="225"/>
      <c r="G17" s="228">
        <f>SUM(G13:G16)</f>
        <v>1047085</v>
      </c>
      <c r="H17" s="228"/>
      <c r="I17" s="228">
        <f>SUM(I13:I16)</f>
        <v>1065377</v>
      </c>
      <c r="J17" s="225"/>
    </row>
    <row r="18" spans="1:10" ht="15">
      <c r="A18" s="224"/>
      <c r="B18" s="353" t="s">
        <v>229</v>
      </c>
      <c r="C18" s="353"/>
      <c r="D18" s="353"/>
      <c r="E18" s="353"/>
      <c r="F18" s="224"/>
      <c r="G18" s="227">
        <v>1842</v>
      </c>
      <c r="H18" s="224"/>
      <c r="I18" s="227">
        <v>1842</v>
      </c>
      <c r="J18" s="224"/>
    </row>
    <row r="19" spans="1:10" ht="15">
      <c r="A19" s="224"/>
      <c r="B19" s="353" t="s">
        <v>230</v>
      </c>
      <c r="C19" s="353"/>
      <c r="D19" s="353"/>
      <c r="E19" s="353"/>
      <c r="F19" s="224"/>
      <c r="G19" s="227">
        <v>734</v>
      </c>
      <c r="H19" s="224"/>
      <c r="I19" s="227">
        <v>0</v>
      </c>
      <c r="J19" s="224"/>
    </row>
    <row r="20" spans="1:10" s="231" customFormat="1" ht="15">
      <c r="A20" s="225"/>
      <c r="B20" s="350" t="s">
        <v>231</v>
      </c>
      <c r="C20" s="350"/>
      <c r="D20" s="350"/>
      <c r="E20" s="350"/>
      <c r="F20" s="225"/>
      <c r="G20" s="228">
        <f>SUM(G18:G19)</f>
        <v>2576</v>
      </c>
      <c r="H20" s="228"/>
      <c r="I20" s="228">
        <f>SUM(I18:I19)</f>
        <v>1842</v>
      </c>
      <c r="J20" s="225"/>
    </row>
    <row r="21" spans="1:10" s="231" customFormat="1" ht="15">
      <c r="A21" s="225"/>
      <c r="B21" s="350" t="s">
        <v>232</v>
      </c>
      <c r="C21" s="350"/>
      <c r="D21" s="350"/>
      <c r="E21" s="350"/>
      <c r="F21" s="225"/>
      <c r="G21" s="228">
        <f>SUM(G12,G17,G20)</f>
        <v>1053321</v>
      </c>
      <c r="H21" s="228"/>
      <c r="I21" s="228">
        <f>SUM(I12,I17,I20)</f>
        <v>1067219</v>
      </c>
      <c r="J21" s="225"/>
    </row>
    <row r="22" spans="1:10" ht="15">
      <c r="A22" s="224"/>
      <c r="B22" s="353" t="s">
        <v>233</v>
      </c>
      <c r="C22" s="353"/>
      <c r="D22" s="353"/>
      <c r="E22" s="353"/>
      <c r="F22" s="224"/>
      <c r="G22" s="227">
        <v>446</v>
      </c>
      <c r="H22" s="224"/>
      <c r="I22" s="227">
        <v>0</v>
      </c>
      <c r="J22" s="224"/>
    </row>
    <row r="23" spans="1:10" ht="15">
      <c r="A23" s="225"/>
      <c r="B23" s="350" t="s">
        <v>234</v>
      </c>
      <c r="C23" s="350"/>
      <c r="D23" s="350"/>
      <c r="E23" s="350"/>
      <c r="F23" s="225"/>
      <c r="G23" s="228">
        <f>SUM(G22)</f>
        <v>446</v>
      </c>
      <c r="H23" s="228"/>
      <c r="I23" s="228">
        <f>SUM(I22)</f>
        <v>0</v>
      </c>
      <c r="J23" s="225"/>
    </row>
    <row r="24" spans="1:10" ht="15">
      <c r="A24" s="224"/>
      <c r="B24" s="353" t="s">
        <v>235</v>
      </c>
      <c r="C24" s="353"/>
      <c r="D24" s="353"/>
      <c r="E24" s="353"/>
      <c r="F24" s="224"/>
      <c r="G24" s="227">
        <v>2200</v>
      </c>
      <c r="H24" s="224"/>
      <c r="I24" s="227">
        <v>0</v>
      </c>
      <c r="J24" s="224"/>
    </row>
    <row r="25" spans="1:10" ht="15">
      <c r="A25" s="224"/>
      <c r="B25" s="353" t="s">
        <v>236</v>
      </c>
      <c r="C25" s="353"/>
      <c r="D25" s="353"/>
      <c r="E25" s="353"/>
      <c r="F25" s="224"/>
      <c r="G25" s="227">
        <v>17456</v>
      </c>
      <c r="H25" s="224"/>
      <c r="I25" s="227">
        <v>15515</v>
      </c>
      <c r="J25" s="224"/>
    </row>
    <row r="26" spans="1:10" s="220" customFormat="1" ht="15">
      <c r="A26" s="224"/>
      <c r="B26" s="353" t="s">
        <v>237</v>
      </c>
      <c r="C26" s="353"/>
      <c r="D26" s="353"/>
      <c r="E26" s="353"/>
      <c r="F26" s="224"/>
      <c r="G26" s="227">
        <v>2772</v>
      </c>
      <c r="H26" s="224"/>
      <c r="I26" s="227">
        <v>3904</v>
      </c>
      <c r="J26" s="224"/>
    </row>
    <row r="27" spans="1:10" s="231" customFormat="1" ht="15">
      <c r="A27" s="225"/>
      <c r="B27" s="350" t="s">
        <v>238</v>
      </c>
      <c r="C27" s="350"/>
      <c r="D27" s="350"/>
      <c r="E27" s="350"/>
      <c r="F27" s="225"/>
      <c r="G27" s="228">
        <f>SUM(G24:G26)</f>
        <v>22428</v>
      </c>
      <c r="H27" s="228"/>
      <c r="I27" s="228">
        <f>SUM(I24:I26)</f>
        <v>19419</v>
      </c>
      <c r="J27" s="225"/>
    </row>
    <row r="28" spans="1:10" s="220" customFormat="1" ht="15">
      <c r="A28" s="224"/>
      <c r="B28" s="353" t="s">
        <v>239</v>
      </c>
      <c r="C28" s="353"/>
      <c r="D28" s="353"/>
      <c r="E28" s="353"/>
      <c r="F28" s="224"/>
      <c r="G28" s="227">
        <v>966</v>
      </c>
      <c r="H28" s="224"/>
      <c r="I28" s="227">
        <v>0</v>
      </c>
      <c r="J28" s="224"/>
    </row>
    <row r="29" spans="1:10" ht="15">
      <c r="A29" s="224"/>
      <c r="B29" s="353" t="s">
        <v>240</v>
      </c>
      <c r="C29" s="353"/>
      <c r="D29" s="353"/>
      <c r="E29" s="353"/>
      <c r="F29" s="224"/>
      <c r="G29" s="227">
        <v>10128</v>
      </c>
      <c r="H29" s="224"/>
      <c r="I29" s="227">
        <v>0</v>
      </c>
      <c r="J29" s="224"/>
    </row>
    <row r="30" spans="1:10" ht="15">
      <c r="A30" s="224"/>
      <c r="B30" s="353" t="s">
        <v>241</v>
      </c>
      <c r="C30" s="353"/>
      <c r="D30" s="353"/>
      <c r="E30" s="353"/>
      <c r="F30" s="224"/>
      <c r="G30" s="227">
        <v>6</v>
      </c>
      <c r="H30" s="224"/>
      <c r="I30" s="227">
        <v>0</v>
      </c>
      <c r="J30" s="224"/>
    </row>
    <row r="31" spans="1:10" s="231" customFormat="1" ht="15">
      <c r="A31" s="225"/>
      <c r="B31" s="350" t="s">
        <v>242</v>
      </c>
      <c r="C31" s="350"/>
      <c r="D31" s="350"/>
      <c r="E31" s="350"/>
      <c r="F31" s="225"/>
      <c r="G31" s="228">
        <f>SUM(G28:G30)</f>
        <v>11100</v>
      </c>
      <c r="H31" s="228"/>
      <c r="I31" s="228">
        <f>SUM(I28:I30)</f>
        <v>0</v>
      </c>
      <c r="J31" s="225"/>
    </row>
    <row r="32" spans="1:10" ht="15">
      <c r="A32" s="224"/>
      <c r="B32" s="353" t="s">
        <v>243</v>
      </c>
      <c r="C32" s="353"/>
      <c r="D32" s="353"/>
      <c r="E32" s="353"/>
      <c r="F32" s="224"/>
      <c r="G32" s="227">
        <v>3527</v>
      </c>
      <c r="H32" s="224"/>
      <c r="I32" s="227">
        <v>0</v>
      </c>
      <c r="J32" s="224"/>
    </row>
    <row r="33" spans="1:10" s="220" customFormat="1" ht="15">
      <c r="A33" s="224"/>
      <c r="B33" s="353" t="s">
        <v>244</v>
      </c>
      <c r="C33" s="353"/>
      <c r="D33" s="353"/>
      <c r="E33" s="353"/>
      <c r="F33" s="224"/>
      <c r="G33" s="227">
        <v>0</v>
      </c>
      <c r="H33" s="224"/>
      <c r="I33" s="227">
        <v>0</v>
      </c>
      <c r="J33" s="224"/>
    </row>
    <row r="34" spans="1:10" s="231" customFormat="1" ht="15">
      <c r="A34" s="225"/>
      <c r="B34" s="350" t="s">
        <v>245</v>
      </c>
      <c r="C34" s="350"/>
      <c r="D34" s="350"/>
      <c r="E34" s="350"/>
      <c r="F34" s="225"/>
      <c r="G34" s="228">
        <f>SUM(G32:G33)</f>
        <v>3527</v>
      </c>
      <c r="H34" s="228"/>
      <c r="I34" s="228">
        <f>SUM(I32:I33)</f>
        <v>0</v>
      </c>
      <c r="J34" s="225"/>
    </row>
    <row r="35" spans="1:10" s="231" customFormat="1" ht="15">
      <c r="A35" s="225"/>
      <c r="B35" s="350" t="s">
        <v>246</v>
      </c>
      <c r="C35" s="350"/>
      <c r="D35" s="350"/>
      <c r="E35" s="350"/>
      <c r="F35" s="225"/>
      <c r="G35" s="228">
        <f>SUM(G23,G27,G31,G34)</f>
        <v>37501</v>
      </c>
      <c r="H35" s="228"/>
      <c r="I35" s="228">
        <f>SUM(I23,I27,I31,I34)</f>
        <v>19419</v>
      </c>
      <c r="J35" s="225"/>
    </row>
    <row r="36" spans="1:10" s="231" customFormat="1" ht="15">
      <c r="A36" s="225"/>
      <c r="B36" s="350" t="s">
        <v>247</v>
      </c>
      <c r="C36" s="350"/>
      <c r="D36" s="350"/>
      <c r="E36" s="350"/>
      <c r="F36" s="225"/>
      <c r="G36" s="228">
        <f>SUM(G21,G35)</f>
        <v>1090822</v>
      </c>
      <c r="H36" s="228"/>
      <c r="I36" s="228">
        <f>SUM(I21,I35)</f>
        <v>1086638</v>
      </c>
      <c r="J36" s="225"/>
    </row>
    <row r="37" spans="1:10" ht="15">
      <c r="A37" s="225"/>
      <c r="B37" s="350"/>
      <c r="C37" s="350"/>
      <c r="D37" s="350"/>
      <c r="E37" s="350"/>
      <c r="F37" s="225"/>
      <c r="G37" s="228"/>
      <c r="H37" s="225"/>
      <c r="I37" s="228"/>
      <c r="J37" s="225"/>
    </row>
    <row r="38" spans="1:10" ht="15">
      <c r="A38" s="224"/>
      <c r="B38" s="353"/>
      <c r="C38" s="353"/>
      <c r="D38" s="353"/>
      <c r="E38" s="353"/>
      <c r="F38" s="224"/>
      <c r="G38" s="227"/>
      <c r="H38" s="224"/>
      <c r="I38" s="227"/>
      <c r="J38" s="224"/>
    </row>
    <row r="39" spans="1:10" s="229" customFormat="1" ht="15">
      <c r="A39" s="226"/>
      <c r="B39" s="349" t="s">
        <v>190</v>
      </c>
      <c r="C39" s="349"/>
      <c r="D39" s="349"/>
      <c r="E39" s="349"/>
      <c r="F39" s="226"/>
      <c r="G39" s="232" t="s">
        <v>175</v>
      </c>
      <c r="H39" s="226"/>
      <c r="I39" s="232" t="s">
        <v>176</v>
      </c>
      <c r="J39" s="226"/>
    </row>
    <row r="40" spans="1:10" ht="15">
      <c r="A40" s="224"/>
      <c r="B40" s="353"/>
      <c r="C40" s="353"/>
      <c r="D40" s="353"/>
      <c r="E40" s="353"/>
      <c r="F40" s="224"/>
      <c r="G40" s="227"/>
      <c r="H40" s="224"/>
      <c r="I40" s="227"/>
      <c r="J40" s="224"/>
    </row>
    <row r="41" spans="1:10" ht="15">
      <c r="A41" s="224"/>
      <c r="B41" s="353" t="s">
        <v>248</v>
      </c>
      <c r="C41" s="353"/>
      <c r="D41" s="353"/>
      <c r="E41" s="353"/>
      <c r="F41" s="224"/>
      <c r="G41" s="227">
        <v>722198</v>
      </c>
      <c r="H41" s="224"/>
      <c r="I41" s="227">
        <v>997893</v>
      </c>
      <c r="J41" s="224"/>
    </row>
    <row r="42" spans="1:10" s="231" customFormat="1" ht="15">
      <c r="A42" s="225"/>
      <c r="B42" s="350" t="s">
        <v>249</v>
      </c>
      <c r="C42" s="350"/>
      <c r="D42" s="350"/>
      <c r="E42" s="350"/>
      <c r="F42" s="225"/>
      <c r="G42" s="228">
        <f>SUM(G41)</f>
        <v>722198</v>
      </c>
      <c r="H42" s="228"/>
      <c r="I42" s="228">
        <f>SUM(I41)</f>
        <v>997893</v>
      </c>
      <c r="J42" s="225"/>
    </row>
    <row r="43" spans="1:10" ht="15">
      <c r="A43" s="224"/>
      <c r="B43" s="353" t="s">
        <v>250</v>
      </c>
      <c r="C43" s="353"/>
      <c r="D43" s="353"/>
      <c r="E43" s="353"/>
      <c r="F43" s="224"/>
      <c r="G43" s="227">
        <v>270288</v>
      </c>
      <c r="H43" s="224"/>
      <c r="I43" s="227">
        <v>46374</v>
      </c>
      <c r="J43" s="224"/>
    </row>
    <row r="44" spans="1:10" s="231" customFormat="1" ht="15">
      <c r="A44" s="225"/>
      <c r="B44" s="350" t="s">
        <v>193</v>
      </c>
      <c r="C44" s="350"/>
      <c r="D44" s="350"/>
      <c r="E44" s="350"/>
      <c r="F44" s="225"/>
      <c r="G44" s="228">
        <f>SUM(G43)</f>
        <v>270288</v>
      </c>
      <c r="H44" s="228"/>
      <c r="I44" s="228">
        <f>SUM(I43)</f>
        <v>46374</v>
      </c>
      <c r="J44" s="225"/>
    </row>
    <row r="45" spans="1:10" s="231" customFormat="1" ht="15">
      <c r="A45" s="225"/>
      <c r="B45" s="350" t="s">
        <v>251</v>
      </c>
      <c r="C45" s="350"/>
      <c r="D45" s="350"/>
      <c r="E45" s="350"/>
      <c r="F45" s="225"/>
      <c r="G45" s="228">
        <f>SUM(G42,G44)</f>
        <v>992486</v>
      </c>
      <c r="H45" s="228"/>
      <c r="I45" s="228">
        <f>SUM(I42,I44)</f>
        <v>1044267</v>
      </c>
      <c r="J45" s="225"/>
    </row>
    <row r="46" spans="1:10" s="231" customFormat="1" ht="15">
      <c r="A46" s="225"/>
      <c r="B46" s="350" t="s">
        <v>252</v>
      </c>
      <c r="C46" s="350"/>
      <c r="D46" s="350"/>
      <c r="E46" s="350"/>
      <c r="F46" s="225"/>
      <c r="G46" s="228">
        <v>11702</v>
      </c>
      <c r="H46" s="225"/>
      <c r="I46" s="228">
        <v>0</v>
      </c>
      <c r="J46" s="225"/>
    </row>
    <row r="47" spans="1:10" ht="15">
      <c r="A47" s="224"/>
      <c r="B47" s="353" t="s">
        <v>253</v>
      </c>
      <c r="C47" s="353"/>
      <c r="D47" s="353"/>
      <c r="E47" s="353"/>
      <c r="F47" s="224"/>
      <c r="G47" s="227">
        <v>20000</v>
      </c>
      <c r="H47" s="224"/>
      <c r="I47" s="227">
        <v>20000</v>
      </c>
      <c r="J47" s="224"/>
    </row>
    <row r="48" spans="1:10" ht="15">
      <c r="A48" s="224"/>
      <c r="B48" s="353" t="s">
        <v>254</v>
      </c>
      <c r="C48" s="353"/>
      <c r="D48" s="353"/>
      <c r="E48" s="353"/>
      <c r="F48" s="224"/>
      <c r="G48" s="227">
        <v>0</v>
      </c>
      <c r="H48" s="224"/>
      <c r="I48" s="227">
        <v>0</v>
      </c>
      <c r="J48" s="224"/>
    </row>
    <row r="49" spans="1:10" ht="15">
      <c r="A49" s="224"/>
      <c r="B49" s="353" t="s">
        <v>255</v>
      </c>
      <c r="C49" s="353"/>
      <c r="D49" s="353"/>
      <c r="E49" s="353"/>
      <c r="F49" s="224"/>
      <c r="G49" s="227">
        <v>0</v>
      </c>
      <c r="H49" s="224"/>
      <c r="I49" s="227">
        <v>5860</v>
      </c>
      <c r="J49" s="224"/>
    </row>
    <row r="50" spans="1:10" s="231" customFormat="1" ht="15">
      <c r="A50" s="225"/>
      <c r="B50" s="350" t="s">
        <v>256</v>
      </c>
      <c r="C50" s="350"/>
      <c r="D50" s="350"/>
      <c r="E50" s="350"/>
      <c r="F50" s="225"/>
      <c r="G50" s="228">
        <f>SUM(G47:G49)</f>
        <v>20000</v>
      </c>
      <c r="H50" s="228"/>
      <c r="I50" s="228">
        <f>SUM(I47:I49)</f>
        <v>25860</v>
      </c>
      <c r="J50" s="225"/>
    </row>
    <row r="51" spans="1:10" s="231" customFormat="1" ht="15">
      <c r="A51" s="225"/>
      <c r="B51" s="350" t="s">
        <v>257</v>
      </c>
      <c r="C51" s="350"/>
      <c r="D51" s="350"/>
      <c r="E51" s="350"/>
      <c r="F51" s="225"/>
      <c r="G51" s="228">
        <v>63709</v>
      </c>
      <c r="H51" s="225"/>
      <c r="I51" s="228">
        <v>13956</v>
      </c>
      <c r="J51" s="225"/>
    </row>
    <row r="52" spans="1:10" ht="15">
      <c r="A52" s="224"/>
      <c r="B52" s="353" t="s">
        <v>258</v>
      </c>
      <c r="C52" s="353"/>
      <c r="D52" s="353"/>
      <c r="E52" s="353"/>
      <c r="F52" s="224"/>
      <c r="G52" s="227">
        <v>2919</v>
      </c>
      <c r="H52" s="224"/>
      <c r="I52" s="227">
        <v>2555</v>
      </c>
      <c r="J52" s="224"/>
    </row>
    <row r="53" spans="2:9" ht="15">
      <c r="B53" s="353" t="s">
        <v>259</v>
      </c>
      <c r="C53" s="353"/>
      <c r="D53" s="353"/>
      <c r="E53" s="353"/>
      <c r="G53" s="233">
        <v>6</v>
      </c>
      <c r="I53" s="233">
        <v>0</v>
      </c>
    </row>
    <row r="54" spans="2:9" s="225" customFormat="1" ht="12.75">
      <c r="B54" s="350" t="s">
        <v>260</v>
      </c>
      <c r="C54" s="350"/>
      <c r="D54" s="350"/>
      <c r="E54" s="350"/>
      <c r="G54" s="228">
        <f>SUM(G50:G53)</f>
        <v>86634</v>
      </c>
      <c r="H54" s="228"/>
      <c r="I54" s="228">
        <f>SUM(I50:I53)</f>
        <v>42371</v>
      </c>
    </row>
    <row r="55" spans="2:9" s="225" customFormat="1" ht="12.75">
      <c r="B55" s="350" t="s">
        <v>261</v>
      </c>
      <c r="C55" s="350"/>
      <c r="D55" s="350"/>
      <c r="E55" s="350"/>
      <c r="G55" s="228">
        <f>SUM(G45,G46,G54)</f>
        <v>1090822</v>
      </c>
      <c r="H55" s="228"/>
      <c r="I55" s="228">
        <f>SUM(I45,I46,I54)</f>
        <v>1086638</v>
      </c>
    </row>
  </sheetData>
  <sheetProtection/>
  <mergeCells count="49">
    <mergeCell ref="A4:J4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47:E47"/>
    <mergeCell ref="B48:E48"/>
    <mergeCell ref="B49:E49"/>
    <mergeCell ref="B38:E38"/>
    <mergeCell ref="B39:E39"/>
    <mergeCell ref="B40:E40"/>
    <mergeCell ref="B41:E41"/>
    <mergeCell ref="B42:E42"/>
    <mergeCell ref="B43:E43"/>
    <mergeCell ref="B55:E55"/>
    <mergeCell ref="B50:E50"/>
    <mergeCell ref="B51:E51"/>
    <mergeCell ref="B52:E52"/>
    <mergeCell ref="B8:E8"/>
    <mergeCell ref="B53:E53"/>
    <mergeCell ref="B54:E54"/>
    <mergeCell ref="B44:E44"/>
    <mergeCell ref="B45:E45"/>
    <mergeCell ref="B46:E46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K25"/>
  <sheetViews>
    <sheetView zoomScalePageLayoutView="0" workbookViewId="0" topLeftCell="A1">
      <selection activeCell="B12" sqref="B12:G12"/>
    </sheetView>
  </sheetViews>
  <sheetFormatPr defaultColWidth="9.140625" defaultRowHeight="15"/>
  <cols>
    <col min="1" max="6" width="9.140625" style="224" customWidth="1"/>
    <col min="7" max="7" width="10.140625" style="224" customWidth="1"/>
    <col min="8" max="8" width="9.140625" style="224" customWidth="1"/>
    <col min="9" max="9" width="9.140625" style="227" customWidth="1"/>
    <col min="10" max="10" width="9.140625" style="224" customWidth="1"/>
    <col min="11" max="11" width="9.140625" style="227" customWidth="1"/>
    <col min="12" max="16384" width="9.140625" style="224" customWidth="1"/>
  </cols>
  <sheetData>
    <row r="3" spans="2:11" ht="12.75">
      <c r="B3" s="349" t="s">
        <v>277</v>
      </c>
      <c r="C3" s="349"/>
      <c r="D3" s="349"/>
      <c r="E3" s="349"/>
      <c r="F3" s="349"/>
      <c r="G3" s="349"/>
      <c r="H3" s="349"/>
      <c r="I3" s="349"/>
      <c r="J3" s="349"/>
      <c r="K3" s="349"/>
    </row>
    <row r="5" ht="12.75">
      <c r="I5" s="227" t="s">
        <v>278</v>
      </c>
    </row>
    <row r="7" spans="2:11" s="225" customFormat="1" ht="12.75">
      <c r="B7" s="349" t="s">
        <v>4</v>
      </c>
      <c r="C7" s="349"/>
      <c r="D7" s="349"/>
      <c r="E7" s="349"/>
      <c r="F7" s="349"/>
      <c r="G7" s="349"/>
      <c r="I7" s="228" t="s">
        <v>175</v>
      </c>
      <c r="K7" s="228" t="s">
        <v>176</v>
      </c>
    </row>
    <row r="10" spans="2:11" ht="12.75">
      <c r="B10" s="353" t="s">
        <v>262</v>
      </c>
      <c r="C10" s="353"/>
      <c r="D10" s="353"/>
      <c r="E10" s="353"/>
      <c r="F10" s="353"/>
      <c r="G10" s="353"/>
      <c r="I10" s="227">
        <v>11094</v>
      </c>
      <c r="K10" s="227">
        <v>0</v>
      </c>
    </row>
    <row r="11" spans="2:11" ht="12.75">
      <c r="B11" s="353" t="s">
        <v>263</v>
      </c>
      <c r="C11" s="353"/>
      <c r="D11" s="353"/>
      <c r="E11" s="353"/>
      <c r="F11" s="353"/>
      <c r="G11" s="353"/>
      <c r="I11" s="227">
        <v>0</v>
      </c>
      <c r="K11" s="227">
        <v>0</v>
      </c>
    </row>
    <row r="12" spans="2:11" ht="12.75">
      <c r="B12" s="353" t="s">
        <v>264</v>
      </c>
      <c r="C12" s="353"/>
      <c r="D12" s="353"/>
      <c r="E12" s="353"/>
      <c r="F12" s="353"/>
      <c r="G12" s="353"/>
      <c r="I12" s="227">
        <v>608</v>
      </c>
      <c r="K12" s="227">
        <v>0</v>
      </c>
    </row>
    <row r="13" spans="2:11" ht="12.75">
      <c r="B13" s="353" t="s">
        <v>265</v>
      </c>
      <c r="C13" s="353"/>
      <c r="D13" s="353"/>
      <c r="E13" s="353"/>
      <c r="F13" s="353"/>
      <c r="G13" s="353"/>
      <c r="I13" s="227">
        <v>0</v>
      </c>
      <c r="K13" s="227">
        <v>0</v>
      </c>
    </row>
    <row r="14" spans="2:11" ht="12.75">
      <c r="B14" s="353" t="s">
        <v>266</v>
      </c>
      <c r="C14" s="353"/>
      <c r="D14" s="353"/>
      <c r="E14" s="353"/>
      <c r="F14" s="353"/>
      <c r="G14" s="353"/>
      <c r="I14" s="227">
        <v>0</v>
      </c>
      <c r="K14" s="227">
        <v>0</v>
      </c>
    </row>
    <row r="15" spans="2:11" s="225" customFormat="1" ht="12.75">
      <c r="B15" s="350" t="s">
        <v>267</v>
      </c>
      <c r="C15" s="350"/>
      <c r="D15" s="350"/>
      <c r="E15" s="350"/>
      <c r="F15" s="350"/>
      <c r="G15" s="350"/>
      <c r="I15" s="228">
        <f>I10+I11+I12-I13-I14</f>
        <v>11702</v>
      </c>
      <c r="J15" s="228"/>
      <c r="K15" s="228">
        <f>K10+K11+K12-K13-K14</f>
        <v>0</v>
      </c>
    </row>
    <row r="16" spans="2:11" ht="12.75">
      <c r="B16" s="353" t="s">
        <v>268</v>
      </c>
      <c r="C16" s="353"/>
      <c r="D16" s="353"/>
      <c r="E16" s="353"/>
      <c r="F16" s="353"/>
      <c r="G16" s="353"/>
      <c r="I16" s="227">
        <v>-2479</v>
      </c>
      <c r="K16" s="227">
        <v>0</v>
      </c>
    </row>
    <row r="17" spans="2:11" ht="12.75">
      <c r="B17" s="353" t="s">
        <v>269</v>
      </c>
      <c r="C17" s="353"/>
      <c r="D17" s="353"/>
      <c r="E17" s="353"/>
      <c r="F17" s="353"/>
      <c r="G17" s="353"/>
      <c r="I17" s="227">
        <v>0</v>
      </c>
      <c r="K17" s="227">
        <v>0</v>
      </c>
    </row>
    <row r="18" spans="2:11" s="225" customFormat="1" ht="12.75">
      <c r="B18" s="350" t="s">
        <v>270</v>
      </c>
      <c r="C18" s="350"/>
      <c r="D18" s="350"/>
      <c r="E18" s="350"/>
      <c r="F18" s="350"/>
      <c r="G18" s="350"/>
      <c r="I18" s="228">
        <f>SUM(I15:I17)</f>
        <v>9223</v>
      </c>
      <c r="J18" s="228"/>
      <c r="K18" s="228">
        <f>SUM(K15:K17)</f>
        <v>0</v>
      </c>
    </row>
    <row r="19" spans="2:11" ht="12.75">
      <c r="B19" s="353" t="s">
        <v>275</v>
      </c>
      <c r="C19" s="353"/>
      <c r="D19" s="353"/>
      <c r="E19" s="353"/>
      <c r="F19" s="353"/>
      <c r="G19" s="353"/>
      <c r="I19" s="227">
        <v>0</v>
      </c>
      <c r="K19" s="227">
        <v>0</v>
      </c>
    </row>
    <row r="20" spans="2:11" ht="12.75">
      <c r="B20" s="353" t="s">
        <v>276</v>
      </c>
      <c r="C20" s="353"/>
      <c r="D20" s="353"/>
      <c r="E20" s="353"/>
      <c r="F20" s="353"/>
      <c r="G20" s="353"/>
      <c r="I20" s="227">
        <v>0</v>
      </c>
      <c r="K20" s="227">
        <v>0</v>
      </c>
    </row>
    <row r="21" spans="2:11" s="225" customFormat="1" ht="12.75">
      <c r="B21" s="350" t="s">
        <v>271</v>
      </c>
      <c r="C21" s="350"/>
      <c r="D21" s="350"/>
      <c r="E21" s="350"/>
      <c r="F21" s="350"/>
      <c r="G21" s="350"/>
      <c r="I21" s="228">
        <f>SUM(I18:I20)</f>
        <v>9223</v>
      </c>
      <c r="J21" s="228"/>
      <c r="K21" s="228">
        <f>SUM(K18:K20)</f>
        <v>0</v>
      </c>
    </row>
    <row r="22" spans="2:11" ht="12.75">
      <c r="B22" s="353" t="s">
        <v>272</v>
      </c>
      <c r="C22" s="353"/>
      <c r="D22" s="353"/>
      <c r="E22" s="353"/>
      <c r="F22" s="353"/>
      <c r="G22" s="353"/>
      <c r="I22" s="227">
        <v>0</v>
      </c>
      <c r="K22" s="227">
        <v>0</v>
      </c>
    </row>
    <row r="23" spans="2:11" s="234" customFormat="1" ht="12.75">
      <c r="B23" s="354" t="s">
        <v>273</v>
      </c>
      <c r="C23" s="354"/>
      <c r="D23" s="354"/>
      <c r="E23" s="354"/>
      <c r="F23" s="354"/>
      <c r="G23" s="354"/>
      <c r="I23" s="235">
        <v>9223</v>
      </c>
      <c r="K23" s="235">
        <v>0</v>
      </c>
    </row>
    <row r="24" spans="2:11" s="234" customFormat="1" ht="12.75">
      <c r="B24" s="354" t="s">
        <v>274</v>
      </c>
      <c r="C24" s="354"/>
      <c r="D24" s="354"/>
      <c r="E24" s="354"/>
      <c r="F24" s="354"/>
      <c r="G24" s="354"/>
      <c r="I24" s="235">
        <v>0</v>
      </c>
      <c r="K24" s="235">
        <v>0</v>
      </c>
    </row>
    <row r="25" spans="2:7" ht="12.75">
      <c r="B25" s="348"/>
      <c r="C25" s="348"/>
      <c r="D25" s="348"/>
      <c r="E25" s="348"/>
      <c r="F25" s="348"/>
      <c r="G25" s="348"/>
    </row>
  </sheetData>
  <sheetProtection/>
  <mergeCells count="18">
    <mergeCell ref="B20:G20"/>
    <mergeCell ref="B21:G21"/>
    <mergeCell ref="B10:G10"/>
    <mergeCell ref="B11:G11"/>
    <mergeCell ref="B12:G12"/>
    <mergeCell ref="B13:G13"/>
    <mergeCell ref="B14:G14"/>
    <mergeCell ref="B15:G15"/>
    <mergeCell ref="B22:G22"/>
    <mergeCell ref="B23:G23"/>
    <mergeCell ref="B24:G24"/>
    <mergeCell ref="B25:G25"/>
    <mergeCell ref="B7:G7"/>
    <mergeCell ref="B3:K3"/>
    <mergeCell ref="B16:G16"/>
    <mergeCell ref="B17:G17"/>
    <mergeCell ref="B18:G18"/>
    <mergeCell ref="B19:G19"/>
  </mergeCells>
  <printOptions/>
  <pageMargins left="1.43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D17" sqref="D17"/>
    </sheetView>
  </sheetViews>
  <sheetFormatPr defaultColWidth="9.140625" defaultRowHeight="15"/>
  <cols>
    <col min="2" max="2" width="11.7109375" style="0" customWidth="1"/>
    <col min="3" max="3" width="24.7109375" style="0" customWidth="1"/>
    <col min="4" max="4" width="11.8515625" style="0" customWidth="1"/>
  </cols>
  <sheetData>
    <row r="1" spans="1:2" ht="15">
      <c r="A1" s="126" t="s">
        <v>0</v>
      </c>
      <c r="B1" s="236"/>
    </row>
    <row r="2" spans="1:2" ht="15">
      <c r="A2" s="126" t="s">
        <v>174</v>
      </c>
      <c r="B2" s="236"/>
    </row>
    <row r="3" spans="1:2" ht="15">
      <c r="A3" s="126"/>
      <c r="B3" s="236"/>
    </row>
    <row r="4" spans="1:5" ht="15">
      <c r="A4" s="355" t="s">
        <v>287</v>
      </c>
      <c r="B4" s="355"/>
      <c r="C4" s="355"/>
      <c r="D4" s="355"/>
      <c r="E4" s="355"/>
    </row>
    <row r="5" spans="2:4" ht="15">
      <c r="B5" s="237"/>
      <c r="C5" s="238"/>
      <c r="D5" s="238"/>
    </row>
    <row r="6" ht="15">
      <c r="B6" s="236"/>
    </row>
    <row r="7" spans="2:4" ht="15.75" thickBot="1">
      <c r="B7" s="236"/>
      <c r="C7" s="356" t="s">
        <v>288</v>
      </c>
      <c r="D7" s="357"/>
    </row>
    <row r="8" spans="2:4" ht="15">
      <c r="B8" s="239" t="s">
        <v>49</v>
      </c>
      <c r="C8" s="240" t="s">
        <v>4</v>
      </c>
      <c r="D8" s="241" t="s">
        <v>279</v>
      </c>
    </row>
    <row r="9" spans="2:4" ht="15">
      <c r="B9" s="242" t="s">
        <v>58</v>
      </c>
      <c r="C9" s="243" t="s">
        <v>280</v>
      </c>
      <c r="D9" s="244">
        <v>1</v>
      </c>
    </row>
    <row r="10" spans="2:4" ht="15">
      <c r="B10" s="245" t="s">
        <v>62</v>
      </c>
      <c r="C10" s="47" t="s">
        <v>63</v>
      </c>
      <c r="D10" s="246">
        <v>2.5</v>
      </c>
    </row>
    <row r="11" spans="2:4" ht="15">
      <c r="B11" s="245" t="s">
        <v>292</v>
      </c>
      <c r="C11" s="77" t="s">
        <v>83</v>
      </c>
      <c r="D11" s="249">
        <v>1.5</v>
      </c>
    </row>
    <row r="12" spans="2:4" ht="15">
      <c r="B12" s="247"/>
      <c r="C12" s="70" t="s">
        <v>67</v>
      </c>
      <c r="D12" s="248">
        <f>SUM(D9:D11)</f>
        <v>5</v>
      </c>
    </row>
    <row r="13" spans="2:4" ht="15">
      <c r="B13" s="245" t="s">
        <v>58</v>
      </c>
      <c r="C13" s="47" t="s">
        <v>59</v>
      </c>
      <c r="D13" s="249">
        <v>12</v>
      </c>
    </row>
    <row r="14" spans="2:4" ht="15">
      <c r="B14" s="247"/>
      <c r="C14" s="65" t="s">
        <v>69</v>
      </c>
      <c r="D14" s="250">
        <f>SUM(D13)</f>
        <v>12</v>
      </c>
    </row>
    <row r="15" spans="2:4" ht="15">
      <c r="B15" s="245" t="s">
        <v>71</v>
      </c>
      <c r="C15" s="49" t="s">
        <v>72</v>
      </c>
      <c r="D15" s="249">
        <v>1</v>
      </c>
    </row>
    <row r="16" spans="2:4" ht="15">
      <c r="B16" s="245" t="s">
        <v>293</v>
      </c>
      <c r="C16" s="77" t="s">
        <v>76</v>
      </c>
      <c r="D16" s="249">
        <v>2</v>
      </c>
    </row>
    <row r="17" spans="2:4" ht="15">
      <c r="B17" s="245" t="s">
        <v>77</v>
      </c>
      <c r="C17" s="77" t="s">
        <v>78</v>
      </c>
      <c r="D17" s="249">
        <v>0</v>
      </c>
    </row>
    <row r="18" spans="2:4" ht="15">
      <c r="B18" s="245" t="s">
        <v>81</v>
      </c>
      <c r="C18" s="77" t="s">
        <v>289</v>
      </c>
      <c r="D18" s="249">
        <v>1</v>
      </c>
    </row>
    <row r="19" spans="2:4" ht="15">
      <c r="B19" s="245" t="s">
        <v>84</v>
      </c>
      <c r="C19" s="49" t="s">
        <v>290</v>
      </c>
      <c r="D19" s="249">
        <v>0.5</v>
      </c>
    </row>
    <row r="20" spans="2:4" ht="15">
      <c r="B20" s="245" t="s">
        <v>283</v>
      </c>
      <c r="C20" s="49" t="s">
        <v>291</v>
      </c>
      <c r="D20" s="249">
        <v>5</v>
      </c>
    </row>
    <row r="21" spans="2:4" ht="15">
      <c r="B21" s="245" t="s">
        <v>284</v>
      </c>
      <c r="C21" s="77" t="s">
        <v>285</v>
      </c>
      <c r="D21" s="249">
        <v>3</v>
      </c>
    </row>
    <row r="22" spans="2:4" ht="15">
      <c r="B22" s="245" t="s">
        <v>281</v>
      </c>
      <c r="C22" s="49" t="s">
        <v>282</v>
      </c>
      <c r="D22" s="249">
        <v>1</v>
      </c>
    </row>
    <row r="23" spans="2:4" ht="15">
      <c r="B23" s="247"/>
      <c r="C23" s="70" t="s">
        <v>86</v>
      </c>
      <c r="D23" s="250">
        <f>SUM(D15:D22)</f>
        <v>13.5</v>
      </c>
    </row>
    <row r="24" spans="2:4" ht="15">
      <c r="B24" s="245" t="s">
        <v>286</v>
      </c>
      <c r="C24" s="251" t="s">
        <v>89</v>
      </c>
      <c r="D24" s="249">
        <v>13</v>
      </c>
    </row>
    <row r="25" spans="2:4" ht="15">
      <c r="B25" s="247"/>
      <c r="C25" s="65" t="s">
        <v>169</v>
      </c>
      <c r="D25" s="250">
        <f>D24</f>
        <v>13</v>
      </c>
    </row>
    <row r="26" spans="2:4" ht="15.75" thickBot="1">
      <c r="B26" s="252"/>
      <c r="C26" s="253" t="s">
        <v>91</v>
      </c>
      <c r="D26" s="254">
        <f>D12+D14+D23+D25</f>
        <v>43.5</v>
      </c>
    </row>
    <row r="27" ht="15">
      <c r="B27" s="236"/>
    </row>
    <row r="28" ht="15">
      <c r="B28" s="236"/>
    </row>
    <row r="29" ht="15">
      <c r="B29" s="236"/>
    </row>
  </sheetData>
  <sheetProtection/>
  <mergeCells count="2">
    <mergeCell ref="A4:E4"/>
    <mergeCell ref="C7:D7"/>
  </mergeCells>
  <printOptions/>
  <pageMargins left="1.71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2015-05-27T07:49:27Z</dcterms:modified>
  <cp:category/>
  <cp:version/>
  <cp:contentType/>
  <cp:contentStatus/>
</cp:coreProperties>
</file>