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/>
  <bookViews>
    <workbookView xWindow="0" yWindow="0" windowWidth="20490" windowHeight="7530" tabRatio="729" firstSheet="8" activeTab="10"/>
  </bookViews>
  <sheets>
    <sheet name="1.mell.kvetési, pü mérleg 1.old" sheetId="1" r:id="rId1"/>
    <sheet name="1.mell kvetési pü mérleg 2. old" sheetId="2" r:id="rId2"/>
    <sheet name="1 mell kvetési pü mérleg 3. old" sheetId="3" r:id="rId3"/>
    <sheet name="2.mell. 1. old BEV KIAD MÉRL " sheetId="4" r:id="rId4"/>
    <sheet name="2.mell 2. old " sheetId="5" r:id="rId5"/>
    <sheet name="3.sz.mell. BERUH" sheetId="6" r:id="rId6"/>
    <sheet name="4.sz.mell. FELÚJ" sheetId="7" r:id="rId7"/>
    <sheet name="5. sz. mell.EU tám " sheetId="8" r:id="rId8"/>
    <sheet name="6.mell 1 old" sheetId="9" r:id="rId9"/>
    <sheet name="6.mell 2 old" sheetId="10" r:id="rId10"/>
    <sheet name="7. mell 1 old VAGYONKIMUT" sheetId="11" r:id="rId11"/>
    <sheet name="7. mell 2 old " sheetId="12" r:id="rId12"/>
    <sheet name="7. mell 3 old " sheetId="13" r:id="rId13"/>
    <sheet name="7. mell 4 old " sheetId="14" r:id="rId14"/>
    <sheet name="8. mell.Többéves kihat (2)" sheetId="15" r:id="rId15"/>
    <sheet name="9. mell pénzeszköz vált" sheetId="16" r:id="rId16"/>
    <sheet name="10.sz. mell. - Maradványkimut." sheetId="17" r:id="rId17"/>
    <sheet name="11.sz. mell - Eredménykimut." sheetId="18" r:id="rId18"/>
    <sheet name="12.sz. mell. - Létszámkeret" sheetId="19" r:id="rId19"/>
    <sheet name="13.sz. mell. - Közfoglalk." sheetId="20" r:id="rId20"/>
    <sheet name="14.sz. mell.-Óvoda" sheetId="21" r:id="rId21"/>
  </sheets>
  <externalReferences>
    <externalReference r:id="rId24"/>
  </externalReferences>
  <definedNames>
    <definedName name="_ftn1_13">'7. mell 3 old '!$A$29</definedName>
    <definedName name="_ftnref1_13">'7. mell 3 old '!$A$20</definedName>
    <definedName name="_xlnm.Print_Titles" localSheetId="8">'6.mell 1 old'!$2:$7</definedName>
    <definedName name="_xlnm.Print_Titles" localSheetId="9">'6.mell 2 old'!$1:$6</definedName>
    <definedName name="_xlnm.Print_Titles" localSheetId="10">'7. mell 1 old VAGYONKIMUT'!$5:$9</definedName>
    <definedName name="_xlnm.Print_Area" localSheetId="2">'1 mell kvetési pü mérleg 3. old'!$A$1:$E$145</definedName>
    <definedName name="_xlnm.Print_Area" localSheetId="1">'1.mell kvetési pü mérleg 2. old'!$A$1:$E$151</definedName>
    <definedName name="_xlnm.Print_Area" localSheetId="0">'1.mell.kvetési, pü mérleg 1.old'!$A$1:$E$155</definedName>
    <definedName name="_xlnm.Print_Area" localSheetId="3">'2.mell. 1. old BEV KIAD MÉRL '!$A$1:$J$32</definedName>
    <definedName name="_xlnm.Print_Area" localSheetId="5">'3.sz.mell. BERUH'!$A$1:$J$32</definedName>
    <definedName name="_xlnm.Print_Area" localSheetId="6">'4.sz.mell. FELÚJ'!$A$1:$I$29</definedName>
    <definedName name="_xlnm.Print_Area" localSheetId="10">'7. mell 1 old VAGYONKIMUT'!$A$1:$D$71</definedName>
    <definedName name="_xlnm.Print_Area" localSheetId="12">'7. mell 3 old '!$A$1:$D$41</definedName>
  </definedNames>
  <calcPr fullCalcOnLoad="1"/>
</workbook>
</file>

<file path=xl/sharedStrings.xml><?xml version="1.0" encoding="utf-8"?>
<sst xmlns="http://schemas.openxmlformats.org/spreadsheetml/2006/main" count="2391" uniqueCount="781">
  <si>
    <t>B E V É T E L E K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</si>
  <si>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</si>
  <si>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</si>
  <si>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</si>
  <si>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</si>
  <si>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</si>
  <si>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</si>
  <si>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</si>
  <si>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</si>
  <si>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</si>
  <si>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</si>
  <si>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</si>
  <si>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</si>
  <si>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</si>
  <si>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</si>
  <si>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</si>
  <si>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</si>
  <si>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</si>
  <si>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</si>
  <si>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</si>
  <si>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</si>
  <si>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</si>
  <si>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</si>
  <si>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</si>
  <si>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</si>
  <si>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</si>
  <si>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</si>
  <si>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</si>
  <si>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</si>
  <si>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</si>
  <si>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</si>
  <si>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</si>
  <si>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</si>
  <si>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</si>
  <si>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</si>
  <si>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</si>
  <si>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</si>
  <si>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</si>
  <si>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</si>
  <si>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</si>
  <si>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</si>
  <si>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</si>
  <si>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</si>
  <si>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</si>
  <si>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</si>
  <si>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</si>
  <si>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</si>
  <si>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</si>
  <si>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</si>
  <si>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</si>
  <si>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</si>
  <si>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</si>
  <si>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</si>
  <si>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</si>
  <si>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</si>
  <si>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</si>
  <si>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</si>
  <si>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</si>
  <si>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</si>
  <si>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</si>
  <si>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</si>
  <si>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</si>
  <si>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</si>
  <si>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</si>
  <si>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</si>
  <si>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</si>
  <si>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</si>
  <si>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</si>
  <si>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</si>
  <si>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</si>
  <si>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</si>
  <si>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</si>
  <si>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</si>
  <si>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</si>
  <si>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</si>
  <si>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</si>
  <si>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</si>
  <si>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</si>
  <si>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</si>
  <si>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</si>
  <si>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</si>
  <si>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</si>
  <si>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</si>
  <si>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</si>
  <si>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</si>
  <si>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</si>
  <si>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</si>
  <si>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</si>
  <si>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</si>
  <si>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</si>
  <si>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</si>
  <si>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</si>
  <si>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</si>
  <si>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</si>
  <si>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</si>
  <si>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</si>
  <si>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</si>
  <si>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</si>
  <si>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</si>
  <si>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</si>
  <si>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</si>
  <si>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</si>
  <si>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</si>
  <si>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</si>
  <si>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</si>
  <si>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</si>
  <si>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</si>
  <si>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</si>
  <si>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</si>
  <si>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</si>
  <si>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</si>
  <si>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</si>
  <si>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</si>
  <si>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</si>
  <si>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</si>
  <si>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</si>
  <si>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</si>
  <si>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</si>
  <si>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</si>
  <si>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</si>
  <si>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</si>
  <si>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</si>
  <si>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</si>
  <si>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</si>
  <si>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</si>
  <si>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</si>
  <si>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</si>
  <si>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</si>
  <si>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</si>
  <si>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</si>
  <si>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</si>
  <si>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</si>
  <si>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</si>
  <si>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</si>
  <si>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</si>
  <si>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</si>
  <si>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</si>
  <si>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</si>
  <si>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</si>
  <si>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</si>
  <si>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</si>
  <si>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</si>
  <si>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</si>
  <si>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</si>
  <si>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</si>
  <si>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</si>
  <si>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</si>
  <si>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</si>
  <si>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</si>
  <si>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</si>
  <si>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</si>
  <si>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</si>
  <si>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</si>
  <si>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</si>
  <si>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</si>
  <si>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</si>
  <si>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</si>
  <si>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</si>
  <si>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</si>
  <si>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</si>
  <si>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</si>
  <si>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</si>
  <si>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</si>
  <si>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</si>
  <si>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</si>
  <si>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</si>
  <si>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</si>
  <si>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</si>
  <si>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</si>
  <si>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</si>
  <si>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</si>
  <si>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</si>
  <si>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</si>
  <si>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</si>
  <si>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</si>
  <si>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</si>
  <si>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</si>
  <si>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</si>
  <si>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</si>
  <si>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</si>
  <si>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</si>
  <si>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</si>
  <si>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</si>
  <si>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</si>
  <si>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</si>
  <si>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</si>
  <si>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</si>
  <si>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</si>
  <si>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</si>
  <si>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</si>
  <si>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</si>
  <si>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</si>
  <si>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</si>
  <si>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</si>
  <si>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</si>
  <si>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</si>
  <si>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</si>
  <si>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</si>
  <si>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</si>
  <si>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</si>
  <si>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</si>
  <si>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</si>
  <si>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</si>
  <si>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</si>
  <si>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</si>
  <si>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</si>
  <si>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</si>
  <si>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</si>
  <si>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</si>
  <si>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</si>
  <si>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</si>
  <si>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</si>
  <si>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</si>
  <si>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</si>
  <si>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</si>
  <si>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</si>
  <si>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</si>
  <si>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</si>
  <si>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</si>
  <si>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</si>
  <si>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</si>
  <si>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</si>
  <si>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</si>
  <si>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</si>
  <si>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</si>
  <si>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</si>
  <si>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</si>
  <si>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</si>
  <si>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</si>
  <si>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</si>
  <si>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</si>
  <si>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</si>
  <si>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</si>
  <si>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</si>
  <si>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</si>
  <si>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</si>
  <si>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</si>
  <si>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</si>
  <si>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</si>
  <si>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</si>
  <si>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</si>
  <si>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</si>
  <si>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</si>
  <si>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</si>
  <si>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</si>
  <si>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</si>
  <si>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</si>
  <si>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</si>
  <si>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</si>
  <si>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F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</si>
  <si>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</si>
  <si>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</si>
  <si>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</si>
  <si>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r>
      <t xml:space="preserve">Működési költségvetés kiadásai </t>
    </r>
    <r>
      <rPr>
        <sz val="8"/>
        <rFont val="Times New Roman CE"/>
        <family val="1"/>
      </rPr>
      <t>(1.1+…+1.5.)</t>
    </r>
  </si>
  <si>
    <r>
      <t xml:space="preserve">Felhalmozási költségvetés kiadásai </t>
    </r>
    <r>
      <rPr>
        <sz val="8"/>
        <rFont val="Times New Roman CE"/>
        <family val="1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</si>
  <si>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</si>
  <si>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</si>
  <si>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</si>
  <si>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</si>
  <si>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</si>
  <si>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</si>
  <si>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</si>
  <si>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</si>
  <si>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>Pénzügyi lízing kiadásai</t>
  </si>
  <si>
    <t>Külföldi finanszírozás kiadásai (8.1. + … + 8.4.)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</si>
  <si>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</si>
  <si>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</si>
  <si>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</si>
  <si>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</si>
  <si>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</si>
  <si>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</si>
  <si>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</si>
  <si>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</si>
  <si>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</si>
  <si>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</si>
  <si>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</si>
  <si>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</si>
  <si>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</si>
  <si>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</si>
  <si>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</si>
  <si>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</si>
  <si>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</si>
  <si>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</si>
  <si>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</si>
  <si>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</si>
  <si>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</si>
  <si>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</si>
  <si>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</si>
  <si>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</si>
  <si>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</si>
  <si>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</si>
  <si>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</si>
  <si>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</si>
  <si>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</si>
  <si>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</si>
  <si>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</si>
  <si>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</si>
  <si>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</si>
  <si>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</si>
  <si>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</si>
  <si>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</si>
  <si>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</si>
  <si>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</si>
  <si>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</si>
  <si>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</si>
  <si>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</si>
  <si>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</si>
  <si>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</si>
  <si>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</si>
  <si>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</si>
  <si>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</si>
  <si>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</si>
  <si>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</si>
  <si>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</si>
  <si>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</si>
  <si>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</si>
  <si>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</si>
  <si>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</si>
  <si>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</si>
  <si>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</si>
  <si>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</si>
  <si>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</si>
  <si>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</si>
  <si>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</si>
  <si>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</si>
  <si>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</si>
  <si>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</si>
  <si>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</si>
  <si>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</si>
  <si>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</si>
  <si>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</si>
  <si>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</si>
  <si>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</si>
  <si>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</si>
  <si>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</si>
  <si>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</si>
  <si>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</si>
  <si>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</si>
  <si>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</si>
  <si>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</si>
  <si>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</si>
  <si>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</si>
  <si>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</si>
  <si>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</si>
  <si>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</si>
  <si>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</si>
  <si>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</si>
  <si>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</si>
  <si>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</si>
  <si>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</si>
  <si>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</si>
  <si>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</si>
  <si>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</si>
  <si>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</si>
  <si>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</si>
  <si>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</si>
  <si>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</si>
  <si>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</si>
  <si>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</si>
  <si>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ÖSSZESEN:</t>
  </si>
  <si>
    <t>Felújítás  megnevezése</t>
  </si>
  <si>
    <t>EU-s projekt neve, azonosítója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</si>
  <si>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</si>
  <si>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</si>
  <si>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</si>
  <si>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</si>
  <si>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</si>
  <si>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</si>
  <si>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</si>
  <si>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</si>
  <si>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</si>
  <si>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</si>
  <si>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</si>
  <si>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</si>
  <si>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</si>
  <si>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</si>
  <si>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</si>
  <si>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</si>
  <si>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</si>
  <si>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</si>
  <si>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</si>
  <si>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</si>
  <si>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</si>
  <si>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</si>
  <si>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</si>
  <si>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</si>
  <si>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</si>
  <si>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</si>
  <si>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</si>
  <si>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</si>
  <si>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</si>
  <si>
    <t xml:space="preserve"> </t>
  </si>
  <si>
    <t>Önkormányzat</t>
  </si>
  <si>
    <t>Feladat
megnevezése</t>
  </si>
  <si>
    <t>Összes bevétel, kiadás</t>
  </si>
  <si>
    <t>Száma</t>
  </si>
  <si>
    <t>Előirányzat-csoport, kiemelt előirányzat 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</si>
  <si>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</si>
  <si>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</si>
  <si>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</si>
  <si>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</si>
  <si>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</si>
  <si>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</si>
  <si>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</si>
  <si>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</si>
  <si>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Éves engedélyezett létszám előirányzat (fő)</t>
  </si>
  <si>
    <t>Közfoglalkoztatottak létszáma (fő)</t>
  </si>
  <si>
    <t xml:space="preserve">Kötelező feladatok </t>
  </si>
  <si>
    <t>Éves engedélyezett létszám előirányzat  (fő)</t>
  </si>
  <si>
    <t>ESZKÖZÖK</t>
  </si>
  <si>
    <t>Sorszám</t>
  </si>
  <si>
    <t>Bruttó</t>
  </si>
  <si>
    <t>Könyv szerinti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</si>
  <si>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</si>
  <si>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</si>
  <si>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</si>
  <si>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</si>
  <si>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</si>
  <si>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</si>
  <si>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</si>
  <si>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</si>
  <si>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</si>
  <si>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</si>
  <si>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</si>
  <si>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</si>
  <si>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</si>
  <si>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</si>
  <si>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</si>
  <si>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</si>
  <si>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</si>
  <si>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</si>
  <si>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</si>
  <si>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</si>
  <si>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</si>
  <si>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</si>
  <si>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</si>
  <si>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</si>
  <si>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</si>
  <si>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</si>
  <si>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</si>
  <si>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</si>
  <si>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</si>
  <si>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</si>
  <si>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</si>
  <si>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</si>
  <si>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</si>
  <si>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</si>
  <si>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</si>
  <si>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</si>
  <si>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</si>
  <si>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</si>
  <si>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</si>
  <si>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</si>
  <si>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</si>
  <si>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</si>
  <si>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</si>
  <si>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</si>
  <si>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</si>
  <si>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</si>
  <si>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</si>
  <si>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</si>
  <si>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</si>
  <si>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</si>
  <si>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</si>
  <si>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</si>
  <si>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</si>
  <si>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</si>
  <si>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</si>
  <si>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</si>
  <si>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</si>
  <si>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</si>
  <si>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</si>
  <si>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</si>
  <si>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</si>
  <si>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</si>
  <si>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</si>
  <si>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</si>
  <si>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</si>
  <si>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</si>
  <si>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</si>
  <si>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</si>
  <si>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</si>
  <si>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</si>
  <si>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</si>
  <si>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</si>
  <si>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</si>
  <si>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</si>
  <si>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</si>
  <si>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</si>
  <si>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</si>
  <si>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</si>
  <si>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</si>
  <si>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</si>
  <si>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</si>
  <si>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</si>
  <si>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</si>
  <si>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</si>
  <si>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</si>
  <si>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</si>
  <si>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</si>
  <si>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</si>
  <si>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</si>
  <si>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</si>
  <si>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</si>
  <si>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</si>
  <si>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</si>
  <si>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</si>
  <si>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</si>
  <si>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</si>
  <si>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</si>
  <si>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</si>
  <si>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</si>
  <si>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</si>
  <si>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</si>
  <si>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</si>
  <si>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</si>
  <si>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</si>
  <si>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</si>
  <si>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</si>
  <si>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</si>
  <si>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</si>
  <si>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</si>
  <si>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</si>
  <si>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</si>
  <si>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</si>
  <si>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</si>
  <si>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</si>
  <si>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</si>
  <si>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</si>
  <si>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</si>
  <si>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</si>
  <si>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</si>
  <si>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</si>
  <si>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</si>
  <si>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</si>
  <si>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</si>
  <si>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</si>
  <si>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</si>
  <si>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</si>
  <si>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</si>
  <si>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</si>
  <si>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</si>
  <si>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</si>
  <si>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</si>
  <si>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</si>
  <si>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</si>
  <si>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</si>
  <si>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</si>
  <si>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</si>
  <si>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</si>
  <si>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</si>
  <si>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</si>
  <si>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</si>
  <si>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</si>
  <si>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</si>
  <si>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</si>
  <si>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</si>
  <si>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</si>
  <si>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</si>
  <si>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</si>
  <si>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</si>
  <si>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</si>
  <si>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</si>
  <si>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</si>
  <si>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</si>
  <si>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</si>
  <si>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</si>
  <si>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</si>
  <si>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</si>
  <si>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</si>
  <si>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</si>
  <si>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</si>
  <si>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</si>
  <si>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</si>
  <si>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</si>
  <si>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</si>
  <si>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</si>
  <si>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</si>
  <si>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</si>
  <si>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</si>
  <si>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</si>
  <si>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</si>
  <si>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</si>
  <si>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</si>
  <si>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</si>
  <si>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PÉNZESZKÖZÖK VÁLTOZÁSÁNAK LEVEZETÉSE</t>
  </si>
  <si>
    <t>Sor-szám</t>
  </si>
  <si>
    <t>Összeg  ( E Ft )</t>
  </si>
  <si>
    <t> Bankszámlák egyenlege</t>
  </si>
  <si>
    <t> Pénztárak és betétkönyvek egyenlege</t>
  </si>
  <si>
    <t>Bevételek   ( + )</t>
  </si>
  <si>
    <t>Kiadások    ( - )</t>
  </si>
  <si>
    <t>Összeg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</si>
  <si>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</si>
  <si>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</si>
  <si>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</si>
  <si>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</si>
  <si>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</si>
  <si>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</si>
  <si>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</si>
  <si>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</si>
  <si>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</si>
  <si>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</si>
  <si>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</si>
  <si>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</si>
  <si>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</si>
  <si>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</si>
  <si>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</si>
  <si>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</si>
  <si>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</si>
  <si>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</si>
  <si>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</si>
  <si>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Előző időszak</t>
  </si>
  <si>
    <t>Módosítások</t>
  </si>
  <si>
    <t>Tárgyi időszak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</si>
  <si>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</si>
  <si>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</si>
  <si>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</si>
  <si>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</si>
  <si>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</si>
  <si>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</si>
  <si>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</si>
  <si>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</si>
  <si>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</si>
  <si>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</si>
  <si>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</si>
  <si>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</si>
  <si>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</si>
  <si>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</si>
  <si>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</si>
  <si>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</si>
  <si>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</si>
  <si>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</si>
  <si>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</si>
  <si>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</si>
  <si>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</si>
  <si>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</si>
  <si>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</si>
  <si>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</si>
  <si>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</si>
  <si>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</si>
  <si>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</si>
  <si>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</si>
  <si>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</si>
  <si>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</si>
  <si>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</si>
  <si>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</si>
  <si>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</si>
  <si>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</si>
  <si>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</si>
  <si>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</si>
  <si>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</si>
  <si>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</si>
  <si>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</si>
  <si>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</si>
  <si>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 xml:space="preserve">  </t>
  </si>
  <si>
    <t>munkajogi</t>
  </si>
  <si>
    <t>statisztikai</t>
  </si>
  <si>
    <t>Önkormányzat egyéb</t>
  </si>
  <si>
    <t>Önkormányzat közfoglalkoztatott</t>
  </si>
  <si>
    <t>ezer Ft</t>
  </si>
  <si>
    <t>BEVÉTELEK</t>
  </si>
  <si>
    <t>Árukészlet értékesítés</t>
  </si>
  <si>
    <t>KIADÁSOK</t>
  </si>
  <si>
    <t>041233 Hosszú időtartamú közfoglalkoztatás</t>
  </si>
  <si>
    <t>Munkaadókat terhelő járulékok</t>
  </si>
  <si>
    <t>Dologi juttatások</t>
  </si>
  <si>
    <t>Felhalmozási kiadások</t>
  </si>
  <si>
    <t>Közfoglalkoztatás 2015. évi bevételei, kiadásai</t>
  </si>
  <si>
    <t>Felhalmozás c. bevételek</t>
  </si>
  <si>
    <t>Felhalm.c.pe átadás</t>
  </si>
  <si>
    <t>tel</t>
  </si>
  <si>
    <t>VAGYONKIMUTATÁS</t>
  </si>
  <si>
    <t>az érték nélkül nyilvántartott eszközökről</t>
  </si>
  <si>
    <t xml:space="preserve">a könyvviteli mérlegben értékkel szereplő eszközökről </t>
  </si>
  <si>
    <t>Önjáró öntöző</t>
  </si>
  <si>
    <t>-</t>
  </si>
  <si>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Felújítás</t>
    </r>
  </si>
  <si>
    <t>Beruházás</t>
  </si>
  <si>
    <t>Záró pénzkészlet</t>
  </si>
  <si>
    <t xml:space="preserve">Pénzkészlet </t>
  </si>
  <si>
    <t>Felhasználás 2014. XII.31-ig</t>
  </si>
  <si>
    <t>2016. évi</t>
  </si>
  <si>
    <t>Központi irányítószervi támogatás:</t>
  </si>
  <si>
    <t>Működési célú kiadások ÁHT-n belülre</t>
  </si>
  <si>
    <t>Központi irányítószervi támogatás kiadásai</t>
  </si>
  <si>
    <t>Visszatérítendő támogatások kiadásai ÁHT-n kívülre</t>
  </si>
  <si>
    <t>Rakodógép (használt)</t>
  </si>
  <si>
    <t>Rugós kapa lándzsával</t>
  </si>
  <si>
    <t>Tárgyi eszköz beszerzések  (200 ezer alatti)</t>
  </si>
  <si>
    <t>Antivírus licensz</t>
  </si>
  <si>
    <t>Táblatörzskönyv</t>
  </si>
  <si>
    <t>Aljnövényzet tisztító</t>
  </si>
  <si>
    <t>Kukorica vetőgép</t>
  </si>
  <si>
    <t>Bontott acél fóliasátor-váz</t>
  </si>
  <si>
    <t>Wilo szivattyú</t>
  </si>
  <si>
    <t>Hendi digitális mérleg (2 db)</t>
  </si>
  <si>
    <t>Samsung Galaxi J3 black (polgármester)</t>
  </si>
  <si>
    <t>Spiedel gyümölcsdaráló</t>
  </si>
  <si>
    <t>Inox tartály 500 literes  (csappal)</t>
  </si>
  <si>
    <t>Tömlős úszófedél garnitúra</t>
  </si>
  <si>
    <t>Bag-in-boksz töltőegység</t>
  </si>
  <si>
    <t>Kerítéselem (folyamatos beruh.)</t>
  </si>
  <si>
    <t>Tárgyi eszköz beszerzések (200 ezer alatti)</t>
  </si>
  <si>
    <t>Tárgyi eszköz beszerzések  (200 ezer feletti) óvoda konyha berend.</t>
  </si>
  <si>
    <t>Hűtőkamra</t>
  </si>
  <si>
    <t>Tojótyúkok</t>
  </si>
  <si>
    <t xml:space="preserve">Betonkeverő </t>
  </si>
  <si>
    <t>2016</t>
  </si>
  <si>
    <t>2016. évi módosított előirányzat</t>
  </si>
  <si>
    <t>2016. évi teljesítés</t>
  </si>
  <si>
    <t>Összes teljesítés 2016. dec. 31-ig</t>
  </si>
  <si>
    <t>Tároló felújítás (1 negyedév)</t>
  </si>
  <si>
    <t>Üvegház világítás</t>
  </si>
  <si>
    <t>Sportöltöző felújítás (2 negyedév)</t>
  </si>
  <si>
    <t>Tároló felújítás (2 negyedév)</t>
  </si>
  <si>
    <t>Óvoda konyha felújítás költségei</t>
  </si>
  <si>
    <t>Folyamatban lévő felújítások költségei</t>
  </si>
  <si>
    <t>Sportöltöző felújítás (3 negyedév)</t>
  </si>
  <si>
    <t>Tároló felújítása (építési munkák)</t>
  </si>
  <si>
    <r>
      <t xml:space="preserve">                                                        Felpéc Önkormányzat 2016. évi zárszámadás                                                   </t>
    </r>
    <r>
      <rPr>
        <b/>
        <sz val="12"/>
        <color indexed="9"/>
        <rFont val="Times New Roman CE"/>
        <family val="1"/>
      </rPr>
      <t>bbbbbbbbbbbbbbbbbbbbbbbbbbb</t>
    </r>
    <r>
      <rPr>
        <b/>
        <sz val="12"/>
        <rFont val="Times New Roman CE"/>
        <family val="1"/>
      </rPr>
      <t>bevételek és kiadások kiemelt előirányzatonként</t>
    </r>
  </si>
  <si>
    <t>2016.eredeti előirányzat</t>
  </si>
  <si>
    <t>2016. módosított előirányzat</t>
  </si>
  <si>
    <t>2016. teljesítés</t>
  </si>
  <si>
    <t>7.6.</t>
  </si>
  <si>
    <t>Központi irányítószervi támogatás</t>
  </si>
  <si>
    <t>MARADVÁNYKIMUTATÁS 2016.</t>
  </si>
  <si>
    <t>2016.</t>
  </si>
  <si>
    <t>VAGYONKIMUTATÁS  a függő követelésekről és kötelezettségekről a biztos (jövőbeni) követelésekről 2016.</t>
  </si>
  <si>
    <t>2020 után</t>
  </si>
  <si>
    <t>EREDMÉNYKIMUTATÁS 2016.</t>
  </si>
  <si>
    <t>09 Különféle egyéb eredményszemléletű bevételek</t>
  </si>
  <si>
    <t>08 Felhalmozás célú támogatások eredményszemléletű bevételei</t>
  </si>
  <si>
    <t>Az önkormányzat létszámkerete 2016.</t>
  </si>
  <si>
    <t>041237 Hosszú időtartamú közfolgalkoztatás</t>
  </si>
  <si>
    <t>Működési c. bevételek</t>
  </si>
  <si>
    <t>Működési c. kiadások</t>
  </si>
  <si>
    <t>Költségvetési szerv megnevezése</t>
  </si>
  <si>
    <t>FELPÉCI MESEVILÁG ÓVODA</t>
  </si>
  <si>
    <t>Feladat megnevezése</t>
  </si>
  <si>
    <t>Kötelező feladatok bevételei, kiadásai</t>
  </si>
  <si>
    <t>Előirányzat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</si>
  <si>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</si>
  <si>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</si>
  <si>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</si>
  <si>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</si>
  <si>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</si>
  <si>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</si>
  <si>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</si>
  <si>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</si>
  <si>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</si>
  <si>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</si>
  <si>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</si>
  <si>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</si>
  <si>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</si>
  <si>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</si>
  <si>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</si>
  <si>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</si>
  <si>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</si>
  <si>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</si>
  <si>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</si>
  <si>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</si>
  <si>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</si>
  <si>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</si>
  <si>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</si>
  <si>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</si>
  <si>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</si>
  <si>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9. melléklet a 3/2017.(V.24.) önkormányzati rendelethez</t>
  </si>
  <si>
    <t>8. melléklet a 3/2017.(V.24.) önkormányzati rendelethez</t>
  </si>
  <si>
    <t>5. melléklet a 3/2017.(V.24.) önkormányzati rendelethez</t>
  </si>
  <si>
    <t>4. melléklet a 3/2017.(V.24.) önkormányzati rendelethez</t>
  </si>
  <si>
    <t>3. melléklet a 3/2017.(V.24.) önkormányzati rendelethez</t>
  </si>
  <si>
    <t>2. melléklet a 3/2017.(V.24.) önkormányzati rendelethez</t>
  </si>
  <si>
    <t>Felpéc Község Önkormányzata
2016. ÉVI ZÁRSZÁMADÁSÁNAK PÉNZÜGYI MÉRLEGE</t>
  </si>
  <si>
    <t xml:space="preserve">                               </t>
  </si>
  <si>
    <t xml:space="preserve">                                                                                                 1. mellékelet a 3/2017.(V.24.) önkormányzati rendelethez                                                                                                                                           </t>
  </si>
  <si>
    <t xml:space="preserve">                            felújítási kiadások előirányzata felújításonként</t>
  </si>
  <si>
    <t>6. melléklet a 3/2017. (V. 24.) önkormányzati rendelethez</t>
  </si>
  <si>
    <t xml:space="preserve">                                                                    VAGYONKIMUTATÁS</t>
  </si>
  <si>
    <t>7. melléklet a 3/2017(V.24.) önkormányzati rendelethez</t>
  </si>
  <si>
    <t xml:space="preserve">                                                   14. melléklet a 3/2017.(V.24.)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</si>
</sst>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_F_t_-;\-* #,##0.00\ _F_t_-;_-* \-??\ _F_t_-;_-@_-"/>
    <numFmt numFmtId="173" formatCode="#,###"/>
    <numFmt numFmtId="174" formatCode="#,##0.0"/>
    <numFmt numFmtId="175" formatCode="mmm\ d/"/>
    <numFmt numFmtId="176" formatCode="00"/>
    <numFmt numFmtId="177" formatCode="#,###__;\-#,###__"/>
    <numFmt numFmtId="178" formatCode="#,###\ _F_t;\-#,###\ _F_t"/>
    <numFmt numFmtId="179" formatCode="#,###__"/>
    <numFmt numFmtId="180" formatCode="&quot;Igen&quot;;&quot;Igen&quot;;&quot;Nem&quot;"/>
    <numFmt numFmtId="181" formatCode="&quot;Igaz&quot;;&quot;Igaz&quot;;&quot;Hamis&quot;"/>
    <numFmt numFmtId="182" formatCode="&quot;Be&quot;;&quot;Be&quot;;&quot;Ki&quot;"/>
  </numFmts>
  <fonts count="63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sz val="12"/>
      <color indexed="9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Times New Roman"/>
      <family val="1"/>
    </font>
    <font>
      <b/>
      <u val="double"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0"/>
      <color indexed="63"/>
      <name val="Arial"/>
      <family val="2"/>
    </font>
    <font>
      <sz val="8"/>
      <color indexed="10"/>
      <name val="Times New Roman CE"/>
      <family val="1"/>
    </font>
    <font>
      <b/>
      <sz val="9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lightHorizontal"/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2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1" fillId="0" borderId="0" applyFill="0" applyBorder="0" applyAlignment="0" applyProtection="0"/>
  </cellStyleXfs>
  <cellXfs count="749">
    <xf numFmtId="0" fontId="0" fillId="0" borderId="0" xfId="0" applyAlignment="1">
      <alignment/>
    </xf>
    <xf numFmtId="0" fontId="17" fillId="0" borderId="0" xfId="58" applyFont="1" applyFill="1" applyProtection="1">
      <alignment/>
      <protection/>
    </xf>
    <xf numFmtId="0" fontId="17" fillId="0" borderId="0" xfId="58" applyFont="1" applyFill="1" applyAlignment="1" applyProtection="1">
      <alignment horizontal="right" vertical="center" indent="1"/>
      <protection/>
    </xf>
    <xf numFmtId="0" fontId="17" fillId="0" borderId="0" xfId="58" applyFill="1" applyProtection="1">
      <alignment/>
      <protection/>
    </xf>
    <xf numFmtId="173" fontId="24" fillId="0" borderId="10" xfId="58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6" fillId="0" borderId="11" xfId="58" applyFont="1" applyFill="1" applyBorder="1" applyAlignment="1" applyProtection="1">
      <alignment horizontal="center" vertical="center" wrapText="1"/>
      <protection/>
    </xf>
    <xf numFmtId="0" fontId="26" fillId="0" borderId="12" xfId="58" applyFont="1" applyFill="1" applyBorder="1" applyAlignment="1" applyProtection="1">
      <alignment horizontal="center" vertical="center" wrapText="1"/>
      <protection/>
    </xf>
    <xf numFmtId="0" fontId="27" fillId="0" borderId="13" xfId="58" applyFont="1" applyFill="1" applyBorder="1" applyAlignment="1" applyProtection="1">
      <alignment horizontal="center" vertical="center" wrapText="1"/>
      <protection/>
    </xf>
    <xf numFmtId="0" fontId="27" fillId="0" borderId="14" xfId="58" applyFont="1" applyFill="1" applyBorder="1" applyAlignment="1" applyProtection="1">
      <alignment horizontal="center" vertical="center" wrapText="1"/>
      <protection/>
    </xf>
    <xf numFmtId="0" fontId="27" fillId="0" borderId="15" xfId="58" applyFont="1" applyFill="1" applyBorder="1" applyAlignment="1" applyProtection="1">
      <alignment horizontal="center" vertical="center" wrapText="1"/>
      <protection/>
    </xf>
    <xf numFmtId="0" fontId="28" fillId="0" borderId="0" xfId="58" applyFont="1" applyFill="1" applyProtection="1">
      <alignment/>
      <protection/>
    </xf>
    <xf numFmtId="0" fontId="27" fillId="0" borderId="13" xfId="58" applyFont="1" applyFill="1" applyBorder="1" applyAlignment="1" applyProtection="1">
      <alignment horizontal="left" vertical="center" wrapText="1" indent="1"/>
      <protection/>
    </xf>
    <xf numFmtId="0" fontId="27" fillId="0" borderId="14" xfId="58" applyFont="1" applyFill="1" applyBorder="1" applyAlignment="1" applyProtection="1">
      <alignment horizontal="left" vertical="center" wrapText="1" indent="1"/>
      <protection/>
    </xf>
    <xf numFmtId="0" fontId="0" fillId="0" borderId="0" xfId="58" applyFont="1" applyFill="1" applyProtection="1">
      <alignment/>
      <protection/>
    </xf>
    <xf numFmtId="49" fontId="28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17" xfId="0" applyFont="1" applyBorder="1" applyAlignment="1" applyProtection="1">
      <alignment horizontal="left" wrapText="1" indent="1"/>
      <protection/>
    </xf>
    <xf numFmtId="49" fontId="28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19" xfId="0" applyFont="1" applyBorder="1" applyAlignment="1" applyProtection="1">
      <alignment horizontal="left" wrapText="1" indent="1"/>
      <protection/>
    </xf>
    <xf numFmtId="49" fontId="28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0" applyFont="1" applyBorder="1" applyAlignment="1" applyProtection="1">
      <alignment horizontal="left" wrapText="1" indent="1"/>
      <protection/>
    </xf>
    <xf numFmtId="0" fontId="30" fillId="0" borderId="14" xfId="0" applyFont="1" applyBorder="1" applyAlignment="1" applyProtection="1">
      <alignment horizontal="left" vertical="center" wrapText="1" indent="1"/>
      <protection/>
    </xf>
    <xf numFmtId="0" fontId="29" fillId="0" borderId="21" xfId="0" applyFont="1" applyBorder="1" applyAlignment="1" applyProtection="1">
      <alignment horizontal="left" vertical="center" wrapText="1" indent="1"/>
      <protection/>
    </xf>
    <xf numFmtId="0" fontId="30" fillId="0" borderId="13" xfId="0" applyFont="1" applyBorder="1" applyAlignment="1" applyProtection="1">
      <alignment vertical="center" wrapText="1"/>
      <protection/>
    </xf>
    <xf numFmtId="0" fontId="29" fillId="0" borderId="21" xfId="0" applyFont="1" applyBorder="1" applyAlignment="1" applyProtection="1">
      <alignment vertical="center" wrapText="1"/>
      <protection/>
    </xf>
    <xf numFmtId="0" fontId="29" fillId="0" borderId="16" xfId="0" applyFont="1" applyBorder="1" applyAlignment="1" applyProtection="1">
      <alignment wrapText="1"/>
      <protection/>
    </xf>
    <xf numFmtId="0" fontId="29" fillId="0" borderId="18" xfId="0" applyFont="1" applyBorder="1" applyAlignment="1" applyProtection="1">
      <alignment wrapText="1"/>
      <protection/>
    </xf>
    <xf numFmtId="0" fontId="29" fillId="0" borderId="20" xfId="0" applyFont="1" applyBorder="1" applyAlignment="1" applyProtection="1">
      <alignment vertical="center" wrapText="1"/>
      <protection/>
    </xf>
    <xf numFmtId="0" fontId="30" fillId="0" borderId="14" xfId="0" applyFont="1" applyBorder="1" applyAlignment="1" applyProtection="1">
      <alignment vertical="center" wrapText="1"/>
      <protection/>
    </xf>
    <xf numFmtId="0" fontId="30" fillId="0" borderId="22" xfId="0" applyFont="1" applyBorder="1" applyAlignment="1" applyProtection="1">
      <alignment vertical="center" wrapText="1"/>
      <protection/>
    </xf>
    <xf numFmtId="0" fontId="30" fillId="0" borderId="23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73" fontId="26" fillId="0" borderId="0" xfId="58" applyNumberFormat="1" applyFont="1" applyFill="1" applyBorder="1" applyAlignment="1" applyProtection="1">
      <alignment horizontal="right" vertical="center" wrapText="1" indent="1"/>
      <protection/>
    </xf>
    <xf numFmtId="173" fontId="24" fillId="0" borderId="10" xfId="58" applyNumberFormat="1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17" fillId="0" borderId="0" xfId="58" applyFill="1" applyAlignment="1" applyProtection="1">
      <alignment/>
      <protection/>
    </xf>
    <xf numFmtId="0" fontId="27" fillId="0" borderId="24" xfId="58" applyFont="1" applyFill="1" applyBorder="1" applyAlignment="1" applyProtection="1">
      <alignment horizontal="center" vertical="center" wrapText="1"/>
      <protection/>
    </xf>
    <xf numFmtId="0" fontId="27" fillId="0" borderId="25" xfId="58" applyFont="1" applyFill="1" applyBorder="1" applyAlignment="1" applyProtection="1">
      <alignment horizontal="left" vertical="center" wrapText="1" indent="1"/>
      <protection/>
    </xf>
    <xf numFmtId="0" fontId="27" fillId="0" borderId="26" xfId="58" applyFont="1" applyFill="1" applyBorder="1" applyAlignment="1" applyProtection="1">
      <alignment vertical="center" wrapText="1"/>
      <protection/>
    </xf>
    <xf numFmtId="49" fontId="2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28" xfId="58" applyFont="1" applyFill="1" applyBorder="1" applyAlignment="1" applyProtection="1">
      <alignment horizontal="left" vertical="center" wrapText="1" indent="1"/>
      <protection/>
    </xf>
    <xf numFmtId="0" fontId="28" fillId="0" borderId="19" xfId="58" applyFont="1" applyFill="1" applyBorder="1" applyAlignment="1" applyProtection="1">
      <alignment horizontal="left" vertical="center" wrapText="1" indent="1"/>
      <protection/>
    </xf>
    <xf numFmtId="0" fontId="28" fillId="0" borderId="29" xfId="58" applyFont="1" applyFill="1" applyBorder="1" applyAlignment="1" applyProtection="1">
      <alignment horizontal="left" vertical="center" wrapText="1" indent="1"/>
      <protection/>
    </xf>
    <xf numFmtId="0" fontId="28" fillId="0" borderId="0" xfId="58" applyFont="1" applyFill="1" applyBorder="1" applyAlignment="1" applyProtection="1">
      <alignment horizontal="left" vertical="center" wrapText="1" indent="1"/>
      <protection/>
    </xf>
    <xf numFmtId="0" fontId="28" fillId="0" borderId="19" xfId="58" applyFont="1" applyFill="1" applyBorder="1" applyAlignment="1" applyProtection="1">
      <alignment horizontal="left" indent="6"/>
      <protection/>
    </xf>
    <xf numFmtId="0" fontId="28" fillId="0" borderId="19" xfId="58" applyFont="1" applyFill="1" applyBorder="1" applyAlignment="1" applyProtection="1">
      <alignment horizontal="left" vertical="center" wrapText="1" indent="6"/>
      <protection/>
    </xf>
    <xf numFmtId="49" fontId="28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21" xfId="58" applyFont="1" applyFill="1" applyBorder="1" applyAlignment="1" applyProtection="1">
      <alignment horizontal="left" vertical="center" wrapText="1" indent="6"/>
      <protection/>
    </xf>
    <xf numFmtId="49" fontId="28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11" xfId="58" applyFont="1" applyFill="1" applyBorder="1" applyAlignment="1" applyProtection="1">
      <alignment horizontal="left" vertical="center" wrapText="1" indent="6"/>
      <protection/>
    </xf>
    <xf numFmtId="0" fontId="27" fillId="0" borderId="14" xfId="58" applyFont="1" applyFill="1" applyBorder="1" applyAlignment="1" applyProtection="1">
      <alignment vertical="center" wrapText="1"/>
      <protection/>
    </xf>
    <xf numFmtId="0" fontId="28" fillId="0" borderId="21" xfId="58" applyFont="1" applyFill="1" applyBorder="1" applyAlignment="1" applyProtection="1">
      <alignment horizontal="left" vertical="center" wrapText="1" indent="1"/>
      <protection/>
    </xf>
    <xf numFmtId="0" fontId="29" fillId="0" borderId="19" xfId="0" applyFont="1" applyBorder="1" applyAlignment="1" applyProtection="1">
      <alignment horizontal="left" vertical="center" wrapText="1" indent="1"/>
      <protection/>
    </xf>
    <xf numFmtId="0" fontId="28" fillId="0" borderId="17" xfId="58" applyFont="1" applyFill="1" applyBorder="1" applyAlignment="1" applyProtection="1">
      <alignment horizontal="left" vertical="center" wrapText="1" indent="6"/>
      <protection/>
    </xf>
    <xf numFmtId="0" fontId="17" fillId="0" borderId="0" xfId="58" applyFill="1" applyAlignment="1" applyProtection="1">
      <alignment horizontal="left" vertical="center" indent="1"/>
      <protection/>
    </xf>
    <xf numFmtId="0" fontId="28" fillId="0" borderId="17" xfId="58" applyFont="1" applyFill="1" applyBorder="1" applyAlignment="1" applyProtection="1">
      <alignment horizontal="left" vertical="center" wrapText="1" indent="1"/>
      <protection/>
    </xf>
    <xf numFmtId="0" fontId="28" fillId="0" borderId="32" xfId="58" applyFont="1" applyFill="1" applyBorder="1" applyAlignment="1" applyProtection="1">
      <alignment horizontal="left" vertical="center" wrapText="1" indent="1"/>
      <protection/>
    </xf>
    <xf numFmtId="0" fontId="32" fillId="0" borderId="0" xfId="58" applyFont="1" applyFill="1" applyProtection="1">
      <alignment/>
      <protection/>
    </xf>
    <xf numFmtId="0" fontId="23" fillId="0" borderId="0" xfId="58" applyFont="1" applyFill="1" applyProtection="1">
      <alignment/>
      <protection/>
    </xf>
    <xf numFmtId="0" fontId="30" fillId="0" borderId="22" xfId="0" applyFont="1" applyBorder="1" applyAlignment="1" applyProtection="1">
      <alignment horizontal="left" vertical="center" wrapText="1" indent="1"/>
      <protection/>
    </xf>
    <xf numFmtId="0" fontId="31" fillId="0" borderId="23" xfId="0" applyFont="1" applyBorder="1" applyAlignment="1" applyProtection="1">
      <alignment horizontal="left" vertical="center" wrapText="1" indent="1"/>
      <protection/>
    </xf>
    <xf numFmtId="173" fontId="24" fillId="0" borderId="10" xfId="58" applyNumberFormat="1" applyFont="1" applyFill="1" applyBorder="1" applyAlignment="1" applyProtection="1">
      <alignment horizontal="left" vertical="center"/>
      <protection/>
    </xf>
    <xf numFmtId="0" fontId="27" fillId="0" borderId="14" xfId="58" applyFont="1" applyFill="1" applyBorder="1" applyAlignment="1" applyProtection="1">
      <alignment horizontal="left" vertical="center" wrapText="1"/>
      <protection/>
    </xf>
    <xf numFmtId="0" fontId="29" fillId="0" borderId="17" xfId="0" applyFont="1" applyBorder="1" applyAlignment="1" applyProtection="1">
      <alignment horizontal="left" vertical="center" wrapText="1"/>
      <protection/>
    </xf>
    <xf numFmtId="0" fontId="29" fillId="0" borderId="19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30" fillId="0" borderId="14" xfId="0" applyFont="1" applyBorder="1" applyAlignment="1" applyProtection="1">
      <alignment horizontal="left" vertical="center" wrapText="1"/>
      <protection/>
    </xf>
    <xf numFmtId="0" fontId="29" fillId="0" borderId="16" xfId="0" applyFont="1" applyBorder="1" applyAlignment="1" applyProtection="1">
      <alignment vertical="center" wrapText="1"/>
      <protection/>
    </xf>
    <xf numFmtId="0" fontId="29" fillId="0" borderId="18" xfId="0" applyFont="1" applyBorder="1" applyAlignment="1" applyProtection="1">
      <alignment vertical="center" wrapText="1"/>
      <protection/>
    </xf>
    <xf numFmtId="0" fontId="28" fillId="0" borderId="28" xfId="58" applyFont="1" applyFill="1" applyBorder="1" applyAlignment="1" applyProtection="1">
      <alignment horizontal="left" vertical="center" wrapText="1"/>
      <protection/>
    </xf>
    <xf numFmtId="0" fontId="28" fillId="0" borderId="19" xfId="58" applyFont="1" applyFill="1" applyBorder="1" applyAlignment="1" applyProtection="1">
      <alignment horizontal="left" vertical="center" wrapText="1"/>
      <protection/>
    </xf>
    <xf numFmtId="0" fontId="28" fillId="0" borderId="29" xfId="58" applyFont="1" applyFill="1" applyBorder="1" applyAlignment="1" applyProtection="1">
      <alignment horizontal="left" vertical="center" wrapText="1"/>
      <protection/>
    </xf>
    <xf numFmtId="0" fontId="28" fillId="0" borderId="0" xfId="58" applyFont="1" applyFill="1" applyBorder="1" applyAlignment="1" applyProtection="1">
      <alignment horizontal="left" vertical="center" wrapText="1"/>
      <protection/>
    </xf>
    <xf numFmtId="0" fontId="28" fillId="0" borderId="19" xfId="58" applyFont="1" applyFill="1" applyBorder="1" applyAlignment="1" applyProtection="1">
      <alignment horizontal="left" vertical="center"/>
      <protection/>
    </xf>
    <xf numFmtId="0" fontId="28" fillId="0" borderId="21" xfId="58" applyFont="1" applyFill="1" applyBorder="1" applyAlignment="1" applyProtection="1">
      <alignment horizontal="left" vertical="center" wrapText="1"/>
      <protection/>
    </xf>
    <xf numFmtId="0" fontId="28" fillId="0" borderId="11" xfId="58" applyFont="1" applyFill="1" applyBorder="1" applyAlignment="1" applyProtection="1">
      <alignment horizontal="left" vertical="center" wrapText="1"/>
      <protection/>
    </xf>
    <xf numFmtId="0" fontId="28" fillId="0" borderId="17" xfId="58" applyFont="1" applyFill="1" applyBorder="1" applyAlignment="1" applyProtection="1">
      <alignment horizontal="left" vertical="center" wrapText="1"/>
      <protection/>
    </xf>
    <xf numFmtId="0" fontId="28" fillId="0" borderId="32" xfId="58" applyFont="1" applyFill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173" fontId="0" fillId="0" borderId="0" xfId="0" applyNumberFormat="1" applyFill="1" applyAlignment="1" applyProtection="1">
      <alignment vertical="center" wrapText="1"/>
      <protection/>
    </xf>
    <xf numFmtId="173" fontId="0" fillId="0" borderId="0" xfId="0" applyNumberFormat="1" applyFill="1" applyAlignment="1" applyProtection="1">
      <alignment horizontal="center" vertical="center" wrapText="1"/>
      <protection/>
    </xf>
    <xf numFmtId="173" fontId="25" fillId="0" borderId="0" xfId="0" applyNumberFormat="1" applyFont="1" applyFill="1" applyAlignment="1" applyProtection="1">
      <alignment horizontal="right" vertical="center"/>
      <protection/>
    </xf>
    <xf numFmtId="173" fontId="26" fillId="0" borderId="13" xfId="0" applyNumberFormat="1" applyFont="1" applyFill="1" applyBorder="1" applyAlignment="1" applyProtection="1">
      <alignment horizontal="center" vertical="center" wrapText="1"/>
      <protection/>
    </xf>
    <xf numFmtId="173" fontId="26" fillId="0" borderId="14" xfId="0" applyNumberFormat="1" applyFont="1" applyFill="1" applyBorder="1" applyAlignment="1" applyProtection="1">
      <alignment horizontal="center" vertical="center" wrapText="1"/>
      <protection/>
    </xf>
    <xf numFmtId="173" fontId="26" fillId="0" borderId="33" xfId="0" applyNumberFormat="1" applyFont="1" applyFill="1" applyBorder="1" applyAlignment="1" applyProtection="1">
      <alignment horizontal="center" vertical="center" wrapText="1"/>
      <protection/>
    </xf>
    <xf numFmtId="173" fontId="26" fillId="0" borderId="24" xfId="0" applyNumberFormat="1" applyFont="1" applyFill="1" applyBorder="1" applyAlignment="1" applyProtection="1">
      <alignment horizontal="center" vertical="center" wrapText="1"/>
      <protection/>
    </xf>
    <xf numFmtId="173" fontId="34" fillId="0" borderId="0" xfId="0" applyNumberFormat="1" applyFont="1" applyFill="1" applyAlignment="1" applyProtection="1">
      <alignment horizontal="center" vertical="center" wrapText="1"/>
      <protection/>
    </xf>
    <xf numFmtId="173" fontId="27" fillId="0" borderId="34" xfId="0" applyNumberFormat="1" applyFont="1" applyFill="1" applyBorder="1" applyAlignment="1" applyProtection="1">
      <alignment horizontal="center" vertical="center" wrapText="1"/>
      <protection/>
    </xf>
    <xf numFmtId="173" fontId="27" fillId="0" borderId="13" xfId="0" applyNumberFormat="1" applyFont="1" applyFill="1" applyBorder="1" applyAlignment="1" applyProtection="1">
      <alignment horizontal="center" vertical="center" wrapText="1"/>
      <protection/>
    </xf>
    <xf numFmtId="173" fontId="27" fillId="0" borderId="14" xfId="0" applyNumberFormat="1" applyFont="1" applyFill="1" applyBorder="1" applyAlignment="1" applyProtection="1">
      <alignment horizontal="center" vertical="center" wrapText="1"/>
      <protection/>
    </xf>
    <xf numFmtId="173" fontId="27" fillId="0" borderId="24" xfId="0" applyNumberFormat="1" applyFont="1" applyFill="1" applyBorder="1" applyAlignment="1" applyProtection="1">
      <alignment horizontal="center" vertical="center" wrapText="1"/>
      <protection/>
    </xf>
    <xf numFmtId="173" fontId="27" fillId="0" borderId="0" xfId="0" applyNumberFormat="1" applyFont="1" applyFill="1" applyAlignment="1" applyProtection="1">
      <alignment horizontal="center" vertical="center" wrapText="1"/>
      <protection/>
    </xf>
    <xf numFmtId="173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16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18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37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3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3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3" fontId="34" fillId="0" borderId="34" xfId="0" applyNumberFormat="1" applyFont="1" applyFill="1" applyBorder="1" applyAlignment="1" applyProtection="1">
      <alignment horizontal="left" vertical="center" wrapText="1" indent="1"/>
      <protection/>
    </xf>
    <xf numFmtId="173" fontId="27" fillId="0" borderId="13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30" xfId="0" applyNumberFormat="1" applyFont="1" applyFill="1" applyBorder="1" applyAlignment="1" applyProtection="1">
      <alignment horizontal="left" vertical="center" wrapText="1" indent="1"/>
      <protection/>
    </xf>
    <xf numFmtId="173" fontId="34" fillId="0" borderId="13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18" xfId="0" applyNumberFormat="1" applyFont="1" applyFill="1" applyBorder="1" applyAlignment="1" applyProtection="1">
      <alignment horizontal="left" vertical="center" wrapText="1" indent="6"/>
      <protection locked="0"/>
    </xf>
    <xf numFmtId="173" fontId="28" fillId="0" borderId="18" xfId="0" applyNumberFormat="1" applyFont="1" applyFill="1" applyBorder="1" applyAlignment="1" applyProtection="1">
      <alignment horizontal="left" vertical="center" wrapText="1" indent="3"/>
      <protection locked="0"/>
    </xf>
    <xf numFmtId="173" fontId="28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35" fillId="0" borderId="30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18" xfId="0" applyNumberFormat="1" applyFont="1" applyFill="1" applyBorder="1" applyAlignment="1" applyProtection="1">
      <alignment horizontal="left" vertical="center" wrapText="1" indent="2"/>
      <protection/>
    </xf>
    <xf numFmtId="173" fontId="28" fillId="0" borderId="19" xfId="0" applyNumberFormat="1" applyFont="1" applyFill="1" applyBorder="1" applyAlignment="1" applyProtection="1">
      <alignment horizontal="left" vertical="center" wrapText="1" indent="2"/>
      <protection/>
    </xf>
    <xf numFmtId="173" fontId="35" fillId="0" borderId="19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3" fontId="28" fillId="0" borderId="16" xfId="0" applyNumberFormat="1" applyFont="1" applyFill="1" applyBorder="1" applyAlignment="1" applyProtection="1">
      <alignment horizontal="left" vertical="center" wrapText="1" indent="2"/>
      <protection/>
    </xf>
    <xf numFmtId="173" fontId="28" fillId="0" borderId="20" xfId="0" applyNumberFormat="1" applyFont="1" applyFill="1" applyBorder="1" applyAlignment="1" applyProtection="1">
      <alignment horizontal="left" vertical="center" wrapText="1" indent="2"/>
      <protection/>
    </xf>
    <xf numFmtId="173" fontId="0" fillId="0" borderId="0" xfId="0" applyNumberFormat="1" applyFill="1" applyAlignment="1">
      <alignment horizontal="center" vertical="center" wrapText="1"/>
    </xf>
    <xf numFmtId="173" fontId="0" fillId="0" borderId="0" xfId="0" applyNumberFormat="1" applyFill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173" fontId="26" fillId="0" borderId="15" xfId="0" applyNumberFormat="1" applyFont="1" applyFill="1" applyBorder="1" applyAlignment="1" applyProtection="1">
      <alignment horizontal="center" vertical="center" wrapText="1"/>
      <protection/>
    </xf>
    <xf numFmtId="173" fontId="34" fillId="0" borderId="0" xfId="0" applyNumberFormat="1" applyFont="1" applyFill="1" applyAlignment="1">
      <alignment horizontal="center" vertical="center" wrapText="1"/>
    </xf>
    <xf numFmtId="173" fontId="27" fillId="0" borderId="22" xfId="0" applyNumberFormat="1" applyFont="1" applyFill="1" applyBorder="1" applyAlignment="1" applyProtection="1">
      <alignment horizontal="center" vertical="center" wrapText="1"/>
      <protection/>
    </xf>
    <xf numFmtId="173" fontId="27" fillId="0" borderId="23" xfId="0" applyNumberFormat="1" applyFont="1" applyFill="1" applyBorder="1" applyAlignment="1" applyProtection="1">
      <alignment horizontal="center" vertical="center" wrapText="1"/>
      <protection/>
    </xf>
    <xf numFmtId="173" fontId="27" fillId="0" borderId="39" xfId="0" applyNumberFormat="1" applyFont="1" applyFill="1" applyBorder="1" applyAlignment="1" applyProtection="1">
      <alignment horizontal="center" vertical="center" wrapText="1"/>
      <protection/>
    </xf>
    <xf numFmtId="173" fontId="27" fillId="0" borderId="40" xfId="0" applyNumberFormat="1" applyFont="1" applyFill="1" applyBorder="1" applyAlignment="1" applyProtection="1">
      <alignment horizontal="center" vertical="center" wrapText="1"/>
      <protection/>
    </xf>
    <xf numFmtId="173" fontId="28" fillId="0" borderId="19" xfId="0" applyNumberFormat="1" applyFont="1" applyFill="1" applyBorder="1" applyAlignment="1" applyProtection="1">
      <alignment vertical="center" wrapText="1"/>
      <protection locked="0"/>
    </xf>
    <xf numFmtId="173" fontId="28" fillId="0" borderId="41" xfId="0" applyNumberFormat="1" applyFont="1" applyFill="1" applyBorder="1" applyAlignment="1" applyProtection="1">
      <alignment vertical="center" wrapText="1"/>
      <protection locked="0"/>
    </xf>
    <xf numFmtId="173" fontId="27" fillId="0" borderId="14" xfId="0" applyNumberFormat="1" applyFont="1" applyFill="1" applyBorder="1" applyAlignment="1" applyProtection="1">
      <alignment vertical="center" wrapText="1"/>
      <protection/>
    </xf>
    <xf numFmtId="173" fontId="3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173" fontId="38" fillId="0" borderId="0" xfId="0" applyNumberFormat="1" applyFont="1" applyFill="1" applyAlignment="1">
      <alignment vertical="center" wrapText="1"/>
    </xf>
    <xf numFmtId="173" fontId="27" fillId="0" borderId="34" xfId="0" applyNumberFormat="1" applyFont="1" applyFill="1" applyBorder="1" applyAlignment="1">
      <alignment horizontal="center" vertical="center"/>
    </xf>
    <xf numFmtId="173" fontId="27" fillId="0" borderId="34" xfId="0" applyNumberFormat="1" applyFont="1" applyFill="1" applyBorder="1" applyAlignment="1">
      <alignment horizontal="center" vertical="center" wrapText="1"/>
    </xf>
    <xf numFmtId="173" fontId="27" fillId="0" borderId="42" xfId="0" applyNumberFormat="1" applyFont="1" applyFill="1" applyBorder="1" applyAlignment="1">
      <alignment horizontal="center" vertical="center"/>
    </xf>
    <xf numFmtId="173" fontId="27" fillId="0" borderId="43" xfId="0" applyNumberFormat="1" applyFont="1" applyFill="1" applyBorder="1" applyAlignment="1">
      <alignment horizontal="center" vertical="center"/>
    </xf>
    <xf numFmtId="173" fontId="27" fillId="0" borderId="43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Fill="1" applyBorder="1" applyAlignment="1">
      <alignment horizontal="left" vertical="center"/>
    </xf>
    <xf numFmtId="3" fontId="28" fillId="0" borderId="45" xfId="0" applyNumberFormat="1" applyFont="1" applyFill="1" applyBorder="1" applyAlignment="1" applyProtection="1">
      <alignment horizontal="right" vertical="center"/>
      <protection locked="0"/>
    </xf>
    <xf numFmtId="3" fontId="28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46" xfId="0" applyNumberFormat="1" applyFont="1" applyFill="1" applyBorder="1" applyAlignment="1" applyProtection="1">
      <alignment horizontal="right" vertical="center" wrapText="1"/>
      <protection locked="0"/>
    </xf>
    <xf numFmtId="173" fontId="27" fillId="0" borderId="46" xfId="0" applyNumberFormat="1" applyFont="1" applyFill="1" applyBorder="1" applyAlignment="1">
      <alignment horizontal="right" vertical="center" wrapText="1"/>
    </xf>
    <xf numFmtId="4" fontId="27" fillId="0" borderId="46" xfId="0" applyNumberFormat="1" applyFont="1" applyFill="1" applyBorder="1" applyAlignment="1">
      <alignment horizontal="right" vertical="center" wrapText="1"/>
    </xf>
    <xf numFmtId="49" fontId="35" fillId="0" borderId="47" xfId="0" applyNumberFormat="1" applyFont="1" applyFill="1" applyBorder="1" applyAlignment="1">
      <alignment horizontal="left" vertical="center" indent="1"/>
    </xf>
    <xf numFmtId="3" fontId="35" fillId="0" borderId="36" xfId="0" applyNumberFormat="1" applyFont="1" applyFill="1" applyBorder="1" applyAlignment="1" applyProtection="1">
      <alignment horizontal="right" vertical="center"/>
      <protection locked="0"/>
    </xf>
    <xf numFmtId="3" fontId="35" fillId="0" borderId="36" xfId="0" applyNumberFormat="1" applyFont="1" applyFill="1" applyBorder="1" applyAlignment="1" applyProtection="1">
      <alignment horizontal="right" vertical="center" wrapText="1"/>
      <protection locked="0"/>
    </xf>
    <xf numFmtId="173" fontId="27" fillId="0" borderId="36" xfId="0" applyNumberFormat="1" applyFont="1" applyFill="1" applyBorder="1" applyAlignment="1">
      <alignment horizontal="right" vertical="center" wrapText="1"/>
    </xf>
    <xf numFmtId="4" fontId="27" fillId="0" borderId="36" xfId="0" applyNumberFormat="1" applyFont="1" applyFill="1" applyBorder="1" applyAlignment="1">
      <alignment horizontal="right" vertical="center" wrapText="1"/>
    </xf>
    <xf numFmtId="49" fontId="28" fillId="0" borderId="47" xfId="0" applyNumberFormat="1" applyFont="1" applyFill="1" applyBorder="1" applyAlignment="1">
      <alignment horizontal="left" vertical="center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48" xfId="0" applyNumberFormat="1" applyFont="1" applyFill="1" applyBorder="1" applyAlignment="1" applyProtection="1">
      <alignment horizontal="left" vertical="center"/>
      <protection locked="0"/>
    </xf>
    <xf numFmtId="3" fontId="28" fillId="0" borderId="49" xfId="0" applyNumberFormat="1" applyFont="1" applyFill="1" applyBorder="1" applyAlignment="1" applyProtection="1">
      <alignment horizontal="right" vertical="center"/>
      <protection locked="0"/>
    </xf>
    <xf numFmtId="3" fontId="28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50" xfId="0" applyNumberFormat="1" applyFont="1" applyFill="1" applyBorder="1" applyAlignment="1">
      <alignment horizontal="right" vertical="center" wrapText="1"/>
    </xf>
    <xf numFmtId="49" fontId="27" fillId="0" borderId="51" xfId="0" applyNumberFormat="1" applyFont="1" applyFill="1" applyBorder="1" applyAlignment="1" applyProtection="1">
      <alignment horizontal="left" vertical="center" indent="1"/>
      <protection locked="0"/>
    </xf>
    <xf numFmtId="173" fontId="27" fillId="0" borderId="34" xfId="0" applyNumberFormat="1" applyFont="1" applyFill="1" applyBorder="1" applyAlignment="1">
      <alignment vertical="center"/>
    </xf>
    <xf numFmtId="4" fontId="28" fillId="0" borderId="34" xfId="0" applyNumberFormat="1" applyFont="1" applyFill="1" applyBorder="1" applyAlignment="1" applyProtection="1">
      <alignment vertical="center" wrapText="1"/>
      <protection locked="0"/>
    </xf>
    <xf numFmtId="49" fontId="27" fillId="0" borderId="52" xfId="0" applyNumberFormat="1" applyFont="1" applyFill="1" applyBorder="1" applyAlignment="1" applyProtection="1">
      <alignment vertical="center"/>
      <protection locked="0"/>
    </xf>
    <xf numFmtId="49" fontId="27" fillId="0" borderId="52" xfId="0" applyNumberFormat="1" applyFont="1" applyFill="1" applyBorder="1" applyAlignment="1" applyProtection="1">
      <alignment horizontal="right" vertical="center"/>
      <protection locked="0"/>
    </xf>
    <xf numFmtId="3" fontId="28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10" xfId="0" applyNumberFormat="1" applyFont="1" applyFill="1" applyBorder="1" applyAlignment="1" applyProtection="1">
      <alignment vertical="center"/>
      <protection locked="0"/>
    </xf>
    <xf numFmtId="49" fontId="27" fillId="0" borderId="10" xfId="0" applyNumberFormat="1" applyFont="1" applyFill="1" applyBorder="1" applyAlignment="1" applyProtection="1">
      <alignment horizontal="right" vertical="center"/>
      <protection locked="0"/>
    </xf>
    <xf numFmtId="3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16" xfId="0" applyNumberFormat="1" applyFont="1" applyFill="1" applyBorder="1" applyAlignment="1">
      <alignment horizontal="left" vertical="center"/>
    </xf>
    <xf numFmtId="173" fontId="27" fillId="0" borderId="45" xfId="0" applyNumberFormat="1" applyFont="1" applyFill="1" applyBorder="1" applyAlignment="1" applyProtection="1">
      <alignment horizontal="right" vertical="center" wrapText="1"/>
      <protection/>
    </xf>
    <xf numFmtId="49" fontId="28" fillId="0" borderId="18" xfId="0" applyNumberFormat="1" applyFont="1" applyFill="1" applyBorder="1" applyAlignment="1">
      <alignment horizontal="left" vertical="center"/>
    </xf>
    <xf numFmtId="173" fontId="27" fillId="0" borderId="36" xfId="0" applyNumberFormat="1" applyFont="1" applyFill="1" applyBorder="1" applyAlignment="1" applyProtection="1">
      <alignment horizontal="right" vertical="center" wrapText="1"/>
      <protection/>
    </xf>
    <xf numFmtId="49" fontId="28" fillId="0" borderId="18" xfId="0" applyNumberFormat="1" applyFont="1" applyFill="1" applyBorder="1" applyAlignment="1" applyProtection="1">
      <alignment horizontal="left" vertical="center"/>
      <protection locked="0"/>
    </xf>
    <xf numFmtId="49" fontId="28" fillId="0" borderId="20" xfId="0" applyNumberFormat="1" applyFont="1" applyFill="1" applyBorder="1" applyAlignment="1" applyProtection="1">
      <alignment horizontal="left" vertical="center"/>
      <protection locked="0"/>
    </xf>
    <xf numFmtId="174" fontId="27" fillId="0" borderId="34" xfId="0" applyNumberFormat="1" applyFont="1" applyFill="1" applyBorder="1" applyAlignment="1">
      <alignment horizontal="left" vertical="center" wrapText="1" indent="1"/>
    </xf>
    <xf numFmtId="174" fontId="39" fillId="0" borderId="0" xfId="0" applyNumberFormat="1" applyFont="1" applyFill="1" applyBorder="1" applyAlignment="1">
      <alignment horizontal="left" vertical="center" wrapText="1"/>
    </xf>
    <xf numFmtId="3" fontId="28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0" xfId="0" applyNumberFormat="1" applyFont="1" applyFill="1" applyBorder="1" applyAlignment="1" applyProtection="1">
      <alignment horizontal="right" vertical="center" wrapText="1"/>
      <protection locked="0"/>
    </xf>
    <xf numFmtId="173" fontId="27" fillId="0" borderId="3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73" fontId="17" fillId="0" borderId="0" xfId="0" applyNumberFormat="1" applyFont="1" applyFill="1" applyAlignment="1" applyProtection="1">
      <alignment vertical="center" wrapText="1"/>
      <protection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0" fontId="26" fillId="0" borderId="53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6" fillId="0" borderId="54" xfId="0" applyFont="1" applyFill="1" applyBorder="1" applyAlignment="1" applyProtection="1">
      <alignment horizontal="center" vertical="center" wrapText="1"/>
      <protection/>
    </xf>
    <xf numFmtId="49" fontId="26" fillId="0" borderId="55" xfId="0" applyNumberFormat="1" applyFont="1" applyFill="1" applyBorder="1" applyAlignment="1" applyProtection="1">
      <alignment horizontal="right" vertical="center" indent="1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 applyProtection="1">
      <alignment vertical="center"/>
      <protection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56" xfId="0" applyFont="1" applyFill="1" applyBorder="1" applyAlignment="1" applyProtection="1">
      <alignment horizontal="center" vertical="center" wrapText="1"/>
      <protection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49" fontId="28" fillId="0" borderId="16" xfId="5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vertical="center" wrapText="1"/>
      <protection/>
    </xf>
    <xf numFmtId="49" fontId="28" fillId="0" borderId="18" xfId="58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Alignment="1" applyProtection="1">
      <alignment vertical="center" wrapText="1"/>
      <protection/>
    </xf>
    <xf numFmtId="49" fontId="28" fillId="0" borderId="20" xfId="58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wrapText="1"/>
      <protection/>
    </xf>
    <xf numFmtId="0" fontId="29" fillId="0" borderId="21" xfId="0" applyFont="1" applyBorder="1" applyAlignment="1" applyProtection="1">
      <alignment wrapText="1"/>
      <protection/>
    </xf>
    <xf numFmtId="0" fontId="29" fillId="0" borderId="16" xfId="0" applyFont="1" applyBorder="1" applyAlignment="1" applyProtection="1">
      <alignment horizontal="center" wrapText="1"/>
      <protection/>
    </xf>
    <xf numFmtId="0" fontId="29" fillId="0" borderId="18" xfId="0" applyFont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30" fillId="0" borderId="14" xfId="0" applyFont="1" applyBorder="1" applyAlignment="1" applyProtection="1">
      <alignment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30" fillId="0" borderId="23" xfId="0" applyFont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73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0" fontId="27" fillId="0" borderId="25" xfId="58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49" fontId="28" fillId="0" borderId="27" xfId="58" applyNumberFormat="1" applyFont="1" applyFill="1" applyBorder="1" applyAlignment="1" applyProtection="1">
      <alignment horizontal="center" vertical="center" wrapText="1"/>
      <protection/>
    </xf>
    <xf numFmtId="49" fontId="28" fillId="0" borderId="30" xfId="58" applyNumberFormat="1" applyFont="1" applyFill="1" applyBorder="1" applyAlignment="1" applyProtection="1">
      <alignment horizontal="center" vertical="center" wrapText="1"/>
      <protection/>
    </xf>
    <xf numFmtId="49" fontId="28" fillId="0" borderId="31" xfId="58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Alignment="1" applyProtection="1">
      <alignment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173" fontId="17" fillId="0" borderId="0" xfId="0" applyNumberFormat="1" applyFont="1" applyFill="1" applyAlignment="1" applyProtection="1">
      <alignment horizontal="left" vertical="center" wrapText="1"/>
      <protection/>
    </xf>
    <xf numFmtId="173" fontId="37" fillId="0" borderId="0" xfId="0" applyNumberFormat="1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horizontal="right" vertical="top"/>
      <protection locked="0"/>
    </xf>
    <xf numFmtId="0" fontId="43" fillId="0" borderId="0" xfId="0" applyFont="1" applyAlignment="1" applyProtection="1">
      <alignment horizontal="right" vertical="top"/>
      <protection/>
    </xf>
    <xf numFmtId="0" fontId="18" fillId="0" borderId="0" xfId="60" applyFill="1" applyProtection="1">
      <alignment/>
      <protection/>
    </xf>
    <xf numFmtId="0" fontId="44" fillId="0" borderId="0" xfId="60" applyFont="1" applyFill="1" applyProtection="1">
      <alignment/>
      <protection/>
    </xf>
    <xf numFmtId="0" fontId="46" fillId="0" borderId="19" xfId="60" applyFont="1" applyFill="1" applyBorder="1" applyAlignment="1" applyProtection="1">
      <alignment horizontal="center" wrapText="1"/>
      <protection/>
    </xf>
    <xf numFmtId="0" fontId="39" fillId="0" borderId="31" xfId="60" applyFont="1" applyFill="1" applyBorder="1" applyAlignment="1" applyProtection="1">
      <alignment horizontal="center" vertical="center" wrapText="1"/>
      <protection/>
    </xf>
    <xf numFmtId="0" fontId="39" fillId="0" borderId="11" xfId="60" applyFont="1" applyFill="1" applyBorder="1" applyAlignment="1" applyProtection="1">
      <alignment horizontal="center" vertical="center" wrapText="1"/>
      <protection/>
    </xf>
    <xf numFmtId="0" fontId="18" fillId="0" borderId="0" xfId="60" applyFill="1" applyAlignment="1" applyProtection="1">
      <alignment horizontal="center" vertical="center"/>
      <protection/>
    </xf>
    <xf numFmtId="0" fontId="30" fillId="0" borderId="27" xfId="60" applyFont="1" applyFill="1" applyBorder="1" applyAlignment="1" applyProtection="1">
      <alignment vertical="center" wrapText="1"/>
      <protection/>
    </xf>
    <xf numFmtId="176" fontId="28" fillId="0" borderId="28" xfId="59" applyNumberFormat="1" applyFont="1" applyFill="1" applyBorder="1" applyAlignment="1" applyProtection="1">
      <alignment horizontal="center" vertical="center"/>
      <protection/>
    </xf>
    <xf numFmtId="0" fontId="18" fillId="0" borderId="0" xfId="60" applyFill="1" applyAlignment="1" applyProtection="1">
      <alignment vertical="center"/>
      <protection/>
    </xf>
    <xf numFmtId="0" fontId="30" fillId="0" borderId="18" xfId="60" applyFont="1" applyFill="1" applyBorder="1" applyAlignment="1" applyProtection="1">
      <alignment vertical="center" wrapText="1"/>
      <protection/>
    </xf>
    <xf numFmtId="176" fontId="28" fillId="0" borderId="19" xfId="59" applyNumberFormat="1" applyFont="1" applyFill="1" applyBorder="1" applyAlignment="1" applyProtection="1">
      <alignment horizontal="center" vertical="center"/>
      <protection/>
    </xf>
    <xf numFmtId="0" fontId="48" fillId="0" borderId="18" xfId="60" applyFont="1" applyFill="1" applyBorder="1" applyAlignment="1" applyProtection="1">
      <alignment horizontal="left" vertical="center" wrapText="1" indent="1"/>
      <protection/>
    </xf>
    <xf numFmtId="0" fontId="30" fillId="0" borderId="31" xfId="60" applyFont="1" applyFill="1" applyBorder="1" applyAlignment="1" applyProtection="1">
      <alignment vertical="center" wrapText="1"/>
      <protection/>
    </xf>
    <xf numFmtId="176" fontId="28" fillId="0" borderId="11" xfId="59" applyNumberFormat="1" applyFont="1" applyFill="1" applyBorder="1" applyAlignment="1" applyProtection="1">
      <alignment horizontal="center" vertical="center"/>
      <protection/>
    </xf>
    <xf numFmtId="0" fontId="29" fillId="0" borderId="0" xfId="60" applyFont="1" applyFill="1" applyProtection="1">
      <alignment/>
      <protection/>
    </xf>
    <xf numFmtId="3" fontId="18" fillId="0" borderId="0" xfId="60" applyNumberFormat="1" applyFont="1" applyFill="1" applyProtection="1">
      <alignment/>
      <protection/>
    </xf>
    <xf numFmtId="0" fontId="18" fillId="0" borderId="0" xfId="60" applyFont="1" applyFill="1" applyProtection="1">
      <alignment/>
      <protection/>
    </xf>
    <xf numFmtId="0" fontId="0" fillId="0" borderId="0" xfId="59" applyFill="1" applyAlignment="1" applyProtection="1">
      <alignment vertical="center" wrapText="1"/>
      <protection/>
    </xf>
    <xf numFmtId="0" fontId="37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27" fillId="0" borderId="31" xfId="59" applyNumberFormat="1" applyFont="1" applyFill="1" applyBorder="1" applyAlignment="1" applyProtection="1">
      <alignment horizontal="center" vertical="center" wrapText="1"/>
      <protection/>
    </xf>
    <xf numFmtId="49" fontId="27" fillId="0" borderId="11" xfId="59" applyNumberFormat="1" applyFont="1" applyFill="1" applyBorder="1" applyAlignment="1" applyProtection="1">
      <alignment horizontal="center" vertical="center"/>
      <protection/>
    </xf>
    <xf numFmtId="49" fontId="27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76" fontId="28" fillId="0" borderId="17" xfId="59" applyNumberFormat="1" applyFont="1" applyFill="1" applyBorder="1" applyAlignment="1" applyProtection="1">
      <alignment horizontal="center" vertical="center"/>
      <protection/>
    </xf>
    <xf numFmtId="178" fontId="28" fillId="0" borderId="58" xfId="59" applyNumberFormat="1" applyFont="1" applyFill="1" applyBorder="1" applyAlignment="1" applyProtection="1">
      <alignment vertical="center"/>
      <protection locked="0"/>
    </xf>
    <xf numFmtId="178" fontId="28" fillId="0" borderId="59" xfId="59" applyNumberFormat="1" applyFont="1" applyFill="1" applyBorder="1" applyAlignment="1" applyProtection="1">
      <alignment vertical="center"/>
      <protection locked="0"/>
    </xf>
    <xf numFmtId="178" fontId="27" fillId="0" borderId="59" xfId="59" applyNumberFormat="1" applyFont="1" applyFill="1" applyBorder="1" applyAlignment="1" applyProtection="1">
      <alignment vertical="center"/>
      <protection/>
    </xf>
    <xf numFmtId="178" fontId="27" fillId="0" borderId="59" xfId="59" applyNumberFormat="1" applyFont="1" applyFill="1" applyBorder="1" applyAlignment="1" applyProtection="1">
      <alignment vertical="center"/>
      <protection locked="0"/>
    </xf>
    <xf numFmtId="0" fontId="0" fillId="0" borderId="0" xfId="59" applyFont="1" applyFill="1" applyAlignment="1" applyProtection="1">
      <alignment vertical="center"/>
      <protection/>
    </xf>
    <xf numFmtId="0" fontId="27" fillId="0" borderId="31" xfId="59" applyFont="1" applyFill="1" applyBorder="1" applyAlignment="1" applyProtection="1">
      <alignment horizontal="left" vertical="center" wrapText="1"/>
      <protection/>
    </xf>
    <xf numFmtId="178" fontId="27" fillId="0" borderId="12" xfId="59" applyNumberFormat="1" applyFont="1" applyFill="1" applyBorder="1" applyAlignment="1" applyProtection="1">
      <alignment vertical="center"/>
      <protection/>
    </xf>
    <xf numFmtId="0" fontId="18" fillId="0" borderId="0" xfId="60" applyFont="1" applyFill="1" applyAlignment="1" applyProtection="1">
      <alignment/>
      <protection/>
    </xf>
    <xf numFmtId="0" fontId="18" fillId="0" borderId="0" xfId="60" applyFill="1">
      <alignment/>
      <protection/>
    </xf>
    <xf numFmtId="0" fontId="31" fillId="0" borderId="25" xfId="60" applyFont="1" applyFill="1" applyBorder="1" applyAlignment="1">
      <alignment horizontal="center" vertical="center"/>
      <protection/>
    </xf>
    <xf numFmtId="0" fontId="24" fillId="0" borderId="26" xfId="59" applyFont="1" applyFill="1" applyBorder="1" applyAlignment="1" applyProtection="1">
      <alignment horizontal="center" vertical="center" textRotation="90"/>
      <protection/>
    </xf>
    <xf numFmtId="0" fontId="31" fillId="0" borderId="26" xfId="60" applyFont="1" applyFill="1" applyBorder="1" applyAlignment="1">
      <alignment horizontal="center" vertical="center" wrapText="1"/>
      <protection/>
    </xf>
    <xf numFmtId="0" fontId="31" fillId="0" borderId="57" xfId="60" applyFont="1" applyFill="1" applyBorder="1" applyAlignment="1">
      <alignment horizontal="center" vertical="center" wrapText="1"/>
      <protection/>
    </xf>
    <xf numFmtId="0" fontId="31" fillId="0" borderId="13" xfId="60" applyFont="1" applyFill="1" applyBorder="1" applyAlignment="1">
      <alignment horizontal="center" vertical="center"/>
      <protection/>
    </xf>
    <xf numFmtId="0" fontId="31" fillId="0" borderId="14" xfId="60" applyFont="1" applyFill="1" applyBorder="1" applyAlignment="1">
      <alignment horizontal="center" vertical="center" wrapText="1"/>
      <protection/>
    </xf>
    <xf numFmtId="0" fontId="31" fillId="0" borderId="24" xfId="60" applyFont="1" applyFill="1" applyBorder="1" applyAlignment="1">
      <alignment horizontal="center" vertical="center" wrapText="1"/>
      <protection/>
    </xf>
    <xf numFmtId="0" fontId="29" fillId="0" borderId="18" xfId="60" applyFont="1" applyFill="1" applyBorder="1" applyProtection="1">
      <alignment/>
      <protection locked="0"/>
    </xf>
    <xf numFmtId="0" fontId="29" fillId="0" borderId="17" xfId="60" applyFont="1" applyFill="1" applyBorder="1" applyAlignment="1">
      <alignment horizontal="right" indent="1"/>
      <protection/>
    </xf>
    <xf numFmtId="3" fontId="29" fillId="0" borderId="17" xfId="60" applyNumberFormat="1" applyFont="1" applyFill="1" applyBorder="1" applyProtection="1">
      <alignment/>
      <protection locked="0"/>
    </xf>
    <xf numFmtId="3" fontId="29" fillId="0" borderId="58" xfId="60" applyNumberFormat="1" applyFont="1" applyFill="1" applyBorder="1" applyProtection="1">
      <alignment/>
      <protection locked="0"/>
    </xf>
    <xf numFmtId="0" fontId="29" fillId="0" borderId="19" xfId="60" applyFont="1" applyFill="1" applyBorder="1" applyAlignment="1">
      <alignment horizontal="right" indent="1"/>
      <protection/>
    </xf>
    <xf numFmtId="3" fontId="29" fillId="0" borderId="19" xfId="60" applyNumberFormat="1" applyFont="1" applyFill="1" applyBorder="1" applyProtection="1">
      <alignment/>
      <protection locked="0"/>
    </xf>
    <xf numFmtId="3" fontId="29" fillId="0" borderId="59" xfId="60" applyNumberFormat="1" applyFont="1" applyFill="1" applyBorder="1" applyProtection="1">
      <alignment/>
      <protection locked="0"/>
    </xf>
    <xf numFmtId="0" fontId="29" fillId="0" borderId="20" xfId="60" applyFont="1" applyFill="1" applyBorder="1" applyProtection="1">
      <alignment/>
      <protection locked="0"/>
    </xf>
    <xf numFmtId="0" fontId="29" fillId="0" borderId="21" xfId="60" applyFont="1" applyFill="1" applyBorder="1" applyAlignment="1">
      <alignment horizontal="right" indent="1"/>
      <protection/>
    </xf>
    <xf numFmtId="3" fontId="29" fillId="0" borderId="21" xfId="60" applyNumberFormat="1" applyFont="1" applyFill="1" applyBorder="1" applyProtection="1">
      <alignment/>
      <protection locked="0"/>
    </xf>
    <xf numFmtId="3" fontId="29" fillId="0" borderId="60" xfId="60" applyNumberFormat="1" applyFont="1" applyFill="1" applyBorder="1" applyProtection="1">
      <alignment/>
      <protection locked="0"/>
    </xf>
    <xf numFmtId="0" fontId="30" fillId="0" borderId="13" xfId="60" applyFont="1" applyFill="1" applyBorder="1" applyProtection="1">
      <alignment/>
      <protection locked="0"/>
    </xf>
    <xf numFmtId="0" fontId="29" fillId="0" borderId="14" xfId="60" applyFont="1" applyFill="1" applyBorder="1" applyAlignment="1">
      <alignment horizontal="right" indent="1"/>
      <protection/>
    </xf>
    <xf numFmtId="3" fontId="29" fillId="0" borderId="14" xfId="60" applyNumberFormat="1" applyFont="1" applyFill="1" applyBorder="1" applyProtection="1">
      <alignment/>
      <protection locked="0"/>
    </xf>
    <xf numFmtId="178" fontId="27" fillId="0" borderId="24" xfId="59" applyNumberFormat="1" applyFont="1" applyFill="1" applyBorder="1" applyAlignment="1" applyProtection="1">
      <alignment vertical="center"/>
      <protection/>
    </xf>
    <xf numFmtId="0" fontId="29" fillId="0" borderId="16" xfId="60" applyFont="1" applyFill="1" applyBorder="1" applyProtection="1">
      <alignment/>
      <protection locked="0"/>
    </xf>
    <xf numFmtId="3" fontId="29" fillId="0" borderId="61" xfId="60" applyNumberFormat="1" applyFont="1" applyFill="1" applyBorder="1">
      <alignment/>
      <protection/>
    </xf>
    <xf numFmtId="0" fontId="49" fillId="0" borderId="0" xfId="60" applyFont="1" applyFill="1">
      <alignment/>
      <protection/>
    </xf>
    <xf numFmtId="0" fontId="43" fillId="0" borderId="0" xfId="60" applyFont="1" applyFill="1">
      <alignment/>
      <protection/>
    </xf>
    <xf numFmtId="0" fontId="29" fillId="0" borderId="0" xfId="60" applyFont="1" applyFill="1">
      <alignment/>
      <protection/>
    </xf>
    <xf numFmtId="0" fontId="18" fillId="0" borderId="0" xfId="60" applyFont="1" applyFill="1">
      <alignment/>
      <protection/>
    </xf>
    <xf numFmtId="3" fontId="18" fillId="0" borderId="0" xfId="60" applyNumberFormat="1" applyFont="1" applyFill="1" applyAlignment="1">
      <alignment horizontal="center"/>
      <protection/>
    </xf>
    <xf numFmtId="0" fontId="18" fillId="0" borderId="0" xfId="60" applyFont="1" applyFill="1" applyAlignment="1">
      <alignment/>
      <protection/>
    </xf>
    <xf numFmtId="0" fontId="50" fillId="0" borderId="25" xfId="60" applyFont="1" applyFill="1" applyBorder="1" applyAlignment="1">
      <alignment horizontal="center" vertical="center"/>
      <protection/>
    </xf>
    <xf numFmtId="0" fontId="50" fillId="0" borderId="26" xfId="60" applyFont="1" applyFill="1" applyBorder="1" applyAlignment="1">
      <alignment horizontal="center" vertical="center" wrapText="1"/>
      <protection/>
    </xf>
    <xf numFmtId="0" fontId="50" fillId="0" borderId="57" xfId="60" applyFont="1" applyFill="1" applyBorder="1" applyAlignment="1">
      <alignment horizontal="center" vertical="center" wrapText="1"/>
      <protection/>
    </xf>
    <xf numFmtId="0" fontId="50" fillId="0" borderId="13" xfId="60" applyFont="1" applyFill="1" applyBorder="1" applyAlignment="1">
      <alignment horizontal="center" vertical="center"/>
      <protection/>
    </xf>
    <xf numFmtId="0" fontId="50" fillId="0" borderId="14" xfId="60" applyFont="1" applyFill="1" applyBorder="1" applyAlignment="1">
      <alignment horizontal="center" vertical="center" wrapText="1"/>
      <protection/>
    </xf>
    <xf numFmtId="0" fontId="50" fillId="0" borderId="24" xfId="60" applyFont="1" applyFill="1" applyBorder="1" applyAlignment="1">
      <alignment horizontal="center" vertical="center" wrapText="1"/>
      <protection/>
    </xf>
    <xf numFmtId="0" fontId="29" fillId="0" borderId="18" xfId="60" applyFont="1" applyFill="1" applyBorder="1" applyAlignment="1" applyProtection="1">
      <alignment horizontal="left" indent="1"/>
      <protection locked="0"/>
    </xf>
    <xf numFmtId="0" fontId="29" fillId="0" borderId="20" xfId="60" applyFont="1" applyFill="1" applyBorder="1" applyAlignment="1" applyProtection="1">
      <alignment horizontal="left" indent="1"/>
      <protection locked="0"/>
    </xf>
    <xf numFmtId="0" fontId="29" fillId="0" borderId="16" xfId="60" applyFont="1" applyFill="1" applyBorder="1" applyAlignment="1" applyProtection="1">
      <alignment horizontal="left" indent="1"/>
      <protection locked="0"/>
    </xf>
    <xf numFmtId="0" fontId="30" fillId="0" borderId="62" xfId="60" applyNumberFormat="1" applyFont="1" applyFill="1" applyBorder="1">
      <alignment/>
      <protection/>
    </xf>
    <xf numFmtId="0" fontId="29" fillId="0" borderId="31" xfId="60" applyFont="1" applyFill="1" applyBorder="1" applyAlignment="1" applyProtection="1">
      <alignment horizontal="left" indent="1"/>
      <protection locked="0"/>
    </xf>
    <xf numFmtId="0" fontId="29" fillId="0" borderId="11" xfId="60" applyFont="1" applyFill="1" applyBorder="1" applyAlignment="1">
      <alignment horizontal="right" indent="1"/>
      <protection/>
    </xf>
    <xf numFmtId="3" fontId="29" fillId="0" borderId="11" xfId="60" applyNumberFormat="1" applyFont="1" applyFill="1" applyBorder="1" applyProtection="1">
      <alignment/>
      <protection locked="0"/>
    </xf>
    <xf numFmtId="3" fontId="29" fillId="0" borderId="12" xfId="60" applyNumberFormat="1" applyFont="1" applyFill="1" applyBorder="1" applyProtection="1">
      <alignment/>
      <protection locked="0"/>
    </xf>
    <xf numFmtId="0" fontId="49" fillId="0" borderId="0" xfId="0" applyFont="1" applyFill="1" applyAlignment="1">
      <alignment/>
    </xf>
    <xf numFmtId="173" fontId="0" fillId="0" borderId="0" xfId="0" applyNumberFormat="1" applyFill="1" applyAlignment="1" applyProtection="1">
      <alignment horizontal="center" vertical="center" wrapText="1"/>
      <protection locked="0"/>
    </xf>
    <xf numFmtId="173" fontId="0" fillId="0" borderId="0" xfId="0" applyNumberFormat="1" applyFill="1" applyAlignment="1" applyProtection="1">
      <alignment vertical="center" wrapText="1"/>
      <protection locked="0"/>
    </xf>
    <xf numFmtId="173" fontId="25" fillId="0" borderId="0" xfId="0" applyNumberFormat="1" applyFont="1" applyFill="1" applyAlignment="1" applyProtection="1">
      <alignment horizontal="right" vertical="center"/>
      <protection locked="0"/>
    </xf>
    <xf numFmtId="173" fontId="51" fillId="0" borderId="0" xfId="0" applyNumberFormat="1" applyFont="1" applyFill="1" applyAlignment="1">
      <alignment vertical="center"/>
    </xf>
    <xf numFmtId="173" fontId="26" fillId="0" borderId="39" xfId="0" applyNumberFormat="1" applyFont="1" applyFill="1" applyBorder="1" applyAlignment="1" applyProtection="1">
      <alignment horizontal="center" vertical="center"/>
      <protection/>
    </xf>
    <xf numFmtId="173" fontId="26" fillId="0" borderId="63" xfId="0" applyNumberFormat="1" applyFont="1" applyFill="1" applyBorder="1" applyAlignment="1" applyProtection="1">
      <alignment horizontal="center" vertical="center"/>
      <protection/>
    </xf>
    <xf numFmtId="173" fontId="26" fillId="0" borderId="12" xfId="0" applyNumberFormat="1" applyFont="1" applyFill="1" applyBorder="1" applyAlignment="1" applyProtection="1">
      <alignment horizontal="center" vertical="center" wrapText="1"/>
      <protection/>
    </xf>
    <xf numFmtId="173" fontId="51" fillId="0" borderId="0" xfId="0" applyNumberFormat="1" applyFont="1" applyFill="1" applyAlignment="1">
      <alignment horizontal="center" vertical="center"/>
    </xf>
    <xf numFmtId="173" fontId="27" fillId="0" borderId="51" xfId="0" applyNumberFormat="1" applyFont="1" applyFill="1" applyBorder="1" applyAlignment="1" applyProtection="1">
      <alignment horizontal="center" vertical="center" wrapText="1"/>
      <protection/>
    </xf>
    <xf numFmtId="173" fontId="27" fillId="0" borderId="62" xfId="0" applyNumberFormat="1" applyFont="1" applyFill="1" applyBorder="1" applyAlignment="1" applyProtection="1">
      <alignment horizontal="center" vertical="center" wrapText="1"/>
      <protection/>
    </xf>
    <xf numFmtId="173" fontId="27" fillId="0" borderId="38" xfId="0" applyNumberFormat="1" applyFont="1" applyFill="1" applyBorder="1" applyAlignment="1" applyProtection="1">
      <alignment horizontal="center" vertical="center" wrapText="1"/>
      <protection/>
    </xf>
    <xf numFmtId="173" fontId="27" fillId="0" borderId="0" xfId="0" applyNumberFormat="1" applyFont="1" applyFill="1" applyAlignment="1">
      <alignment horizontal="center" vertical="center" wrapText="1"/>
    </xf>
    <xf numFmtId="173" fontId="27" fillId="0" borderId="27" xfId="0" applyNumberFormat="1" applyFont="1" applyFill="1" applyBorder="1" applyAlignment="1" applyProtection="1">
      <alignment horizontal="right" vertical="center" wrapText="1" indent="1"/>
      <protection/>
    </xf>
    <xf numFmtId="173" fontId="27" fillId="0" borderId="28" xfId="0" applyNumberFormat="1" applyFont="1" applyFill="1" applyBorder="1" applyAlignment="1" applyProtection="1">
      <alignment horizontal="left" vertical="center" wrapText="1" indent="1"/>
      <protection/>
    </xf>
    <xf numFmtId="1" fontId="34" fillId="18" borderId="28" xfId="0" applyNumberFormat="1" applyFont="1" applyFill="1" applyBorder="1" applyAlignment="1" applyProtection="1">
      <alignment horizontal="center" vertical="center" wrapText="1"/>
      <protection/>
    </xf>
    <xf numFmtId="173" fontId="27" fillId="0" borderId="28" xfId="0" applyNumberFormat="1" applyFont="1" applyFill="1" applyBorder="1" applyAlignment="1" applyProtection="1">
      <alignment vertical="center" wrapText="1"/>
      <protection/>
    </xf>
    <xf numFmtId="173" fontId="27" fillId="0" borderId="64" xfId="0" applyNumberFormat="1" applyFont="1" applyFill="1" applyBorder="1" applyAlignment="1" applyProtection="1">
      <alignment vertical="center" wrapText="1"/>
      <protection/>
    </xf>
    <xf numFmtId="173" fontId="27" fillId="0" borderId="46" xfId="0" applyNumberFormat="1" applyFont="1" applyFill="1" applyBorder="1" applyAlignment="1" applyProtection="1">
      <alignment vertical="center" wrapText="1"/>
      <protection/>
    </xf>
    <xf numFmtId="173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73" fontId="2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36" xfId="0" applyNumberFormat="1" applyFont="1" applyFill="1" applyBorder="1" applyAlignment="1" applyProtection="1">
      <alignment vertical="center" wrapText="1"/>
      <protection/>
    </xf>
    <xf numFmtId="173" fontId="27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4" fillId="18" borderId="19" xfId="0" applyNumberFormat="1" applyFont="1" applyFill="1" applyBorder="1" applyAlignment="1" applyProtection="1">
      <alignment horizontal="center" vertical="center" wrapText="1"/>
      <protection/>
    </xf>
    <xf numFmtId="173" fontId="27" fillId="0" borderId="19" xfId="0" applyNumberFormat="1" applyFont="1" applyFill="1" applyBorder="1" applyAlignment="1" applyProtection="1">
      <alignment vertical="center" wrapText="1"/>
      <protection/>
    </xf>
    <xf numFmtId="173" fontId="27" fillId="0" borderId="41" xfId="0" applyNumberFormat="1" applyFont="1" applyFill="1" applyBorder="1" applyAlignment="1" applyProtection="1">
      <alignment vertical="center" wrapText="1"/>
      <protection/>
    </xf>
    <xf numFmtId="173" fontId="27" fillId="0" borderId="36" xfId="0" applyNumberFormat="1" applyFont="1" applyFill="1" applyBorder="1" applyAlignment="1" applyProtection="1">
      <alignment vertical="center" wrapText="1"/>
      <protection/>
    </xf>
    <xf numFmtId="173" fontId="27" fillId="0" borderId="30" xfId="0" applyNumberFormat="1" applyFont="1" applyFill="1" applyBorder="1" applyAlignment="1" applyProtection="1">
      <alignment horizontal="right" vertical="center" wrapText="1" indent="1"/>
      <protection/>
    </xf>
    <xf numFmtId="173" fontId="27" fillId="0" borderId="32" xfId="0" applyNumberFormat="1" applyFont="1" applyFill="1" applyBorder="1" applyAlignment="1" applyProtection="1">
      <alignment horizontal="left" vertical="center" wrapText="1" indent="1"/>
      <protection/>
    </xf>
    <xf numFmtId="1" fontId="34" fillId="18" borderId="21" xfId="0" applyNumberFormat="1" applyFont="1" applyFill="1" applyBorder="1" applyAlignment="1" applyProtection="1">
      <alignment horizontal="center" vertical="center" wrapText="1"/>
      <protection/>
    </xf>
    <xf numFmtId="173" fontId="27" fillId="0" borderId="32" xfId="0" applyNumberFormat="1" applyFont="1" applyFill="1" applyBorder="1" applyAlignment="1" applyProtection="1">
      <alignment vertical="center" wrapText="1"/>
      <protection/>
    </xf>
    <xf numFmtId="173" fontId="27" fillId="0" borderId="65" xfId="0" applyNumberFormat="1" applyFont="1" applyFill="1" applyBorder="1" applyAlignment="1" applyProtection="1">
      <alignment vertical="center" wrapText="1"/>
      <protection/>
    </xf>
    <xf numFmtId="1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32" xfId="0" applyNumberFormat="1" applyFont="1" applyFill="1" applyBorder="1" applyAlignment="1" applyProtection="1">
      <alignment vertical="center" wrapText="1"/>
      <protection locked="0"/>
    </xf>
    <xf numFmtId="173" fontId="28" fillId="0" borderId="65" xfId="0" applyNumberFormat="1" applyFont="1" applyFill="1" applyBorder="1" applyAlignment="1" applyProtection="1">
      <alignment vertical="center" wrapText="1"/>
      <protection locked="0"/>
    </xf>
    <xf numFmtId="173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73" fontId="27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28" fillId="18" borderId="62" xfId="0" applyNumberFormat="1" applyFont="1" applyFill="1" applyBorder="1" applyAlignment="1" applyProtection="1">
      <alignment vertical="center" wrapText="1"/>
      <protection/>
    </xf>
    <xf numFmtId="173" fontId="27" fillId="0" borderId="62" xfId="0" applyNumberFormat="1" applyFont="1" applyFill="1" applyBorder="1" applyAlignment="1" applyProtection="1">
      <alignment vertical="center" wrapText="1"/>
      <protection/>
    </xf>
    <xf numFmtId="173" fontId="27" fillId="0" borderId="34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>
      <alignment horizontal="right"/>
    </xf>
    <xf numFmtId="0" fontId="34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179" fontId="26" fillId="0" borderId="5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indent="5"/>
    </xf>
    <xf numFmtId="179" fontId="37" fillId="0" borderId="59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5"/>
    </xf>
    <xf numFmtId="179" fontId="3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36" fillId="0" borderId="66" xfId="0" applyFont="1" applyBorder="1" applyAlignment="1">
      <alignment horizontal="right"/>
    </xf>
    <xf numFmtId="0" fontId="23" fillId="0" borderId="67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/>
    </xf>
    <xf numFmtId="0" fontId="41" fillId="0" borderId="69" xfId="0" applyFont="1" applyBorder="1" applyAlignment="1">
      <alignment/>
    </xf>
    <xf numFmtId="3" fontId="41" fillId="0" borderId="70" xfId="0" applyNumberFormat="1" applyFont="1" applyBorder="1" applyAlignment="1">
      <alignment/>
    </xf>
    <xf numFmtId="0" fontId="41" fillId="0" borderId="71" xfId="0" applyFont="1" applyBorder="1" applyAlignment="1">
      <alignment horizontal="center"/>
    </xf>
    <xf numFmtId="0" fontId="41" fillId="0" borderId="19" xfId="0" applyFont="1" applyBorder="1" applyAlignment="1">
      <alignment/>
    </xf>
    <xf numFmtId="3" fontId="41" fillId="0" borderId="72" xfId="0" applyNumberFormat="1" applyFont="1" applyBorder="1" applyAlignment="1">
      <alignment/>
    </xf>
    <xf numFmtId="0" fontId="51" fillId="0" borderId="71" xfId="0" applyFont="1" applyBorder="1" applyAlignment="1">
      <alignment horizontal="center"/>
    </xf>
    <xf numFmtId="0" fontId="51" fillId="0" borderId="19" xfId="0" applyFont="1" applyBorder="1" applyAlignment="1">
      <alignment/>
    </xf>
    <xf numFmtId="3" fontId="51" fillId="0" borderId="72" xfId="0" applyNumberFormat="1" applyFont="1" applyBorder="1" applyAlignment="1">
      <alignment/>
    </xf>
    <xf numFmtId="0" fontId="34" fillId="0" borderId="0" xfId="0" applyFont="1" applyAlignment="1">
      <alignment/>
    </xf>
    <xf numFmtId="0" fontId="41" fillId="0" borderId="73" xfId="0" applyFont="1" applyBorder="1" applyAlignment="1">
      <alignment horizontal="center"/>
    </xf>
    <xf numFmtId="0" fontId="51" fillId="0" borderId="74" xfId="0" applyFont="1" applyBorder="1" applyAlignment="1">
      <alignment/>
    </xf>
    <xf numFmtId="3" fontId="51" fillId="0" borderId="75" xfId="0" applyNumberFormat="1" applyFont="1" applyBorder="1" applyAlignment="1">
      <alignment/>
    </xf>
    <xf numFmtId="0" fontId="34" fillId="0" borderId="0" xfId="0" applyFont="1" applyAlignment="1">
      <alignment horizontal="center"/>
    </xf>
    <xf numFmtId="0" fontId="51" fillId="0" borderId="68" xfId="0" applyFont="1" applyBorder="1" applyAlignment="1">
      <alignment horizontal="center"/>
    </xf>
    <xf numFmtId="0" fontId="51" fillId="0" borderId="69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51" fillId="0" borderId="73" xfId="0" applyFont="1" applyBorder="1" applyAlignment="1">
      <alignment horizontal="center"/>
    </xf>
    <xf numFmtId="0" fontId="51" fillId="0" borderId="74" xfId="0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41" fillId="0" borderId="7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53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8" fillId="0" borderId="34" xfId="0" applyFont="1" applyBorder="1" applyAlignment="1">
      <alignment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55" xfId="0" applyFont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45" fillId="0" borderId="0" xfId="0" applyFont="1" applyAlignment="1">
      <alignment horizontal="justify"/>
    </xf>
    <xf numFmtId="0" fontId="18" fillId="0" borderId="6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50" fillId="0" borderId="76" xfId="0" applyFont="1" applyBorder="1" applyAlignment="1">
      <alignment horizontal="center" vertical="center" wrapText="1"/>
    </xf>
    <xf numFmtId="0" fontId="50" fillId="0" borderId="77" xfId="0" applyFont="1" applyBorder="1" applyAlignment="1">
      <alignment horizontal="center" vertical="center" wrapText="1"/>
    </xf>
    <xf numFmtId="0" fontId="55" fillId="0" borderId="78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wrapText="1"/>
    </xf>
    <xf numFmtId="0" fontId="42" fillId="0" borderId="80" xfId="0" applyFont="1" applyBorder="1" applyAlignment="1">
      <alignment horizontal="right" wrapText="1"/>
    </xf>
    <xf numFmtId="0" fontId="50" fillId="0" borderId="81" xfId="0" applyFont="1" applyBorder="1" applyAlignment="1">
      <alignment horizontal="center" wrapText="1"/>
    </xf>
    <xf numFmtId="0" fontId="42" fillId="0" borderId="82" xfId="0" applyFont="1" applyBorder="1" applyAlignment="1">
      <alignment horizontal="right" wrapText="1"/>
    </xf>
    <xf numFmtId="0" fontId="55" fillId="0" borderId="83" xfId="0" applyFont="1" applyBorder="1" applyAlignment="1">
      <alignment horizontal="center" wrapText="1"/>
    </xf>
    <xf numFmtId="0" fontId="31" fillId="0" borderId="84" xfId="0" applyFont="1" applyBorder="1" applyAlignment="1">
      <alignment horizontal="right" wrapText="1"/>
    </xf>
    <xf numFmtId="0" fontId="18" fillId="0" borderId="0" xfId="0" applyFont="1" applyAlignment="1">
      <alignment horizontal="justify"/>
    </xf>
    <xf numFmtId="0" fontId="56" fillId="0" borderId="85" xfId="0" applyFont="1" applyBorder="1" applyAlignment="1">
      <alignment horizontal="center" wrapText="1"/>
    </xf>
    <xf numFmtId="0" fontId="57" fillId="0" borderId="86" xfId="0" applyFont="1" applyBorder="1" applyAlignment="1">
      <alignment horizontal="right" wrapText="1"/>
    </xf>
    <xf numFmtId="0" fontId="42" fillId="0" borderId="86" xfId="0" applyFont="1" applyBorder="1" applyAlignment="1">
      <alignment horizontal="right" wrapText="1"/>
    </xf>
    <xf numFmtId="0" fontId="45" fillId="0" borderId="0" xfId="60" applyFont="1" applyFill="1" applyBorder="1" applyAlignment="1" applyProtection="1">
      <alignment horizontal="center" vertical="center" wrapText="1"/>
      <protection/>
    </xf>
    <xf numFmtId="0" fontId="50" fillId="0" borderId="85" xfId="0" applyFont="1" applyBorder="1" applyAlignment="1">
      <alignment horizontal="center" wrapText="1"/>
    </xf>
    <xf numFmtId="0" fontId="34" fillId="0" borderId="85" xfId="0" applyFont="1" applyBorder="1" applyAlignment="1">
      <alignment horizontal="left" wrapText="1" indent="5"/>
    </xf>
    <xf numFmtId="173" fontId="27" fillId="0" borderId="87" xfId="58" applyNumberFormat="1" applyFont="1" applyFill="1" applyBorder="1" applyAlignment="1" applyProtection="1">
      <alignment horizontal="right" vertical="center" wrapText="1" indent="1"/>
      <protection/>
    </xf>
    <xf numFmtId="173" fontId="28" fillId="0" borderId="88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89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0" xfId="58" applyNumberFormat="1" applyFont="1" applyFill="1" applyBorder="1" applyAlignment="1" applyProtection="1">
      <alignment horizontal="right" vertical="center" wrapText="1" indent="1"/>
      <protection locked="0"/>
    </xf>
    <xf numFmtId="173" fontId="27" fillId="0" borderId="87" xfId="58" applyNumberFormat="1" applyFont="1" applyFill="1" applyBorder="1" applyAlignment="1" applyProtection="1">
      <alignment horizontal="right" vertical="center" wrapText="1" indent="1"/>
      <protection/>
    </xf>
    <xf numFmtId="173" fontId="28" fillId="0" borderId="88" xfId="58" applyNumberFormat="1" applyFont="1" applyFill="1" applyBorder="1" applyAlignment="1" applyProtection="1">
      <alignment horizontal="right" vertical="center" wrapText="1" indent="1"/>
      <protection/>
    </xf>
    <xf numFmtId="173" fontId="28" fillId="0" borderId="89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0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88" xfId="58" applyNumberFormat="1" applyFont="1" applyFill="1" applyBorder="1" applyAlignment="1" applyProtection="1">
      <alignment horizontal="right" vertical="center" wrapText="1" indent="1"/>
      <protection locked="0"/>
    </xf>
    <xf numFmtId="173" fontId="27" fillId="0" borderId="87" xfId="58" applyNumberFormat="1" applyFont="1" applyFill="1" applyBorder="1" applyAlignment="1" applyProtection="1">
      <alignment horizontal="right" vertical="center" wrapText="1" indent="1"/>
      <protection locked="0"/>
    </xf>
    <xf numFmtId="173" fontId="27" fillId="0" borderId="91" xfId="58" applyNumberFormat="1" applyFont="1" applyFill="1" applyBorder="1" applyAlignment="1" applyProtection="1">
      <alignment horizontal="right" vertical="center" wrapText="1" indent="1"/>
      <protection/>
    </xf>
    <xf numFmtId="173" fontId="28" fillId="0" borderId="92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3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4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5" xfId="58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96" xfId="0" applyFont="1" applyFill="1" applyBorder="1" applyAlignment="1">
      <alignment vertical="center" wrapText="1"/>
    </xf>
    <xf numFmtId="0" fontId="28" fillId="0" borderId="97" xfId="58" applyFont="1" applyFill="1" applyBorder="1" applyAlignment="1" applyProtection="1">
      <alignment horizontal="left" vertical="center" wrapText="1" indent="1"/>
      <protection/>
    </xf>
    <xf numFmtId="0" fontId="27" fillId="0" borderId="62" xfId="58" applyFont="1" applyFill="1" applyBorder="1" applyAlignment="1" applyProtection="1">
      <alignment horizontal="left" vertical="center" wrapText="1" indent="1"/>
      <protection/>
    </xf>
    <xf numFmtId="173" fontId="31" fillId="0" borderId="98" xfId="0" applyNumberFormat="1" applyFont="1" applyBorder="1" applyAlignment="1" applyProtection="1" quotePrefix="1">
      <alignment horizontal="right" vertical="center" wrapText="1" indent="1"/>
      <protection/>
    </xf>
    <xf numFmtId="173" fontId="28" fillId="0" borderId="99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00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01" xfId="58" applyNumberFormat="1" applyFont="1" applyFill="1" applyBorder="1" applyAlignment="1" applyProtection="1">
      <alignment horizontal="right" vertical="center" wrapText="1" indent="1"/>
      <protection locked="0"/>
    </xf>
    <xf numFmtId="173" fontId="37" fillId="0" borderId="101" xfId="0" applyNumberFormat="1" applyFont="1" applyFill="1" applyBorder="1" applyAlignment="1" applyProtection="1">
      <alignment horizontal="left" vertical="center" wrapText="1" indent="1"/>
      <protection locked="0"/>
    </xf>
    <xf numFmtId="173" fontId="37" fillId="0" borderId="99" xfId="0" applyNumberFormat="1" applyFont="1" applyFill="1" applyBorder="1" applyAlignment="1" applyProtection="1">
      <alignment vertical="center" wrapText="1"/>
      <protection locked="0"/>
    </xf>
    <xf numFmtId="49" fontId="37" fillId="0" borderId="99" xfId="0" applyNumberFormat="1" applyFont="1" applyFill="1" applyBorder="1" applyAlignment="1" applyProtection="1">
      <alignment horizontal="center" vertical="center" wrapText="1"/>
      <protection locked="0"/>
    </xf>
    <xf numFmtId="173" fontId="37" fillId="0" borderId="102" xfId="0" applyNumberFormat="1" applyFont="1" applyFill="1" applyBorder="1" applyAlignment="1" applyProtection="1">
      <alignment vertical="center" wrapText="1"/>
      <protection locked="0"/>
    </xf>
    <xf numFmtId="173" fontId="26" fillId="0" borderId="103" xfId="0" applyNumberFormat="1" applyFont="1" applyFill="1" applyBorder="1" applyAlignment="1" applyProtection="1">
      <alignment vertical="center" wrapText="1"/>
      <protection/>
    </xf>
    <xf numFmtId="173" fontId="27" fillId="0" borderId="104" xfId="0" applyNumberFormat="1" applyFont="1" applyFill="1" applyBorder="1" applyAlignment="1" applyProtection="1">
      <alignment horizontal="center" vertical="center" wrapText="1"/>
      <protection/>
    </xf>
    <xf numFmtId="173" fontId="3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3" fontId="28" fillId="0" borderId="0" xfId="0" applyNumberFormat="1" applyFont="1" applyFill="1" applyBorder="1" applyAlignment="1" applyProtection="1">
      <alignment vertical="center" wrapText="1"/>
      <protection locked="0"/>
    </xf>
    <xf numFmtId="1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7" fillId="0" borderId="0" xfId="0" applyNumberFormat="1" applyFont="1" applyFill="1" applyBorder="1" applyAlignment="1" applyProtection="1">
      <alignment vertical="center" wrapText="1"/>
      <protection/>
    </xf>
    <xf numFmtId="173" fontId="26" fillId="0" borderId="0" xfId="0" applyNumberFormat="1" applyFont="1" applyFill="1" applyBorder="1" applyAlignment="1" applyProtection="1">
      <alignment horizontal="left" vertical="center" wrapText="1"/>
      <protection/>
    </xf>
    <xf numFmtId="173" fontId="28" fillId="0" borderId="101" xfId="0" applyNumberFormat="1" applyFont="1" applyFill="1" applyBorder="1" applyAlignment="1" applyProtection="1">
      <alignment horizontal="left" vertical="center" wrapText="1"/>
      <protection locked="0"/>
    </xf>
    <xf numFmtId="173" fontId="28" fillId="0" borderId="99" xfId="0" applyNumberFormat="1" applyFont="1" applyFill="1" applyBorder="1" applyAlignment="1" applyProtection="1">
      <alignment vertical="center" wrapText="1"/>
      <protection locked="0"/>
    </xf>
    <xf numFmtId="49" fontId="28" fillId="0" borderId="99" xfId="0" applyNumberFormat="1" applyFont="1" applyFill="1" applyBorder="1" applyAlignment="1" applyProtection="1">
      <alignment horizontal="center" vertical="center" wrapText="1"/>
      <protection locked="0"/>
    </xf>
    <xf numFmtId="173" fontId="28" fillId="0" borderId="105" xfId="0" applyNumberFormat="1" applyFont="1" applyFill="1" applyBorder="1" applyAlignment="1" applyProtection="1">
      <alignment horizontal="left" vertical="center" wrapText="1"/>
      <protection locked="0"/>
    </xf>
    <xf numFmtId="173" fontId="28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08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09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10" xfId="0" applyNumberFormat="1" applyFont="1" applyFill="1" applyBorder="1" applyAlignment="1" applyProtection="1">
      <alignment horizontal="right" vertical="center" wrapText="1" indent="1"/>
      <protection locked="0"/>
    </xf>
    <xf numFmtId="173" fontId="27" fillId="0" borderId="103" xfId="0" applyNumberFormat="1" applyFont="1" applyFill="1" applyBorder="1" applyAlignment="1" applyProtection="1">
      <alignment horizontal="right" vertical="center" wrapText="1" indent="1"/>
      <protection/>
    </xf>
    <xf numFmtId="173" fontId="27" fillId="0" borderId="111" xfId="0" applyNumberFormat="1" applyFont="1" applyFill="1" applyBorder="1" applyAlignment="1" applyProtection="1">
      <alignment horizontal="right" vertical="center" wrapText="1" indent="1"/>
      <protection/>
    </xf>
    <xf numFmtId="173" fontId="35" fillId="0" borderId="112" xfId="0" applyNumberFormat="1" applyFont="1" applyFill="1" applyBorder="1" applyAlignment="1" applyProtection="1">
      <alignment horizontal="right" vertical="center" wrapText="1" indent="1"/>
      <protection/>
    </xf>
    <xf numFmtId="173" fontId="35" fillId="0" borderId="113" xfId="0" applyNumberFormat="1" applyFont="1" applyFill="1" applyBorder="1" applyAlignment="1" applyProtection="1">
      <alignment horizontal="right" vertical="center" wrapText="1" indent="1"/>
      <protection/>
    </xf>
    <xf numFmtId="173" fontId="28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08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13" xfId="0" applyNumberFormat="1" applyFont="1" applyFill="1" applyBorder="1" applyAlignment="1" applyProtection="1">
      <alignment horizontal="right" vertical="center" wrapText="1" indent="1"/>
      <protection locked="0"/>
    </xf>
    <xf numFmtId="173" fontId="35" fillId="0" borderId="99" xfId="0" applyNumberFormat="1" applyFont="1" applyFill="1" applyBorder="1" applyAlignment="1" applyProtection="1">
      <alignment horizontal="right" vertical="center" wrapText="1" indent="1"/>
      <protection/>
    </xf>
    <xf numFmtId="173" fontId="35" fillId="0" borderId="108" xfId="0" applyNumberFormat="1" applyFont="1" applyFill="1" applyBorder="1" applyAlignment="1" applyProtection="1">
      <alignment horizontal="right" vertical="center" wrapText="1" indent="1"/>
      <protection/>
    </xf>
    <xf numFmtId="173" fontId="28" fillId="0" borderId="112" xfId="0" applyNumberFormat="1" applyFont="1" applyFill="1" applyBorder="1" applyAlignment="1" applyProtection="1">
      <alignment horizontal="right" vertical="center" wrapText="1" indent="1"/>
      <protection locked="0"/>
    </xf>
    <xf numFmtId="173" fontId="34" fillId="0" borderId="114" xfId="0" applyNumberFormat="1" applyFont="1" applyFill="1" applyBorder="1" applyAlignment="1" applyProtection="1">
      <alignment horizontal="right" vertical="center" wrapText="1" indent="1"/>
      <protection/>
    </xf>
    <xf numFmtId="173" fontId="34" fillId="0" borderId="115" xfId="0" applyNumberFormat="1" applyFont="1" applyFill="1" applyBorder="1" applyAlignment="1" applyProtection="1">
      <alignment horizontal="right" vertical="center" wrapText="1" indent="1"/>
      <protection/>
    </xf>
    <xf numFmtId="173" fontId="34" fillId="0" borderId="96" xfId="0" applyNumberFormat="1" applyFont="1" applyFill="1" applyBorder="1" applyAlignment="1" applyProtection="1">
      <alignment horizontal="right" vertical="center" wrapText="1" indent="1"/>
      <protection/>
    </xf>
    <xf numFmtId="173" fontId="28" fillId="0" borderId="116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17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73" fontId="27" fillId="0" borderId="118" xfId="0" applyNumberFormat="1" applyFont="1" applyFill="1" applyBorder="1" applyAlignment="1" applyProtection="1">
      <alignment horizontal="right" vertical="center" wrapText="1" indent="1"/>
      <protection/>
    </xf>
    <xf numFmtId="173" fontId="27" fillId="0" borderId="87" xfId="0" applyNumberFormat="1" applyFont="1" applyFill="1" applyBorder="1" applyAlignment="1" applyProtection="1">
      <alignment horizontal="right" vertical="center" wrapText="1" indent="1"/>
      <protection/>
    </xf>
    <xf numFmtId="173" fontId="28" fillId="0" borderId="119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09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19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73" fontId="35" fillId="0" borderId="106" xfId="0" applyNumberFormat="1" applyFont="1" applyFill="1" applyBorder="1" applyAlignment="1" applyProtection="1">
      <alignment horizontal="right" vertical="center" wrapText="1" indent="1"/>
      <protection/>
    </xf>
    <xf numFmtId="173" fontId="35" fillId="0" borderId="107" xfId="0" applyNumberFormat="1" applyFont="1" applyFill="1" applyBorder="1" applyAlignment="1" applyProtection="1">
      <alignment horizontal="right" vertical="center" wrapText="1" indent="1"/>
      <protection/>
    </xf>
    <xf numFmtId="173" fontId="28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73" fontId="27" fillId="0" borderId="96" xfId="0" applyNumberFormat="1" applyFont="1" applyFill="1" applyBorder="1" applyAlignment="1" applyProtection="1">
      <alignment horizontal="right" vertical="center" wrapText="1" indent="1"/>
      <protection/>
    </xf>
    <xf numFmtId="173" fontId="28" fillId="0" borderId="116" xfId="0" applyNumberFormat="1" applyFont="1" applyFill="1" applyBorder="1" applyAlignment="1" applyProtection="1">
      <alignment horizontal="right" vertical="center" wrapText="1" indent="1"/>
      <protection locked="0"/>
    </xf>
    <xf numFmtId="173" fontId="34" fillId="0" borderId="120" xfId="0" applyNumberFormat="1" applyFont="1" applyFill="1" applyBorder="1" applyAlignment="1" applyProtection="1">
      <alignment horizontal="right" vertical="center" wrapText="1" indent="1"/>
      <protection/>
    </xf>
    <xf numFmtId="173" fontId="27" fillId="0" borderId="91" xfId="0" applyNumberFormat="1" applyFont="1" applyFill="1" applyBorder="1" applyAlignment="1" applyProtection="1">
      <alignment horizontal="right" vertical="center" wrapText="1" indent="1"/>
      <protection/>
    </xf>
    <xf numFmtId="173" fontId="34" fillId="0" borderId="121" xfId="0" applyNumberFormat="1" applyFont="1" applyFill="1" applyBorder="1" applyAlignment="1" applyProtection="1">
      <alignment horizontal="right" vertical="center" wrapText="1" indent="1"/>
      <protection/>
    </xf>
    <xf numFmtId="173" fontId="34" fillId="0" borderId="0" xfId="0" applyNumberFormat="1" applyFont="1" applyFill="1" applyAlignment="1" applyProtection="1">
      <alignment vertical="center" wrapText="1"/>
      <protection/>
    </xf>
    <xf numFmtId="173" fontId="26" fillId="0" borderId="122" xfId="0" applyNumberFormat="1" applyFont="1" applyFill="1" applyBorder="1" applyAlignment="1" applyProtection="1">
      <alignment horizontal="left" vertical="center" wrapText="1"/>
      <protection/>
    </xf>
    <xf numFmtId="0" fontId="53" fillId="0" borderId="85" xfId="0" applyFont="1" applyBorder="1" applyAlignment="1">
      <alignment horizontal="left" wrapText="1" indent="5"/>
    </xf>
    <xf numFmtId="0" fontId="50" fillId="0" borderId="81" xfId="0" applyFont="1" applyBorder="1" applyAlignment="1">
      <alignment horizontal="left" wrapText="1" indent="5"/>
    </xf>
    <xf numFmtId="179" fontId="26" fillId="0" borderId="60" xfId="0" applyNumberFormat="1" applyFont="1" applyFill="1" applyBorder="1" applyAlignment="1" applyProtection="1">
      <alignment horizontal="right" vertical="center"/>
      <protection locked="0"/>
    </xf>
    <xf numFmtId="173" fontId="61" fillId="0" borderId="90" xfId="58" applyNumberFormat="1" applyFont="1" applyFill="1" applyBorder="1" applyAlignment="1" applyProtection="1">
      <alignment horizontal="right" vertical="center" wrapText="1" indent="1"/>
      <protection locked="0"/>
    </xf>
    <xf numFmtId="173" fontId="31" fillId="0" borderId="0" xfId="0" applyNumberFormat="1" applyFont="1" applyBorder="1" applyAlignment="1" applyProtection="1" quotePrefix="1">
      <alignment horizontal="right" vertical="center" wrapText="1" indent="1"/>
      <protection/>
    </xf>
    <xf numFmtId="173" fontId="31" fillId="0" borderId="123" xfId="0" applyNumberFormat="1" applyFont="1" applyBorder="1" applyAlignment="1" applyProtection="1" quotePrefix="1">
      <alignment horizontal="right" vertical="center" wrapText="1" indent="1"/>
      <protection/>
    </xf>
    <xf numFmtId="173" fontId="28" fillId="0" borderId="124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125" xfId="58" applyNumberFormat="1" applyFont="1" applyFill="1" applyBorder="1" applyAlignment="1" applyProtection="1">
      <alignment horizontal="right" vertical="center" wrapText="1" indent="1"/>
      <protection locked="0"/>
    </xf>
    <xf numFmtId="173" fontId="31" fillId="0" borderId="93" xfId="0" applyNumberFormat="1" applyFont="1" applyBorder="1" applyAlignment="1" applyProtection="1" quotePrefix="1">
      <alignment horizontal="right" vertical="center" wrapText="1" indent="1"/>
      <protection/>
    </xf>
    <xf numFmtId="173" fontId="30" fillId="0" borderId="126" xfId="0" applyNumberFormat="1" applyFont="1" applyBorder="1" applyAlignment="1" applyProtection="1">
      <alignment horizontal="right" vertical="center" wrapText="1" indent="1"/>
      <protection/>
    </xf>
    <xf numFmtId="173" fontId="30" fillId="0" borderId="106" xfId="0" applyNumberFormat="1" applyFont="1" applyBorder="1" applyAlignment="1" applyProtection="1">
      <alignment horizontal="right" vertical="center" wrapText="1" indent="1"/>
      <protection/>
    </xf>
    <xf numFmtId="49" fontId="28" fillId="0" borderId="99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99" xfId="58" applyFont="1" applyFill="1" applyBorder="1" applyAlignment="1" applyProtection="1">
      <alignment horizontal="left" vertical="center" wrapText="1" indent="1"/>
      <protection/>
    </xf>
    <xf numFmtId="0" fontId="17" fillId="0" borderId="99" xfId="58" applyFont="1" applyFill="1" applyBorder="1" applyAlignment="1" applyProtection="1">
      <alignment horizontal="right" vertical="center" indent="1"/>
      <protection/>
    </xf>
    <xf numFmtId="0" fontId="27" fillId="0" borderId="106" xfId="58" applyFont="1" applyFill="1" applyBorder="1" applyAlignment="1" applyProtection="1">
      <alignment horizontal="left" vertical="center" wrapText="1" indent="1"/>
      <protection/>
    </xf>
    <xf numFmtId="173" fontId="28" fillId="0" borderId="10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6" xfId="58" applyFont="1" applyFill="1" applyBorder="1" applyAlignment="1" applyProtection="1">
      <alignment horizontal="right" vertical="center" indent="1"/>
      <protection/>
    </xf>
    <xf numFmtId="0" fontId="27" fillId="0" borderId="26" xfId="58" applyFont="1" applyFill="1" applyBorder="1" applyAlignment="1" applyProtection="1">
      <alignment horizontal="left" vertical="center" wrapText="1" indent="1"/>
      <protection/>
    </xf>
    <xf numFmtId="173" fontId="27" fillId="0" borderId="91" xfId="58" applyNumberFormat="1" applyFont="1" applyFill="1" applyBorder="1" applyAlignment="1" applyProtection="1">
      <alignment horizontal="right" vertical="center" wrapText="1" indent="1"/>
      <protection/>
    </xf>
    <xf numFmtId="173" fontId="28" fillId="0" borderId="122" xfId="58" applyNumberFormat="1" applyFont="1" applyFill="1" applyBorder="1" applyAlignment="1" applyProtection="1">
      <alignment horizontal="right" vertical="center" wrapText="1" indent="1"/>
      <protection locked="0"/>
    </xf>
    <xf numFmtId="173" fontId="30" fillId="0" borderId="127" xfId="0" applyNumberFormat="1" applyFont="1" applyBorder="1" applyAlignment="1" applyProtection="1">
      <alignment horizontal="left" vertical="center" wrapText="1" indent="1"/>
      <protection/>
    </xf>
    <xf numFmtId="173" fontId="28" fillId="0" borderId="127" xfId="58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8" xfId="58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106" xfId="58" applyNumberFormat="1" applyFont="1" applyFill="1" applyBorder="1" applyAlignment="1" applyProtection="1">
      <alignment horizontal="left" vertical="center" wrapText="1" indent="1"/>
      <protection/>
    </xf>
    <xf numFmtId="0" fontId="28" fillId="0" borderId="106" xfId="58" applyFont="1" applyFill="1" applyBorder="1" applyAlignment="1" applyProtection="1">
      <alignment horizontal="left" vertical="center" wrapText="1" indent="1"/>
      <protection/>
    </xf>
    <xf numFmtId="0" fontId="27" fillId="0" borderId="128" xfId="58" applyFont="1" applyFill="1" applyBorder="1" applyAlignment="1" applyProtection="1">
      <alignment horizontal="left" vertical="center" wrapText="1" indent="1"/>
      <protection/>
    </xf>
    <xf numFmtId="0" fontId="27" fillId="0" borderId="129" xfId="58" applyFont="1" applyFill="1" applyBorder="1" applyAlignment="1" applyProtection="1">
      <alignment horizontal="left" vertical="center" wrapText="1" indent="1"/>
      <protection/>
    </xf>
    <xf numFmtId="173" fontId="28" fillId="0" borderId="126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101" xfId="0" applyNumberFormat="1" applyFont="1" applyFill="1" applyBorder="1" applyAlignment="1" applyProtection="1">
      <alignment horizontal="left" vertical="center" wrapText="1" indent="1"/>
      <protection/>
    </xf>
    <xf numFmtId="173" fontId="28" fillId="0" borderId="101" xfId="0" applyNumberFormat="1" applyFont="1" applyFill="1" applyBorder="1" applyAlignment="1" applyProtection="1">
      <alignment horizontal="left" vertical="center" wrapText="1" indent="1"/>
      <protection locked="0"/>
    </xf>
    <xf numFmtId="173" fontId="28" fillId="0" borderId="130" xfId="0" applyNumberFormat="1" applyFont="1" applyFill="1" applyBorder="1" applyAlignment="1" applyProtection="1">
      <alignment vertical="center" wrapText="1"/>
      <protection locked="0"/>
    </xf>
    <xf numFmtId="173" fontId="28" fillId="0" borderId="102" xfId="0" applyNumberFormat="1" applyFont="1" applyFill="1" applyBorder="1" applyAlignment="1" applyProtection="1">
      <alignment vertical="center" wrapText="1"/>
      <protection locked="0"/>
    </xf>
    <xf numFmtId="173" fontId="28" fillId="0" borderId="130" xfId="0" applyNumberFormat="1" applyFont="1" applyFill="1" applyBorder="1" applyAlignment="1" applyProtection="1">
      <alignment horizontal="left" vertical="center" wrapText="1"/>
      <protection locked="0"/>
    </xf>
    <xf numFmtId="173" fontId="26" fillId="0" borderId="131" xfId="0" applyNumberFormat="1" applyFont="1" applyFill="1" applyBorder="1" applyAlignment="1" applyProtection="1">
      <alignment vertical="center" wrapText="1"/>
      <protection/>
    </xf>
    <xf numFmtId="173" fontId="27" fillId="0" borderId="103" xfId="0" applyNumberFormat="1" applyFont="1" applyFill="1" applyBorder="1" applyAlignment="1" applyProtection="1">
      <alignment vertical="center" wrapText="1"/>
      <protection/>
    </xf>
    <xf numFmtId="49" fontId="28" fillId="0" borderId="102" xfId="0" applyNumberFormat="1" applyFont="1" applyFill="1" applyBorder="1" applyAlignment="1" applyProtection="1">
      <alignment horizontal="center" vertical="center" wrapText="1"/>
      <protection locked="0"/>
    </xf>
    <xf numFmtId="173" fontId="27" fillId="19" borderId="103" xfId="0" applyNumberFormat="1" applyFont="1" applyFill="1" applyBorder="1" applyAlignment="1" applyProtection="1">
      <alignment vertical="center" wrapText="1"/>
      <protection/>
    </xf>
    <xf numFmtId="173" fontId="37" fillId="0" borderId="99" xfId="0" applyNumberFormat="1" applyFont="1" applyFill="1" applyBorder="1" applyAlignment="1" applyProtection="1">
      <alignment horizontal="left" vertical="center" wrapText="1" indent="1"/>
      <protection locked="0"/>
    </xf>
    <xf numFmtId="173" fontId="37" fillId="0" borderId="105" xfId="0" applyNumberFormat="1" applyFont="1" applyFill="1" applyBorder="1" applyAlignment="1" applyProtection="1">
      <alignment horizontal="left" vertical="center" wrapText="1" indent="1"/>
      <protection locked="0"/>
    </xf>
    <xf numFmtId="173" fontId="37" fillId="0" borderId="112" xfId="0" applyNumberFormat="1" applyFont="1" applyFill="1" applyBorder="1" applyAlignment="1" applyProtection="1">
      <alignment vertical="center" wrapText="1"/>
      <protection locked="0"/>
    </xf>
    <xf numFmtId="49" fontId="37" fillId="0" borderId="112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127" xfId="0" applyNumberFormat="1" applyFont="1" applyFill="1" applyBorder="1" applyAlignment="1" applyProtection="1">
      <alignment vertical="center" wrapText="1"/>
      <protection/>
    </xf>
    <xf numFmtId="173" fontId="26" fillId="19" borderId="127" xfId="0" applyNumberFormat="1" applyFont="1" applyFill="1" applyBorder="1" applyAlignment="1" applyProtection="1">
      <alignment vertical="center" wrapText="1"/>
      <protection/>
    </xf>
    <xf numFmtId="173" fontId="28" fillId="0" borderId="126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2" xfId="58" applyFont="1" applyFill="1" applyBorder="1" applyAlignment="1" applyProtection="1">
      <alignment horizontal="center" vertical="center" wrapText="1"/>
      <protection/>
    </xf>
    <xf numFmtId="0" fontId="27" fillId="0" borderId="23" xfId="58" applyFont="1" applyFill="1" applyBorder="1" applyAlignment="1" applyProtection="1">
      <alignment horizontal="left" vertical="center" wrapText="1" indent="1"/>
      <protection/>
    </xf>
    <xf numFmtId="173" fontId="30" fillId="0" borderId="122" xfId="0" applyNumberFormat="1" applyFont="1" applyBorder="1" applyAlignment="1" applyProtection="1">
      <alignment horizontal="right" vertical="center" wrapText="1" indent="1"/>
      <protection/>
    </xf>
    <xf numFmtId="173" fontId="30" fillId="0" borderId="127" xfId="0" applyNumberFormat="1" applyFont="1" applyBorder="1" applyAlignment="1" applyProtection="1">
      <alignment horizontal="right" vertical="center" wrapText="1" indent="1"/>
      <protection/>
    </xf>
    <xf numFmtId="0" fontId="36" fillId="0" borderId="99" xfId="0" applyFont="1" applyFill="1" applyBorder="1" applyAlignment="1" applyProtection="1">
      <alignment vertical="center" wrapText="1"/>
      <protection/>
    </xf>
    <xf numFmtId="49" fontId="28" fillId="0" borderId="132" xfId="58" applyNumberFormat="1" applyFont="1" applyFill="1" applyBorder="1" applyAlignment="1" applyProtection="1">
      <alignment horizontal="center" vertical="center" wrapText="1"/>
      <protection/>
    </xf>
    <xf numFmtId="0" fontId="28" fillId="0" borderId="100" xfId="58" applyFont="1" applyFill="1" applyBorder="1" applyAlignment="1" applyProtection="1">
      <alignment horizontal="left" vertical="center" wrapText="1" indent="1"/>
      <protection/>
    </xf>
    <xf numFmtId="49" fontId="28" fillId="0" borderId="101" xfId="58" applyNumberFormat="1" applyFont="1" applyFill="1" applyBorder="1" applyAlignment="1" applyProtection="1">
      <alignment horizontal="center" vertical="center" wrapText="1"/>
      <protection/>
    </xf>
    <xf numFmtId="0" fontId="36" fillId="0" borderId="89" xfId="0" applyFont="1" applyFill="1" applyBorder="1" applyAlignment="1" applyProtection="1">
      <alignment vertical="center" wrapText="1"/>
      <protection/>
    </xf>
    <xf numFmtId="0" fontId="17" fillId="0" borderId="89" xfId="58" applyFont="1" applyFill="1" applyBorder="1" applyAlignment="1" applyProtection="1">
      <alignment horizontal="right" vertical="center" indent="1"/>
      <protection/>
    </xf>
    <xf numFmtId="49" fontId="28" fillId="0" borderId="124" xfId="58" applyNumberFormat="1" applyFont="1" applyFill="1" applyBorder="1" applyAlignment="1" applyProtection="1">
      <alignment horizontal="center" vertical="center" wrapText="1"/>
      <protection/>
    </xf>
    <xf numFmtId="0" fontId="28" fillId="0" borderId="125" xfId="58" applyFont="1" applyFill="1" applyBorder="1" applyAlignment="1" applyProtection="1">
      <alignment horizontal="left" vertical="center" wrapText="1" indent="1"/>
      <protection/>
    </xf>
    <xf numFmtId="0" fontId="41" fillId="0" borderId="71" xfId="0" applyFont="1" applyBorder="1" applyAlignment="1">
      <alignment horizontal="center"/>
    </xf>
    <xf numFmtId="0" fontId="41" fillId="0" borderId="133" xfId="0" applyFont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134" xfId="0" applyFont="1" applyBorder="1" applyAlignment="1">
      <alignment/>
    </xf>
    <xf numFmtId="0" fontId="41" fillId="0" borderId="135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136" xfId="0" applyFont="1" applyBorder="1" applyAlignment="1">
      <alignment/>
    </xf>
    <xf numFmtId="0" fontId="51" fillId="0" borderId="128" xfId="0" applyFont="1" applyBorder="1" applyAlignment="1">
      <alignment horizontal="center"/>
    </xf>
    <xf numFmtId="0" fontId="51" fillId="0" borderId="129" xfId="0" applyFont="1" applyBorder="1" applyAlignment="1">
      <alignment/>
    </xf>
    <xf numFmtId="3" fontId="51" fillId="0" borderId="137" xfId="0" applyNumberFormat="1" applyFont="1" applyBorder="1" applyAlignment="1">
      <alignment/>
    </xf>
    <xf numFmtId="0" fontId="51" fillId="0" borderId="137" xfId="0" applyFont="1" applyBorder="1" applyAlignment="1">
      <alignment/>
    </xf>
    <xf numFmtId="0" fontId="41" fillId="0" borderId="133" xfId="0" applyFont="1" applyBorder="1" applyAlignment="1">
      <alignment horizontal="center"/>
    </xf>
    <xf numFmtId="3" fontId="41" fillId="0" borderId="134" xfId="0" applyNumberFormat="1" applyFont="1" applyBorder="1" applyAlignment="1">
      <alignment/>
    </xf>
    <xf numFmtId="0" fontId="41" fillId="0" borderId="135" xfId="0" applyFont="1" applyBorder="1" applyAlignment="1">
      <alignment horizontal="center"/>
    </xf>
    <xf numFmtId="3" fontId="41" fillId="0" borderId="136" xfId="0" applyNumberFormat="1" applyFont="1" applyBorder="1" applyAlignment="1">
      <alignment/>
    </xf>
    <xf numFmtId="0" fontId="51" fillId="0" borderId="128" xfId="0" applyFont="1" applyBorder="1" applyAlignment="1">
      <alignment horizontal="center"/>
    </xf>
    <xf numFmtId="0" fontId="41" fillId="0" borderId="19" xfId="0" applyFont="1" applyBorder="1" applyAlignment="1">
      <alignment/>
    </xf>
    <xf numFmtId="3" fontId="41" fillId="0" borderId="72" xfId="0" applyNumberFormat="1" applyFont="1" applyBorder="1" applyAlignment="1">
      <alignment/>
    </xf>
    <xf numFmtId="0" fontId="39" fillId="0" borderId="19" xfId="60" applyFont="1" applyFill="1" applyBorder="1" applyAlignment="1" applyProtection="1">
      <alignment horizontal="center" wrapText="1"/>
      <protection/>
    </xf>
    <xf numFmtId="3" fontId="29" fillId="0" borderId="0" xfId="60" applyNumberFormat="1" applyFont="1" applyFill="1" applyProtection="1">
      <alignment/>
      <protection/>
    </xf>
    <xf numFmtId="176" fontId="28" fillId="0" borderId="41" xfId="59" applyNumberFormat="1" applyFont="1" applyFill="1" applyBorder="1" applyAlignment="1" applyProtection="1">
      <alignment horizontal="center" vertical="center"/>
      <protection/>
    </xf>
    <xf numFmtId="176" fontId="28" fillId="0" borderId="63" xfId="59" applyNumberFormat="1" applyFont="1" applyFill="1" applyBorder="1" applyAlignment="1" applyProtection="1">
      <alignment horizontal="center" vertical="center"/>
      <protection/>
    </xf>
    <xf numFmtId="0" fontId="26" fillId="0" borderId="138" xfId="0" applyFont="1" applyFill="1" applyBorder="1" applyAlignment="1" applyProtection="1">
      <alignment horizontal="center" vertical="center" wrapText="1"/>
      <protection/>
    </xf>
    <xf numFmtId="0" fontId="26" fillId="0" borderId="100" xfId="0" applyFont="1" applyFill="1" applyBorder="1" applyAlignment="1" applyProtection="1">
      <alignment horizontal="center" vertical="center"/>
      <protection/>
    </xf>
    <xf numFmtId="49" fontId="26" fillId="0" borderId="92" xfId="0" applyNumberFormat="1" applyFont="1" applyFill="1" applyBorder="1" applyAlignment="1" applyProtection="1">
      <alignment horizontal="right" vertical="center"/>
      <protection/>
    </xf>
    <xf numFmtId="0" fontId="26" fillId="0" borderId="100" xfId="0" applyFont="1" applyFill="1" applyBorder="1" applyAlignment="1" applyProtection="1">
      <alignment horizontal="right" vertical="center"/>
      <protection/>
    </xf>
    <xf numFmtId="0" fontId="26" fillId="0" borderId="139" xfId="0" applyFont="1" applyFill="1" applyBorder="1" applyAlignment="1" applyProtection="1">
      <alignment horizontal="center" vertical="center" wrapText="1"/>
      <protection/>
    </xf>
    <xf numFmtId="0" fontId="26" fillId="0" borderId="125" xfId="0" applyFont="1" applyFill="1" applyBorder="1" applyAlignment="1" applyProtection="1">
      <alignment horizontal="center" vertical="center"/>
      <protection/>
    </xf>
    <xf numFmtId="49" fontId="26" fillId="0" borderId="121" xfId="0" applyNumberFormat="1" applyFont="1" applyFill="1" applyBorder="1" applyAlignment="1" applyProtection="1">
      <alignment horizontal="right" vertical="center"/>
      <protection/>
    </xf>
    <xf numFmtId="0" fontId="26" fillId="0" borderId="125" xfId="0" applyFont="1" applyFill="1" applyBorder="1" applyAlignment="1" applyProtection="1">
      <alignment horizontal="right" vertical="center"/>
      <protection/>
    </xf>
    <xf numFmtId="0" fontId="25" fillId="0" borderId="96" xfId="0" applyFont="1" applyFill="1" applyBorder="1" applyAlignment="1" applyProtection="1">
      <alignment horizontal="center"/>
      <protection/>
    </xf>
    <xf numFmtId="0" fontId="26" fillId="0" borderId="96" xfId="0" applyFont="1" applyFill="1" applyBorder="1" applyAlignment="1" applyProtection="1">
      <alignment horizontal="center" vertical="center"/>
      <protection/>
    </xf>
    <xf numFmtId="0" fontId="26" fillId="0" borderId="140" xfId="0" applyFont="1" applyFill="1" applyBorder="1" applyAlignment="1" applyProtection="1">
      <alignment horizontal="center" vertical="center" wrapText="1"/>
      <protection/>
    </xf>
    <xf numFmtId="0" fontId="26" fillId="0" borderId="141" xfId="0" applyFont="1" applyFill="1" applyBorder="1" applyAlignment="1" applyProtection="1">
      <alignment horizontal="center" vertical="center" wrapText="1"/>
      <protection/>
    </xf>
    <xf numFmtId="0" fontId="26" fillId="0" borderId="91" xfId="0" applyFont="1" applyFill="1" applyBorder="1" applyAlignment="1" applyProtection="1">
      <alignment horizontal="center" vertical="center" wrapText="1"/>
      <protection/>
    </xf>
    <xf numFmtId="0" fontId="27" fillId="0" borderId="131" xfId="0" applyFont="1" applyFill="1" applyBorder="1" applyAlignment="1" applyProtection="1">
      <alignment horizontal="center" vertical="center" wrapText="1"/>
      <protection/>
    </xf>
    <xf numFmtId="0" fontId="27" fillId="0" borderId="103" xfId="0" applyFont="1" applyFill="1" applyBorder="1" applyAlignment="1" applyProtection="1">
      <alignment horizontal="center" vertical="center" wrapText="1"/>
      <protection/>
    </xf>
    <xf numFmtId="0" fontId="27" fillId="0" borderId="87" xfId="0" applyFont="1" applyFill="1" applyBorder="1" applyAlignment="1" applyProtection="1">
      <alignment horizontal="center" vertical="center" wrapText="1"/>
      <protection/>
    </xf>
    <xf numFmtId="0" fontId="26" fillId="0" borderId="96" xfId="0" applyFont="1" applyFill="1" applyBorder="1" applyAlignment="1" applyProtection="1">
      <alignment horizontal="center" vertical="center" wrapText="1"/>
      <protection/>
    </xf>
    <xf numFmtId="173" fontId="26" fillId="0" borderId="96" xfId="0" applyNumberFormat="1" applyFont="1" applyFill="1" applyBorder="1" applyAlignment="1" applyProtection="1">
      <alignment horizontal="center" vertical="center" wrapText="1"/>
      <protection/>
    </xf>
    <xf numFmtId="0" fontId="26" fillId="0" borderId="96" xfId="0" applyFont="1" applyFill="1" applyBorder="1" applyAlignment="1" applyProtection="1">
      <alignment horizontal="right" vertical="center" wrapText="1"/>
      <protection/>
    </xf>
    <xf numFmtId="0" fontId="27" fillId="0" borderId="103" xfId="0" applyFont="1" applyFill="1" applyBorder="1" applyAlignment="1" applyProtection="1">
      <alignment horizontal="left" vertical="center" wrapText="1" indent="1"/>
      <protection/>
    </xf>
    <xf numFmtId="3" fontId="27" fillId="0" borderId="103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32" xfId="0" applyNumberFormat="1" applyFont="1" applyFill="1" applyBorder="1" applyAlignment="1" applyProtection="1">
      <alignment horizontal="center" vertical="center" wrapText="1"/>
      <protection/>
    </xf>
    <xf numFmtId="0" fontId="28" fillId="0" borderId="100" xfId="58" applyFont="1" applyFill="1" applyBorder="1" applyAlignment="1" applyProtection="1">
      <alignment horizontal="right" vertical="center" wrapText="1" indent="1"/>
      <protection/>
    </xf>
    <xf numFmtId="49" fontId="28" fillId="0" borderId="101" xfId="0" applyNumberFormat="1" applyFont="1" applyFill="1" applyBorder="1" applyAlignment="1" applyProtection="1">
      <alignment horizontal="center" vertical="center" wrapText="1"/>
      <protection/>
    </xf>
    <xf numFmtId="0" fontId="28" fillId="0" borderId="99" xfId="58" applyFont="1" applyFill="1" applyBorder="1" applyAlignment="1" applyProtection="1">
      <alignment horizontal="right" vertical="center" wrapText="1" indent="1"/>
      <protection/>
    </xf>
    <xf numFmtId="3" fontId="28" fillId="0" borderId="99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112" xfId="58" applyFont="1" applyFill="1" applyBorder="1" applyAlignment="1" applyProtection="1">
      <alignment horizontal="left" vertical="center" wrapText="1" indent="1"/>
      <protection/>
    </xf>
    <xf numFmtId="0" fontId="28" fillId="0" borderId="112" xfId="58" applyFont="1" applyFill="1" applyBorder="1" applyAlignment="1" applyProtection="1">
      <alignment horizontal="right" vertical="center" wrapText="1" indent="1"/>
      <protection/>
    </xf>
    <xf numFmtId="173" fontId="28" fillId="0" borderId="142" xfId="0" applyNumberFormat="1" applyFont="1" applyFill="1" applyBorder="1" applyAlignment="1" applyProtection="1">
      <alignment horizontal="right" vertical="center" wrapText="1" indent="1"/>
      <protection locked="0"/>
    </xf>
    <xf numFmtId="173" fontId="28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03" xfId="0" applyFont="1" applyFill="1" applyBorder="1" applyAlignment="1" applyProtection="1">
      <alignment horizontal="right" vertical="center" wrapText="1" indent="1"/>
      <protection/>
    </xf>
    <xf numFmtId="0" fontId="28" fillId="0" borderId="106" xfId="58" applyFont="1" applyFill="1" applyBorder="1" applyAlignment="1" applyProtection="1">
      <alignment horizontal="right" vertical="center" wrapText="1" indent="1"/>
      <protection/>
    </xf>
    <xf numFmtId="0" fontId="27" fillId="0" borderId="131" xfId="0" applyFont="1" applyFill="1" applyBorder="1" applyAlignment="1" applyProtection="1">
      <alignment horizontal="center" vertical="center" wrapText="1"/>
      <protection/>
    </xf>
    <xf numFmtId="0" fontId="27" fillId="0" borderId="103" xfId="58" applyFont="1" applyFill="1" applyBorder="1" applyAlignment="1" applyProtection="1">
      <alignment horizontal="left" vertical="center" wrapText="1" indent="1"/>
      <protection/>
    </xf>
    <xf numFmtId="173" fontId="2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03" xfId="58" applyFont="1" applyFill="1" applyBorder="1" applyAlignment="1" applyProtection="1">
      <alignment horizontal="right" vertical="center" wrapText="1" indent="1"/>
      <protection/>
    </xf>
    <xf numFmtId="49" fontId="28" fillId="0" borderId="126" xfId="0" applyNumberFormat="1" applyFont="1" applyFill="1" applyBorder="1" applyAlignment="1" applyProtection="1">
      <alignment horizontal="center" vertical="center" wrapText="1"/>
      <protection/>
    </xf>
    <xf numFmtId="0" fontId="28" fillId="0" borderId="106" xfId="58" applyFont="1" applyFill="1" applyBorder="1" applyAlignment="1" applyProtection="1">
      <alignment horizontal="left" vertical="center" wrapText="1" indent="1"/>
      <protection/>
    </xf>
    <xf numFmtId="173" fontId="28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6" xfId="58" applyFont="1" applyFill="1" applyBorder="1" applyAlignment="1" applyProtection="1">
      <alignment horizontal="right" vertical="center" wrapText="1" indent="1"/>
      <protection/>
    </xf>
    <xf numFmtId="0" fontId="28" fillId="0" borderId="99" xfId="58" applyFont="1" applyFill="1" applyBorder="1" applyAlignment="1" applyProtection="1">
      <alignment horizontal="left" vertical="center" wrapText="1" indent="1"/>
      <protection/>
    </xf>
    <xf numFmtId="173" fontId="28" fillId="0" borderId="14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99" xfId="58" applyFont="1" applyFill="1" applyBorder="1" applyAlignment="1" applyProtection="1">
      <alignment horizontal="right" vertical="center" wrapText="1" indent="1"/>
      <protection/>
    </xf>
    <xf numFmtId="0" fontId="28" fillId="0" borderId="127" xfId="58" applyFont="1" applyFill="1" applyBorder="1" applyAlignment="1" applyProtection="1" quotePrefix="1">
      <alignment horizontal="left" vertical="center" wrapText="1" indent="1"/>
      <protection/>
    </xf>
    <xf numFmtId="0" fontId="28" fillId="0" borderId="127" xfId="58" applyFont="1" applyFill="1" applyBorder="1" applyAlignment="1" applyProtection="1" quotePrefix="1">
      <alignment horizontal="right" vertical="center" wrapText="1" indent="1"/>
      <protection/>
    </xf>
    <xf numFmtId="0" fontId="28" fillId="0" borderId="127" xfId="58" applyFont="1" applyFill="1" applyBorder="1" applyAlignment="1" applyProtection="1">
      <alignment horizontal="left" vertical="center" wrapText="1" indent="1"/>
      <protection/>
    </xf>
    <xf numFmtId="0" fontId="28" fillId="0" borderId="127" xfId="58" applyFont="1" applyFill="1" applyBorder="1" applyAlignment="1" applyProtection="1">
      <alignment horizontal="right" vertical="center" wrapText="1" indent="1"/>
      <protection/>
    </xf>
    <xf numFmtId="173" fontId="27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173" fontId="27" fillId="0" borderId="114" xfId="0" applyNumberFormat="1" applyFont="1" applyFill="1" applyBorder="1" applyAlignment="1" applyProtection="1">
      <alignment horizontal="right" vertical="center" wrapText="1" indent="1"/>
      <protection/>
    </xf>
    <xf numFmtId="3" fontId="27" fillId="0" borderId="103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131" xfId="0" applyFont="1" applyBorder="1" applyAlignment="1" applyProtection="1">
      <alignment horizontal="center" vertical="center" wrapText="1"/>
      <protection/>
    </xf>
    <xf numFmtId="3" fontId="28" fillId="0" borderId="127" xfId="58" applyNumberFormat="1" applyFont="1" applyFill="1" applyBorder="1" applyAlignment="1" applyProtection="1">
      <alignment horizontal="right" vertical="center" wrapText="1" indent="1"/>
      <protection/>
    </xf>
    <xf numFmtId="0" fontId="62" fillId="0" borderId="111" xfId="0" applyFont="1" applyBorder="1" applyAlignment="1" applyProtection="1">
      <alignment horizontal="left" wrapText="1" indent="1"/>
      <protection/>
    </xf>
    <xf numFmtId="173" fontId="27" fillId="0" borderId="114" xfId="0" applyNumberFormat="1" applyFont="1" applyFill="1" applyBorder="1" applyAlignment="1" applyProtection="1">
      <alignment horizontal="right" vertical="center" wrapText="1" indent="1"/>
      <protection/>
    </xf>
    <xf numFmtId="3" fontId="62" fillId="0" borderId="111" xfId="0" applyNumberFormat="1" applyFont="1" applyBorder="1" applyAlignment="1" applyProtection="1">
      <alignment horizontal="right" wrapText="1" indent="1"/>
      <protection/>
    </xf>
    <xf numFmtId="0" fontId="26" fillId="0" borderId="0" xfId="0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right" vertical="center" wrapText="1"/>
      <protection/>
    </xf>
    <xf numFmtId="0" fontId="27" fillId="0" borderId="140" xfId="0" applyFont="1" applyFill="1" applyBorder="1" applyAlignment="1" applyProtection="1">
      <alignment horizontal="center" vertical="center" wrapText="1"/>
      <protection/>
    </xf>
    <xf numFmtId="0" fontId="26" fillId="0" borderId="115" xfId="0" applyFont="1" applyFill="1" applyBorder="1" applyAlignment="1" applyProtection="1">
      <alignment horizontal="center" vertical="center" wrapText="1"/>
      <protection/>
    </xf>
    <xf numFmtId="3" fontId="28" fillId="0" borderId="106" xfId="58" applyNumberFormat="1" applyFont="1" applyFill="1" applyBorder="1" applyAlignment="1" applyProtection="1">
      <alignment horizontal="right" vertical="center" wrapText="1" indent="1"/>
      <protection/>
    </xf>
    <xf numFmtId="0" fontId="26" fillId="0" borderId="103" xfId="0" applyFont="1" applyFill="1" applyBorder="1" applyAlignment="1" applyProtection="1">
      <alignment horizontal="left" vertical="center" wrapText="1" indent="1"/>
      <protection/>
    </xf>
    <xf numFmtId="173" fontId="27" fillId="0" borderId="87" xfId="0" applyNumberFormat="1" applyFont="1" applyFill="1" applyBorder="1" applyAlignment="1" applyProtection="1">
      <alignment horizontal="right" vertical="center" wrapText="1" indent="1"/>
      <protection/>
    </xf>
    <xf numFmtId="3" fontId="26" fillId="0" borderId="103" xfId="0" applyNumberFormat="1" applyFont="1" applyFill="1" applyBorder="1" applyAlignment="1" applyProtection="1">
      <alignment horizontal="right" vertical="center" wrapText="1" indent="1"/>
      <protection/>
    </xf>
    <xf numFmtId="49" fontId="26" fillId="0" borderId="143" xfId="0" applyNumberFormat="1" applyFont="1" applyFill="1" applyBorder="1" applyAlignment="1" applyProtection="1">
      <alignment horizontal="right" vertical="center"/>
      <protection/>
    </xf>
    <xf numFmtId="49" fontId="26" fillId="0" borderId="144" xfId="0" applyNumberFormat="1" applyFont="1" applyFill="1" applyBorder="1" applyAlignment="1" applyProtection="1">
      <alignment horizontal="right" vertical="center"/>
      <protection/>
    </xf>
    <xf numFmtId="0" fontId="27" fillId="0" borderId="118" xfId="58" applyFont="1" applyFill="1" applyBorder="1" applyAlignment="1" applyProtection="1">
      <alignment horizontal="left" vertical="center" wrapText="1" indent="1"/>
      <protection/>
    </xf>
    <xf numFmtId="0" fontId="26" fillId="0" borderId="87" xfId="0" applyFont="1" applyFill="1" applyBorder="1" applyAlignment="1" applyProtection="1">
      <alignment horizontal="center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60" applyFont="1" applyFill="1" applyBorder="1" applyAlignment="1" applyProtection="1">
      <alignment horizontal="center" vertical="center" wrapText="1"/>
      <protection/>
    </xf>
    <xf numFmtId="177" fontId="30" fillId="0" borderId="145" xfId="60" applyNumberFormat="1" applyFont="1" applyFill="1" applyBorder="1" applyAlignment="1" applyProtection="1">
      <alignment horizontal="right" vertical="center" wrapText="1"/>
      <protection locked="0"/>
    </xf>
    <xf numFmtId="177" fontId="30" fillId="0" borderId="28" xfId="60" applyNumberFormat="1" applyFont="1" applyFill="1" applyBorder="1" applyAlignment="1" applyProtection="1">
      <alignment horizontal="right" vertical="center" wrapText="1"/>
      <protection locked="0"/>
    </xf>
    <xf numFmtId="0" fontId="30" fillId="0" borderId="99" xfId="60" applyFont="1" applyFill="1" applyBorder="1" applyAlignment="1" applyProtection="1">
      <alignment vertical="center"/>
      <protection/>
    </xf>
    <xf numFmtId="177" fontId="30" fillId="0" borderId="146" xfId="60" applyNumberFormat="1" applyFont="1" applyFill="1" applyBorder="1" applyAlignment="1" applyProtection="1">
      <alignment horizontal="right" vertical="center" wrapText="1"/>
      <protection/>
    </xf>
    <xf numFmtId="0" fontId="30" fillId="0" borderId="99" xfId="60" applyFont="1" applyFill="1" applyBorder="1" applyAlignment="1" applyProtection="1">
      <alignment vertical="center"/>
      <protection/>
    </xf>
    <xf numFmtId="177" fontId="30" fillId="0" borderId="146" xfId="60" applyNumberFormat="1" applyFont="1" applyFill="1" applyBorder="1" applyAlignment="1" applyProtection="1">
      <alignment horizontal="right" vertical="center" wrapText="1"/>
      <protection/>
    </xf>
    <xf numFmtId="0" fontId="29" fillId="0" borderId="99" xfId="60" applyFont="1" applyFill="1" applyBorder="1" applyAlignment="1" applyProtection="1">
      <alignment vertical="center"/>
      <protection/>
    </xf>
    <xf numFmtId="177" fontId="29" fillId="0" borderId="146" xfId="60" applyNumberFormat="1" applyFont="1" applyFill="1" applyBorder="1" applyAlignment="1" applyProtection="1">
      <alignment horizontal="right" vertical="center" wrapText="1"/>
      <protection locked="0"/>
    </xf>
    <xf numFmtId="177" fontId="29" fillId="0" borderId="146" xfId="60" applyNumberFormat="1" applyFont="1" applyFill="1" applyBorder="1" applyAlignment="1" applyProtection="1">
      <alignment horizontal="right" vertical="center" wrapText="1"/>
      <protection/>
    </xf>
    <xf numFmtId="177" fontId="30" fillId="0" borderId="146" xfId="60" applyNumberFormat="1" applyFont="1" applyFill="1" applyBorder="1" applyAlignment="1" applyProtection="1">
      <alignment horizontal="right" vertical="center" wrapText="1"/>
      <protection locked="0"/>
    </xf>
    <xf numFmtId="177" fontId="30" fillId="0" borderId="147" xfId="6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textRotation="180" wrapText="1"/>
    </xf>
    <xf numFmtId="173" fontId="23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right" textRotation="180" wrapText="1"/>
      <protection locked="0"/>
    </xf>
    <xf numFmtId="0" fontId="0" fillId="0" borderId="0" xfId="0" applyAlignment="1">
      <alignment horizontal="right" wrapText="1"/>
    </xf>
    <xf numFmtId="0" fontId="23" fillId="0" borderId="0" xfId="58" applyFont="1" applyFill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23" fillId="0" borderId="0" xfId="58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173" fontId="23" fillId="0" borderId="0" xfId="58" applyNumberFormat="1" applyFont="1" applyFill="1" applyBorder="1" applyAlignment="1" applyProtection="1">
      <alignment horizontal="center" vertical="center"/>
      <protection/>
    </xf>
    <xf numFmtId="0" fontId="26" fillId="0" borderId="13" xfId="58" applyFont="1" applyFill="1" applyBorder="1" applyAlignment="1" applyProtection="1">
      <alignment horizontal="center" vertical="center" wrapText="1"/>
      <protection/>
    </xf>
    <xf numFmtId="0" fontId="26" fillId="0" borderId="14" xfId="58" applyFont="1" applyFill="1" applyBorder="1" applyAlignment="1" applyProtection="1">
      <alignment horizontal="center" vertical="center" wrapText="1"/>
      <protection/>
    </xf>
    <xf numFmtId="173" fontId="26" fillId="0" borderId="53" xfId="58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3" fillId="0" borderId="0" xfId="58" applyFont="1" applyFill="1" applyBorder="1" applyAlignment="1" applyProtection="1">
      <alignment horizontal="center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/>
    </xf>
    <xf numFmtId="173" fontId="33" fillId="0" borderId="0" xfId="0" applyNumberFormat="1" applyFont="1" applyFill="1" applyBorder="1" applyAlignment="1" applyProtection="1">
      <alignment horizontal="center" textRotation="180" wrapText="1"/>
      <protection/>
    </xf>
    <xf numFmtId="173" fontId="26" fillId="0" borderId="34" xfId="0" applyNumberFormat="1" applyFont="1" applyFill="1" applyBorder="1" applyAlignment="1" applyProtection="1">
      <alignment horizontal="center" vertical="center" wrapText="1"/>
      <protection/>
    </xf>
    <xf numFmtId="173" fontId="26" fillId="0" borderId="13" xfId="0" applyNumberFormat="1" applyFont="1" applyFill="1" applyBorder="1" applyAlignment="1" applyProtection="1">
      <alignment horizontal="center" vertical="center" wrapText="1"/>
      <protection/>
    </xf>
    <xf numFmtId="173" fontId="36" fillId="0" borderId="0" xfId="0" applyNumberFormat="1" applyFont="1" applyFill="1" applyBorder="1" applyAlignment="1" applyProtection="1">
      <alignment horizontal="center" textRotation="180" wrapText="1"/>
      <protection locked="0"/>
    </xf>
    <xf numFmtId="173" fontId="23" fillId="0" borderId="0" xfId="0" applyNumberFormat="1" applyFont="1" applyFill="1" applyBorder="1" applyAlignment="1">
      <alignment horizontal="center" wrapText="1"/>
    </xf>
    <xf numFmtId="173" fontId="25" fillId="0" borderId="10" xfId="0" applyNumberFormat="1" applyFont="1" applyFill="1" applyBorder="1" applyAlignment="1" applyProtection="1">
      <alignment horizontal="right" wrapText="1"/>
      <protection/>
    </xf>
    <xf numFmtId="173" fontId="33" fillId="0" borderId="0" xfId="0" applyNumberFormat="1" applyFont="1" applyFill="1" applyBorder="1" applyAlignment="1">
      <alignment horizontal="right" textRotation="180" wrapText="1"/>
    </xf>
    <xf numFmtId="173" fontId="0" fillId="0" borderId="0" xfId="0" applyNumberFormat="1" applyFill="1" applyAlignment="1">
      <alignment horizontal="right" vertical="center" wrapText="1"/>
    </xf>
    <xf numFmtId="173" fontId="34" fillId="0" borderId="0" xfId="0" applyNumberFormat="1" applyFont="1" applyFill="1" applyAlignment="1">
      <alignment horizontal="right" vertical="center" wrapText="1"/>
    </xf>
    <xf numFmtId="173" fontId="0" fillId="0" borderId="0" xfId="0" applyNumberFormat="1" applyFill="1" applyAlignment="1" applyProtection="1">
      <alignment horizontal="right" vertical="center" wrapText="1"/>
      <protection/>
    </xf>
    <xf numFmtId="173" fontId="0" fillId="0" borderId="54" xfId="0" applyNumberFormat="1" applyFill="1" applyBorder="1" applyAlignment="1" applyProtection="1">
      <alignment horizontal="left" vertical="center" wrapText="1"/>
      <protection locked="0"/>
    </xf>
    <xf numFmtId="173" fontId="27" fillId="0" borderId="34" xfId="0" applyNumberFormat="1" applyFont="1" applyFill="1" applyBorder="1" applyAlignment="1">
      <alignment horizontal="center" vertical="center" wrapText="1"/>
    </xf>
    <xf numFmtId="173" fontId="27" fillId="0" borderId="34" xfId="0" applyNumberFormat="1" applyFont="1" applyFill="1" applyBorder="1" applyAlignment="1">
      <alignment horizontal="center" vertical="center"/>
    </xf>
    <xf numFmtId="174" fontId="23" fillId="0" borderId="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right" vertical="center"/>
    </xf>
    <xf numFmtId="173" fontId="34" fillId="0" borderId="5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textRotation="180"/>
    </xf>
    <xf numFmtId="173" fontId="26" fillId="0" borderId="51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 wrapText="1"/>
    </xf>
    <xf numFmtId="173" fontId="26" fillId="0" borderId="45" xfId="0" applyNumberFormat="1" applyFont="1" applyFill="1" applyBorder="1" applyAlignment="1">
      <alignment horizontal="center" vertical="center" wrapText="1"/>
    </xf>
    <xf numFmtId="173" fontId="34" fillId="0" borderId="51" xfId="0" applyNumberFormat="1" applyFont="1" applyFill="1" applyBorder="1" applyAlignment="1">
      <alignment horizontal="left" vertical="center" wrapText="1" indent="2"/>
    </xf>
    <xf numFmtId="173" fontId="0" fillId="0" borderId="44" xfId="0" applyNumberFormat="1" applyFill="1" applyBorder="1" applyAlignment="1" applyProtection="1">
      <alignment horizontal="left" vertical="center" wrapText="1"/>
      <protection locked="0"/>
    </xf>
    <xf numFmtId="174" fontId="39" fillId="0" borderId="52" xfId="0" applyNumberFormat="1" applyFont="1" applyFill="1" applyBorder="1" applyAlignment="1">
      <alignment horizontal="left" vertical="center" wrapText="1"/>
    </xf>
    <xf numFmtId="173" fontId="23" fillId="0" borderId="0" xfId="0" applyNumberFormat="1" applyFont="1" applyFill="1" applyBorder="1" applyAlignment="1">
      <alignment horizontal="left" vertical="center" wrapText="1"/>
    </xf>
    <xf numFmtId="173" fontId="0" fillId="0" borderId="0" xfId="0" applyNumberForma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173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53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45" fillId="0" borderId="0" xfId="60" applyFont="1" applyFill="1" applyBorder="1" applyAlignment="1" applyProtection="1">
      <alignment horizontal="center" vertical="center" wrapText="1"/>
      <protection/>
    </xf>
    <xf numFmtId="0" fontId="46" fillId="0" borderId="10" xfId="60" applyFont="1" applyFill="1" applyBorder="1" applyAlignment="1" applyProtection="1">
      <alignment horizontal="right"/>
      <protection/>
    </xf>
    <xf numFmtId="0" fontId="18" fillId="0" borderId="0" xfId="60" applyFill="1" applyAlignment="1" applyProtection="1">
      <alignment horizontal="right" wrapText="1"/>
      <protection/>
    </xf>
    <xf numFmtId="0" fontId="18" fillId="0" borderId="0" xfId="60" applyFont="1" applyFill="1" applyBorder="1" applyAlignment="1" applyProtection="1">
      <alignment horizontal="left"/>
      <protection/>
    </xf>
    <xf numFmtId="0" fontId="45" fillId="0" borderId="0" xfId="60" applyFont="1" applyFill="1" applyBorder="1" applyAlignment="1" applyProtection="1">
      <alignment vertical="center" wrapText="1"/>
      <protection/>
    </xf>
    <xf numFmtId="0" fontId="47" fillId="0" borderId="27" xfId="60" applyFont="1" applyFill="1" applyBorder="1" applyAlignment="1" applyProtection="1">
      <alignment horizontal="center" vertical="center" wrapText="1"/>
      <protection/>
    </xf>
    <xf numFmtId="0" fontId="24" fillId="0" borderId="28" xfId="59" applyFont="1" applyFill="1" applyBorder="1" applyAlignment="1" applyProtection="1">
      <alignment horizontal="center" vertical="center" textRotation="90"/>
      <protection/>
    </xf>
    <xf numFmtId="0" fontId="39" fillId="0" borderId="28" xfId="60" applyFont="1" applyFill="1" applyBorder="1" applyAlignment="1" applyProtection="1">
      <alignment horizontal="center" vertical="center" wrapText="1"/>
      <protection/>
    </xf>
    <xf numFmtId="0" fontId="46" fillId="0" borderId="28" xfId="60" applyFont="1" applyFill="1" applyBorder="1" applyAlignment="1" applyProtection="1">
      <alignment horizontal="center" vertical="center" wrapText="1"/>
      <protection/>
    </xf>
    <xf numFmtId="0" fontId="18" fillId="0" borderId="0" xfId="60" applyFont="1" applyFill="1" applyBorder="1" applyAlignment="1" applyProtection="1">
      <alignment horizontal="center"/>
      <protection/>
    </xf>
    <xf numFmtId="0" fontId="34" fillId="0" borderId="0" xfId="59" applyFont="1" applyFill="1" applyBorder="1" applyAlignment="1" applyProtection="1">
      <alignment horizontal="center" vertical="center" wrapText="1"/>
      <protection/>
    </xf>
    <xf numFmtId="0" fontId="23" fillId="0" borderId="0" xfId="59" applyFont="1" applyFill="1" applyBorder="1" applyAlignment="1" applyProtection="1">
      <alignment horizontal="center" vertical="center" wrapText="1"/>
      <protection/>
    </xf>
    <xf numFmtId="0" fontId="24" fillId="0" borderId="0" xfId="59" applyFont="1" applyFill="1" applyBorder="1" applyAlignment="1" applyProtection="1">
      <alignment horizontal="right" vertical="center"/>
      <protection/>
    </xf>
    <xf numFmtId="0" fontId="23" fillId="0" borderId="27" xfId="59" applyFont="1" applyFill="1" applyBorder="1" applyAlignment="1" applyProtection="1">
      <alignment horizontal="center" vertical="center" wrapText="1"/>
      <protection/>
    </xf>
    <xf numFmtId="0" fontId="25" fillId="0" borderId="53" xfId="59" applyFont="1" applyFill="1" applyBorder="1" applyAlignment="1" applyProtection="1">
      <alignment horizontal="center" vertical="center" wrapText="1"/>
      <protection/>
    </xf>
    <xf numFmtId="0" fontId="45" fillId="0" borderId="0" xfId="60" applyFont="1" applyFill="1" applyBorder="1" applyAlignment="1">
      <alignment horizontal="center" vertical="center" wrapText="1"/>
      <protection/>
    </xf>
    <xf numFmtId="0" fontId="31" fillId="0" borderId="13" xfId="60" applyFont="1" applyFill="1" applyBorder="1" applyAlignment="1">
      <alignment horizontal="left"/>
      <protection/>
    </xf>
    <xf numFmtId="3" fontId="18" fillId="0" borderId="0" xfId="60" applyNumberFormat="1" applyFont="1" applyFill="1" applyBorder="1" applyAlignment="1">
      <alignment horizontal="center"/>
      <protection/>
    </xf>
    <xf numFmtId="0" fontId="45" fillId="0" borderId="0" xfId="60" applyFont="1" applyFill="1" applyBorder="1" applyAlignment="1">
      <alignment horizontal="center" wrapText="1"/>
      <protection/>
    </xf>
    <xf numFmtId="0" fontId="31" fillId="0" borderId="13" xfId="60" applyFont="1" applyFill="1" applyBorder="1" applyAlignment="1">
      <alignment horizontal="left" indent="1"/>
      <protection/>
    </xf>
    <xf numFmtId="0" fontId="36" fillId="0" borderId="0" xfId="0" applyFont="1" applyFill="1" applyBorder="1" applyAlignment="1">
      <alignment horizontal="center" textRotation="180"/>
    </xf>
    <xf numFmtId="173" fontId="26" fillId="0" borderId="14" xfId="0" applyNumberFormat="1" applyFont="1" applyFill="1" applyBorder="1" applyAlignment="1" applyProtection="1">
      <alignment horizontal="center" vertical="center" wrapText="1"/>
      <protection/>
    </xf>
    <xf numFmtId="173" fontId="26" fillId="0" borderId="53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60" fillId="0" borderId="0" xfId="0" applyFont="1" applyAlignment="1">
      <alignment horizontal="right"/>
    </xf>
    <xf numFmtId="0" fontId="51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justify"/>
    </xf>
    <xf numFmtId="0" fontId="54" fillId="0" borderId="0" xfId="0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173" fontId="17" fillId="0" borderId="144" xfId="0" applyNumberFormat="1" applyFont="1" applyFill="1" applyBorder="1" applyAlignment="1" applyProtection="1">
      <alignment vertical="center" wrapText="1"/>
      <protection/>
    </xf>
    <xf numFmtId="0" fontId="0" fillId="0" borderId="144" xfId="0" applyBorder="1" applyAlignment="1">
      <alignment/>
    </xf>
    <xf numFmtId="0" fontId="29" fillId="0" borderId="99" xfId="60" applyFont="1" applyFill="1" applyBorder="1" applyAlignment="1" applyProtection="1">
      <alignment vertical="center"/>
      <protection/>
    </xf>
    <xf numFmtId="177" fontId="29" fillId="0" borderId="146" xfId="60" applyNumberFormat="1" applyFont="1" applyFill="1" applyBorder="1" applyAlignment="1" applyProtection="1">
      <alignment horizontal="right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zr_2\AppData\Local\Temp\Temp1_2014_zrszmads_csikvnd.zip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4"/>
  <sheetViews>
    <sheetView view="pageBreakPreview" zoomScale="80" zoomScaleSheetLayoutView="80" workbookViewId="0" topLeftCell="A123">
      <selection activeCell="A90" sqref="A90:E155"/>
    </sheetView>
  </sheetViews>
  <sheetFormatPr defaultColWidth="9.37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1:5" ht="18" customHeight="1">
      <c r="A1" s="668" t="s">
        <v>775</v>
      </c>
      <c r="B1" s="669"/>
      <c r="C1" s="669"/>
      <c r="D1" s="669"/>
      <c r="E1" s="669"/>
    </row>
    <row r="2" spans="1:5" ht="44.25" customHeight="1">
      <c r="A2" s="670" t="s">
        <v>773</v>
      </c>
      <c r="B2" s="671"/>
      <c r="C2" s="671"/>
      <c r="D2" s="671"/>
      <c r="E2" s="671"/>
    </row>
    <row r="3" spans="1:5" ht="15.75" customHeight="1">
      <c r="A3" s="672" t="s">
        <v>774</v>
      </c>
      <c r="B3" s="672"/>
      <c r="C3" s="672"/>
      <c r="D3" s="672"/>
      <c r="E3" s="672"/>
    </row>
    <row r="4" spans="1:5" ht="15.75" customHeight="1">
      <c r="A4" s="4"/>
      <c r="B4" s="4"/>
      <c r="C4" s="5"/>
      <c r="D4" s="5"/>
      <c r="E4" s="5"/>
    </row>
    <row r="5" spans="1:5" ht="15.75" customHeight="1">
      <c r="A5" s="673" t="s">
        <v>1</v>
      </c>
      <c r="B5" s="674" t="s">
        <v>2</v>
      </c>
      <c r="C5" s="675" t="s">
        <v>682</v>
      </c>
      <c r="D5" s="675"/>
      <c r="E5" s="675"/>
    </row>
    <row r="6" spans="1:5" ht="37.5" customHeight="1">
      <c r="A6" s="673"/>
      <c r="B6" s="674"/>
      <c r="C6" s="6" t="s">
        <v>3</v>
      </c>
      <c r="D6" s="6" t="s">
        <v>4</v>
      </c>
      <c r="E6" s="7" t="s">
        <v>5</v>
      </c>
    </row>
    <row r="7" spans="1:5" s="11" customFormat="1" ht="12" customHeight="1">
      <c r="A7" s="8" t="s">
        <v>6</v>
      </c>
      <c r="B7" s="9" t="s">
        <v>7</v>
      </c>
      <c r="C7" s="9" t="s">
        <v>8</v>
      </c>
      <c r="D7" s="9" t="s">
        <v>9</v>
      </c>
      <c r="E7" s="10" t="s">
        <v>10</v>
      </c>
    </row>
    <row r="8" spans="1:5" s="14" customFormat="1" ht="12" customHeight="1">
      <c r="A8" s="12" t="s">
        <v>11</v>
      </c>
      <c r="B8" s="13" t="s">
        <v>12</v>
      </c>
      <c r="C8" s="424">
        <v>22317920</v>
      </c>
      <c r="D8" s="424">
        <v>30866344</v>
      </c>
      <c r="E8" s="424">
        <v>30866344</v>
      </c>
    </row>
    <row r="9" spans="1:5" s="14" customFormat="1" ht="12" customHeight="1">
      <c r="A9" s="15" t="s">
        <v>13</v>
      </c>
      <c r="B9" s="16" t="s">
        <v>14</v>
      </c>
      <c r="C9" s="425">
        <v>16257309</v>
      </c>
      <c r="D9" s="425">
        <v>16257309</v>
      </c>
      <c r="E9" s="425">
        <v>16257309</v>
      </c>
    </row>
    <row r="10" spans="1:5" s="14" customFormat="1" ht="12" customHeight="1">
      <c r="A10" s="17" t="s">
        <v>15</v>
      </c>
      <c r="B10" s="18" t="s">
        <v>16</v>
      </c>
      <c r="C10" s="426"/>
      <c r="D10" s="426">
        <v>5727767</v>
      </c>
      <c r="E10" s="426">
        <v>5727767</v>
      </c>
    </row>
    <row r="11" spans="1:5" s="14" customFormat="1" ht="12" customHeight="1">
      <c r="A11" s="17" t="s">
        <v>17</v>
      </c>
      <c r="B11" s="18" t="s">
        <v>18</v>
      </c>
      <c r="C11" s="426">
        <v>4860611</v>
      </c>
      <c r="D11" s="426">
        <v>6436668</v>
      </c>
      <c r="E11" s="426">
        <v>6436668</v>
      </c>
    </row>
    <row r="12" spans="1:5" s="14" customFormat="1" ht="12" customHeight="1">
      <c r="A12" s="17" t="s">
        <v>19</v>
      </c>
      <c r="B12" s="18" t="s">
        <v>20</v>
      </c>
      <c r="C12" s="426">
        <v>1200000</v>
      </c>
      <c r="D12" s="426">
        <v>1200000</v>
      </c>
      <c r="E12" s="426">
        <v>1200000</v>
      </c>
    </row>
    <row r="13" spans="1:5" s="14" customFormat="1" ht="12" customHeight="1">
      <c r="A13" s="17" t="s">
        <v>21</v>
      </c>
      <c r="B13" s="18" t="s">
        <v>22</v>
      </c>
      <c r="C13" s="426"/>
      <c r="D13" s="426">
        <v>1244600</v>
      </c>
      <c r="E13" s="426">
        <v>1244600</v>
      </c>
    </row>
    <row r="14" spans="1:5" s="14" customFormat="1" ht="12" customHeight="1">
      <c r="A14" s="19" t="s">
        <v>23</v>
      </c>
      <c r="B14" s="20" t="s">
        <v>24</v>
      </c>
      <c r="C14" s="426"/>
      <c r="D14" s="426"/>
      <c r="E14" s="426"/>
    </row>
    <row r="15" spans="1:5" s="14" customFormat="1" ht="21.75" customHeight="1">
      <c r="A15" s="12" t="s">
        <v>25</v>
      </c>
      <c r="B15" s="21" t="s">
        <v>26</v>
      </c>
      <c r="C15" s="424">
        <v>1734400</v>
      </c>
      <c r="D15" s="424">
        <v>27721237</v>
      </c>
      <c r="E15" s="424">
        <v>27721237</v>
      </c>
    </row>
    <row r="16" spans="1:5" s="14" customFormat="1" ht="12" customHeight="1">
      <c r="A16" s="15" t="s">
        <v>27</v>
      </c>
      <c r="B16" s="16" t="s">
        <v>28</v>
      </c>
      <c r="C16" s="425"/>
      <c r="D16" s="425"/>
      <c r="E16" s="425"/>
    </row>
    <row r="17" spans="1:5" s="14" customFormat="1" ht="12" customHeight="1">
      <c r="A17" s="17" t="s">
        <v>29</v>
      </c>
      <c r="B17" s="18" t="s">
        <v>30</v>
      </c>
      <c r="C17" s="426"/>
      <c r="D17" s="426"/>
      <c r="E17" s="426"/>
    </row>
    <row r="18" spans="1:5" s="14" customFormat="1" ht="12" customHeight="1">
      <c r="A18" s="17" t="s">
        <v>31</v>
      </c>
      <c r="B18" s="18" t="s">
        <v>32</v>
      </c>
      <c r="C18" s="426"/>
      <c r="D18" s="426"/>
      <c r="E18" s="426"/>
    </row>
    <row r="19" spans="1:5" s="14" customFormat="1" ht="12" customHeight="1">
      <c r="A19" s="17" t="s">
        <v>33</v>
      </c>
      <c r="B19" s="18" t="s">
        <v>34</v>
      </c>
      <c r="C19" s="426"/>
      <c r="D19" s="426"/>
      <c r="E19" s="426"/>
    </row>
    <row r="20" spans="1:5" s="14" customFormat="1" ht="12" customHeight="1">
      <c r="A20" s="17" t="s">
        <v>35</v>
      </c>
      <c r="B20" s="18" t="s">
        <v>36</v>
      </c>
      <c r="C20" s="426">
        <v>1734400</v>
      </c>
      <c r="D20" s="426">
        <v>27721237</v>
      </c>
      <c r="E20" s="426">
        <v>27721237</v>
      </c>
    </row>
    <row r="21" spans="1:5" s="14" customFormat="1" ht="12" customHeight="1">
      <c r="A21" s="19" t="s">
        <v>37</v>
      </c>
      <c r="B21" s="20" t="s">
        <v>38</v>
      </c>
      <c r="C21" s="427"/>
      <c r="D21" s="427"/>
      <c r="E21" s="427"/>
    </row>
    <row r="22" spans="1:5" s="14" customFormat="1" ht="21.75" customHeight="1">
      <c r="A22" s="12" t="s">
        <v>39</v>
      </c>
      <c r="B22" s="13" t="s">
        <v>40</v>
      </c>
      <c r="C22" s="424"/>
      <c r="D22" s="424">
        <v>28621095</v>
      </c>
      <c r="E22" s="424">
        <v>28621095</v>
      </c>
    </row>
    <row r="23" spans="1:5" s="14" customFormat="1" ht="12" customHeight="1">
      <c r="A23" s="15" t="s">
        <v>41</v>
      </c>
      <c r="B23" s="16" t="s">
        <v>42</v>
      </c>
      <c r="C23" s="425"/>
      <c r="D23" s="425">
        <v>9999627</v>
      </c>
      <c r="E23" s="425">
        <v>9999627</v>
      </c>
    </row>
    <row r="24" spans="1:5" s="14" customFormat="1" ht="12" customHeight="1">
      <c r="A24" s="17" t="s">
        <v>43</v>
      </c>
      <c r="B24" s="18" t="s">
        <v>44</v>
      </c>
      <c r="C24" s="426"/>
      <c r="D24" s="426"/>
      <c r="E24" s="426"/>
    </row>
    <row r="25" spans="1:5" s="14" customFormat="1" ht="12" customHeight="1">
      <c r="A25" s="17" t="s">
        <v>45</v>
      </c>
      <c r="B25" s="18" t="s">
        <v>46</v>
      </c>
      <c r="C25" s="426"/>
      <c r="D25" s="426"/>
      <c r="E25" s="426"/>
    </row>
    <row r="26" spans="1:5" s="14" customFormat="1" ht="12" customHeight="1">
      <c r="A26" s="17" t="s">
        <v>47</v>
      </c>
      <c r="B26" s="18" t="s">
        <v>48</v>
      </c>
      <c r="C26" s="426"/>
      <c r="D26" s="426"/>
      <c r="E26" s="426"/>
    </row>
    <row r="27" spans="1:5" s="14" customFormat="1" ht="12" customHeight="1">
      <c r="A27" s="17" t="s">
        <v>49</v>
      </c>
      <c r="B27" s="18" t="s">
        <v>50</v>
      </c>
      <c r="C27" s="426"/>
      <c r="D27" s="426">
        <v>18621468</v>
      </c>
      <c r="E27" s="426">
        <v>18621468</v>
      </c>
    </row>
    <row r="28" spans="1:5" s="14" customFormat="1" ht="12" customHeight="1">
      <c r="A28" s="19" t="s">
        <v>51</v>
      </c>
      <c r="B28" s="22" t="s">
        <v>52</v>
      </c>
      <c r="C28" s="427"/>
      <c r="D28" s="427"/>
      <c r="E28" s="427"/>
    </row>
    <row r="29" spans="1:5" s="14" customFormat="1" ht="12" customHeight="1">
      <c r="A29" s="12" t="s">
        <v>53</v>
      </c>
      <c r="B29" s="13" t="s">
        <v>54</v>
      </c>
      <c r="C29" s="428">
        <v>10000000</v>
      </c>
      <c r="D29" s="428">
        <v>11330827</v>
      </c>
      <c r="E29" s="428">
        <v>11330827</v>
      </c>
    </row>
    <row r="30" spans="1:5" s="14" customFormat="1" ht="12" customHeight="1">
      <c r="A30" s="15" t="s">
        <v>55</v>
      </c>
      <c r="B30" s="16" t="s">
        <v>56</v>
      </c>
      <c r="C30" s="429">
        <v>8000000</v>
      </c>
      <c r="D30" s="429">
        <v>9355595</v>
      </c>
      <c r="E30" s="429">
        <v>9355595</v>
      </c>
    </row>
    <row r="31" spans="1:5" s="14" customFormat="1" ht="12" customHeight="1">
      <c r="A31" s="17" t="s">
        <v>57</v>
      </c>
      <c r="B31" s="18" t="s">
        <v>58</v>
      </c>
      <c r="C31" s="426"/>
      <c r="D31" s="426"/>
      <c r="E31" s="426"/>
    </row>
    <row r="32" spans="1:5" s="14" customFormat="1" ht="12" customHeight="1">
      <c r="A32" s="17" t="s">
        <v>59</v>
      </c>
      <c r="B32" s="18" t="s">
        <v>60</v>
      </c>
      <c r="C32" s="426">
        <v>8000000</v>
      </c>
      <c r="D32" s="426">
        <v>9355595</v>
      </c>
      <c r="E32" s="426">
        <v>9355595</v>
      </c>
    </row>
    <row r="33" spans="1:5" s="14" customFormat="1" ht="12" customHeight="1">
      <c r="A33" s="17" t="s">
        <v>61</v>
      </c>
      <c r="B33" s="18" t="s">
        <v>62</v>
      </c>
      <c r="C33" s="426">
        <v>1900000</v>
      </c>
      <c r="D33" s="426">
        <v>1950228</v>
      </c>
      <c r="E33" s="426">
        <v>1950228</v>
      </c>
    </row>
    <row r="34" spans="1:5" s="14" customFormat="1" ht="12" customHeight="1">
      <c r="A34" s="17" t="s">
        <v>63</v>
      </c>
      <c r="B34" s="18" t="s">
        <v>64</v>
      </c>
      <c r="C34" s="426"/>
      <c r="D34" s="426"/>
      <c r="E34" s="426"/>
    </row>
    <row r="35" spans="1:5" s="14" customFormat="1" ht="12" customHeight="1">
      <c r="A35" s="19" t="s">
        <v>65</v>
      </c>
      <c r="B35" s="22" t="s">
        <v>66</v>
      </c>
      <c r="C35" s="427">
        <v>100000</v>
      </c>
      <c r="D35" s="427">
        <v>25004</v>
      </c>
      <c r="E35" s="427">
        <v>25004</v>
      </c>
    </row>
    <row r="36" spans="1:5" s="14" customFormat="1" ht="12" customHeight="1">
      <c r="A36" s="12" t="s">
        <v>67</v>
      </c>
      <c r="B36" s="13" t="s">
        <v>68</v>
      </c>
      <c r="C36" s="424">
        <v>7514400</v>
      </c>
      <c r="D36" s="424">
        <v>7978109</v>
      </c>
      <c r="E36" s="424">
        <v>7978109</v>
      </c>
    </row>
    <row r="37" spans="1:5" s="14" customFormat="1" ht="12" customHeight="1">
      <c r="A37" s="15" t="s">
        <v>69</v>
      </c>
      <c r="B37" s="16" t="s">
        <v>70</v>
      </c>
      <c r="C37" s="425">
        <v>5000000</v>
      </c>
      <c r="D37" s="425">
        <v>4805004</v>
      </c>
      <c r="E37" s="425">
        <v>4805004</v>
      </c>
    </row>
    <row r="38" spans="1:5" s="14" customFormat="1" ht="12" customHeight="1">
      <c r="A38" s="17" t="s">
        <v>71</v>
      </c>
      <c r="B38" s="18" t="s">
        <v>72</v>
      </c>
      <c r="C38" s="426"/>
      <c r="D38" s="426"/>
      <c r="E38" s="426"/>
    </row>
    <row r="39" spans="1:5" s="14" customFormat="1" ht="12" customHeight="1">
      <c r="A39" s="17" t="s">
        <v>73</v>
      </c>
      <c r="B39" s="18" t="s">
        <v>74</v>
      </c>
      <c r="C39" s="426">
        <v>220000</v>
      </c>
      <c r="D39" s="426">
        <v>0</v>
      </c>
      <c r="E39" s="426">
        <v>0</v>
      </c>
    </row>
    <row r="40" spans="1:5" s="14" customFormat="1" ht="12" customHeight="1">
      <c r="A40" s="17" t="s">
        <v>75</v>
      </c>
      <c r="B40" s="18" t="s">
        <v>76</v>
      </c>
      <c r="C40" s="426">
        <v>510000</v>
      </c>
      <c r="D40" s="426">
        <v>522129</v>
      </c>
      <c r="E40" s="426">
        <v>522129</v>
      </c>
    </row>
    <row r="41" spans="1:5" s="14" customFormat="1" ht="12" customHeight="1">
      <c r="A41" s="17" t="s">
        <v>77</v>
      </c>
      <c r="B41" s="18" t="s">
        <v>78</v>
      </c>
      <c r="C41" s="426"/>
      <c r="D41" s="426"/>
      <c r="E41" s="426"/>
    </row>
    <row r="42" spans="1:5" s="14" customFormat="1" ht="12" customHeight="1">
      <c r="A42" s="17" t="s">
        <v>79</v>
      </c>
      <c r="B42" s="18" t="s">
        <v>80</v>
      </c>
      <c r="C42" s="426"/>
      <c r="D42" s="426"/>
      <c r="E42" s="426"/>
    </row>
    <row r="43" spans="1:5" s="14" customFormat="1" ht="12" customHeight="1">
      <c r="A43" s="17" t="s">
        <v>81</v>
      </c>
      <c r="B43" s="18" t="s">
        <v>82</v>
      </c>
      <c r="C43" s="426"/>
      <c r="D43" s="426"/>
      <c r="E43" s="426"/>
    </row>
    <row r="44" spans="1:5" s="14" customFormat="1" ht="12" customHeight="1">
      <c r="A44" s="17" t="s">
        <v>83</v>
      </c>
      <c r="B44" s="18" t="s">
        <v>84</v>
      </c>
      <c r="C44" s="426">
        <v>50000</v>
      </c>
      <c r="D44" s="426">
        <v>1157</v>
      </c>
      <c r="E44" s="426">
        <v>1157</v>
      </c>
    </row>
    <row r="45" spans="1:5" s="14" customFormat="1" ht="12" customHeight="1">
      <c r="A45" s="17" t="s">
        <v>85</v>
      </c>
      <c r="B45" s="18" t="s">
        <v>86</v>
      </c>
      <c r="C45" s="430">
        <v>14400</v>
      </c>
      <c r="D45" s="430">
        <v>0</v>
      </c>
      <c r="E45" s="430">
        <v>0</v>
      </c>
    </row>
    <row r="46" spans="1:5" s="14" customFormat="1" ht="12" customHeight="1">
      <c r="A46" s="19" t="s">
        <v>87</v>
      </c>
      <c r="B46" s="20" t="s">
        <v>88</v>
      </c>
      <c r="C46" s="431">
        <v>1720000</v>
      </c>
      <c r="D46" s="431">
        <v>2649819</v>
      </c>
      <c r="E46" s="431">
        <v>2649819</v>
      </c>
    </row>
    <row r="47" spans="1:5" s="14" customFormat="1" ht="12" customHeight="1">
      <c r="A47" s="12" t="s">
        <v>89</v>
      </c>
      <c r="B47" s="13" t="s">
        <v>90</v>
      </c>
      <c r="C47" s="424"/>
      <c r="D47" s="424"/>
      <c r="E47" s="424"/>
    </row>
    <row r="48" spans="1:5" s="14" customFormat="1" ht="12" customHeight="1">
      <c r="A48" s="15" t="s">
        <v>91</v>
      </c>
      <c r="B48" s="16" t="s">
        <v>92</v>
      </c>
      <c r="C48" s="432"/>
      <c r="D48" s="432"/>
      <c r="E48" s="432"/>
    </row>
    <row r="49" spans="1:5" s="14" customFormat="1" ht="12" customHeight="1">
      <c r="A49" s="17" t="s">
        <v>93</v>
      </c>
      <c r="B49" s="18" t="s">
        <v>94</v>
      </c>
      <c r="C49" s="430"/>
      <c r="D49" s="430"/>
      <c r="E49" s="430"/>
    </row>
    <row r="50" spans="1:5" s="14" customFormat="1" ht="12" customHeight="1">
      <c r="A50" s="17" t="s">
        <v>95</v>
      </c>
      <c r="B50" s="18" t="s">
        <v>96</v>
      </c>
      <c r="C50" s="430"/>
      <c r="D50" s="430"/>
      <c r="E50" s="430"/>
    </row>
    <row r="51" spans="1:5" s="14" customFormat="1" ht="12" customHeight="1">
      <c r="A51" s="17" t="s">
        <v>97</v>
      </c>
      <c r="B51" s="18" t="s">
        <v>98</v>
      </c>
      <c r="C51" s="430"/>
      <c r="D51" s="430"/>
      <c r="E51" s="430"/>
    </row>
    <row r="52" spans="1:5" s="14" customFormat="1" ht="12" customHeight="1">
      <c r="A52" s="19" t="s">
        <v>99</v>
      </c>
      <c r="B52" s="20" t="s">
        <v>100</v>
      </c>
      <c r="C52" s="431"/>
      <c r="D52" s="431"/>
      <c r="E52" s="431"/>
    </row>
    <row r="53" spans="1:5" s="14" customFormat="1" ht="12.75" customHeight="1">
      <c r="A53" s="12" t="s">
        <v>101</v>
      </c>
      <c r="B53" s="13" t="s">
        <v>102</v>
      </c>
      <c r="C53" s="424">
        <v>112000</v>
      </c>
      <c r="D53" s="424">
        <v>237587</v>
      </c>
      <c r="E53" s="424">
        <v>237587</v>
      </c>
    </row>
    <row r="54" spans="1:5" s="14" customFormat="1" ht="12" customHeight="1">
      <c r="A54" s="15" t="s">
        <v>103</v>
      </c>
      <c r="B54" s="16" t="s">
        <v>104</v>
      </c>
      <c r="C54" s="425"/>
      <c r="D54" s="425"/>
      <c r="E54" s="425"/>
    </row>
    <row r="55" spans="1:5" s="14" customFormat="1" ht="12" customHeight="1">
      <c r="A55" s="17" t="s">
        <v>105</v>
      </c>
      <c r="B55" s="18" t="s">
        <v>106</v>
      </c>
      <c r="C55" s="426"/>
      <c r="D55" s="426"/>
      <c r="E55" s="426"/>
    </row>
    <row r="56" spans="1:5" s="14" customFormat="1" ht="12" customHeight="1">
      <c r="A56" s="17" t="s">
        <v>107</v>
      </c>
      <c r="B56" s="18" t="s">
        <v>108</v>
      </c>
      <c r="C56" s="426">
        <v>112000</v>
      </c>
      <c r="D56" s="426">
        <v>237587</v>
      </c>
      <c r="E56" s="426">
        <v>237587</v>
      </c>
    </row>
    <row r="57" spans="1:5" s="14" customFormat="1" ht="12" customHeight="1">
      <c r="A57" s="19" t="s">
        <v>109</v>
      </c>
      <c r="B57" s="20" t="s">
        <v>110</v>
      </c>
      <c r="C57" s="427"/>
      <c r="D57" s="427"/>
      <c r="E57" s="427"/>
    </row>
    <row r="58" spans="1:5" s="14" customFormat="1" ht="12" customHeight="1">
      <c r="A58" s="12" t="s">
        <v>111</v>
      </c>
      <c r="B58" s="21" t="s">
        <v>112</v>
      </c>
      <c r="C58" s="424"/>
      <c r="D58" s="424"/>
      <c r="E58" s="424"/>
    </row>
    <row r="59" spans="1:5" s="14" customFormat="1" ht="12" customHeight="1">
      <c r="A59" s="15" t="s">
        <v>113</v>
      </c>
      <c r="B59" s="16" t="s">
        <v>114</v>
      </c>
      <c r="C59" s="430"/>
      <c r="D59" s="430"/>
      <c r="E59" s="430"/>
    </row>
    <row r="60" spans="1:5" s="14" customFormat="1" ht="12" customHeight="1">
      <c r="A60" s="17" t="s">
        <v>115</v>
      </c>
      <c r="B60" s="18" t="s">
        <v>116</v>
      </c>
      <c r="C60" s="430"/>
      <c r="D60" s="430"/>
      <c r="E60" s="430"/>
    </row>
    <row r="61" spans="1:5" s="14" customFormat="1" ht="12" customHeight="1">
      <c r="A61" s="17" t="s">
        <v>117</v>
      </c>
      <c r="B61" s="18" t="s">
        <v>118</v>
      </c>
      <c r="C61" s="430"/>
      <c r="D61" s="430"/>
      <c r="E61" s="430"/>
    </row>
    <row r="62" spans="1:5" s="14" customFormat="1" ht="12" customHeight="1">
      <c r="A62" s="19" t="s">
        <v>119</v>
      </c>
      <c r="B62" s="20" t="s">
        <v>120</v>
      </c>
      <c r="C62" s="430"/>
      <c r="D62" s="430"/>
      <c r="E62" s="430"/>
    </row>
    <row r="63" spans="1:5" s="14" customFormat="1" ht="12" customHeight="1">
      <c r="A63" s="12" t="s">
        <v>121</v>
      </c>
      <c r="B63" s="13" t="s">
        <v>122</v>
      </c>
      <c r="C63" s="428">
        <v>39944320</v>
      </c>
      <c r="D63" s="428">
        <v>106755199</v>
      </c>
      <c r="E63" s="428">
        <v>106755199</v>
      </c>
    </row>
    <row r="64" spans="1:5" s="14" customFormat="1" ht="12" customHeight="1">
      <c r="A64" s="23" t="s">
        <v>123</v>
      </c>
      <c r="B64" s="21" t="s">
        <v>124</v>
      </c>
      <c r="C64" s="424"/>
      <c r="D64" s="424"/>
      <c r="E64" s="424"/>
    </row>
    <row r="65" spans="1:5" s="14" customFormat="1" ht="12" customHeight="1">
      <c r="A65" s="15" t="s">
        <v>125</v>
      </c>
      <c r="B65" s="16" t="s">
        <v>126</v>
      </c>
      <c r="C65" s="430"/>
      <c r="D65" s="430"/>
      <c r="E65" s="430"/>
    </row>
    <row r="66" spans="1:5" s="14" customFormat="1" ht="12" customHeight="1">
      <c r="A66" s="17" t="s">
        <v>127</v>
      </c>
      <c r="B66" s="18" t="s">
        <v>128</v>
      </c>
      <c r="C66" s="430"/>
      <c r="D66" s="430"/>
      <c r="E66" s="430"/>
    </row>
    <row r="67" spans="1:5" s="14" customFormat="1" ht="12" customHeight="1">
      <c r="A67" s="19" t="s">
        <v>129</v>
      </c>
      <c r="B67" s="24" t="s">
        <v>130</v>
      </c>
      <c r="C67" s="430"/>
      <c r="D67" s="430"/>
      <c r="E67" s="430"/>
    </row>
    <row r="68" spans="1:5" s="14" customFormat="1" ht="12" customHeight="1">
      <c r="A68" s="23" t="s">
        <v>131</v>
      </c>
      <c r="B68" s="21" t="s">
        <v>132</v>
      </c>
      <c r="C68" s="424"/>
      <c r="D68" s="424"/>
      <c r="E68" s="424"/>
    </row>
    <row r="69" spans="1:5" s="14" customFormat="1" ht="13.5" customHeight="1">
      <c r="A69" s="15" t="s">
        <v>133</v>
      </c>
      <c r="B69" s="16" t="s">
        <v>134</v>
      </c>
      <c r="C69" s="430"/>
      <c r="D69" s="430"/>
      <c r="E69" s="430"/>
    </row>
    <row r="70" spans="1:5" s="14" customFormat="1" ht="12" customHeight="1">
      <c r="A70" s="17" t="s">
        <v>135</v>
      </c>
      <c r="B70" s="18" t="s">
        <v>136</v>
      </c>
      <c r="C70" s="430"/>
      <c r="D70" s="430"/>
      <c r="E70" s="430"/>
    </row>
    <row r="71" spans="1:5" s="14" customFormat="1" ht="12" customHeight="1">
      <c r="A71" s="17" t="s">
        <v>137</v>
      </c>
      <c r="B71" s="18" t="s">
        <v>138</v>
      </c>
      <c r="C71" s="430"/>
      <c r="D71" s="430"/>
      <c r="E71" s="430"/>
    </row>
    <row r="72" spans="1:5" s="14" customFormat="1" ht="12" customHeight="1">
      <c r="A72" s="19" t="s">
        <v>139</v>
      </c>
      <c r="B72" s="20" t="s">
        <v>140</v>
      </c>
      <c r="C72" s="430"/>
      <c r="D72" s="430"/>
      <c r="E72" s="430"/>
    </row>
    <row r="73" spans="1:5" s="14" customFormat="1" ht="12" customHeight="1">
      <c r="A73" s="23" t="s">
        <v>141</v>
      </c>
      <c r="B73" s="21" t="s">
        <v>142</v>
      </c>
      <c r="C73" s="424">
        <v>13185104</v>
      </c>
      <c r="D73" s="424">
        <v>16042552</v>
      </c>
      <c r="E73" s="424">
        <v>16042552</v>
      </c>
    </row>
    <row r="74" spans="1:5" s="14" customFormat="1" ht="12" customHeight="1">
      <c r="A74" s="15" t="s">
        <v>143</v>
      </c>
      <c r="B74" s="16" t="s">
        <v>144</v>
      </c>
      <c r="C74" s="430">
        <v>13185104</v>
      </c>
      <c r="D74" s="430">
        <v>16042552</v>
      </c>
      <c r="E74" s="430">
        <v>16042552</v>
      </c>
    </row>
    <row r="75" spans="1:5" s="14" customFormat="1" ht="12" customHeight="1">
      <c r="A75" s="19" t="s">
        <v>145</v>
      </c>
      <c r="B75" s="20" t="s">
        <v>146</v>
      </c>
      <c r="C75" s="430"/>
      <c r="D75" s="430"/>
      <c r="E75" s="430"/>
    </row>
    <row r="76" spans="1:5" s="14" customFormat="1" ht="12" customHeight="1">
      <c r="A76" s="23" t="s">
        <v>147</v>
      </c>
      <c r="B76" s="21" t="s">
        <v>148</v>
      </c>
      <c r="C76" s="424"/>
      <c r="D76" s="424">
        <v>1613430</v>
      </c>
      <c r="E76" s="424">
        <v>1613430</v>
      </c>
    </row>
    <row r="77" spans="1:5" s="14" customFormat="1" ht="12" customHeight="1">
      <c r="A77" s="15" t="s">
        <v>149</v>
      </c>
      <c r="B77" s="16" t="s">
        <v>150</v>
      </c>
      <c r="C77" s="430"/>
      <c r="D77" s="430">
        <v>1613430</v>
      </c>
      <c r="E77" s="430">
        <v>1613430</v>
      </c>
    </row>
    <row r="78" spans="1:5" s="14" customFormat="1" ht="12" customHeight="1">
      <c r="A78" s="17" t="s">
        <v>151</v>
      </c>
      <c r="B78" s="18" t="s">
        <v>152</v>
      </c>
      <c r="C78" s="430"/>
      <c r="D78" s="430"/>
      <c r="E78" s="430"/>
    </row>
    <row r="79" spans="1:5" s="14" customFormat="1" ht="12" customHeight="1">
      <c r="A79" s="19" t="s">
        <v>153</v>
      </c>
      <c r="B79" s="22" t="s">
        <v>154</v>
      </c>
      <c r="C79" s="430"/>
      <c r="D79" s="430"/>
      <c r="E79" s="430"/>
    </row>
    <row r="80" spans="1:5" s="14" customFormat="1" ht="12" customHeight="1">
      <c r="A80" s="23" t="s">
        <v>155</v>
      </c>
      <c r="B80" s="21" t="s">
        <v>156</v>
      </c>
      <c r="C80" s="424"/>
      <c r="D80" s="424"/>
      <c r="E80" s="424"/>
    </row>
    <row r="81" spans="1:5" s="14" customFormat="1" ht="12" customHeight="1">
      <c r="A81" s="25" t="s">
        <v>157</v>
      </c>
      <c r="B81" s="16" t="s">
        <v>158</v>
      </c>
      <c r="C81" s="430"/>
      <c r="D81" s="430"/>
      <c r="E81" s="430"/>
    </row>
    <row r="82" spans="1:5" s="14" customFormat="1" ht="12" customHeight="1">
      <c r="A82" s="26" t="s">
        <v>159</v>
      </c>
      <c r="B82" s="18" t="s">
        <v>160</v>
      </c>
      <c r="C82" s="430"/>
      <c r="D82" s="430"/>
      <c r="E82" s="430"/>
    </row>
    <row r="83" spans="1:5" s="14" customFormat="1" ht="12" customHeight="1">
      <c r="A83" s="26" t="s">
        <v>161</v>
      </c>
      <c r="B83" s="18" t="s">
        <v>162</v>
      </c>
      <c r="C83" s="430"/>
      <c r="D83" s="430"/>
      <c r="E83" s="430"/>
    </row>
    <row r="84" spans="1:5" s="14" customFormat="1" ht="12" customHeight="1">
      <c r="A84" s="27" t="s">
        <v>163</v>
      </c>
      <c r="B84" s="22" t="s">
        <v>164</v>
      </c>
      <c r="C84" s="430"/>
      <c r="D84" s="430"/>
      <c r="E84" s="430"/>
    </row>
    <row r="85" spans="1:5" s="14" customFormat="1" ht="12" customHeight="1">
      <c r="A85" s="23" t="s">
        <v>165</v>
      </c>
      <c r="B85" s="21" t="s">
        <v>166</v>
      </c>
      <c r="C85" s="433"/>
      <c r="D85" s="433"/>
      <c r="E85" s="433"/>
    </row>
    <row r="86" spans="1:5" s="14" customFormat="1" ht="12" customHeight="1">
      <c r="A86" s="23" t="s">
        <v>167</v>
      </c>
      <c r="B86" s="28" t="s">
        <v>168</v>
      </c>
      <c r="C86" s="428">
        <v>13185104</v>
      </c>
      <c r="D86" s="428">
        <v>17655982</v>
      </c>
      <c r="E86" s="428">
        <v>17655982</v>
      </c>
    </row>
    <row r="87" spans="1:5" s="14" customFormat="1" ht="22.5" customHeight="1">
      <c r="A87" s="29" t="s">
        <v>169</v>
      </c>
      <c r="B87" s="30" t="s">
        <v>170</v>
      </c>
      <c r="C87" s="428">
        <v>53129424</v>
      </c>
      <c r="D87" s="428">
        <v>124411181</v>
      </c>
      <c r="E87" s="428">
        <v>124411181</v>
      </c>
    </row>
    <row r="88" spans="1:5" s="14" customFormat="1" ht="5.25" customHeight="1">
      <c r="A88" s="31"/>
      <c r="B88" s="31"/>
      <c r="C88" s="32"/>
      <c r="D88" s="32"/>
      <c r="E88" s="32"/>
    </row>
    <row r="89" spans="1:5" s="14" customFormat="1" ht="63" customHeight="1" hidden="1">
      <c r="A89" s="676"/>
      <c r="B89" s="677"/>
      <c r="C89" s="677"/>
      <c r="D89" s="677"/>
      <c r="E89" s="677"/>
    </row>
    <row r="90" spans="1:5" ht="12" customHeight="1">
      <c r="A90" s="672" t="s">
        <v>171</v>
      </c>
      <c r="B90" s="672"/>
      <c r="C90" s="672"/>
      <c r="D90" s="672"/>
      <c r="E90" s="672"/>
    </row>
    <row r="91" spans="1:5" s="35" customFormat="1" ht="16.5" customHeight="1" thickBot="1">
      <c r="A91" s="33"/>
      <c r="B91" s="33"/>
      <c r="C91" s="34"/>
      <c r="D91" s="34"/>
      <c r="E91" s="34"/>
    </row>
    <row r="92" spans="1:5" s="35" customFormat="1" ht="16.5" customHeight="1">
      <c r="A92" s="673" t="s">
        <v>1</v>
      </c>
      <c r="B92" s="674" t="s">
        <v>172</v>
      </c>
      <c r="C92" s="675" t="s">
        <v>682</v>
      </c>
      <c r="D92" s="675"/>
      <c r="E92" s="675"/>
    </row>
    <row r="93" spans="1:5" ht="37.5" customHeight="1">
      <c r="A93" s="673"/>
      <c r="B93" s="674"/>
      <c r="C93" s="6" t="s">
        <v>3</v>
      </c>
      <c r="D93" s="6" t="s">
        <v>4</v>
      </c>
      <c r="E93" s="7" t="s">
        <v>5</v>
      </c>
    </row>
    <row r="94" spans="1:5" s="11" customFormat="1" ht="12" customHeight="1" thickBot="1">
      <c r="A94" s="8" t="s">
        <v>6</v>
      </c>
      <c r="B94" s="9" t="s">
        <v>7</v>
      </c>
      <c r="C94" s="9" t="s">
        <v>8</v>
      </c>
      <c r="D94" s="9" t="s">
        <v>9</v>
      </c>
      <c r="E94" s="36" t="s">
        <v>10</v>
      </c>
    </row>
    <row r="95" spans="1:5" ht="12" customHeight="1" thickBot="1">
      <c r="A95" s="37" t="s">
        <v>11</v>
      </c>
      <c r="B95" s="38" t="s">
        <v>173</v>
      </c>
      <c r="C95" s="434">
        <f>SUM(C96:C100)</f>
        <v>29572700</v>
      </c>
      <c r="D95" s="434">
        <v>62327513</v>
      </c>
      <c r="E95" s="434">
        <v>62327513</v>
      </c>
    </row>
    <row r="96" spans="1:5" ht="12" customHeight="1">
      <c r="A96" s="39" t="s">
        <v>13</v>
      </c>
      <c r="B96" s="40" t="s">
        <v>174</v>
      </c>
      <c r="C96" s="435">
        <v>6201600</v>
      </c>
      <c r="D96" s="435">
        <v>23661277</v>
      </c>
      <c r="E96" s="435">
        <v>23661277</v>
      </c>
    </row>
    <row r="97" spans="1:5" ht="12" customHeight="1">
      <c r="A97" s="17" t="s">
        <v>15</v>
      </c>
      <c r="B97" s="41" t="s">
        <v>175</v>
      </c>
      <c r="C97" s="426">
        <v>1147360</v>
      </c>
      <c r="D97" s="426">
        <v>3515708</v>
      </c>
      <c r="E97" s="426">
        <v>3515708</v>
      </c>
    </row>
    <row r="98" spans="1:5" ht="12" customHeight="1">
      <c r="A98" s="17" t="s">
        <v>17</v>
      </c>
      <c r="B98" s="41" t="s">
        <v>176</v>
      </c>
      <c r="C98" s="427">
        <v>15862329</v>
      </c>
      <c r="D98" s="427">
        <v>24810329</v>
      </c>
      <c r="E98" s="427">
        <v>24810329</v>
      </c>
    </row>
    <row r="99" spans="1:5" ht="12" customHeight="1">
      <c r="A99" s="17" t="s">
        <v>19</v>
      </c>
      <c r="B99" s="42" t="s">
        <v>177</v>
      </c>
      <c r="C99" s="427">
        <v>4487011</v>
      </c>
      <c r="D99" s="427">
        <v>4453200</v>
      </c>
      <c r="E99" s="427">
        <v>4453200</v>
      </c>
    </row>
    <row r="100" spans="1:5" ht="12" customHeight="1">
      <c r="A100" s="17" t="s">
        <v>178</v>
      </c>
      <c r="B100" s="43" t="s">
        <v>179</v>
      </c>
      <c r="C100" s="427">
        <v>1874400</v>
      </c>
      <c r="D100" s="427">
        <v>2357830</v>
      </c>
      <c r="E100" s="427">
        <v>2357830</v>
      </c>
    </row>
    <row r="101" spans="1:5" ht="12" customHeight="1">
      <c r="A101" s="17" t="s">
        <v>23</v>
      </c>
      <c r="B101" s="41" t="s">
        <v>180</v>
      </c>
      <c r="C101" s="427"/>
      <c r="D101" s="427"/>
      <c r="E101" s="427"/>
    </row>
    <row r="102" spans="1:5" ht="12" customHeight="1">
      <c r="A102" s="17" t="s">
        <v>181</v>
      </c>
      <c r="B102" s="44" t="s">
        <v>182</v>
      </c>
      <c r="C102" s="427"/>
      <c r="D102" s="427"/>
      <c r="E102" s="427"/>
    </row>
    <row r="103" spans="1:5" ht="12" customHeight="1">
      <c r="A103" s="17" t="s">
        <v>183</v>
      </c>
      <c r="B103" s="45" t="s">
        <v>184</v>
      </c>
      <c r="C103" s="427"/>
      <c r="D103" s="427"/>
      <c r="E103" s="427"/>
    </row>
    <row r="104" spans="1:5" ht="12" customHeight="1">
      <c r="A104" s="17" t="s">
        <v>185</v>
      </c>
      <c r="B104" s="45" t="s">
        <v>186</v>
      </c>
      <c r="C104" s="427"/>
      <c r="D104" s="427"/>
      <c r="E104" s="427"/>
    </row>
    <row r="105" spans="1:5" ht="12" customHeight="1">
      <c r="A105" s="17" t="s">
        <v>187</v>
      </c>
      <c r="B105" s="44" t="s">
        <v>188</v>
      </c>
      <c r="C105" s="427"/>
      <c r="D105" s="427">
        <v>1229169</v>
      </c>
      <c r="E105" s="427">
        <v>1229169</v>
      </c>
    </row>
    <row r="106" spans="1:5" ht="12" customHeight="1">
      <c r="A106" s="17" t="s">
        <v>189</v>
      </c>
      <c r="B106" s="44" t="s">
        <v>190</v>
      </c>
      <c r="C106" s="427"/>
      <c r="D106" s="427"/>
      <c r="E106" s="427"/>
    </row>
    <row r="107" spans="1:5" ht="12" customHeight="1">
      <c r="A107" s="17" t="s">
        <v>191</v>
      </c>
      <c r="B107" s="45" t="s">
        <v>192</v>
      </c>
      <c r="C107" s="427"/>
      <c r="D107" s="427">
        <v>2300000</v>
      </c>
      <c r="E107" s="427">
        <v>2300000</v>
      </c>
    </row>
    <row r="108" spans="1:5" ht="12" customHeight="1">
      <c r="A108" s="46" t="s">
        <v>193</v>
      </c>
      <c r="B108" s="47" t="s">
        <v>194</v>
      </c>
      <c r="C108" s="427"/>
      <c r="D108" s="427"/>
      <c r="E108" s="427"/>
    </row>
    <row r="109" spans="1:5" ht="12" customHeight="1">
      <c r="A109" s="17" t="s">
        <v>195</v>
      </c>
      <c r="B109" s="47" t="s">
        <v>196</v>
      </c>
      <c r="C109" s="427"/>
      <c r="D109" s="427"/>
      <c r="E109" s="427"/>
    </row>
    <row r="110" spans="1:5" ht="12" customHeight="1" thickBot="1">
      <c r="A110" s="48" t="s">
        <v>197</v>
      </c>
      <c r="B110" s="49" t="s">
        <v>198</v>
      </c>
      <c r="C110" s="436">
        <v>0</v>
      </c>
      <c r="D110" s="436"/>
      <c r="E110" s="436"/>
    </row>
    <row r="111" spans="1:5" ht="12" customHeight="1" thickBot="1">
      <c r="A111" s="12" t="s">
        <v>25</v>
      </c>
      <c r="B111" s="50" t="s">
        <v>199</v>
      </c>
      <c r="C111" s="424">
        <v>15775504</v>
      </c>
      <c r="D111" s="424">
        <v>33125411</v>
      </c>
      <c r="E111" s="424">
        <v>33125411</v>
      </c>
    </row>
    <row r="112" spans="1:5" ht="12" customHeight="1">
      <c r="A112" s="15" t="s">
        <v>27</v>
      </c>
      <c r="B112" s="41" t="s">
        <v>200</v>
      </c>
      <c r="C112" s="425">
        <v>5992000</v>
      </c>
      <c r="D112" s="425">
        <v>19212533</v>
      </c>
      <c r="E112" s="425">
        <v>19212533</v>
      </c>
    </row>
    <row r="113" spans="1:5" ht="12" customHeight="1">
      <c r="A113" s="15" t="s">
        <v>29</v>
      </c>
      <c r="B113" s="51" t="s">
        <v>201</v>
      </c>
      <c r="C113" s="425"/>
      <c r="D113" s="425"/>
      <c r="E113" s="425"/>
    </row>
    <row r="114" spans="1:5" ht="15.75">
      <c r="A114" s="15" t="s">
        <v>31</v>
      </c>
      <c r="B114" s="51" t="s">
        <v>202</v>
      </c>
      <c r="C114" s="426">
        <v>9783504</v>
      </c>
      <c r="D114" s="426">
        <v>13912878</v>
      </c>
      <c r="E114" s="426">
        <v>13912878</v>
      </c>
    </row>
    <row r="115" spans="1:5" ht="12" customHeight="1">
      <c r="A115" s="15" t="s">
        <v>33</v>
      </c>
      <c r="B115" s="51" t="s">
        <v>203</v>
      </c>
      <c r="C115" s="437"/>
      <c r="D115" s="437"/>
      <c r="E115" s="437"/>
    </row>
    <row r="116" spans="1:5" ht="12" customHeight="1">
      <c r="A116" s="15" t="s">
        <v>35</v>
      </c>
      <c r="B116" s="22" t="s">
        <v>204</v>
      </c>
      <c r="C116" s="437"/>
      <c r="D116" s="437"/>
      <c r="E116" s="437"/>
    </row>
    <row r="117" spans="1:5" ht="21.75" customHeight="1">
      <c r="A117" s="15" t="s">
        <v>37</v>
      </c>
      <c r="B117" s="52" t="s">
        <v>205</v>
      </c>
      <c r="C117" s="437"/>
      <c r="D117" s="437"/>
      <c r="E117" s="437"/>
    </row>
    <row r="118" spans="1:5" ht="24" customHeight="1">
      <c r="A118" s="15" t="s">
        <v>206</v>
      </c>
      <c r="B118" s="53" t="s">
        <v>207</v>
      </c>
      <c r="C118" s="437"/>
      <c r="D118" s="437"/>
      <c r="E118" s="437"/>
    </row>
    <row r="119" spans="1:5" ht="12" customHeight="1">
      <c r="A119" s="15" t="s">
        <v>208</v>
      </c>
      <c r="B119" s="45" t="s">
        <v>186</v>
      </c>
      <c r="C119" s="437"/>
      <c r="D119" s="437"/>
      <c r="E119" s="437"/>
    </row>
    <row r="120" spans="1:5" ht="12" customHeight="1">
      <c r="A120" s="15" t="s">
        <v>209</v>
      </c>
      <c r="B120" s="45" t="s">
        <v>210</v>
      </c>
      <c r="C120" s="437"/>
      <c r="D120" s="437"/>
      <c r="E120" s="437"/>
    </row>
    <row r="121" spans="1:5" ht="12" customHeight="1">
      <c r="A121" s="15" t="s">
        <v>211</v>
      </c>
      <c r="B121" s="45" t="s">
        <v>212</v>
      </c>
      <c r="C121" s="437"/>
      <c r="D121" s="437"/>
      <c r="E121" s="437"/>
    </row>
    <row r="122" spans="1:5" s="54" customFormat="1" ht="12" customHeight="1">
      <c r="A122" s="15" t="s">
        <v>213</v>
      </c>
      <c r="B122" s="45" t="s">
        <v>192</v>
      </c>
      <c r="C122" s="437"/>
      <c r="D122" s="437"/>
      <c r="E122" s="437"/>
    </row>
    <row r="123" spans="1:5" ht="12" customHeight="1">
      <c r="A123" s="15" t="s">
        <v>214</v>
      </c>
      <c r="B123" s="45" t="s">
        <v>215</v>
      </c>
      <c r="C123" s="437"/>
      <c r="D123" s="437"/>
      <c r="E123" s="437"/>
    </row>
    <row r="124" spans="1:5" ht="12" customHeight="1" thickBot="1">
      <c r="A124" s="46" t="s">
        <v>216</v>
      </c>
      <c r="B124" s="45" t="s">
        <v>217</v>
      </c>
      <c r="C124" s="438"/>
      <c r="D124" s="438"/>
      <c r="E124" s="438"/>
    </row>
    <row r="125" spans="1:5" ht="12" customHeight="1" thickBot="1">
      <c r="A125" s="12" t="s">
        <v>39</v>
      </c>
      <c r="B125" s="13" t="s">
        <v>218</v>
      </c>
      <c r="C125" s="424">
        <f>SUM(C126:C127)</f>
        <v>6888504</v>
      </c>
      <c r="D125" s="424">
        <v>22943015</v>
      </c>
      <c r="E125" s="424"/>
    </row>
    <row r="126" spans="1:5" ht="12" customHeight="1">
      <c r="A126" s="15" t="s">
        <v>41</v>
      </c>
      <c r="B126" s="55" t="s">
        <v>219</v>
      </c>
      <c r="C126" s="425">
        <v>6888504</v>
      </c>
      <c r="D126" s="425">
        <v>22943015</v>
      </c>
      <c r="E126" s="425"/>
    </row>
    <row r="127" spans="1:5" ht="12" customHeight="1" thickBot="1">
      <c r="A127" s="19" t="s">
        <v>43</v>
      </c>
      <c r="B127" s="51" t="s">
        <v>220</v>
      </c>
      <c r="C127" s="427"/>
      <c r="D127" s="427"/>
      <c r="E127" s="427"/>
    </row>
    <row r="128" spans="1:5" ht="12" customHeight="1" thickBot="1">
      <c r="A128" s="12" t="s">
        <v>221</v>
      </c>
      <c r="B128" s="13" t="s">
        <v>222</v>
      </c>
      <c r="C128" s="424">
        <f>+C95+C111+C125</f>
        <v>52236708</v>
      </c>
      <c r="D128" s="424">
        <v>118395939</v>
      </c>
      <c r="E128" s="424">
        <v>95452924</v>
      </c>
    </row>
    <row r="129" spans="1:5" ht="12" customHeight="1" thickBot="1">
      <c r="A129" s="12" t="s">
        <v>67</v>
      </c>
      <c r="B129" s="13" t="s">
        <v>223</v>
      </c>
      <c r="C129" s="424">
        <f>+C130+C131+C132</f>
        <v>0</v>
      </c>
      <c r="D129" s="424"/>
      <c r="E129" s="424"/>
    </row>
    <row r="130" spans="1:5" ht="12" customHeight="1">
      <c r="A130" s="15" t="s">
        <v>69</v>
      </c>
      <c r="B130" s="55" t="s">
        <v>224</v>
      </c>
      <c r="C130" s="437"/>
      <c r="D130" s="437"/>
      <c r="E130" s="437"/>
    </row>
    <row r="131" spans="1:5" ht="12" customHeight="1">
      <c r="A131" s="15" t="s">
        <v>71</v>
      </c>
      <c r="B131" s="55" t="s">
        <v>225</v>
      </c>
      <c r="C131" s="437"/>
      <c r="D131" s="437"/>
      <c r="E131" s="437"/>
    </row>
    <row r="132" spans="1:5" ht="12" customHeight="1" thickBot="1">
      <c r="A132" s="46" t="s">
        <v>73</v>
      </c>
      <c r="B132" s="56" t="s">
        <v>226</v>
      </c>
      <c r="C132" s="437"/>
      <c r="D132" s="437"/>
      <c r="E132" s="437"/>
    </row>
    <row r="133" spans="1:5" ht="12" customHeight="1" thickBot="1">
      <c r="A133" s="12" t="s">
        <v>89</v>
      </c>
      <c r="B133" s="13" t="s">
        <v>227</v>
      </c>
      <c r="C133" s="424">
        <f>+C134+C135+C136+C137</f>
        <v>0</v>
      </c>
      <c r="D133" s="424"/>
      <c r="E133" s="424"/>
    </row>
    <row r="134" spans="1:5" ht="12" customHeight="1">
      <c r="A134" s="15" t="s">
        <v>91</v>
      </c>
      <c r="B134" s="55" t="s">
        <v>228</v>
      </c>
      <c r="C134" s="437"/>
      <c r="D134" s="437"/>
      <c r="E134" s="437"/>
    </row>
    <row r="135" spans="1:5" ht="12" customHeight="1">
      <c r="A135" s="15" t="s">
        <v>93</v>
      </c>
      <c r="B135" s="55" t="s">
        <v>229</v>
      </c>
      <c r="C135" s="437"/>
      <c r="D135" s="437"/>
      <c r="E135" s="437"/>
    </row>
    <row r="136" spans="1:5" ht="12" customHeight="1">
      <c r="A136" s="15" t="s">
        <v>95</v>
      </c>
      <c r="B136" s="55" t="s">
        <v>230</v>
      </c>
      <c r="C136" s="437"/>
      <c r="D136" s="437"/>
      <c r="E136" s="437"/>
    </row>
    <row r="137" spans="1:5" ht="12" customHeight="1" thickBot="1">
      <c r="A137" s="46" t="s">
        <v>97</v>
      </c>
      <c r="B137" s="56" t="s">
        <v>231</v>
      </c>
      <c r="C137" s="438"/>
      <c r="D137" s="438"/>
      <c r="E137" s="438"/>
    </row>
    <row r="138" spans="1:5" ht="12" customHeight="1" thickBot="1">
      <c r="A138" s="531" t="s">
        <v>232</v>
      </c>
      <c r="B138" s="532" t="s">
        <v>233</v>
      </c>
      <c r="C138" s="428">
        <f>+C139+C140+C142+C143</f>
        <v>892716</v>
      </c>
      <c r="D138" s="428">
        <v>6015242</v>
      </c>
      <c r="E138" s="428">
        <v>6015242</v>
      </c>
    </row>
    <row r="139" spans="1:5" ht="12" customHeight="1">
      <c r="A139" s="529" t="s">
        <v>103</v>
      </c>
      <c r="B139" s="530" t="s">
        <v>234</v>
      </c>
      <c r="C139" s="521"/>
      <c r="D139" s="521"/>
      <c r="E139" s="521"/>
    </row>
    <row r="140" spans="1:5" ht="12" customHeight="1">
      <c r="A140" s="517" t="s">
        <v>105</v>
      </c>
      <c r="B140" s="518" t="s">
        <v>235</v>
      </c>
      <c r="C140" s="444">
        <v>892716</v>
      </c>
      <c r="D140" s="444">
        <v>892716</v>
      </c>
      <c r="E140" s="444">
        <v>892716</v>
      </c>
    </row>
    <row r="141" spans="1:5" ht="12" customHeight="1">
      <c r="A141" s="517" t="s">
        <v>107</v>
      </c>
      <c r="B141" s="518" t="s">
        <v>236</v>
      </c>
      <c r="C141" s="444"/>
      <c r="D141" s="444">
        <v>0</v>
      </c>
      <c r="E141" s="444"/>
    </row>
    <row r="142" spans="1:5" ht="12" customHeight="1" thickBot="1">
      <c r="A142" s="525">
        <v>0</v>
      </c>
      <c r="B142" s="526" t="s">
        <v>683</v>
      </c>
      <c r="C142" s="527"/>
      <c r="D142" s="527">
        <v>5122526</v>
      </c>
      <c r="E142" s="528">
        <v>5122526</v>
      </c>
    </row>
    <row r="143" spans="1:9" ht="15" customHeight="1">
      <c r="A143" s="520" t="s">
        <v>111</v>
      </c>
      <c r="B143" s="520" t="s">
        <v>238</v>
      </c>
      <c r="C143" s="521"/>
      <c r="D143" s="522"/>
      <c r="E143" s="522"/>
      <c r="F143" s="57"/>
      <c r="G143" s="58"/>
      <c r="H143" s="58"/>
      <c r="I143" s="58"/>
    </row>
    <row r="144" spans="1:5" s="14" customFormat="1" ht="12.75" customHeight="1">
      <c r="A144" s="15" t="s">
        <v>113</v>
      </c>
      <c r="B144" s="441" t="s">
        <v>239</v>
      </c>
      <c r="C144" s="515"/>
      <c r="D144" s="516"/>
      <c r="E144" s="425"/>
    </row>
    <row r="145" spans="1:5" ht="12.75" customHeight="1">
      <c r="A145" s="15" t="s">
        <v>115</v>
      </c>
      <c r="B145" s="441" t="s">
        <v>240</v>
      </c>
      <c r="C145" s="446"/>
      <c r="D145" s="444"/>
      <c r="E145" s="426"/>
    </row>
    <row r="146" spans="1:5" ht="12.75" customHeight="1">
      <c r="A146" s="15" t="s">
        <v>117</v>
      </c>
      <c r="B146" s="441" t="s">
        <v>241</v>
      </c>
      <c r="C146" s="446"/>
      <c r="D146" s="444"/>
      <c r="E146" s="426"/>
    </row>
    <row r="147" spans="1:5" ht="12.75" customHeight="1" thickBot="1">
      <c r="A147" s="15" t="s">
        <v>119</v>
      </c>
      <c r="B147" s="441" t="s">
        <v>242</v>
      </c>
      <c r="C147" s="446"/>
      <c r="D147" s="444"/>
      <c r="E147" s="426"/>
    </row>
    <row r="148" spans="1:5" ht="16.5" thickBot="1">
      <c r="A148" s="12" t="s">
        <v>121</v>
      </c>
      <c r="B148" s="442" t="s">
        <v>243</v>
      </c>
      <c r="C148" s="512">
        <v>892716</v>
      </c>
      <c r="D148" s="513">
        <v>6015242</v>
      </c>
      <c r="E148" s="514">
        <v>6015242</v>
      </c>
    </row>
    <row r="149" spans="1:5" ht="16.5" thickBot="1">
      <c r="A149" s="59" t="s">
        <v>244</v>
      </c>
      <c r="B149" s="60" t="s">
        <v>245</v>
      </c>
      <c r="C149" s="511">
        <f>+C129+C133+C138+C144</f>
        <v>892716</v>
      </c>
      <c r="D149" s="443">
        <v>124411181</v>
      </c>
      <c r="E149" s="443">
        <v>101468166</v>
      </c>
    </row>
    <row r="150" spans="3:4" ht="6.75" customHeight="1">
      <c r="C150" s="510"/>
      <c r="D150" s="510"/>
    </row>
    <row r="151" spans="1:5" ht="18.75" customHeight="1">
      <c r="A151" s="678" t="s">
        <v>246</v>
      </c>
      <c r="B151" s="678"/>
      <c r="C151" s="678"/>
      <c r="D151" s="678"/>
      <c r="E151" s="678"/>
    </row>
    <row r="152" spans="1:5" ht="6.75" customHeight="1">
      <c r="A152" s="61"/>
      <c r="B152" s="61"/>
      <c r="C152" s="3"/>
      <c r="E152" s="5"/>
    </row>
    <row r="153" spans="1:5" ht="24" customHeight="1">
      <c r="A153" s="12">
        <v>1</v>
      </c>
      <c r="B153" s="50" t="s">
        <v>247</v>
      </c>
      <c r="C153" s="424">
        <v>-12292388</v>
      </c>
      <c r="D153" s="424">
        <v>-15149936</v>
      </c>
      <c r="E153" s="424">
        <v>11302275</v>
      </c>
    </row>
    <row r="154" spans="1:5" ht="24.75" customHeight="1">
      <c r="A154" s="12" t="s">
        <v>25</v>
      </c>
      <c r="B154" s="50" t="s">
        <v>248</v>
      </c>
      <c r="C154" s="424">
        <v>12292388</v>
      </c>
      <c r="D154" s="424">
        <v>15149836</v>
      </c>
      <c r="E154" s="424">
        <v>11640740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 selectLockedCells="1" selectUnlockedCells="1"/>
  <mergeCells count="12">
    <mergeCell ref="A89:E89"/>
    <mergeCell ref="A151:E151"/>
    <mergeCell ref="A90:E90"/>
    <mergeCell ref="A92:A93"/>
    <mergeCell ref="B92:B93"/>
    <mergeCell ref="C92:E92"/>
    <mergeCell ref="A1:E1"/>
    <mergeCell ref="A2:E2"/>
    <mergeCell ref="A3:E3"/>
    <mergeCell ref="A5:A6"/>
    <mergeCell ref="B5:B6"/>
    <mergeCell ref="C5:E5"/>
  </mergeCells>
  <printOptions horizontalCentered="1"/>
  <pageMargins left="0.7875" right="0.7875" top="0.35" bottom="0.8659722222222223" header="0.345" footer="0.5118055555555555"/>
  <pageSetup horizontalDpi="300" verticalDpi="300" orientation="portrait" paperSize="9" scale="60" r:id="rId1"/>
  <headerFooter alignWithMargins="0">
    <oddHeader>&amp;C&amp;"Times New Roman CE,Félkövér"&amp;12
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BreakPreview" zoomScaleSheetLayoutView="100" zoomScalePageLayoutView="0" workbookViewId="0" topLeftCell="A1">
      <selection activeCell="F149" sqref="F149"/>
    </sheetView>
  </sheetViews>
  <sheetFormatPr defaultColWidth="9.375" defaultRowHeight="12.75"/>
  <cols>
    <col min="1" max="1" width="14.875" style="174" customWidth="1"/>
    <col min="2" max="2" width="64.625" style="175" customWidth="1"/>
    <col min="3" max="5" width="17.00390625" style="176" customWidth="1"/>
    <col min="6" max="16384" width="9.375" style="177" customWidth="1"/>
  </cols>
  <sheetData>
    <row r="1" spans="1:5" s="178" customFormat="1" ht="16.5" customHeight="1">
      <c r="A1" s="224"/>
      <c r="B1" s="225"/>
      <c r="C1" s="226"/>
      <c r="D1" s="227"/>
      <c r="E1" s="228"/>
    </row>
    <row r="2" spans="1:5" s="181" customFormat="1" ht="15.75" customHeight="1">
      <c r="A2" s="179" t="s">
        <v>269</v>
      </c>
      <c r="B2" s="709" t="s">
        <v>392</v>
      </c>
      <c r="C2" s="709"/>
      <c r="D2" s="709"/>
      <c r="E2" s="180"/>
    </row>
    <row r="3" spans="1:5" s="181" customFormat="1" ht="24.75" customHeight="1">
      <c r="A3" s="182" t="s">
        <v>393</v>
      </c>
      <c r="B3" s="710" t="s">
        <v>407</v>
      </c>
      <c r="C3" s="710"/>
      <c r="D3" s="710"/>
      <c r="E3" s="183"/>
    </row>
    <row r="4" spans="1:5" s="186" customFormat="1" ht="15.75" customHeight="1">
      <c r="A4" s="184"/>
      <c r="B4" s="184"/>
      <c r="C4" s="185"/>
      <c r="D4" s="185"/>
      <c r="E4" s="185"/>
    </row>
    <row r="5" spans="1:5" ht="24">
      <c r="A5" s="187" t="s">
        <v>395</v>
      </c>
      <c r="B5" s="188" t="s">
        <v>396</v>
      </c>
      <c r="C5" s="189" t="s">
        <v>3</v>
      </c>
      <c r="D5" s="189" t="s">
        <v>4</v>
      </c>
      <c r="E5" s="190" t="s">
        <v>5</v>
      </c>
    </row>
    <row r="6" spans="1:5" s="195" customFormat="1" ht="12.75" customHeight="1">
      <c r="A6" s="191" t="s">
        <v>6</v>
      </c>
      <c r="B6" s="192" t="s">
        <v>7</v>
      </c>
      <c r="C6" s="192" t="s">
        <v>8</v>
      </c>
      <c r="D6" s="193" t="s">
        <v>9</v>
      </c>
      <c r="E6" s="194" t="s">
        <v>10</v>
      </c>
    </row>
    <row r="7" spans="1:5" s="195" customFormat="1" ht="15.75" customHeight="1">
      <c r="A7" s="707" t="s">
        <v>267</v>
      </c>
      <c r="B7" s="707"/>
      <c r="C7" s="707"/>
      <c r="D7" s="707"/>
      <c r="E7" s="707"/>
    </row>
    <row r="8" spans="1:5" s="195" customFormat="1" ht="12" customHeight="1">
      <c r="A8" s="8" t="s">
        <v>11</v>
      </c>
      <c r="B8" s="13" t="s">
        <v>12</v>
      </c>
      <c r="C8" s="424">
        <v>22317920</v>
      </c>
      <c r="D8" s="424">
        <v>30866344</v>
      </c>
      <c r="E8" s="424">
        <v>30866344</v>
      </c>
    </row>
    <row r="9" spans="1:5" s="197" customFormat="1" ht="12" customHeight="1">
      <c r="A9" s="196" t="s">
        <v>13</v>
      </c>
      <c r="B9" s="16" t="s">
        <v>14</v>
      </c>
      <c r="C9" s="425">
        <v>16257309</v>
      </c>
      <c r="D9" s="425">
        <v>16257309</v>
      </c>
      <c r="E9" s="425">
        <v>16257309</v>
      </c>
    </row>
    <row r="10" spans="1:5" s="199" customFormat="1" ht="12" customHeight="1">
      <c r="A10" s="198" t="s">
        <v>15</v>
      </c>
      <c r="B10" s="18" t="s">
        <v>16</v>
      </c>
      <c r="C10" s="426"/>
      <c r="D10" s="426">
        <v>5727767</v>
      </c>
      <c r="E10" s="426">
        <v>5727767</v>
      </c>
    </row>
    <row r="11" spans="1:5" s="199" customFormat="1" ht="12" customHeight="1">
      <c r="A11" s="198" t="s">
        <v>17</v>
      </c>
      <c r="B11" s="18" t="s">
        <v>18</v>
      </c>
      <c r="C11" s="426">
        <v>4860611</v>
      </c>
      <c r="D11" s="426">
        <v>6436668</v>
      </c>
      <c r="E11" s="426">
        <v>6436668</v>
      </c>
    </row>
    <row r="12" spans="1:5" s="199" customFormat="1" ht="12" customHeight="1">
      <c r="A12" s="198" t="s">
        <v>19</v>
      </c>
      <c r="B12" s="18" t="s">
        <v>20</v>
      </c>
      <c r="C12" s="426">
        <v>1200000</v>
      </c>
      <c r="D12" s="426">
        <v>1200000</v>
      </c>
      <c r="E12" s="426">
        <v>1200000</v>
      </c>
    </row>
    <row r="13" spans="1:5" s="199" customFormat="1" ht="12" customHeight="1">
      <c r="A13" s="198" t="s">
        <v>21</v>
      </c>
      <c r="B13" s="18" t="s">
        <v>22</v>
      </c>
      <c r="C13" s="426"/>
      <c r="D13" s="426">
        <v>1244600</v>
      </c>
      <c r="E13" s="426">
        <v>1244600</v>
      </c>
    </row>
    <row r="14" spans="1:5" s="197" customFormat="1" ht="12" customHeight="1">
      <c r="A14" s="200" t="s">
        <v>23</v>
      </c>
      <c r="B14" s="20" t="s">
        <v>24</v>
      </c>
      <c r="C14" s="426"/>
      <c r="D14" s="426"/>
      <c r="E14" s="426"/>
    </row>
    <row r="15" spans="1:5" s="197" customFormat="1" ht="12" customHeight="1">
      <c r="A15" s="8" t="s">
        <v>25</v>
      </c>
      <c r="B15" s="21" t="s">
        <v>26</v>
      </c>
      <c r="C15" s="424">
        <v>1734400</v>
      </c>
      <c r="D15" s="424">
        <v>27721237</v>
      </c>
      <c r="E15" s="424">
        <v>27721237</v>
      </c>
    </row>
    <row r="16" spans="1:5" s="197" customFormat="1" ht="12" customHeight="1">
      <c r="A16" s="196" t="s">
        <v>27</v>
      </c>
      <c r="B16" s="16" t="s">
        <v>28</v>
      </c>
      <c r="C16" s="425"/>
      <c r="D16" s="425"/>
      <c r="E16" s="425"/>
    </row>
    <row r="17" spans="1:5" s="197" customFormat="1" ht="12" customHeight="1">
      <c r="A17" s="198" t="s">
        <v>29</v>
      </c>
      <c r="B17" s="18" t="s">
        <v>30</v>
      </c>
      <c r="C17" s="426"/>
      <c r="D17" s="426"/>
      <c r="E17" s="426"/>
    </row>
    <row r="18" spans="1:5" s="197" customFormat="1" ht="12" customHeight="1">
      <c r="A18" s="198" t="s">
        <v>31</v>
      </c>
      <c r="B18" s="18" t="s">
        <v>32</v>
      </c>
      <c r="C18" s="426"/>
      <c r="D18" s="426"/>
      <c r="E18" s="426"/>
    </row>
    <row r="19" spans="1:5" s="197" customFormat="1" ht="12" customHeight="1">
      <c r="A19" s="198" t="s">
        <v>33</v>
      </c>
      <c r="B19" s="18" t="s">
        <v>34</v>
      </c>
      <c r="C19" s="426"/>
      <c r="D19" s="426"/>
      <c r="E19" s="426"/>
    </row>
    <row r="20" spans="1:5" s="197" customFormat="1" ht="12" customHeight="1">
      <c r="A20" s="198" t="s">
        <v>35</v>
      </c>
      <c r="B20" s="18" t="s">
        <v>36</v>
      </c>
      <c r="C20" s="426">
        <v>1734400</v>
      </c>
      <c r="D20" s="426">
        <v>27721237</v>
      </c>
      <c r="E20" s="426">
        <v>27721237</v>
      </c>
    </row>
    <row r="21" spans="1:5" s="199" customFormat="1" ht="12" customHeight="1">
      <c r="A21" s="200" t="s">
        <v>37</v>
      </c>
      <c r="B21" s="20" t="s">
        <v>38</v>
      </c>
      <c r="C21" s="427"/>
      <c r="D21" s="427"/>
      <c r="E21" s="427"/>
    </row>
    <row r="22" spans="1:5" s="199" customFormat="1" ht="12" customHeight="1">
      <c r="A22" s="8" t="s">
        <v>39</v>
      </c>
      <c r="B22" s="13" t="s">
        <v>40</v>
      </c>
      <c r="C22" s="424"/>
      <c r="D22" s="424">
        <v>28621095</v>
      </c>
      <c r="E22" s="424">
        <v>28621095</v>
      </c>
    </row>
    <row r="23" spans="1:5" s="199" customFormat="1" ht="12" customHeight="1">
      <c r="A23" s="196" t="s">
        <v>41</v>
      </c>
      <c r="B23" s="16" t="s">
        <v>42</v>
      </c>
      <c r="C23" s="425"/>
      <c r="D23" s="425">
        <v>9999627</v>
      </c>
      <c r="E23" s="425">
        <v>9999627</v>
      </c>
    </row>
    <row r="24" spans="1:5" s="197" customFormat="1" ht="12" customHeight="1">
      <c r="A24" s="198" t="s">
        <v>43</v>
      </c>
      <c r="B24" s="18" t="s">
        <v>44</v>
      </c>
      <c r="C24" s="426"/>
      <c r="D24" s="426"/>
      <c r="E24" s="426"/>
    </row>
    <row r="25" spans="1:5" s="199" customFormat="1" ht="12" customHeight="1">
      <c r="A25" s="198" t="s">
        <v>45</v>
      </c>
      <c r="B25" s="18" t="s">
        <v>46</v>
      </c>
      <c r="C25" s="426"/>
      <c r="D25" s="426"/>
      <c r="E25" s="426"/>
    </row>
    <row r="26" spans="1:5" s="199" customFormat="1" ht="12" customHeight="1">
      <c r="A26" s="198" t="s">
        <v>47</v>
      </c>
      <c r="B26" s="18" t="s">
        <v>48</v>
      </c>
      <c r="C26" s="426"/>
      <c r="D26" s="426"/>
      <c r="E26" s="426"/>
    </row>
    <row r="27" spans="1:5" s="199" customFormat="1" ht="12" customHeight="1">
      <c r="A27" s="198" t="s">
        <v>49</v>
      </c>
      <c r="B27" s="18" t="s">
        <v>50</v>
      </c>
      <c r="C27" s="426"/>
      <c r="D27" s="426">
        <v>18621468</v>
      </c>
      <c r="E27" s="426">
        <v>18621468</v>
      </c>
    </row>
    <row r="28" spans="1:5" s="199" customFormat="1" ht="12" customHeight="1">
      <c r="A28" s="200" t="s">
        <v>51</v>
      </c>
      <c r="B28" s="20" t="s">
        <v>52</v>
      </c>
      <c r="C28" s="427"/>
      <c r="D28" s="427"/>
      <c r="E28" s="427"/>
    </row>
    <row r="29" spans="1:5" s="199" customFormat="1" ht="12" customHeight="1">
      <c r="A29" s="8" t="s">
        <v>53</v>
      </c>
      <c r="B29" s="13" t="s">
        <v>54</v>
      </c>
      <c r="C29" s="428">
        <v>10000000</v>
      </c>
      <c r="D29" s="428">
        <v>11330827</v>
      </c>
      <c r="E29" s="428">
        <v>11330827</v>
      </c>
    </row>
    <row r="30" spans="1:5" s="199" customFormat="1" ht="12" customHeight="1">
      <c r="A30" s="196" t="s">
        <v>55</v>
      </c>
      <c r="B30" s="16" t="s">
        <v>56</v>
      </c>
      <c r="C30" s="429">
        <v>8000000</v>
      </c>
      <c r="D30" s="429">
        <v>9355595</v>
      </c>
      <c r="E30" s="429">
        <v>9355595</v>
      </c>
    </row>
    <row r="31" spans="1:5" s="199" customFormat="1" ht="12" customHeight="1">
      <c r="A31" s="198" t="s">
        <v>57</v>
      </c>
      <c r="B31" s="18" t="s">
        <v>58</v>
      </c>
      <c r="C31" s="426"/>
      <c r="D31" s="426"/>
      <c r="E31" s="426"/>
    </row>
    <row r="32" spans="1:5" s="199" customFormat="1" ht="12" customHeight="1">
      <c r="A32" s="198" t="s">
        <v>59</v>
      </c>
      <c r="B32" s="18" t="s">
        <v>60</v>
      </c>
      <c r="C32" s="426">
        <v>8000000</v>
      </c>
      <c r="D32" s="426">
        <v>9355595</v>
      </c>
      <c r="E32" s="426">
        <v>9355595</v>
      </c>
    </row>
    <row r="33" spans="1:5" s="199" customFormat="1" ht="12" customHeight="1">
      <c r="A33" s="198" t="s">
        <v>61</v>
      </c>
      <c r="B33" s="18" t="s">
        <v>62</v>
      </c>
      <c r="C33" s="426">
        <v>1900000</v>
      </c>
      <c r="D33" s="426">
        <v>1950228</v>
      </c>
      <c r="E33" s="426">
        <v>1950228</v>
      </c>
    </row>
    <row r="34" spans="1:5" s="199" customFormat="1" ht="12" customHeight="1">
      <c r="A34" s="198" t="s">
        <v>63</v>
      </c>
      <c r="B34" s="18" t="s">
        <v>64</v>
      </c>
      <c r="C34" s="426"/>
      <c r="D34" s="426"/>
      <c r="E34" s="426"/>
    </row>
    <row r="35" spans="1:5" s="199" customFormat="1" ht="12" customHeight="1">
      <c r="A35" s="200" t="s">
        <v>65</v>
      </c>
      <c r="B35" s="20" t="s">
        <v>66</v>
      </c>
      <c r="C35" s="427">
        <v>100000</v>
      </c>
      <c r="D35" s="427">
        <v>25004</v>
      </c>
      <c r="E35" s="427">
        <v>25004</v>
      </c>
    </row>
    <row r="36" spans="1:5" s="199" customFormat="1" ht="12" customHeight="1">
      <c r="A36" s="8" t="s">
        <v>67</v>
      </c>
      <c r="B36" s="13" t="s">
        <v>68</v>
      </c>
      <c r="C36" s="424">
        <v>7514400</v>
      </c>
      <c r="D36" s="424">
        <v>7978109</v>
      </c>
      <c r="E36" s="424">
        <v>7978109</v>
      </c>
    </row>
    <row r="37" spans="1:5" s="199" customFormat="1" ht="12" customHeight="1">
      <c r="A37" s="196" t="s">
        <v>69</v>
      </c>
      <c r="B37" s="16" t="s">
        <v>70</v>
      </c>
      <c r="C37" s="425">
        <v>5000000</v>
      </c>
      <c r="D37" s="425">
        <v>4805004</v>
      </c>
      <c r="E37" s="425">
        <v>4805004</v>
      </c>
    </row>
    <row r="38" spans="1:5" s="199" customFormat="1" ht="12" customHeight="1">
      <c r="A38" s="198" t="s">
        <v>71</v>
      </c>
      <c r="B38" s="18" t="s">
        <v>72</v>
      </c>
      <c r="C38" s="426"/>
      <c r="D38" s="426"/>
      <c r="E38" s="426"/>
    </row>
    <row r="39" spans="1:5" s="199" customFormat="1" ht="12" customHeight="1">
      <c r="A39" s="198" t="s">
        <v>73</v>
      </c>
      <c r="B39" s="18" t="s">
        <v>74</v>
      </c>
      <c r="C39" s="426">
        <v>220000</v>
      </c>
      <c r="D39" s="426">
        <v>0</v>
      </c>
      <c r="E39" s="426">
        <v>0</v>
      </c>
    </row>
    <row r="40" spans="1:5" s="199" customFormat="1" ht="12" customHeight="1">
      <c r="A40" s="198" t="s">
        <v>75</v>
      </c>
      <c r="B40" s="18" t="s">
        <v>76</v>
      </c>
      <c r="C40" s="426">
        <v>510000</v>
      </c>
      <c r="D40" s="426">
        <v>522129</v>
      </c>
      <c r="E40" s="426">
        <v>522129</v>
      </c>
    </row>
    <row r="41" spans="1:5" s="199" customFormat="1" ht="12" customHeight="1">
      <c r="A41" s="198" t="s">
        <v>77</v>
      </c>
      <c r="B41" s="18" t="s">
        <v>78</v>
      </c>
      <c r="C41" s="426"/>
      <c r="D41" s="426"/>
      <c r="E41" s="426"/>
    </row>
    <row r="42" spans="1:5" s="199" customFormat="1" ht="12" customHeight="1">
      <c r="A42" s="198" t="s">
        <v>79</v>
      </c>
      <c r="B42" s="18" t="s">
        <v>80</v>
      </c>
      <c r="C42" s="426"/>
      <c r="D42" s="426"/>
      <c r="E42" s="426"/>
    </row>
    <row r="43" spans="1:5" s="199" customFormat="1" ht="12" customHeight="1">
      <c r="A43" s="198" t="s">
        <v>81</v>
      </c>
      <c r="B43" s="18" t="s">
        <v>82</v>
      </c>
      <c r="C43" s="426"/>
      <c r="D43" s="426"/>
      <c r="E43" s="426"/>
    </row>
    <row r="44" spans="1:5" s="199" customFormat="1" ht="12" customHeight="1">
      <c r="A44" s="198" t="s">
        <v>83</v>
      </c>
      <c r="B44" s="18" t="s">
        <v>84</v>
      </c>
      <c r="C44" s="426">
        <v>50000</v>
      </c>
      <c r="D44" s="426">
        <v>1157</v>
      </c>
      <c r="E44" s="426">
        <v>1157</v>
      </c>
    </row>
    <row r="45" spans="1:5" s="199" customFormat="1" ht="12" customHeight="1">
      <c r="A45" s="198" t="s">
        <v>85</v>
      </c>
      <c r="B45" s="18" t="s">
        <v>86</v>
      </c>
      <c r="C45" s="430">
        <v>14400</v>
      </c>
      <c r="D45" s="430">
        <v>0</v>
      </c>
      <c r="E45" s="430">
        <v>0</v>
      </c>
    </row>
    <row r="46" spans="1:5" s="197" customFormat="1" ht="12" customHeight="1">
      <c r="A46" s="200" t="s">
        <v>87</v>
      </c>
      <c r="B46" s="20" t="s">
        <v>88</v>
      </c>
      <c r="C46" s="431">
        <v>1720000</v>
      </c>
      <c r="D46" s="431">
        <v>2649819</v>
      </c>
      <c r="E46" s="431">
        <v>2649819</v>
      </c>
    </row>
    <row r="47" spans="1:5" s="199" customFormat="1" ht="12" customHeight="1">
      <c r="A47" s="8" t="s">
        <v>89</v>
      </c>
      <c r="B47" s="13" t="s">
        <v>90</v>
      </c>
      <c r="C47" s="424"/>
      <c r="D47" s="424"/>
      <c r="E47" s="424"/>
    </row>
    <row r="48" spans="1:5" s="199" customFormat="1" ht="12" customHeight="1">
      <c r="A48" s="196" t="s">
        <v>91</v>
      </c>
      <c r="B48" s="16" t="s">
        <v>92</v>
      </c>
      <c r="C48" s="432"/>
      <c r="D48" s="432"/>
      <c r="E48" s="432"/>
    </row>
    <row r="49" spans="1:5" s="199" customFormat="1" ht="12" customHeight="1">
      <c r="A49" s="198" t="s">
        <v>93</v>
      </c>
      <c r="B49" s="18" t="s">
        <v>94</v>
      </c>
      <c r="C49" s="430"/>
      <c r="D49" s="430"/>
      <c r="E49" s="430"/>
    </row>
    <row r="50" spans="1:5" s="199" customFormat="1" ht="12" customHeight="1">
      <c r="A50" s="198" t="s">
        <v>95</v>
      </c>
      <c r="B50" s="18" t="s">
        <v>96</v>
      </c>
      <c r="C50" s="430"/>
      <c r="D50" s="430"/>
      <c r="E50" s="430"/>
    </row>
    <row r="51" spans="1:5" s="199" customFormat="1" ht="12" customHeight="1">
      <c r="A51" s="198" t="s">
        <v>97</v>
      </c>
      <c r="B51" s="18" t="s">
        <v>98</v>
      </c>
      <c r="C51" s="430"/>
      <c r="D51" s="430"/>
      <c r="E51" s="430"/>
    </row>
    <row r="52" spans="1:5" s="199" customFormat="1" ht="12" customHeight="1">
      <c r="A52" s="200" t="s">
        <v>99</v>
      </c>
      <c r="B52" s="20" t="s">
        <v>100</v>
      </c>
      <c r="C52" s="431"/>
      <c r="D52" s="431"/>
      <c r="E52" s="431"/>
    </row>
    <row r="53" spans="1:5" s="199" customFormat="1" ht="12" customHeight="1">
      <c r="A53" s="8" t="s">
        <v>101</v>
      </c>
      <c r="B53" s="13" t="s">
        <v>102</v>
      </c>
      <c r="C53" s="424">
        <v>112000</v>
      </c>
      <c r="D53" s="424">
        <v>237587</v>
      </c>
      <c r="E53" s="424">
        <v>237587</v>
      </c>
    </row>
    <row r="54" spans="1:5" s="197" customFormat="1" ht="12" customHeight="1">
      <c r="A54" s="196" t="s">
        <v>103</v>
      </c>
      <c r="B54" s="16" t="s">
        <v>104</v>
      </c>
      <c r="C54" s="425"/>
      <c r="D54" s="425"/>
      <c r="E54" s="425"/>
    </row>
    <row r="55" spans="1:5" s="197" customFormat="1" ht="12" customHeight="1">
      <c r="A55" s="198" t="s">
        <v>105</v>
      </c>
      <c r="B55" s="18" t="s">
        <v>106</v>
      </c>
      <c r="C55" s="426"/>
      <c r="D55" s="426"/>
      <c r="E55" s="426"/>
    </row>
    <row r="56" spans="1:5" s="197" customFormat="1" ht="12" customHeight="1">
      <c r="A56" s="198" t="s">
        <v>107</v>
      </c>
      <c r="B56" s="18" t="s">
        <v>108</v>
      </c>
      <c r="C56" s="426">
        <v>112000</v>
      </c>
      <c r="D56" s="426">
        <v>237587</v>
      </c>
      <c r="E56" s="426">
        <v>237587</v>
      </c>
    </row>
    <row r="57" spans="1:5" s="197" customFormat="1" ht="12" customHeight="1">
      <c r="A57" s="200" t="s">
        <v>109</v>
      </c>
      <c r="B57" s="20" t="s">
        <v>110</v>
      </c>
      <c r="C57" s="427"/>
      <c r="D57" s="427"/>
      <c r="E57" s="427"/>
    </row>
    <row r="58" spans="1:5" s="199" customFormat="1" ht="12" customHeight="1">
      <c r="A58" s="8" t="s">
        <v>111</v>
      </c>
      <c r="B58" s="21" t="s">
        <v>112</v>
      </c>
      <c r="C58" s="424"/>
      <c r="D58" s="424"/>
      <c r="E58" s="424"/>
    </row>
    <row r="59" spans="1:5" s="199" customFormat="1" ht="12" customHeight="1">
      <c r="A59" s="196" t="s">
        <v>113</v>
      </c>
      <c r="B59" s="16" t="s">
        <v>114</v>
      </c>
      <c r="C59" s="430"/>
      <c r="D59" s="430"/>
      <c r="E59" s="430"/>
    </row>
    <row r="60" spans="1:5" s="199" customFormat="1" ht="12" customHeight="1">
      <c r="A60" s="198" t="s">
        <v>115</v>
      </c>
      <c r="B60" s="18" t="s">
        <v>397</v>
      </c>
      <c r="C60" s="430"/>
      <c r="D60" s="430"/>
      <c r="E60" s="430"/>
    </row>
    <row r="61" spans="1:5" s="199" customFormat="1" ht="12" customHeight="1">
      <c r="A61" s="198" t="s">
        <v>117</v>
      </c>
      <c r="B61" s="18" t="s">
        <v>118</v>
      </c>
      <c r="C61" s="430"/>
      <c r="D61" s="430"/>
      <c r="E61" s="430"/>
    </row>
    <row r="62" spans="1:5" s="199" customFormat="1" ht="12" customHeight="1">
      <c r="A62" s="200" t="s">
        <v>119</v>
      </c>
      <c r="B62" s="20" t="s">
        <v>120</v>
      </c>
      <c r="C62" s="430"/>
      <c r="D62" s="430"/>
      <c r="E62" s="430"/>
    </row>
    <row r="63" spans="1:5" s="199" customFormat="1" ht="12" customHeight="1">
      <c r="A63" s="8" t="s">
        <v>121</v>
      </c>
      <c r="B63" s="13" t="s">
        <v>122</v>
      </c>
      <c r="C63" s="428">
        <v>39944320</v>
      </c>
      <c r="D63" s="428">
        <v>106755199</v>
      </c>
      <c r="E63" s="428">
        <v>106755199</v>
      </c>
    </row>
    <row r="64" spans="1:5" s="199" customFormat="1" ht="12" customHeight="1">
      <c r="A64" s="201" t="s">
        <v>398</v>
      </c>
      <c r="B64" s="21" t="s">
        <v>124</v>
      </c>
      <c r="C64" s="424"/>
      <c r="D64" s="424"/>
      <c r="E64" s="424"/>
    </row>
    <row r="65" spans="1:5" s="199" customFormat="1" ht="12" customHeight="1">
      <c r="A65" s="196" t="s">
        <v>125</v>
      </c>
      <c r="B65" s="16" t="s">
        <v>126</v>
      </c>
      <c r="C65" s="430"/>
      <c r="D65" s="430"/>
      <c r="E65" s="430"/>
    </row>
    <row r="66" spans="1:5" s="199" customFormat="1" ht="12" customHeight="1">
      <c r="A66" s="198" t="s">
        <v>127</v>
      </c>
      <c r="B66" s="18" t="s">
        <v>128</v>
      </c>
      <c r="C66" s="430"/>
      <c r="D66" s="430"/>
      <c r="E66" s="430"/>
    </row>
    <row r="67" spans="1:5" s="199" customFormat="1" ht="12" customHeight="1">
      <c r="A67" s="200" t="s">
        <v>129</v>
      </c>
      <c r="B67" s="202" t="s">
        <v>399</v>
      </c>
      <c r="C67" s="430"/>
      <c r="D67" s="430"/>
      <c r="E67" s="430"/>
    </row>
    <row r="68" spans="1:5" s="199" customFormat="1" ht="12" customHeight="1">
      <c r="A68" s="201" t="s">
        <v>131</v>
      </c>
      <c r="B68" s="21" t="s">
        <v>132</v>
      </c>
      <c r="C68" s="424"/>
      <c r="D68" s="424"/>
      <c r="E68" s="424"/>
    </row>
    <row r="69" spans="1:5" s="199" customFormat="1" ht="12" customHeight="1">
      <c r="A69" s="196" t="s">
        <v>133</v>
      </c>
      <c r="B69" s="16" t="s">
        <v>134</v>
      </c>
      <c r="C69" s="430"/>
      <c r="D69" s="430"/>
      <c r="E69" s="430"/>
    </row>
    <row r="70" spans="1:5" s="199" customFormat="1" ht="12" customHeight="1">
      <c r="A70" s="198" t="s">
        <v>135</v>
      </c>
      <c r="B70" s="18" t="s">
        <v>136</v>
      </c>
      <c r="C70" s="430"/>
      <c r="D70" s="430"/>
      <c r="E70" s="430"/>
    </row>
    <row r="71" spans="1:5" s="199" customFormat="1" ht="12" customHeight="1">
      <c r="A71" s="198" t="s">
        <v>137</v>
      </c>
      <c r="B71" s="18" t="s">
        <v>138</v>
      </c>
      <c r="C71" s="430"/>
      <c r="D71" s="430"/>
      <c r="E71" s="430"/>
    </row>
    <row r="72" spans="1:5" s="199" customFormat="1" ht="12" customHeight="1">
      <c r="A72" s="200" t="s">
        <v>139</v>
      </c>
      <c r="B72" s="20" t="s">
        <v>140</v>
      </c>
      <c r="C72" s="430"/>
      <c r="D72" s="430"/>
      <c r="E72" s="430"/>
    </row>
    <row r="73" spans="1:5" s="199" customFormat="1" ht="12" customHeight="1">
      <c r="A73" s="201" t="s">
        <v>141</v>
      </c>
      <c r="B73" s="21" t="s">
        <v>142</v>
      </c>
      <c r="C73" s="424">
        <v>13185104</v>
      </c>
      <c r="D73" s="424">
        <v>16042552</v>
      </c>
      <c r="E73" s="424">
        <v>16042552</v>
      </c>
    </row>
    <row r="74" spans="1:5" s="199" customFormat="1" ht="12" customHeight="1">
      <c r="A74" s="196" t="s">
        <v>143</v>
      </c>
      <c r="B74" s="16" t="s">
        <v>144</v>
      </c>
      <c r="C74" s="430">
        <v>13185104</v>
      </c>
      <c r="D74" s="430">
        <v>16042552</v>
      </c>
      <c r="E74" s="430">
        <v>16042552</v>
      </c>
    </row>
    <row r="75" spans="1:5" s="199" customFormat="1" ht="12" customHeight="1">
      <c r="A75" s="200" t="s">
        <v>145</v>
      </c>
      <c r="B75" s="20" t="s">
        <v>146</v>
      </c>
      <c r="C75" s="430"/>
      <c r="D75" s="430"/>
      <c r="E75" s="430"/>
    </row>
    <row r="76" spans="1:5" s="199" customFormat="1" ht="12" customHeight="1">
      <c r="A76" s="201" t="s">
        <v>147</v>
      </c>
      <c r="B76" s="21" t="s">
        <v>148</v>
      </c>
      <c r="C76" s="424"/>
      <c r="D76" s="424">
        <v>1613430</v>
      </c>
      <c r="E76" s="424">
        <v>1613430</v>
      </c>
    </row>
    <row r="77" spans="1:5" s="199" customFormat="1" ht="12" customHeight="1">
      <c r="A77" s="196" t="s">
        <v>149</v>
      </c>
      <c r="B77" s="16" t="s">
        <v>150</v>
      </c>
      <c r="C77" s="430"/>
      <c r="D77" s="430">
        <v>1613430</v>
      </c>
      <c r="E77" s="430">
        <v>1613430</v>
      </c>
    </row>
    <row r="78" spans="1:5" s="199" customFormat="1" ht="12" customHeight="1">
      <c r="A78" s="198" t="s">
        <v>151</v>
      </c>
      <c r="B78" s="18" t="s">
        <v>152</v>
      </c>
      <c r="C78" s="430"/>
      <c r="D78" s="430"/>
      <c r="E78" s="430"/>
    </row>
    <row r="79" spans="1:5" s="199" customFormat="1" ht="12" customHeight="1">
      <c r="A79" s="200" t="s">
        <v>153</v>
      </c>
      <c r="B79" s="20" t="s">
        <v>154</v>
      </c>
      <c r="C79" s="430"/>
      <c r="D79" s="430"/>
      <c r="E79" s="430"/>
    </row>
    <row r="80" spans="1:5" s="199" customFormat="1" ht="12" customHeight="1">
      <c r="A80" s="201" t="s">
        <v>155</v>
      </c>
      <c r="B80" s="21" t="s">
        <v>156</v>
      </c>
      <c r="C80" s="424"/>
      <c r="D80" s="424"/>
      <c r="E80" s="424"/>
    </row>
    <row r="81" spans="1:5" s="199" customFormat="1" ht="12" customHeight="1">
      <c r="A81" s="203" t="s">
        <v>157</v>
      </c>
      <c r="B81" s="16" t="s">
        <v>158</v>
      </c>
      <c r="C81" s="430"/>
      <c r="D81" s="430"/>
      <c r="E81" s="430"/>
    </row>
    <row r="82" spans="1:5" s="199" customFormat="1" ht="12" customHeight="1">
      <c r="A82" s="204" t="s">
        <v>159</v>
      </c>
      <c r="B82" s="18" t="s">
        <v>160</v>
      </c>
      <c r="C82" s="430"/>
      <c r="D82" s="430"/>
      <c r="E82" s="430"/>
    </row>
    <row r="83" spans="1:5" s="199" customFormat="1" ht="12" customHeight="1">
      <c r="A83" s="204" t="s">
        <v>161</v>
      </c>
      <c r="B83" s="18" t="s">
        <v>162</v>
      </c>
      <c r="C83" s="430"/>
      <c r="D83" s="430"/>
      <c r="E83" s="430"/>
    </row>
    <row r="84" spans="1:5" s="199" customFormat="1" ht="12" customHeight="1">
      <c r="A84" s="205" t="s">
        <v>163</v>
      </c>
      <c r="B84" s="20" t="s">
        <v>164</v>
      </c>
      <c r="C84" s="430"/>
      <c r="D84" s="430"/>
      <c r="E84" s="430"/>
    </row>
    <row r="85" spans="1:5" s="199" customFormat="1" ht="12" customHeight="1">
      <c r="A85" s="201" t="s">
        <v>165</v>
      </c>
      <c r="B85" s="21" t="s">
        <v>166</v>
      </c>
      <c r="C85" s="433"/>
      <c r="D85" s="433"/>
      <c r="E85" s="433"/>
    </row>
    <row r="86" spans="1:5" s="199" customFormat="1" ht="12" customHeight="1">
      <c r="A86" s="201" t="s">
        <v>167</v>
      </c>
      <c r="B86" s="206" t="s">
        <v>168</v>
      </c>
      <c r="C86" s="428">
        <v>13185104</v>
      </c>
      <c r="D86" s="428">
        <v>17655982</v>
      </c>
      <c r="E86" s="428">
        <v>17655982</v>
      </c>
    </row>
    <row r="87" spans="1:5" s="199" customFormat="1" ht="12" customHeight="1">
      <c r="A87" s="207" t="s">
        <v>169</v>
      </c>
      <c r="B87" s="208" t="s">
        <v>400</v>
      </c>
      <c r="C87" s="428">
        <v>53129424</v>
      </c>
      <c r="D87" s="428">
        <v>124411181</v>
      </c>
      <c r="E87" s="428">
        <v>124411181</v>
      </c>
    </row>
    <row r="88" spans="1:5" s="199" customFormat="1" ht="15" customHeight="1">
      <c r="A88" s="209"/>
      <c r="B88" s="210"/>
      <c r="C88" s="211"/>
      <c r="D88" s="211"/>
      <c r="E88" s="211"/>
    </row>
    <row r="89" spans="1:5" ht="12.75">
      <c r="A89" s="212"/>
      <c r="B89" s="213"/>
      <c r="C89" s="214"/>
      <c r="D89" s="214"/>
      <c r="E89" s="214"/>
    </row>
    <row r="90" spans="1:5" s="195" customFormat="1" ht="16.5" customHeight="1" thickBot="1">
      <c r="A90" s="707" t="s">
        <v>268</v>
      </c>
      <c r="B90" s="707"/>
      <c r="C90" s="707"/>
      <c r="D90" s="707"/>
      <c r="E90" s="707"/>
    </row>
    <row r="91" spans="1:5" s="216" customFormat="1" ht="12" customHeight="1" thickBot="1">
      <c r="A91" s="215" t="s">
        <v>11</v>
      </c>
      <c r="B91" s="38" t="s">
        <v>173</v>
      </c>
      <c r="C91" s="434">
        <f>SUM(C92:C96)</f>
        <v>29572700</v>
      </c>
      <c r="D91" s="434">
        <v>62327513</v>
      </c>
      <c r="E91" s="434">
        <v>62327513</v>
      </c>
    </row>
    <row r="92" spans="1:5" ht="12" customHeight="1">
      <c r="A92" s="217" t="s">
        <v>13</v>
      </c>
      <c r="B92" s="40" t="s">
        <v>174</v>
      </c>
      <c r="C92" s="435">
        <v>6201600</v>
      </c>
      <c r="D92" s="435">
        <v>23661277</v>
      </c>
      <c r="E92" s="435">
        <v>23661277</v>
      </c>
    </row>
    <row r="93" spans="1:5" ht="12" customHeight="1">
      <c r="A93" s="198" t="s">
        <v>15</v>
      </c>
      <c r="B93" s="41" t="s">
        <v>175</v>
      </c>
      <c r="C93" s="426">
        <v>1147360</v>
      </c>
      <c r="D93" s="426">
        <v>3515708</v>
      </c>
      <c r="E93" s="426">
        <v>3515708</v>
      </c>
    </row>
    <row r="94" spans="1:5" ht="12" customHeight="1">
      <c r="A94" s="198" t="s">
        <v>17</v>
      </c>
      <c r="B94" s="41" t="s">
        <v>176</v>
      </c>
      <c r="C94" s="509">
        <v>15862329</v>
      </c>
      <c r="D94" s="427">
        <v>24810329</v>
      </c>
      <c r="E94" s="427">
        <v>24810329</v>
      </c>
    </row>
    <row r="95" spans="1:5" ht="12" customHeight="1">
      <c r="A95" s="198" t="s">
        <v>19</v>
      </c>
      <c r="B95" s="42" t="s">
        <v>177</v>
      </c>
      <c r="C95" s="427">
        <v>4487011</v>
      </c>
      <c r="D95" s="427">
        <v>4453200</v>
      </c>
      <c r="E95" s="427">
        <v>4453200</v>
      </c>
    </row>
    <row r="96" spans="1:5" ht="12" customHeight="1">
      <c r="A96" s="198" t="s">
        <v>178</v>
      </c>
      <c r="B96" s="43" t="s">
        <v>179</v>
      </c>
      <c r="C96" s="427">
        <v>1874400</v>
      </c>
      <c r="D96" s="427">
        <v>2357830</v>
      </c>
      <c r="E96" s="427">
        <v>2357830</v>
      </c>
    </row>
    <row r="97" spans="1:5" ht="12" customHeight="1">
      <c r="A97" s="198" t="s">
        <v>23</v>
      </c>
      <c r="B97" s="41" t="s">
        <v>180</v>
      </c>
      <c r="C97" s="427"/>
      <c r="D97" s="427"/>
      <c r="E97" s="427"/>
    </row>
    <row r="98" spans="1:5" ht="12" customHeight="1">
      <c r="A98" s="198" t="s">
        <v>181</v>
      </c>
      <c r="B98" s="44" t="s">
        <v>182</v>
      </c>
      <c r="C98" s="427"/>
      <c r="D98" s="427"/>
      <c r="E98" s="427"/>
    </row>
    <row r="99" spans="1:5" ht="12" customHeight="1">
      <c r="A99" s="198" t="s">
        <v>183</v>
      </c>
      <c r="B99" s="45" t="s">
        <v>184</v>
      </c>
      <c r="C99" s="427"/>
      <c r="D99" s="427"/>
      <c r="E99" s="427"/>
    </row>
    <row r="100" spans="1:5" ht="12" customHeight="1">
      <c r="A100" s="198" t="s">
        <v>185</v>
      </c>
      <c r="B100" s="45" t="s">
        <v>186</v>
      </c>
      <c r="C100" s="427"/>
      <c r="D100" s="427"/>
      <c r="E100" s="427"/>
    </row>
    <row r="101" spans="1:5" ht="12" customHeight="1">
      <c r="A101" s="198" t="s">
        <v>187</v>
      </c>
      <c r="B101" s="44" t="s">
        <v>188</v>
      </c>
      <c r="C101" s="427"/>
      <c r="D101" s="427">
        <v>1229169</v>
      </c>
      <c r="E101" s="427">
        <v>1229169</v>
      </c>
    </row>
    <row r="102" spans="1:5" ht="12" customHeight="1">
      <c r="A102" s="198" t="s">
        <v>189</v>
      </c>
      <c r="B102" s="44" t="s">
        <v>190</v>
      </c>
      <c r="C102" s="427"/>
      <c r="D102" s="427"/>
      <c r="E102" s="427"/>
    </row>
    <row r="103" spans="1:5" ht="12" customHeight="1">
      <c r="A103" s="198" t="s">
        <v>191</v>
      </c>
      <c r="B103" s="45" t="s">
        <v>192</v>
      </c>
      <c r="C103" s="427"/>
      <c r="D103" s="427">
        <v>2300000</v>
      </c>
      <c r="E103" s="427">
        <v>2300000</v>
      </c>
    </row>
    <row r="104" spans="1:5" ht="12" customHeight="1">
      <c r="A104" s="218" t="s">
        <v>193</v>
      </c>
      <c r="B104" s="47" t="s">
        <v>194</v>
      </c>
      <c r="C104" s="427"/>
      <c r="D104" s="427"/>
      <c r="E104" s="427"/>
    </row>
    <row r="105" spans="1:5" ht="12" customHeight="1">
      <c r="A105" s="198" t="s">
        <v>195</v>
      </c>
      <c r="B105" s="47" t="s">
        <v>196</v>
      </c>
      <c r="C105" s="427"/>
      <c r="D105" s="427"/>
      <c r="E105" s="427"/>
    </row>
    <row r="106" spans="1:5" s="216" customFormat="1" ht="12" customHeight="1" thickBot="1">
      <c r="A106" s="219" t="s">
        <v>197</v>
      </c>
      <c r="B106" s="49" t="s">
        <v>198</v>
      </c>
      <c r="C106" s="436">
        <v>0</v>
      </c>
      <c r="D106" s="436"/>
      <c r="E106" s="436"/>
    </row>
    <row r="107" spans="1:5" ht="12" customHeight="1" thickBot="1">
      <c r="A107" s="8" t="s">
        <v>25</v>
      </c>
      <c r="B107" s="50" t="s">
        <v>199</v>
      </c>
      <c r="C107" s="424">
        <v>15775504</v>
      </c>
      <c r="D107" s="424">
        <v>33125411</v>
      </c>
      <c r="E107" s="424">
        <v>33125411</v>
      </c>
    </row>
    <row r="108" spans="1:5" ht="12" customHeight="1">
      <c r="A108" s="196" t="s">
        <v>27</v>
      </c>
      <c r="B108" s="41" t="s">
        <v>200</v>
      </c>
      <c r="C108" s="425">
        <v>5992000</v>
      </c>
      <c r="D108" s="425">
        <v>19212533</v>
      </c>
      <c r="E108" s="425">
        <v>19212533</v>
      </c>
    </row>
    <row r="109" spans="1:5" ht="12" customHeight="1">
      <c r="A109" s="196" t="s">
        <v>29</v>
      </c>
      <c r="B109" s="51" t="s">
        <v>201</v>
      </c>
      <c r="C109" s="425"/>
      <c r="D109" s="425"/>
      <c r="E109" s="425"/>
    </row>
    <row r="110" spans="1:5" ht="12" customHeight="1">
      <c r="A110" s="196" t="s">
        <v>31</v>
      </c>
      <c r="B110" s="51" t="s">
        <v>202</v>
      </c>
      <c r="C110" s="426">
        <v>9783504</v>
      </c>
      <c r="D110" s="426">
        <v>13912878</v>
      </c>
      <c r="E110" s="426">
        <v>13912878</v>
      </c>
    </row>
    <row r="111" spans="1:5" ht="12" customHeight="1">
      <c r="A111" s="196" t="s">
        <v>33</v>
      </c>
      <c r="B111" s="51" t="s">
        <v>203</v>
      </c>
      <c r="C111" s="437"/>
      <c r="D111" s="437"/>
      <c r="E111" s="437"/>
    </row>
    <row r="112" spans="1:5" ht="12" customHeight="1">
      <c r="A112" s="196" t="s">
        <v>35</v>
      </c>
      <c r="B112" s="22" t="s">
        <v>204</v>
      </c>
      <c r="C112" s="437"/>
      <c r="D112" s="437"/>
      <c r="E112" s="437"/>
    </row>
    <row r="113" spans="1:5" ht="12" customHeight="1">
      <c r="A113" s="196" t="s">
        <v>37</v>
      </c>
      <c r="B113" s="52" t="s">
        <v>205</v>
      </c>
      <c r="C113" s="437"/>
      <c r="D113" s="437"/>
      <c r="E113" s="437"/>
    </row>
    <row r="114" spans="1:5" ht="12" customHeight="1">
      <c r="A114" s="196" t="s">
        <v>206</v>
      </c>
      <c r="B114" s="53" t="s">
        <v>207</v>
      </c>
      <c r="C114" s="437"/>
      <c r="D114" s="437"/>
      <c r="E114" s="437"/>
    </row>
    <row r="115" spans="1:5" ht="12" customHeight="1">
      <c r="A115" s="196" t="s">
        <v>208</v>
      </c>
      <c r="B115" s="45" t="s">
        <v>186</v>
      </c>
      <c r="C115" s="437"/>
      <c r="D115" s="437"/>
      <c r="E115" s="437"/>
    </row>
    <row r="116" spans="1:5" ht="12" customHeight="1">
      <c r="A116" s="196" t="s">
        <v>209</v>
      </c>
      <c r="B116" s="45" t="s">
        <v>210</v>
      </c>
      <c r="C116" s="437"/>
      <c r="D116" s="437"/>
      <c r="E116" s="437"/>
    </row>
    <row r="117" spans="1:5" ht="12" customHeight="1">
      <c r="A117" s="196" t="s">
        <v>211</v>
      </c>
      <c r="B117" s="45" t="s">
        <v>212</v>
      </c>
      <c r="C117" s="437"/>
      <c r="D117" s="437"/>
      <c r="E117" s="437"/>
    </row>
    <row r="118" spans="1:5" ht="12" customHeight="1">
      <c r="A118" s="196" t="s">
        <v>213</v>
      </c>
      <c r="B118" s="45" t="s">
        <v>192</v>
      </c>
      <c r="C118" s="437"/>
      <c r="D118" s="437"/>
      <c r="E118" s="437"/>
    </row>
    <row r="119" spans="1:5" ht="12" customHeight="1">
      <c r="A119" s="196" t="s">
        <v>214</v>
      </c>
      <c r="B119" s="45" t="s">
        <v>215</v>
      </c>
      <c r="C119" s="437"/>
      <c r="D119" s="437"/>
      <c r="E119" s="437"/>
    </row>
    <row r="120" spans="1:5" ht="12" customHeight="1" thickBot="1">
      <c r="A120" s="218" t="s">
        <v>216</v>
      </c>
      <c r="B120" s="45" t="s">
        <v>217</v>
      </c>
      <c r="C120" s="438"/>
      <c r="D120" s="438"/>
      <c r="E120" s="438"/>
    </row>
    <row r="121" spans="1:5" ht="12" customHeight="1" thickBot="1">
      <c r="A121" s="8" t="s">
        <v>39</v>
      </c>
      <c r="B121" s="13" t="s">
        <v>218</v>
      </c>
      <c r="C121" s="424">
        <f>SUM(C122:C123)</f>
        <v>6888504</v>
      </c>
      <c r="D121" s="424">
        <v>22943015</v>
      </c>
      <c r="E121" s="424"/>
    </row>
    <row r="122" spans="1:5" ht="12" customHeight="1">
      <c r="A122" s="196" t="s">
        <v>41</v>
      </c>
      <c r="B122" s="55" t="s">
        <v>219</v>
      </c>
      <c r="C122" s="425">
        <v>6888504</v>
      </c>
      <c r="D122" s="425">
        <v>22943015</v>
      </c>
      <c r="E122" s="425"/>
    </row>
    <row r="123" spans="1:5" ht="12" customHeight="1" thickBot="1">
      <c r="A123" s="200" t="s">
        <v>43</v>
      </c>
      <c r="B123" s="51" t="s">
        <v>220</v>
      </c>
      <c r="C123" s="427"/>
      <c r="D123" s="427"/>
      <c r="E123" s="427"/>
    </row>
    <row r="124" spans="1:5" ht="12" customHeight="1" thickBot="1">
      <c r="A124" s="8" t="s">
        <v>221</v>
      </c>
      <c r="B124" s="13" t="s">
        <v>222</v>
      </c>
      <c r="C124" s="424">
        <f>+C91+C107+C121</f>
        <v>52236708</v>
      </c>
      <c r="D124" s="424">
        <v>118395939</v>
      </c>
      <c r="E124" s="424">
        <v>95452924</v>
      </c>
    </row>
    <row r="125" spans="1:5" ht="12" customHeight="1" thickBot="1">
      <c r="A125" s="8" t="s">
        <v>67</v>
      </c>
      <c r="B125" s="13" t="s">
        <v>401</v>
      </c>
      <c r="C125" s="424">
        <f>+C126+C127+C128</f>
        <v>0</v>
      </c>
      <c r="D125" s="424"/>
      <c r="E125" s="424"/>
    </row>
    <row r="126" spans="1:5" ht="12" customHeight="1">
      <c r="A126" s="196" t="s">
        <v>69</v>
      </c>
      <c r="B126" s="55" t="s">
        <v>224</v>
      </c>
      <c r="C126" s="437"/>
      <c r="D126" s="437"/>
      <c r="E126" s="437"/>
    </row>
    <row r="127" spans="1:5" ht="12" customHeight="1">
      <c r="A127" s="196" t="s">
        <v>71</v>
      </c>
      <c r="B127" s="55" t="s">
        <v>225</v>
      </c>
      <c r="C127" s="437"/>
      <c r="D127" s="437"/>
      <c r="E127" s="437"/>
    </row>
    <row r="128" spans="1:5" ht="12" customHeight="1" thickBot="1">
      <c r="A128" s="218" t="s">
        <v>73</v>
      </c>
      <c r="B128" s="56" t="s">
        <v>226</v>
      </c>
      <c r="C128" s="437"/>
      <c r="D128" s="437"/>
      <c r="E128" s="437"/>
    </row>
    <row r="129" spans="1:5" ht="12" customHeight="1" thickBot="1">
      <c r="A129" s="8" t="s">
        <v>89</v>
      </c>
      <c r="B129" s="13" t="s">
        <v>227</v>
      </c>
      <c r="C129" s="424">
        <f>+C130+C131+C132+C133</f>
        <v>0</v>
      </c>
      <c r="D129" s="424"/>
      <c r="E129" s="424"/>
    </row>
    <row r="130" spans="1:5" ht="12" customHeight="1">
      <c r="A130" s="196" t="s">
        <v>91</v>
      </c>
      <c r="B130" s="55" t="s">
        <v>228</v>
      </c>
      <c r="C130" s="437"/>
      <c r="D130" s="437"/>
      <c r="E130" s="437"/>
    </row>
    <row r="131" spans="1:5" ht="12" customHeight="1">
      <c r="A131" s="196" t="s">
        <v>93</v>
      </c>
      <c r="B131" s="55" t="s">
        <v>229</v>
      </c>
      <c r="C131" s="437"/>
      <c r="D131" s="437"/>
      <c r="E131" s="437"/>
    </row>
    <row r="132" spans="1:5" ht="12" customHeight="1">
      <c r="A132" s="196" t="s">
        <v>95</v>
      </c>
      <c r="B132" s="55" t="s">
        <v>230</v>
      </c>
      <c r="C132" s="437"/>
      <c r="D132" s="437"/>
      <c r="E132" s="437"/>
    </row>
    <row r="133" spans="1:5" s="216" customFormat="1" ht="12" customHeight="1" thickBot="1">
      <c r="A133" s="218" t="s">
        <v>97</v>
      </c>
      <c r="B133" s="56" t="s">
        <v>231</v>
      </c>
      <c r="C133" s="438"/>
      <c r="D133" s="438"/>
      <c r="E133" s="438"/>
    </row>
    <row r="134" spans="1:11" ht="13.5" thickBot="1">
      <c r="A134" s="215" t="s">
        <v>232</v>
      </c>
      <c r="B134" s="523" t="s">
        <v>402</v>
      </c>
      <c r="C134" s="524">
        <f>+C135+C136+C138+C139</f>
        <v>892716</v>
      </c>
      <c r="D134" s="524">
        <v>6015242</v>
      </c>
      <c r="E134" s="524">
        <v>6015242</v>
      </c>
      <c r="K134" s="220"/>
    </row>
    <row r="135" spans="1:5" ht="12.75">
      <c r="A135" s="555" t="s">
        <v>103</v>
      </c>
      <c r="B135" s="556" t="s">
        <v>234</v>
      </c>
      <c r="C135" s="445"/>
      <c r="D135" s="445"/>
      <c r="E135" s="435"/>
    </row>
    <row r="136" spans="1:5" ht="12" customHeight="1">
      <c r="A136" s="557" t="s">
        <v>105</v>
      </c>
      <c r="B136" s="518" t="s">
        <v>235</v>
      </c>
      <c r="C136" s="444">
        <v>892716</v>
      </c>
      <c r="D136" s="444">
        <v>892716</v>
      </c>
      <c r="E136" s="426">
        <v>892716</v>
      </c>
    </row>
    <row r="137" spans="1:5" ht="12" customHeight="1">
      <c r="A137" s="557" t="s">
        <v>107</v>
      </c>
      <c r="B137" s="518" t="s">
        <v>403</v>
      </c>
      <c r="C137" s="444"/>
      <c r="D137" s="444">
        <v>0</v>
      </c>
      <c r="E137" s="426"/>
    </row>
    <row r="138" spans="1:5" s="216" customFormat="1" ht="12" customHeight="1">
      <c r="A138" s="557" t="s">
        <v>109</v>
      </c>
      <c r="B138" s="518" t="s">
        <v>236</v>
      </c>
      <c r="C138" s="444"/>
      <c r="D138" s="554"/>
      <c r="E138" s="558"/>
    </row>
    <row r="139" spans="1:5" s="216" customFormat="1" ht="12" customHeight="1">
      <c r="A139" s="557" t="s">
        <v>404</v>
      </c>
      <c r="B139" s="518" t="s">
        <v>237</v>
      </c>
      <c r="C139" s="444"/>
      <c r="D139" s="519"/>
      <c r="E139" s="559"/>
    </row>
    <row r="140" spans="1:5" s="216" customFormat="1" ht="12" customHeight="1" thickBot="1">
      <c r="A140" s="560" t="s">
        <v>724</v>
      </c>
      <c r="B140" s="561" t="s">
        <v>725</v>
      </c>
      <c r="C140" s="513"/>
      <c r="D140" s="513">
        <v>5122526</v>
      </c>
      <c r="E140" s="436">
        <v>5122526</v>
      </c>
    </row>
    <row r="141" spans="1:5" s="216" customFormat="1" ht="12" customHeight="1" thickBot="1">
      <c r="A141" s="550" t="s">
        <v>111</v>
      </c>
      <c r="B141" s="551" t="s">
        <v>264</v>
      </c>
      <c r="C141" s="552"/>
      <c r="D141" s="553"/>
      <c r="E141" s="528"/>
    </row>
    <row r="142" spans="1:5" s="216" customFormat="1" ht="12" customHeight="1">
      <c r="A142" s="196" t="s">
        <v>113</v>
      </c>
      <c r="B142" s="55" t="s">
        <v>239</v>
      </c>
      <c r="C142" s="549"/>
      <c r="D142" s="521"/>
      <c r="E142" s="425"/>
    </row>
    <row r="143" spans="1:5" s="216" customFormat="1" ht="12" customHeight="1">
      <c r="A143" s="196" t="s">
        <v>115</v>
      </c>
      <c r="B143" s="55" t="s">
        <v>240</v>
      </c>
      <c r="C143" s="446"/>
      <c r="D143" s="444"/>
      <c r="E143" s="426"/>
    </row>
    <row r="144" spans="1:5" s="216" customFormat="1" ht="12" customHeight="1">
      <c r="A144" s="196" t="s">
        <v>117</v>
      </c>
      <c r="B144" s="55" t="s">
        <v>241</v>
      </c>
      <c r="C144" s="446"/>
      <c r="D144" s="444"/>
      <c r="E144" s="426"/>
    </row>
    <row r="145" spans="1:5" ht="12.75" customHeight="1" thickBot="1">
      <c r="A145" s="196" t="s">
        <v>119</v>
      </c>
      <c r="B145" s="55" t="s">
        <v>242</v>
      </c>
      <c r="C145" s="512"/>
      <c r="D145" s="513"/>
      <c r="E145" s="514"/>
    </row>
    <row r="146" spans="1:5" ht="12" customHeight="1" thickBot="1">
      <c r="A146" s="8" t="s">
        <v>121</v>
      </c>
      <c r="B146" s="13" t="s">
        <v>243</v>
      </c>
      <c r="C146" s="511">
        <f>+C125+C129+C134+C141</f>
        <v>892716</v>
      </c>
      <c r="D146" s="443">
        <v>6015242</v>
      </c>
      <c r="E146" s="443">
        <v>6015242</v>
      </c>
    </row>
    <row r="147" spans="1:5" ht="15" customHeight="1" thickBot="1">
      <c r="A147" s="221" t="s">
        <v>244</v>
      </c>
      <c r="B147" s="60" t="s">
        <v>245</v>
      </c>
      <c r="C147" s="511">
        <f>+C127+C131+C136+C142</f>
        <v>892716</v>
      </c>
      <c r="D147" s="443">
        <v>124411181</v>
      </c>
      <c r="E147" s="443">
        <v>101468166</v>
      </c>
    </row>
    <row r="148" ht="13.5" thickBot="1"/>
    <row r="149" spans="1:5" ht="15" customHeight="1" thickBot="1">
      <c r="A149" s="222" t="s">
        <v>408</v>
      </c>
      <c r="B149" s="223"/>
      <c r="C149" s="439"/>
      <c r="D149" s="440">
        <v>1</v>
      </c>
      <c r="E149" s="440">
        <v>1</v>
      </c>
    </row>
    <row r="150" spans="1:5" ht="14.25" customHeight="1" thickBot="1">
      <c r="A150" s="222" t="s">
        <v>406</v>
      </c>
      <c r="B150" s="223"/>
      <c r="C150" s="439">
        <v>24</v>
      </c>
      <c r="D150" s="440">
        <v>21</v>
      </c>
      <c r="E150" s="440">
        <v>21</v>
      </c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76"/>
  <sheetViews>
    <sheetView tabSelected="1" view="pageBreakPreview" zoomScale="120" zoomScaleSheetLayoutView="120" workbookViewId="0" topLeftCell="A4">
      <selection activeCell="H67" sqref="H67"/>
    </sheetView>
  </sheetViews>
  <sheetFormatPr defaultColWidth="12.00390625" defaultRowHeight="12.75"/>
  <cols>
    <col min="1" max="1" width="67.125" style="229" customWidth="1"/>
    <col min="2" max="2" width="6.125" style="230" customWidth="1"/>
    <col min="3" max="3" width="12.125" style="243" customWidth="1"/>
    <col min="4" max="4" width="12.00390625" style="229" customWidth="1"/>
    <col min="5" max="5" width="0.12890625" style="229" customWidth="1"/>
    <col min="6" max="16384" width="12.00390625" style="229" customWidth="1"/>
  </cols>
  <sheetData>
    <row r="1" spans="1:5" ht="15.75">
      <c r="A1" s="713" t="s">
        <v>779</v>
      </c>
      <c r="B1" s="667"/>
      <c r="C1" s="667"/>
      <c r="D1" s="667"/>
      <c r="E1" s="667"/>
    </row>
    <row r="2" spans="1:5" ht="21.75" customHeight="1">
      <c r="A2" s="715" t="s">
        <v>778</v>
      </c>
      <c r="B2" s="715"/>
      <c r="C2" s="715"/>
      <c r="D2" s="715"/>
      <c r="E2" s="715"/>
    </row>
    <row r="3" spans="1:5" ht="13.5" customHeight="1">
      <c r="A3" s="711" t="s">
        <v>674</v>
      </c>
      <c r="B3" s="711"/>
      <c r="C3" s="711"/>
      <c r="D3" s="711"/>
      <c r="E3" s="421"/>
    </row>
    <row r="4" spans="1:5" ht="13.5" customHeight="1">
      <c r="A4" s="711" t="s">
        <v>727</v>
      </c>
      <c r="B4" s="711"/>
      <c r="C4" s="711"/>
      <c r="D4" s="711"/>
      <c r="E4" s="421"/>
    </row>
    <row r="5" spans="2:4" ht="16.5" thickBot="1">
      <c r="B5" s="712"/>
      <c r="C5" s="712"/>
      <c r="D5" s="712"/>
    </row>
    <row r="6" spans="1:4" ht="15.75" customHeight="1" thickBot="1">
      <c r="A6" s="716" t="s">
        <v>409</v>
      </c>
      <c r="B6" s="717" t="s">
        <v>410</v>
      </c>
      <c r="C6" s="718" t="s">
        <v>411</v>
      </c>
      <c r="D6" s="719" t="s">
        <v>412</v>
      </c>
    </row>
    <row r="7" spans="1:4" ht="11.25" customHeight="1">
      <c r="A7" s="716"/>
      <c r="B7" s="717"/>
      <c r="C7" s="718"/>
      <c r="D7" s="719"/>
    </row>
    <row r="8" spans="1:4" ht="24.75">
      <c r="A8" s="716"/>
      <c r="B8" s="717"/>
      <c r="C8" s="580" t="s">
        <v>413</v>
      </c>
      <c r="D8" s="231" t="s">
        <v>413</v>
      </c>
    </row>
    <row r="9" spans="1:4" s="234" customFormat="1" ht="15.75">
      <c r="A9" s="232" t="s">
        <v>414</v>
      </c>
      <c r="B9" s="233" t="s">
        <v>7</v>
      </c>
      <c r="C9" s="652" t="s">
        <v>8</v>
      </c>
      <c r="D9" s="652" t="s">
        <v>9</v>
      </c>
    </row>
    <row r="10" spans="1:4" s="237" customFormat="1" ht="15.75">
      <c r="A10" s="235" t="s">
        <v>415</v>
      </c>
      <c r="B10" s="236" t="s">
        <v>416</v>
      </c>
      <c r="C10" s="653">
        <v>67266</v>
      </c>
      <c r="D10" s="654">
        <v>67266</v>
      </c>
    </row>
    <row r="11" spans="1:4" s="237" customFormat="1" ht="15.75">
      <c r="A11" s="238" t="s">
        <v>417</v>
      </c>
      <c r="B11" s="582" t="s">
        <v>418</v>
      </c>
      <c r="C11" s="655">
        <v>694541964</v>
      </c>
      <c r="D11" s="656">
        <v>549031870</v>
      </c>
    </row>
    <row r="12" spans="1:4" s="237" customFormat="1" ht="15.75">
      <c r="A12" s="238" t="s">
        <v>419</v>
      </c>
      <c r="B12" s="582" t="s">
        <v>420</v>
      </c>
      <c r="C12" s="657">
        <v>622470967</v>
      </c>
      <c r="D12" s="658">
        <v>510819019</v>
      </c>
    </row>
    <row r="13" spans="1:4" s="237" customFormat="1" ht="15.75">
      <c r="A13" s="240" t="s">
        <v>421</v>
      </c>
      <c r="B13" s="582" t="s">
        <v>422</v>
      </c>
      <c r="C13" s="659">
        <v>456726031</v>
      </c>
      <c r="D13" s="660">
        <v>363577501</v>
      </c>
    </row>
    <row r="14" spans="1:4" s="237" customFormat="1" ht="26.25" customHeight="1">
      <c r="A14" s="240" t="s">
        <v>423</v>
      </c>
      <c r="B14" s="582" t="s">
        <v>424</v>
      </c>
      <c r="C14" s="659"/>
      <c r="D14" s="660"/>
    </row>
    <row r="15" spans="1:4" s="237" customFormat="1" ht="22.5">
      <c r="A15" s="240" t="s">
        <v>425</v>
      </c>
      <c r="B15" s="582" t="s">
        <v>426</v>
      </c>
      <c r="C15" s="659">
        <v>154329956</v>
      </c>
      <c r="D15" s="660">
        <v>135914210</v>
      </c>
    </row>
    <row r="16" spans="1:4" s="237" customFormat="1" ht="15.75">
      <c r="A16" s="240" t="s">
        <v>427</v>
      </c>
      <c r="B16" s="582" t="s">
        <v>428</v>
      </c>
      <c r="C16" s="659">
        <v>11414980</v>
      </c>
      <c r="D16" s="660">
        <v>11327308</v>
      </c>
    </row>
    <row r="17" spans="1:4" s="237" customFormat="1" ht="15.75">
      <c r="A17" s="238" t="s">
        <v>429</v>
      </c>
      <c r="B17" s="582" t="s">
        <v>430</v>
      </c>
      <c r="C17" s="657">
        <v>66515209</v>
      </c>
      <c r="D17" s="658">
        <v>33546063</v>
      </c>
    </row>
    <row r="18" spans="1:4" s="237" customFormat="1" ht="15.75">
      <c r="A18" s="240" t="s">
        <v>431</v>
      </c>
      <c r="B18" s="582" t="s">
        <v>432</v>
      </c>
      <c r="C18" s="659"/>
      <c r="D18" s="660"/>
    </row>
    <row r="19" spans="1:4" s="237" customFormat="1" ht="22.5">
      <c r="A19" s="240" t="s">
        <v>433</v>
      </c>
      <c r="B19" s="582" t="s">
        <v>244</v>
      </c>
      <c r="C19" s="659"/>
      <c r="D19" s="660"/>
    </row>
    <row r="20" spans="1:4" s="237" customFormat="1" ht="15.75">
      <c r="A20" s="240" t="s">
        <v>434</v>
      </c>
      <c r="B20" s="582" t="s">
        <v>282</v>
      </c>
      <c r="C20" s="659"/>
      <c r="D20" s="660"/>
    </row>
    <row r="21" spans="1:4" s="237" customFormat="1" ht="15.75">
      <c r="A21" s="240" t="s">
        <v>435</v>
      </c>
      <c r="B21" s="582" t="s">
        <v>283</v>
      </c>
      <c r="C21" s="659">
        <v>66515209</v>
      </c>
      <c r="D21" s="660">
        <v>33546063</v>
      </c>
    </row>
    <row r="22" spans="1:4" s="237" customFormat="1" ht="15.75">
      <c r="A22" s="238" t="s">
        <v>436</v>
      </c>
      <c r="B22" s="582" t="s">
        <v>284</v>
      </c>
      <c r="C22" s="657">
        <v>1058510</v>
      </c>
      <c r="D22" s="658">
        <v>169510</v>
      </c>
    </row>
    <row r="23" spans="1:4" s="237" customFormat="1" ht="15.75">
      <c r="A23" s="240" t="s">
        <v>437</v>
      </c>
      <c r="B23" s="582" t="s">
        <v>287</v>
      </c>
      <c r="C23" s="659"/>
      <c r="D23" s="660"/>
    </row>
    <row r="24" spans="1:4" s="237" customFormat="1" ht="15.75">
      <c r="A24" s="240" t="s">
        <v>438</v>
      </c>
      <c r="B24" s="582" t="s">
        <v>290</v>
      </c>
      <c r="C24" s="659"/>
      <c r="D24" s="660"/>
    </row>
    <row r="25" spans="1:2" s="237" customFormat="1" ht="15.75">
      <c r="A25" s="240" t="s">
        <v>439</v>
      </c>
      <c r="B25" s="582" t="s">
        <v>293</v>
      </c>
    </row>
    <row r="26" spans="1:4" s="237" customFormat="1" ht="15.75">
      <c r="A26" s="240" t="s">
        <v>440</v>
      </c>
      <c r="B26" s="582" t="s">
        <v>296</v>
      </c>
      <c r="C26" s="747">
        <v>1058510</v>
      </c>
      <c r="D26" s="748">
        <v>169510</v>
      </c>
    </row>
    <row r="27" spans="1:4" s="237" customFormat="1" ht="15.75">
      <c r="A27" s="238" t="s">
        <v>441</v>
      </c>
      <c r="B27" s="582" t="s">
        <v>299</v>
      </c>
      <c r="C27" s="657">
        <v>4497278</v>
      </c>
      <c r="D27" s="658">
        <v>4497278</v>
      </c>
    </row>
    <row r="28" spans="1:4" s="237" customFormat="1" ht="15.75">
      <c r="A28" s="240" t="s">
        <v>442</v>
      </c>
      <c r="B28" s="582" t="s">
        <v>302</v>
      </c>
      <c r="C28" s="659"/>
      <c r="D28" s="660"/>
    </row>
    <row r="29" spans="1:4" s="237" customFormat="1" ht="15.75">
      <c r="A29" s="240" t="s">
        <v>443</v>
      </c>
      <c r="B29" s="582" t="s">
        <v>305</v>
      </c>
      <c r="C29" s="659"/>
      <c r="D29" s="660"/>
    </row>
    <row r="30" spans="1:4" s="237" customFormat="1" ht="15.75">
      <c r="A30" s="240" t="s">
        <v>444</v>
      </c>
      <c r="B30" s="582" t="s">
        <v>308</v>
      </c>
      <c r="C30" s="659"/>
      <c r="D30" s="660"/>
    </row>
    <row r="31" spans="1:4" s="237" customFormat="1" ht="15.75">
      <c r="A31" s="240" t="s">
        <v>445</v>
      </c>
      <c r="B31" s="582" t="s">
        <v>310</v>
      </c>
      <c r="C31" s="747">
        <v>4497278</v>
      </c>
      <c r="D31" s="748">
        <v>4497278</v>
      </c>
    </row>
    <row r="32" spans="1:4" s="237" customFormat="1" ht="15.75">
      <c r="A32" s="238" t="s">
        <v>446</v>
      </c>
      <c r="B32" s="582" t="s">
        <v>313</v>
      </c>
      <c r="C32" s="659"/>
      <c r="D32" s="661">
        <f>+D33+D34+D35+D36</f>
        <v>0</v>
      </c>
    </row>
    <row r="33" spans="1:4" s="237" customFormat="1" ht="15.75">
      <c r="A33" s="240" t="s">
        <v>447</v>
      </c>
      <c r="B33" s="582" t="s">
        <v>316</v>
      </c>
      <c r="C33" s="659"/>
      <c r="D33" s="660"/>
    </row>
    <row r="34" spans="1:4" s="237" customFormat="1" ht="22.5">
      <c r="A34" s="240" t="s">
        <v>448</v>
      </c>
      <c r="B34" s="582" t="s">
        <v>319</v>
      </c>
      <c r="C34" s="659"/>
      <c r="D34" s="660"/>
    </row>
    <row r="35" spans="1:4" s="237" customFormat="1" ht="15.75">
      <c r="A35" s="240" t="s">
        <v>449</v>
      </c>
      <c r="B35" s="582" t="s">
        <v>349</v>
      </c>
      <c r="C35" s="659"/>
      <c r="D35" s="660"/>
    </row>
    <row r="36" spans="1:4" s="237" customFormat="1" ht="15.75">
      <c r="A36" s="240" t="s">
        <v>450</v>
      </c>
      <c r="B36" s="582" t="s">
        <v>352</v>
      </c>
      <c r="C36" s="659"/>
      <c r="D36" s="660"/>
    </row>
    <row r="37" spans="1:4" s="237" customFormat="1" ht="15.75">
      <c r="A37" s="238" t="s">
        <v>451</v>
      </c>
      <c r="B37" s="582" t="s">
        <v>353</v>
      </c>
      <c r="C37" s="655">
        <v>5270000</v>
      </c>
      <c r="D37" s="656">
        <v>5270000</v>
      </c>
    </row>
    <row r="38" spans="1:4" s="237" customFormat="1" ht="15.75">
      <c r="A38" s="238" t="s">
        <v>452</v>
      </c>
      <c r="B38" s="582" t="s">
        <v>453</v>
      </c>
      <c r="C38" s="655">
        <v>5270000</v>
      </c>
      <c r="D38" s="656">
        <v>5270000</v>
      </c>
    </row>
    <row r="39" spans="1:4" s="237" customFormat="1" ht="15.75">
      <c r="A39" s="240" t="s">
        <v>454</v>
      </c>
      <c r="B39" s="582" t="s">
        <v>455</v>
      </c>
      <c r="C39" s="659"/>
      <c r="D39" s="660"/>
    </row>
    <row r="40" spans="1:4" s="237" customFormat="1" ht="15.75">
      <c r="A40" s="240" t="s">
        <v>456</v>
      </c>
      <c r="B40" s="582" t="s">
        <v>457</v>
      </c>
      <c r="C40" s="659"/>
      <c r="D40" s="660"/>
    </row>
    <row r="41" spans="1:4" s="237" customFormat="1" ht="15.75">
      <c r="A41" s="240" t="s">
        <v>458</v>
      </c>
      <c r="B41" s="582" t="s">
        <v>459</v>
      </c>
      <c r="C41" s="659"/>
      <c r="D41" s="660"/>
    </row>
    <row r="42" spans="1:4" s="237" customFormat="1" ht="15.75">
      <c r="A42" s="240" t="s">
        <v>460</v>
      </c>
      <c r="B42" s="582" t="s">
        <v>461</v>
      </c>
      <c r="C42" s="659">
        <v>5270000</v>
      </c>
      <c r="D42" s="661">
        <v>5270000</v>
      </c>
    </row>
    <row r="43" spans="1:4" s="237" customFormat="1" ht="15.75">
      <c r="A43" s="238" t="s">
        <v>462</v>
      </c>
      <c r="B43" s="582" t="s">
        <v>463</v>
      </c>
      <c r="C43" s="659"/>
      <c r="D43" s="661">
        <f>+D44+D45+D46+D47</f>
        <v>0</v>
      </c>
    </row>
    <row r="44" spans="1:4" s="237" customFormat="1" ht="15.75">
      <c r="A44" s="240" t="s">
        <v>464</v>
      </c>
      <c r="B44" s="582" t="s">
        <v>465</v>
      </c>
      <c r="C44" s="659"/>
      <c r="D44" s="660"/>
    </row>
    <row r="45" spans="1:4" s="237" customFormat="1" ht="22.5">
      <c r="A45" s="240" t="s">
        <v>466</v>
      </c>
      <c r="B45" s="582" t="s">
        <v>467</v>
      </c>
      <c r="C45" s="659"/>
      <c r="D45" s="660"/>
    </row>
    <row r="46" spans="1:4" s="237" customFormat="1" ht="15.75">
      <c r="A46" s="240" t="s">
        <v>468</v>
      </c>
      <c r="B46" s="582" t="s">
        <v>469</v>
      </c>
      <c r="C46" s="659"/>
      <c r="D46" s="660"/>
    </row>
    <row r="47" spans="1:4" s="237" customFormat="1" ht="15.75">
      <c r="A47" s="240" t="s">
        <v>470</v>
      </c>
      <c r="B47" s="582" t="s">
        <v>471</v>
      </c>
      <c r="C47" s="659"/>
      <c r="D47" s="660"/>
    </row>
    <row r="48" spans="1:4" s="237" customFormat="1" ht="15.75">
      <c r="A48" s="238" t="s">
        <v>472</v>
      </c>
      <c r="B48" s="582" t="s">
        <v>473</v>
      </c>
      <c r="C48" s="659"/>
      <c r="D48" s="661">
        <f>+D49+D50+D51+D52</f>
        <v>0</v>
      </c>
    </row>
    <row r="49" spans="1:4" s="237" customFormat="1" ht="15.75">
      <c r="A49" s="240" t="s">
        <v>474</v>
      </c>
      <c r="B49" s="582" t="s">
        <v>475</v>
      </c>
      <c r="C49" s="659"/>
      <c r="D49" s="660"/>
    </row>
    <row r="50" spans="1:4" s="237" customFormat="1" ht="22.5">
      <c r="A50" s="240" t="s">
        <v>476</v>
      </c>
      <c r="B50" s="582" t="s">
        <v>477</v>
      </c>
      <c r="C50" s="659"/>
      <c r="D50" s="660"/>
    </row>
    <row r="51" spans="1:4" s="237" customFormat="1" ht="15.75">
      <c r="A51" s="240" t="s">
        <v>478</v>
      </c>
      <c r="B51" s="582" t="s">
        <v>479</v>
      </c>
      <c r="C51" s="659"/>
      <c r="D51" s="660"/>
    </row>
    <row r="52" spans="1:4" s="237" customFormat="1" ht="15.75">
      <c r="A52" s="240" t="s">
        <v>480</v>
      </c>
      <c r="B52" s="582" t="s">
        <v>481</v>
      </c>
      <c r="C52" s="659"/>
      <c r="D52" s="660"/>
    </row>
    <row r="53" spans="1:4" s="237" customFormat="1" ht="15.75">
      <c r="A53" s="238" t="s">
        <v>482</v>
      </c>
      <c r="B53" s="582" t="s">
        <v>483</v>
      </c>
      <c r="C53" s="655">
        <v>72617308</v>
      </c>
      <c r="D53" s="662">
        <v>68965320</v>
      </c>
    </row>
    <row r="54" spans="1:4" s="237" customFormat="1" ht="21">
      <c r="A54" s="238" t="s">
        <v>484</v>
      </c>
      <c r="B54" s="582" t="s">
        <v>485</v>
      </c>
      <c r="C54" s="655">
        <v>772496538</v>
      </c>
      <c r="D54" s="656">
        <v>623334456</v>
      </c>
    </row>
    <row r="55" spans="1:4" s="237" customFormat="1" ht="15.75">
      <c r="A55" s="238" t="s">
        <v>486</v>
      </c>
      <c r="B55" s="582" t="s">
        <v>487</v>
      </c>
      <c r="C55" s="659">
        <v>8326144</v>
      </c>
      <c r="D55" s="660">
        <v>8255322</v>
      </c>
    </row>
    <row r="56" spans="1:4" s="237" customFormat="1" ht="15.75">
      <c r="A56" s="238" t="s">
        <v>488</v>
      </c>
      <c r="B56" s="582" t="s">
        <v>489</v>
      </c>
      <c r="C56" s="659"/>
      <c r="D56" s="660"/>
    </row>
    <row r="57" spans="1:4" s="237" customFormat="1" ht="15.75">
      <c r="A57" s="238" t="s">
        <v>490</v>
      </c>
      <c r="B57" s="582" t="s">
        <v>491</v>
      </c>
      <c r="C57" s="655">
        <v>8326144</v>
      </c>
      <c r="D57" s="656">
        <v>8255322</v>
      </c>
    </row>
    <row r="58" spans="1:4" s="237" customFormat="1" ht="15.75">
      <c r="A58" s="238" t="s">
        <v>492</v>
      </c>
      <c r="B58" s="582" t="s">
        <v>493</v>
      </c>
      <c r="C58" s="659"/>
      <c r="D58" s="660"/>
    </row>
    <row r="59" spans="1:4" s="237" customFormat="1" ht="15.75">
      <c r="A59" s="238" t="s">
        <v>494</v>
      </c>
      <c r="B59" s="582" t="s">
        <v>495</v>
      </c>
      <c r="C59" s="655">
        <v>38145</v>
      </c>
      <c r="D59" s="662">
        <v>38145</v>
      </c>
    </row>
    <row r="60" spans="1:4" s="237" customFormat="1" ht="15.75">
      <c r="A60" s="238" t="s">
        <v>496</v>
      </c>
      <c r="B60" s="582" t="s">
        <v>497</v>
      </c>
      <c r="C60" s="655">
        <v>22365310</v>
      </c>
      <c r="D60" s="662">
        <v>22365310</v>
      </c>
    </row>
    <row r="61" spans="1:4" s="237" customFormat="1" ht="15.75">
      <c r="A61" s="238" t="s">
        <v>498</v>
      </c>
      <c r="B61" s="582" t="s">
        <v>499</v>
      </c>
      <c r="C61" s="659"/>
      <c r="D61" s="660"/>
    </row>
    <row r="62" spans="1:4" s="237" customFormat="1" ht="15.75">
      <c r="A62" s="238" t="s">
        <v>500</v>
      </c>
      <c r="B62" s="582" t="s">
        <v>501</v>
      </c>
      <c r="C62" s="655">
        <v>22403455</v>
      </c>
      <c r="D62" s="656">
        <v>22403455</v>
      </c>
    </row>
    <row r="63" spans="1:4" s="237" customFormat="1" ht="15.75">
      <c r="A63" s="238" t="s">
        <v>502</v>
      </c>
      <c r="B63" s="582" t="s">
        <v>503</v>
      </c>
      <c r="C63" s="659">
        <v>37292973</v>
      </c>
      <c r="D63" s="660">
        <v>7413678</v>
      </c>
    </row>
    <row r="64" spans="1:4" s="237" customFormat="1" ht="15.75">
      <c r="A64" s="238" t="s">
        <v>504</v>
      </c>
      <c r="B64" s="582" t="s">
        <v>505</v>
      </c>
      <c r="C64" s="659"/>
      <c r="D64" s="660">
        <v>0</v>
      </c>
    </row>
    <row r="65" spans="1:4" s="237" customFormat="1" ht="15.75">
      <c r="A65" s="238" t="s">
        <v>506</v>
      </c>
      <c r="B65" s="582" t="s">
        <v>507</v>
      </c>
      <c r="C65" s="659">
        <v>77184661</v>
      </c>
      <c r="D65" s="660">
        <v>80219936</v>
      </c>
    </row>
    <row r="66" spans="1:4" s="237" customFormat="1" ht="15.75">
      <c r="A66" s="238" t="s">
        <v>508</v>
      </c>
      <c r="B66" s="582" t="s">
        <v>509</v>
      </c>
      <c r="C66" s="655">
        <v>37292973</v>
      </c>
      <c r="D66" s="656">
        <v>87633614</v>
      </c>
    </row>
    <row r="67" spans="1:4" s="237" customFormat="1" ht="15.75">
      <c r="A67" s="238" t="s">
        <v>510</v>
      </c>
      <c r="B67" s="582" t="s">
        <v>511</v>
      </c>
      <c r="C67" s="659"/>
      <c r="D67" s="660">
        <v>0</v>
      </c>
    </row>
    <row r="68" spans="1:4" s="237" customFormat="1" ht="21">
      <c r="A68" s="238" t="s">
        <v>512</v>
      </c>
      <c r="B68" s="582" t="s">
        <v>513</v>
      </c>
      <c r="C68" s="659"/>
      <c r="D68" s="660"/>
    </row>
    <row r="69" spans="1:4" s="237" customFormat="1" ht="15.75">
      <c r="A69" s="238" t="s">
        <v>514</v>
      </c>
      <c r="B69" s="582" t="s">
        <v>515</v>
      </c>
      <c r="C69" s="659"/>
      <c r="D69" s="661">
        <v>0</v>
      </c>
    </row>
    <row r="70" spans="1:4" s="237" customFormat="1" ht="15.75">
      <c r="A70" s="238" t="s">
        <v>516</v>
      </c>
      <c r="B70" s="582" t="s">
        <v>517</v>
      </c>
      <c r="C70" s="659"/>
      <c r="D70" s="660">
        <v>0</v>
      </c>
    </row>
    <row r="71" spans="1:4" s="237" customFormat="1" ht="16.5" thickBot="1">
      <c r="A71" s="241" t="s">
        <v>518</v>
      </c>
      <c r="B71" s="583" t="s">
        <v>519</v>
      </c>
      <c r="C71" s="655">
        <v>862922565</v>
      </c>
      <c r="D71" s="663">
        <v>741626847</v>
      </c>
    </row>
    <row r="72" spans="1:3" ht="15.75">
      <c r="A72" s="243"/>
      <c r="C72" s="581"/>
    </row>
    <row r="73" spans="1:3" ht="15.75">
      <c r="A73" s="243"/>
      <c r="C73" s="581"/>
    </row>
    <row r="74" spans="1:3" ht="15.75">
      <c r="A74" s="245"/>
      <c r="C74" s="581"/>
    </row>
    <row r="75" spans="1:3" ht="15.75" customHeight="1">
      <c r="A75" s="714"/>
      <c r="B75" s="714"/>
      <c r="C75" s="714"/>
    </row>
    <row r="76" spans="1:3" ht="15.75" customHeight="1">
      <c r="A76" s="714"/>
      <c r="B76" s="714"/>
      <c r="C76" s="714"/>
    </row>
  </sheetData>
  <sheetProtection selectLockedCells="1" selectUnlockedCells="1"/>
  <mergeCells count="11">
    <mergeCell ref="A76:C76"/>
    <mergeCell ref="A2:E2"/>
    <mergeCell ref="A6:A8"/>
    <mergeCell ref="B6:B8"/>
    <mergeCell ref="C6:C7"/>
    <mergeCell ref="D6:D7"/>
    <mergeCell ref="A3:D3"/>
    <mergeCell ref="A4:D4"/>
    <mergeCell ref="B5:D5"/>
    <mergeCell ref="A1:E1"/>
    <mergeCell ref="A75:C75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 r:id="rId1"/>
  <headerFooter alignWithMargins="0">
    <oddFooter>&amp;C&amp;P</oddFooter>
  </headerFooter>
  <rowBreaks count="1" manualBreakCount="1">
    <brk id="4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zoomScalePageLayoutView="0" workbookViewId="0" topLeftCell="A1">
      <selection activeCell="C22" sqref="C22"/>
    </sheetView>
  </sheetViews>
  <sheetFormatPr defaultColWidth="9.375" defaultRowHeight="12.75"/>
  <cols>
    <col min="1" max="1" width="71.125" style="246" customWidth="1"/>
    <col min="2" max="2" width="6.125" style="247" customWidth="1"/>
    <col min="3" max="3" width="18.00390625" style="248" customWidth="1"/>
    <col min="4" max="16384" width="9.375" style="248" customWidth="1"/>
  </cols>
  <sheetData>
    <row r="1" spans="1:3" ht="32.25" customHeight="1">
      <c r="A1" s="721" t="s">
        <v>520</v>
      </c>
      <c r="B1" s="721"/>
      <c r="C1" s="721"/>
    </row>
    <row r="2" spans="1:3" ht="15.75" customHeight="1">
      <c r="A2" s="722" t="s">
        <v>727</v>
      </c>
      <c r="B2" s="722"/>
      <c r="C2" s="722"/>
    </row>
    <row r="4" spans="2:3" ht="13.5" customHeight="1">
      <c r="B4" s="723"/>
      <c r="C4" s="723"/>
    </row>
    <row r="5" spans="1:3" s="249" customFormat="1" ht="31.5" customHeight="1">
      <c r="A5" s="724" t="s">
        <v>521</v>
      </c>
      <c r="B5" s="717" t="s">
        <v>410</v>
      </c>
      <c r="C5" s="725" t="s">
        <v>522</v>
      </c>
    </row>
    <row r="6" spans="1:3" s="249" customFormat="1" ht="12.75">
      <c r="A6" s="724"/>
      <c r="B6" s="717"/>
      <c r="C6" s="725"/>
    </row>
    <row r="7" spans="1:3" s="253" customFormat="1" ht="12.75">
      <c r="A7" s="250" t="s">
        <v>6</v>
      </c>
      <c r="B7" s="251" t="s">
        <v>7</v>
      </c>
      <c r="C7" s="252" t="s">
        <v>8</v>
      </c>
    </row>
    <row r="8" spans="1:3" ht="15.75" customHeight="1">
      <c r="A8" s="238" t="s">
        <v>523</v>
      </c>
      <c r="B8" s="254" t="s">
        <v>416</v>
      </c>
      <c r="C8" s="255">
        <v>690506398</v>
      </c>
    </row>
    <row r="9" spans="1:3" ht="15.75" customHeight="1">
      <c r="A9" s="238" t="s">
        <v>524</v>
      </c>
      <c r="B9" s="239" t="s">
        <v>418</v>
      </c>
      <c r="C9" s="255">
        <v>142813523</v>
      </c>
    </row>
    <row r="10" spans="1:3" ht="15.75" customHeight="1">
      <c r="A10" s="238" t="s">
        <v>525</v>
      </c>
      <c r="B10" s="239" t="s">
        <v>420</v>
      </c>
      <c r="C10" s="255">
        <v>4569664</v>
      </c>
    </row>
    <row r="11" spans="1:3" ht="15.75" customHeight="1">
      <c r="A11" s="238" t="s">
        <v>526</v>
      </c>
      <c r="B11" s="239" t="s">
        <v>422</v>
      </c>
      <c r="C11" s="256">
        <v>-190850218</v>
      </c>
    </row>
    <row r="12" spans="1:3" ht="15.75" customHeight="1">
      <c r="A12" s="238" t="s">
        <v>527</v>
      </c>
      <c r="B12" s="239" t="s">
        <v>424</v>
      </c>
      <c r="C12" s="256"/>
    </row>
    <row r="13" spans="1:3" ht="15.75" customHeight="1">
      <c r="A13" s="238" t="s">
        <v>528</v>
      </c>
      <c r="B13" s="239" t="s">
        <v>426</v>
      </c>
      <c r="C13" s="256">
        <v>89351232</v>
      </c>
    </row>
    <row r="14" spans="1:3" ht="15.75" customHeight="1">
      <c r="A14" s="238" t="s">
        <v>529</v>
      </c>
      <c r="B14" s="239" t="s">
        <v>428</v>
      </c>
      <c r="C14" s="257">
        <v>736390599</v>
      </c>
    </row>
    <row r="15" spans="1:3" ht="15.75" customHeight="1">
      <c r="A15" s="238" t="s">
        <v>530</v>
      </c>
      <c r="B15" s="239" t="s">
        <v>430</v>
      </c>
      <c r="C15" s="258">
        <v>0</v>
      </c>
    </row>
    <row r="16" spans="1:3" ht="15.75" customHeight="1">
      <c r="A16" s="238" t="s">
        <v>531</v>
      </c>
      <c r="B16" s="239" t="s">
        <v>432</v>
      </c>
      <c r="C16" s="256">
        <v>1613430</v>
      </c>
    </row>
    <row r="17" spans="1:3" ht="15.75" customHeight="1">
      <c r="A17" s="238" t="s">
        <v>532</v>
      </c>
      <c r="B17" s="239" t="s">
        <v>244</v>
      </c>
      <c r="C17" s="256">
        <v>3622818</v>
      </c>
    </row>
    <row r="18" spans="1:3" ht="15.75" customHeight="1">
      <c r="A18" s="238" t="s">
        <v>533</v>
      </c>
      <c r="B18" s="239" t="s">
        <v>282</v>
      </c>
      <c r="C18" s="257">
        <v>5236248</v>
      </c>
    </row>
    <row r="19" spans="1:3" s="259" customFormat="1" ht="15.75" customHeight="1">
      <c r="A19" s="238" t="s">
        <v>534</v>
      </c>
      <c r="B19" s="239" t="s">
        <v>283</v>
      </c>
      <c r="C19" s="256">
        <v>0</v>
      </c>
    </row>
    <row r="20" spans="1:3" ht="15.75" customHeight="1">
      <c r="A20" s="238" t="s">
        <v>535</v>
      </c>
      <c r="B20" s="239" t="s">
        <v>284</v>
      </c>
      <c r="C20" s="256"/>
    </row>
    <row r="21" spans="1:3" ht="15.75" customHeight="1">
      <c r="A21" s="260" t="s">
        <v>536</v>
      </c>
      <c r="B21" s="242" t="s">
        <v>287</v>
      </c>
      <c r="C21" s="261">
        <v>741626847</v>
      </c>
    </row>
    <row r="22" spans="1:5" ht="15.75">
      <c r="A22" s="243"/>
      <c r="B22" s="245"/>
      <c r="C22" s="244"/>
      <c r="D22" s="244"/>
      <c r="E22" s="244"/>
    </row>
    <row r="23" spans="1:5" ht="15.75">
      <c r="A23" s="243"/>
      <c r="B23" s="245"/>
      <c r="C23" s="244"/>
      <c r="D23" s="244"/>
      <c r="E23" s="244"/>
    </row>
    <row r="24" spans="1:5" ht="15.75">
      <c r="A24" s="245"/>
      <c r="B24" s="245"/>
      <c r="C24" s="244"/>
      <c r="D24" s="244"/>
      <c r="E24" s="244"/>
    </row>
    <row r="25" spans="1:5" ht="15.75" customHeight="1">
      <c r="A25" s="720"/>
      <c r="B25" s="720"/>
      <c r="C25" s="720"/>
      <c r="D25" s="262"/>
      <c r="E25" s="262"/>
    </row>
    <row r="26" spans="1:5" ht="15.75" customHeight="1">
      <c r="A26" s="720"/>
      <c r="B26" s="720"/>
      <c r="C26" s="720"/>
      <c r="D26" s="262"/>
      <c r="E26" s="262"/>
    </row>
  </sheetData>
  <sheetProtection selectLockedCells="1" selectUnlockedCell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5118055555555555" footer="0.5118055555555555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46"/>
  <sheetViews>
    <sheetView view="pageBreakPreview" zoomScaleSheetLayoutView="100" zoomScalePageLayoutView="0" workbookViewId="0" topLeftCell="A20">
      <selection activeCell="D9" sqref="D9"/>
    </sheetView>
  </sheetViews>
  <sheetFormatPr defaultColWidth="12.00390625" defaultRowHeight="12.75"/>
  <cols>
    <col min="1" max="1" width="58.875" style="263" customWidth="1"/>
    <col min="2" max="2" width="6.875" style="263" customWidth="1"/>
    <col min="3" max="3" width="17.125" style="263" customWidth="1"/>
    <col min="4" max="4" width="19.125" style="263" customWidth="1"/>
    <col min="5" max="16384" width="12.00390625" style="263" customWidth="1"/>
  </cols>
  <sheetData>
    <row r="1" spans="1:4" ht="32.25" customHeight="1">
      <c r="A1" s="726" t="s">
        <v>672</v>
      </c>
      <c r="B1" s="726"/>
      <c r="C1" s="726"/>
      <c r="D1" s="726"/>
    </row>
    <row r="2" spans="1:4" ht="32.25" customHeight="1">
      <c r="A2" s="726" t="s">
        <v>673</v>
      </c>
      <c r="B2" s="726"/>
      <c r="C2" s="726"/>
      <c r="D2" s="726"/>
    </row>
    <row r="3" spans="1:4" ht="32.25" customHeight="1">
      <c r="A3" s="726" t="s">
        <v>727</v>
      </c>
      <c r="B3" s="726"/>
      <c r="C3" s="726"/>
      <c r="D3" s="726"/>
    </row>
    <row r="4" ht="15.75">
      <c r="A4" s="291"/>
    </row>
    <row r="5" spans="1:4" ht="43.5" customHeight="1">
      <c r="A5" s="264" t="s">
        <v>269</v>
      </c>
      <c r="B5" s="265" t="s">
        <v>410</v>
      </c>
      <c r="C5" s="266" t="s">
        <v>537</v>
      </c>
      <c r="D5" s="267" t="s">
        <v>538</v>
      </c>
    </row>
    <row r="6" spans="1:4" ht="15.75">
      <c r="A6" s="268" t="s">
        <v>6</v>
      </c>
      <c r="B6" s="269" t="s">
        <v>7</v>
      </c>
      <c r="C6" s="269" t="s">
        <v>8</v>
      </c>
      <c r="D6" s="270" t="s">
        <v>9</v>
      </c>
    </row>
    <row r="7" spans="1:4" ht="15.75" customHeight="1">
      <c r="A7" s="271" t="s">
        <v>539</v>
      </c>
      <c r="B7" s="272" t="s">
        <v>11</v>
      </c>
      <c r="C7" s="273">
        <v>6</v>
      </c>
      <c r="D7" s="274"/>
    </row>
    <row r="8" spans="1:4" ht="15.75" customHeight="1">
      <c r="A8" s="271" t="s">
        <v>540</v>
      </c>
      <c r="B8" s="275" t="s">
        <v>25</v>
      </c>
      <c r="C8" s="276">
        <v>5</v>
      </c>
      <c r="D8" s="277"/>
    </row>
    <row r="9" spans="1:4" ht="15.75" customHeight="1">
      <c r="A9" s="271" t="s">
        <v>541</v>
      </c>
      <c r="B9" s="275" t="s">
        <v>39</v>
      </c>
      <c r="C9" s="276">
        <v>24</v>
      </c>
      <c r="D9" s="277"/>
    </row>
    <row r="10" spans="1:4" ht="15.75" customHeight="1">
      <c r="A10" s="278" t="s">
        <v>542</v>
      </c>
      <c r="B10" s="279" t="s">
        <v>221</v>
      </c>
      <c r="C10" s="280"/>
      <c r="D10" s="281"/>
    </row>
    <row r="11" spans="1:4" ht="15.75" customHeight="1">
      <c r="A11" s="282" t="s">
        <v>543</v>
      </c>
      <c r="B11" s="283" t="s">
        <v>67</v>
      </c>
      <c r="C11" s="284">
        <v>35</v>
      </c>
      <c r="D11" s="285">
        <f>+D12+D13+D14+D15</f>
        <v>0</v>
      </c>
    </row>
    <row r="12" spans="1:4" ht="15.75" customHeight="1">
      <c r="A12" s="286" t="s">
        <v>544</v>
      </c>
      <c r="B12" s="272" t="s">
        <v>89</v>
      </c>
      <c r="C12" s="273"/>
      <c r="D12" s="274"/>
    </row>
    <row r="13" spans="1:4" ht="15.75" customHeight="1">
      <c r="A13" s="271" t="s">
        <v>545</v>
      </c>
      <c r="B13" s="275" t="s">
        <v>232</v>
      </c>
      <c r="C13" s="276"/>
      <c r="D13" s="277"/>
    </row>
    <row r="14" spans="1:4" ht="15.75" customHeight="1">
      <c r="A14" s="271" t="s">
        <v>546</v>
      </c>
      <c r="B14" s="275" t="s">
        <v>111</v>
      </c>
      <c r="C14" s="276"/>
      <c r="D14" s="277"/>
    </row>
    <row r="15" spans="1:4" ht="15.75" customHeight="1">
      <c r="A15" s="278" t="s">
        <v>547</v>
      </c>
      <c r="B15" s="279" t="s">
        <v>121</v>
      </c>
      <c r="C15" s="280"/>
      <c r="D15" s="281"/>
    </row>
    <row r="16" spans="1:4" ht="15.75" customHeight="1">
      <c r="A16" s="282" t="s">
        <v>548</v>
      </c>
      <c r="B16" s="283" t="s">
        <v>244</v>
      </c>
      <c r="C16" s="284"/>
      <c r="D16" s="285">
        <f>+D17+D18+D19</f>
        <v>0</v>
      </c>
    </row>
    <row r="17" spans="1:4" ht="15.75" customHeight="1">
      <c r="A17" s="286" t="s">
        <v>549</v>
      </c>
      <c r="B17" s="272" t="s">
        <v>282</v>
      </c>
      <c r="C17" s="273"/>
      <c r="D17" s="274"/>
    </row>
    <row r="18" spans="1:4" ht="15.75" customHeight="1">
      <c r="A18" s="271" t="s">
        <v>550</v>
      </c>
      <c r="B18" s="275" t="s">
        <v>283</v>
      </c>
      <c r="C18" s="276"/>
      <c r="D18" s="277"/>
    </row>
    <row r="19" spans="1:4" ht="15.75" customHeight="1">
      <c r="A19" s="278" t="s">
        <v>551</v>
      </c>
      <c r="B19" s="279" t="s">
        <v>284</v>
      </c>
      <c r="C19" s="280"/>
      <c r="D19" s="281"/>
    </row>
    <row r="20" spans="1:4" ht="15.75" customHeight="1">
      <c r="A20" s="282" t="s">
        <v>552</v>
      </c>
      <c r="B20" s="283" t="s">
        <v>287</v>
      </c>
      <c r="C20" s="284"/>
      <c r="D20" s="285">
        <f>+D21+D22+D23</f>
        <v>0</v>
      </c>
    </row>
    <row r="21" spans="1:4" ht="15.75" customHeight="1">
      <c r="A21" s="286" t="s">
        <v>553</v>
      </c>
      <c r="B21" s="272" t="s">
        <v>290</v>
      </c>
      <c r="C21" s="273"/>
      <c r="D21" s="274"/>
    </row>
    <row r="22" spans="1:4" ht="15.75" customHeight="1">
      <c r="A22" s="271" t="s">
        <v>554</v>
      </c>
      <c r="B22" s="275" t="s">
        <v>293</v>
      </c>
      <c r="C22" s="276"/>
      <c r="D22" s="277"/>
    </row>
    <row r="23" spans="1:4" ht="15.75" customHeight="1">
      <c r="A23" s="271" t="s">
        <v>555</v>
      </c>
      <c r="B23" s="275" t="s">
        <v>296</v>
      </c>
      <c r="C23" s="276"/>
      <c r="D23" s="277"/>
    </row>
    <row r="24" spans="1:4" ht="15.75" customHeight="1">
      <c r="A24" s="271" t="s">
        <v>556</v>
      </c>
      <c r="B24" s="275" t="s">
        <v>299</v>
      </c>
      <c r="C24" s="276"/>
      <c r="D24" s="277"/>
    </row>
    <row r="25" spans="1:4" ht="15.75" customHeight="1">
      <c r="A25" s="271"/>
      <c r="B25" s="275" t="s">
        <v>302</v>
      </c>
      <c r="C25" s="276"/>
      <c r="D25" s="277"/>
    </row>
    <row r="26" spans="1:4" ht="15.75" customHeight="1">
      <c r="A26" s="271"/>
      <c r="B26" s="275" t="s">
        <v>305</v>
      </c>
      <c r="C26" s="276"/>
      <c r="D26" s="277"/>
    </row>
    <row r="27" spans="1:4" ht="15.75" customHeight="1">
      <c r="A27" s="271"/>
      <c r="B27" s="275" t="s">
        <v>308</v>
      </c>
      <c r="C27" s="276"/>
      <c r="D27" s="277"/>
    </row>
    <row r="28" spans="1:4" ht="15.75" customHeight="1">
      <c r="A28" s="271"/>
      <c r="B28" s="275" t="s">
        <v>310</v>
      </c>
      <c r="C28" s="276"/>
      <c r="D28" s="277"/>
    </row>
    <row r="29" spans="1:4" ht="15.75" customHeight="1">
      <c r="A29" s="271"/>
      <c r="B29" s="275" t="s">
        <v>313</v>
      </c>
      <c r="C29" s="276"/>
      <c r="D29" s="277"/>
    </row>
    <row r="30" spans="1:4" ht="15.75" customHeight="1">
      <c r="A30" s="271"/>
      <c r="B30" s="275" t="s">
        <v>316</v>
      </c>
      <c r="C30" s="276"/>
      <c r="D30" s="277"/>
    </row>
    <row r="31" spans="1:4" ht="15.75" customHeight="1">
      <c r="A31" s="271"/>
      <c r="B31" s="275" t="s">
        <v>319</v>
      </c>
      <c r="C31" s="276"/>
      <c r="D31" s="277"/>
    </row>
    <row r="32" spans="1:4" ht="15.75" customHeight="1">
      <c r="A32" s="271"/>
      <c r="B32" s="275" t="s">
        <v>349</v>
      </c>
      <c r="C32" s="276"/>
      <c r="D32" s="277"/>
    </row>
    <row r="33" spans="1:4" ht="15.75" customHeight="1">
      <c r="A33" s="271"/>
      <c r="B33" s="275" t="s">
        <v>352</v>
      </c>
      <c r="C33" s="276"/>
      <c r="D33" s="277"/>
    </row>
    <row r="34" spans="1:4" ht="15.75" customHeight="1">
      <c r="A34" s="271"/>
      <c r="B34" s="275" t="s">
        <v>353</v>
      </c>
      <c r="C34" s="276"/>
      <c r="D34" s="277"/>
    </row>
    <row r="35" spans="1:4" ht="15.75" customHeight="1">
      <c r="A35" s="271"/>
      <c r="B35" s="275" t="s">
        <v>453</v>
      </c>
      <c r="C35" s="276"/>
      <c r="D35" s="277"/>
    </row>
    <row r="36" spans="1:4" ht="15.75" customHeight="1">
      <c r="A36" s="271"/>
      <c r="B36" s="275" t="s">
        <v>455</v>
      </c>
      <c r="C36" s="276"/>
      <c r="D36" s="277"/>
    </row>
    <row r="37" spans="1:4" ht="15.75" customHeight="1">
      <c r="A37" s="271"/>
      <c r="B37" s="275" t="s">
        <v>457</v>
      </c>
      <c r="C37" s="276"/>
      <c r="D37" s="277"/>
    </row>
    <row r="38" spans="1:4" ht="15.75" customHeight="1">
      <c r="A38" s="271"/>
      <c r="B38" s="275" t="s">
        <v>459</v>
      </c>
      <c r="C38" s="276"/>
      <c r="D38" s="277"/>
    </row>
    <row r="39" spans="1:4" ht="15.75" customHeight="1">
      <c r="A39" s="278"/>
      <c r="B39" s="279" t="s">
        <v>461</v>
      </c>
      <c r="C39" s="280"/>
      <c r="D39" s="281"/>
    </row>
    <row r="40" spans="1:6" ht="15.75" customHeight="1">
      <c r="A40" s="727" t="s">
        <v>557</v>
      </c>
      <c r="B40" s="727"/>
      <c r="C40" s="287"/>
      <c r="D40" s="285">
        <f>+D7+D8+D9+D10+D11+D16+D20+D24+D25+D26+D27+D28+D29+D30+D31+D32+D33+D34+D35+D36+D37+D38+D39</f>
        <v>0</v>
      </c>
      <c r="F40" s="288"/>
    </row>
    <row r="41" ht="15.75">
      <c r="A41" s="289" t="s">
        <v>558</v>
      </c>
    </row>
    <row r="42" spans="1:4" ht="15.75" customHeight="1">
      <c r="A42" s="290"/>
      <c r="B42" s="291"/>
      <c r="C42" s="728"/>
      <c r="D42" s="728"/>
    </row>
    <row r="43" spans="1:4" ht="15.75">
      <c r="A43" s="290"/>
      <c r="B43" s="291"/>
      <c r="C43" s="292"/>
      <c r="D43" s="292"/>
    </row>
    <row r="44" spans="1:4" ht="15.75" customHeight="1">
      <c r="A44" s="291"/>
      <c r="B44" s="291"/>
      <c r="C44" s="728"/>
      <c r="D44" s="728"/>
    </row>
    <row r="45" spans="1:2" ht="15.75">
      <c r="A45" s="293"/>
      <c r="B45" s="293"/>
    </row>
    <row r="46" spans="1:3" ht="15.75">
      <c r="A46" s="293"/>
      <c r="B46" s="293"/>
      <c r="C46" s="293"/>
    </row>
  </sheetData>
  <sheetProtection selectLockedCells="1" selectUnlockedCells="1"/>
  <mergeCells count="6">
    <mergeCell ref="A1:D1"/>
    <mergeCell ref="A40:B40"/>
    <mergeCell ref="C42:D42"/>
    <mergeCell ref="C44:D44"/>
    <mergeCell ref="A2:D2"/>
    <mergeCell ref="A3:D3"/>
  </mergeCells>
  <printOptions horizontalCentered="1"/>
  <pageMargins left="0.7875" right="0.7875" top="1.1479166666666667" bottom="0.9840277777777777" header="0.5118055555555555" footer="0.5118055555555555"/>
  <pageSetup horizontalDpi="300" verticalDpi="3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Layout" zoomScaleSheetLayoutView="100" workbookViewId="0" topLeftCell="A1">
      <selection activeCell="A29" sqref="A29"/>
    </sheetView>
  </sheetViews>
  <sheetFormatPr defaultColWidth="12.00390625" defaultRowHeight="12.75"/>
  <cols>
    <col min="1" max="1" width="56.125" style="263" customWidth="1"/>
    <col min="2" max="2" width="6.875" style="263" customWidth="1"/>
    <col min="3" max="3" width="17.125" style="263" customWidth="1"/>
    <col min="4" max="4" width="19.125" style="263" customWidth="1"/>
    <col min="5" max="16384" width="12.00390625" style="263" customWidth="1"/>
  </cols>
  <sheetData>
    <row r="1" spans="1:4" ht="48.75" customHeight="1">
      <c r="A1" s="729" t="s">
        <v>728</v>
      </c>
      <c r="B1" s="729"/>
      <c r="C1" s="729"/>
      <c r="D1" s="729"/>
    </row>
    <row r="3" spans="1:4" ht="63.75">
      <c r="A3" s="294" t="s">
        <v>269</v>
      </c>
      <c r="B3" s="265" t="s">
        <v>410</v>
      </c>
      <c r="C3" s="295" t="s">
        <v>559</v>
      </c>
      <c r="D3" s="296" t="s">
        <v>538</v>
      </c>
    </row>
    <row r="4" spans="1:4" ht="15.75">
      <c r="A4" s="297" t="s">
        <v>6</v>
      </c>
      <c r="B4" s="298" t="s">
        <v>7</v>
      </c>
      <c r="C4" s="298" t="s">
        <v>8</v>
      </c>
      <c r="D4" s="299" t="s">
        <v>9</v>
      </c>
    </row>
    <row r="5" spans="1:4" ht="15.75" customHeight="1">
      <c r="A5" s="300" t="s">
        <v>560</v>
      </c>
      <c r="B5" s="272" t="s">
        <v>11</v>
      </c>
      <c r="C5" s="273"/>
      <c r="D5" s="274"/>
    </row>
    <row r="6" spans="1:4" ht="15.75" customHeight="1">
      <c r="A6" s="300" t="s">
        <v>561</v>
      </c>
      <c r="B6" s="275" t="s">
        <v>25</v>
      </c>
      <c r="C6" s="276"/>
      <c r="D6" s="277"/>
    </row>
    <row r="7" spans="1:4" ht="15.75" customHeight="1">
      <c r="A7" s="301" t="s">
        <v>562</v>
      </c>
      <c r="B7" s="279" t="s">
        <v>39</v>
      </c>
      <c r="C7" s="280"/>
      <c r="D7" s="281"/>
    </row>
    <row r="8" spans="1:4" ht="15.75" customHeight="1">
      <c r="A8" s="282" t="s">
        <v>563</v>
      </c>
      <c r="B8" s="283" t="s">
        <v>221</v>
      </c>
      <c r="C8" s="284"/>
      <c r="D8" s="285">
        <f>+D5+D6+D7</f>
        <v>0</v>
      </c>
    </row>
    <row r="9" spans="1:4" ht="15.75" customHeight="1">
      <c r="A9" s="302" t="s">
        <v>564</v>
      </c>
      <c r="B9" s="272" t="s">
        <v>67</v>
      </c>
      <c r="C9" s="273"/>
      <c r="D9" s="274"/>
    </row>
    <row r="10" spans="1:4" ht="15.75" customHeight="1">
      <c r="A10" s="300" t="s">
        <v>565</v>
      </c>
      <c r="B10" s="275" t="s">
        <v>89</v>
      </c>
      <c r="C10" s="276"/>
      <c r="D10" s="277"/>
    </row>
    <row r="11" spans="1:4" ht="15.75" customHeight="1">
      <c r="A11" s="300" t="s">
        <v>566</v>
      </c>
      <c r="B11" s="275" t="s">
        <v>232</v>
      </c>
      <c r="C11" s="276"/>
      <c r="D11" s="277"/>
    </row>
    <row r="12" spans="1:4" ht="15.75" customHeight="1">
      <c r="A12" s="300" t="s">
        <v>567</v>
      </c>
      <c r="B12" s="275" t="s">
        <v>111</v>
      </c>
      <c r="C12" s="276"/>
      <c r="D12" s="277"/>
    </row>
    <row r="13" spans="1:4" ht="15.75" customHeight="1">
      <c r="A13" s="301" t="s">
        <v>568</v>
      </c>
      <c r="B13" s="279" t="s">
        <v>121</v>
      </c>
      <c r="C13" s="280"/>
      <c r="D13" s="281"/>
    </row>
    <row r="14" spans="1:4" ht="15.75" customHeight="1">
      <c r="A14" s="282" t="s">
        <v>569</v>
      </c>
      <c r="B14" s="283" t="s">
        <v>244</v>
      </c>
      <c r="C14" s="303"/>
      <c r="D14" s="285">
        <f>+D9+D10+D11+D12+D13</f>
        <v>0</v>
      </c>
    </row>
    <row r="15" spans="1:4" ht="15.75" customHeight="1">
      <c r="A15" s="302"/>
      <c r="B15" s="272" t="s">
        <v>282</v>
      </c>
      <c r="C15" s="273"/>
      <c r="D15" s="274"/>
    </row>
    <row r="16" spans="1:4" ht="15.75" customHeight="1">
      <c r="A16" s="300"/>
      <c r="B16" s="275" t="s">
        <v>283</v>
      </c>
      <c r="C16" s="276"/>
      <c r="D16" s="277"/>
    </row>
    <row r="17" spans="1:4" ht="15.75" customHeight="1">
      <c r="A17" s="300"/>
      <c r="B17" s="275" t="s">
        <v>284</v>
      </c>
      <c r="C17" s="276"/>
      <c r="D17" s="277"/>
    </row>
    <row r="18" spans="1:4" ht="15.75" customHeight="1">
      <c r="A18" s="300"/>
      <c r="B18" s="275" t="s">
        <v>287</v>
      </c>
      <c r="C18" s="276"/>
      <c r="D18" s="277"/>
    </row>
    <row r="19" spans="1:4" ht="15.75" customHeight="1">
      <c r="A19" s="300"/>
      <c r="B19" s="275" t="s">
        <v>290</v>
      </c>
      <c r="C19" s="276"/>
      <c r="D19" s="277"/>
    </row>
    <row r="20" spans="1:4" ht="15.75" customHeight="1">
      <c r="A20" s="300"/>
      <c r="B20" s="275" t="s">
        <v>293</v>
      </c>
      <c r="C20" s="276"/>
      <c r="D20" s="277"/>
    </row>
    <row r="21" spans="1:4" ht="15.75" customHeight="1">
      <c r="A21" s="300"/>
      <c r="B21" s="275" t="s">
        <v>296</v>
      </c>
      <c r="C21" s="276"/>
      <c r="D21" s="277"/>
    </row>
    <row r="22" spans="1:4" ht="15.75" customHeight="1">
      <c r="A22" s="300"/>
      <c r="B22" s="275" t="s">
        <v>299</v>
      </c>
      <c r="C22" s="276"/>
      <c r="D22" s="277"/>
    </row>
    <row r="23" spans="1:4" ht="15.75" customHeight="1">
      <c r="A23" s="300"/>
      <c r="B23" s="275" t="s">
        <v>302</v>
      </c>
      <c r="C23" s="276"/>
      <c r="D23" s="277"/>
    </row>
    <row r="24" spans="1:4" ht="15.75" customHeight="1">
      <c r="A24" s="300"/>
      <c r="B24" s="275" t="s">
        <v>305</v>
      </c>
      <c r="C24" s="276"/>
      <c r="D24" s="277"/>
    </row>
    <row r="25" spans="1:4" ht="15.75" customHeight="1">
      <c r="A25" s="300"/>
      <c r="B25" s="275" t="s">
        <v>308</v>
      </c>
      <c r="C25" s="276"/>
      <c r="D25" s="277"/>
    </row>
    <row r="26" spans="1:4" ht="15.75" customHeight="1">
      <c r="A26" s="300"/>
      <c r="B26" s="275" t="s">
        <v>310</v>
      </c>
      <c r="C26" s="276"/>
      <c r="D26" s="277"/>
    </row>
    <row r="27" spans="1:4" ht="15.75" customHeight="1">
      <c r="A27" s="300"/>
      <c r="B27" s="275" t="s">
        <v>313</v>
      </c>
      <c r="C27" s="276"/>
      <c r="D27" s="277"/>
    </row>
    <row r="28" spans="1:4" ht="15.75" customHeight="1">
      <c r="A28" s="300"/>
      <c r="B28" s="275" t="s">
        <v>316</v>
      </c>
      <c r="C28" s="276"/>
      <c r="D28" s="277"/>
    </row>
    <row r="29" spans="1:4" ht="15.75" customHeight="1">
      <c r="A29" s="300"/>
      <c r="B29" s="275" t="s">
        <v>319</v>
      </c>
      <c r="C29" s="276"/>
      <c r="D29" s="277"/>
    </row>
    <row r="30" spans="1:4" ht="15.75" customHeight="1">
      <c r="A30" s="300"/>
      <c r="B30" s="275" t="s">
        <v>349</v>
      </c>
      <c r="C30" s="276"/>
      <c r="D30" s="277"/>
    </row>
    <row r="31" spans="1:4" ht="15.75" customHeight="1">
      <c r="A31" s="300"/>
      <c r="B31" s="275" t="s">
        <v>352</v>
      </c>
      <c r="C31" s="276"/>
      <c r="D31" s="277"/>
    </row>
    <row r="32" spans="1:4" ht="15.75" customHeight="1">
      <c r="A32" s="300"/>
      <c r="B32" s="275" t="s">
        <v>353</v>
      </c>
      <c r="C32" s="276"/>
      <c r="D32" s="277"/>
    </row>
    <row r="33" spans="1:4" ht="15.75" customHeight="1">
      <c r="A33" s="300"/>
      <c r="B33" s="275" t="s">
        <v>453</v>
      </c>
      <c r="C33" s="276"/>
      <c r="D33" s="277"/>
    </row>
    <row r="34" spans="1:4" ht="15.75" customHeight="1">
      <c r="A34" s="300"/>
      <c r="B34" s="275" t="s">
        <v>455</v>
      </c>
      <c r="C34" s="276"/>
      <c r="D34" s="277"/>
    </row>
    <row r="35" spans="1:4" ht="15.75" customHeight="1">
      <c r="A35" s="300"/>
      <c r="B35" s="275" t="s">
        <v>457</v>
      </c>
      <c r="C35" s="276"/>
      <c r="D35" s="277"/>
    </row>
    <row r="36" spans="1:4" ht="15.75" customHeight="1">
      <c r="A36" s="300"/>
      <c r="B36" s="275" t="s">
        <v>459</v>
      </c>
      <c r="C36" s="276"/>
      <c r="D36" s="277"/>
    </row>
    <row r="37" spans="1:4" ht="15.75" customHeight="1">
      <c r="A37" s="304"/>
      <c r="B37" s="305" t="s">
        <v>461</v>
      </c>
      <c r="C37" s="306"/>
      <c r="D37" s="307"/>
    </row>
    <row r="38" spans="1:6" ht="15.75" customHeight="1">
      <c r="A38" s="730" t="s">
        <v>570</v>
      </c>
      <c r="B38" s="730"/>
      <c r="C38" s="287"/>
      <c r="D38" s="285">
        <f>+D8+D14+SUM(D15:D37)</f>
        <v>0</v>
      </c>
      <c r="F38" s="308"/>
    </row>
  </sheetData>
  <sheetProtection selectLockedCells="1" selectUnlockedCells="1"/>
  <mergeCells count="2">
    <mergeCell ref="A1:D1"/>
    <mergeCell ref="A38:B38"/>
  </mergeCells>
  <printOptions horizontalCentered="1"/>
  <pageMargins left="0.7875" right="0.7875" top="1.1284722222222223" bottom="0.9840277777777777" header="0.7875" footer="0.5118055555555555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SheetLayoutView="100" zoomScalePageLayoutView="0" workbookViewId="0" topLeftCell="A1">
      <selection activeCell="K1" sqref="K1:K33"/>
    </sheetView>
  </sheetViews>
  <sheetFormatPr defaultColWidth="9.375" defaultRowHeight="12.75"/>
  <cols>
    <col min="1" max="1" width="6.875" style="115" customWidth="1"/>
    <col min="2" max="2" width="32.375" style="116" customWidth="1"/>
    <col min="3" max="3" width="17.00390625" style="116" customWidth="1"/>
    <col min="4" max="9" width="12.875" style="116" customWidth="1"/>
    <col min="10" max="10" width="13.875" style="116" customWidth="1"/>
    <col min="11" max="11" width="4.00390625" style="116" customWidth="1"/>
    <col min="12" max="16384" width="9.375" style="116" customWidth="1"/>
  </cols>
  <sheetData>
    <row r="1" spans="1:11" ht="14.25" customHeight="1">
      <c r="A1" s="309"/>
      <c r="B1" s="310"/>
      <c r="C1" s="310"/>
      <c r="D1" s="310"/>
      <c r="E1" s="310"/>
      <c r="F1" s="310"/>
      <c r="G1" s="310"/>
      <c r="H1" s="310"/>
      <c r="I1" s="310"/>
      <c r="J1" s="311"/>
      <c r="K1" s="731" t="s">
        <v>768</v>
      </c>
    </row>
    <row r="2" spans="1:11" s="312" customFormat="1" ht="26.25" customHeight="1">
      <c r="A2" s="682" t="s">
        <v>1</v>
      </c>
      <c r="B2" s="732" t="s">
        <v>571</v>
      </c>
      <c r="C2" s="732" t="s">
        <v>572</v>
      </c>
      <c r="D2" s="732" t="s">
        <v>573</v>
      </c>
      <c r="E2" s="732" t="s">
        <v>710</v>
      </c>
      <c r="F2" s="733" t="s">
        <v>574</v>
      </c>
      <c r="G2" s="733"/>
      <c r="H2" s="733"/>
      <c r="I2" s="733"/>
      <c r="J2" s="681" t="s">
        <v>575</v>
      </c>
      <c r="K2" s="731"/>
    </row>
    <row r="3" spans="1:11" s="316" customFormat="1" ht="32.25" customHeight="1">
      <c r="A3" s="682"/>
      <c r="B3" s="732"/>
      <c r="C3" s="732"/>
      <c r="D3" s="732"/>
      <c r="E3" s="732"/>
      <c r="F3" s="313">
        <v>2017</v>
      </c>
      <c r="G3" s="314">
        <v>2018</v>
      </c>
      <c r="H3" s="314">
        <v>2019</v>
      </c>
      <c r="I3" s="315" t="s">
        <v>729</v>
      </c>
      <c r="J3" s="681"/>
      <c r="K3" s="731"/>
    </row>
    <row r="4" spans="1:11" s="320" customFormat="1" ht="13.5" customHeight="1">
      <c r="A4" s="317" t="s">
        <v>6</v>
      </c>
      <c r="B4" s="89" t="s">
        <v>576</v>
      </c>
      <c r="C4" s="318" t="s">
        <v>8</v>
      </c>
      <c r="D4" s="318" t="s">
        <v>9</v>
      </c>
      <c r="E4" s="318" t="s">
        <v>671</v>
      </c>
      <c r="F4" s="318" t="s">
        <v>249</v>
      </c>
      <c r="G4" s="318" t="s">
        <v>270</v>
      </c>
      <c r="H4" s="318" t="s">
        <v>271</v>
      </c>
      <c r="I4" s="318" t="s">
        <v>272</v>
      </c>
      <c r="J4" s="319" t="s">
        <v>577</v>
      </c>
      <c r="K4" s="731"/>
    </row>
    <row r="5" spans="1:11" ht="33.75" customHeight="1">
      <c r="A5" s="321" t="s">
        <v>11</v>
      </c>
      <c r="B5" s="322" t="s">
        <v>578</v>
      </c>
      <c r="C5" s="323"/>
      <c r="D5" s="324">
        <f aca="true" t="shared" si="0" ref="D5:I5">SUM(D6:D7)</f>
        <v>0</v>
      </c>
      <c r="E5" s="324">
        <f t="shared" si="0"/>
        <v>0</v>
      </c>
      <c r="F5" s="324">
        <f t="shared" si="0"/>
        <v>0</v>
      </c>
      <c r="G5" s="324">
        <f t="shared" si="0"/>
        <v>0</v>
      </c>
      <c r="H5" s="324">
        <f t="shared" si="0"/>
        <v>0</v>
      </c>
      <c r="I5" s="325">
        <f t="shared" si="0"/>
        <v>0</v>
      </c>
      <c r="J5" s="326">
        <f aca="true" t="shared" si="1" ref="J5:J17">SUM(F5:I5)</f>
        <v>0</v>
      </c>
      <c r="K5" s="731"/>
    </row>
    <row r="6" spans="1:11" ht="21" customHeight="1">
      <c r="A6" s="327" t="s">
        <v>25</v>
      </c>
      <c r="B6" s="328" t="s">
        <v>579</v>
      </c>
      <c r="C6" s="329"/>
      <c r="D6" s="124"/>
      <c r="E6" s="124"/>
      <c r="F6" s="124"/>
      <c r="G6" s="124"/>
      <c r="H6" s="124"/>
      <c r="I6" s="125"/>
      <c r="J6" s="330">
        <f t="shared" si="1"/>
        <v>0</v>
      </c>
      <c r="K6" s="731"/>
    </row>
    <row r="7" spans="1:11" ht="21" customHeight="1">
      <c r="A7" s="327" t="s">
        <v>39</v>
      </c>
      <c r="B7" s="328" t="s">
        <v>579</v>
      </c>
      <c r="C7" s="329"/>
      <c r="D7" s="124"/>
      <c r="E7" s="124"/>
      <c r="F7" s="124"/>
      <c r="G7" s="124"/>
      <c r="H7" s="124"/>
      <c r="I7" s="125"/>
      <c r="J7" s="330">
        <f t="shared" si="1"/>
        <v>0</v>
      </c>
      <c r="K7" s="731"/>
    </row>
    <row r="8" spans="1:11" ht="36" customHeight="1">
      <c r="A8" s="327" t="s">
        <v>221</v>
      </c>
      <c r="B8" s="331" t="s">
        <v>580</v>
      </c>
      <c r="C8" s="332"/>
      <c r="D8" s="333">
        <f aca="true" t="shared" si="2" ref="D8:I8">SUM(D9:D10)</f>
        <v>0</v>
      </c>
      <c r="E8" s="333">
        <f t="shared" si="2"/>
        <v>0</v>
      </c>
      <c r="F8" s="333">
        <f t="shared" si="2"/>
        <v>0</v>
      </c>
      <c r="G8" s="333">
        <f t="shared" si="2"/>
        <v>0</v>
      </c>
      <c r="H8" s="333">
        <f t="shared" si="2"/>
        <v>0</v>
      </c>
      <c r="I8" s="334">
        <f t="shared" si="2"/>
        <v>0</v>
      </c>
      <c r="J8" s="335">
        <f t="shared" si="1"/>
        <v>0</v>
      </c>
      <c r="K8" s="731"/>
    </row>
    <row r="9" spans="1:11" ht="21" customHeight="1">
      <c r="A9" s="327" t="s">
        <v>67</v>
      </c>
      <c r="B9" s="328" t="s">
        <v>579</v>
      </c>
      <c r="C9" s="329"/>
      <c r="D9" s="124"/>
      <c r="E9" s="124"/>
      <c r="F9" s="124"/>
      <c r="G9" s="124"/>
      <c r="H9" s="124"/>
      <c r="I9" s="125"/>
      <c r="J9" s="330">
        <f t="shared" si="1"/>
        <v>0</v>
      </c>
      <c r="K9" s="731"/>
    </row>
    <row r="10" spans="1:11" ht="18" customHeight="1">
      <c r="A10" s="327" t="s">
        <v>89</v>
      </c>
      <c r="B10" s="328" t="s">
        <v>579</v>
      </c>
      <c r="C10" s="329"/>
      <c r="D10" s="124"/>
      <c r="E10" s="124"/>
      <c r="F10" s="124"/>
      <c r="G10" s="124"/>
      <c r="H10" s="124"/>
      <c r="I10" s="125"/>
      <c r="J10" s="330">
        <f t="shared" si="1"/>
        <v>0</v>
      </c>
      <c r="K10" s="731"/>
    </row>
    <row r="11" spans="1:11" ht="21" customHeight="1">
      <c r="A11" s="327" t="s">
        <v>232</v>
      </c>
      <c r="B11" s="331" t="s">
        <v>581</v>
      </c>
      <c r="C11" s="332"/>
      <c r="D11" s="333">
        <f aca="true" t="shared" si="3" ref="D11:I11">SUM(D12:D12)</f>
        <v>0</v>
      </c>
      <c r="E11" s="333">
        <f t="shared" si="3"/>
        <v>0</v>
      </c>
      <c r="F11" s="333">
        <f t="shared" si="3"/>
        <v>0</v>
      </c>
      <c r="G11" s="333">
        <f t="shared" si="3"/>
        <v>0</v>
      </c>
      <c r="H11" s="333">
        <f t="shared" si="3"/>
        <v>0</v>
      </c>
      <c r="I11" s="334">
        <f t="shared" si="3"/>
        <v>0</v>
      </c>
      <c r="J11" s="335">
        <f t="shared" si="1"/>
        <v>0</v>
      </c>
      <c r="K11" s="731"/>
    </row>
    <row r="12" spans="1:11" ht="21" customHeight="1">
      <c r="A12" s="327" t="s">
        <v>111</v>
      </c>
      <c r="B12" s="328" t="s">
        <v>579</v>
      </c>
      <c r="C12" s="329"/>
      <c r="D12" s="124"/>
      <c r="E12" s="124"/>
      <c r="F12" s="124"/>
      <c r="G12" s="124"/>
      <c r="H12" s="124"/>
      <c r="I12" s="125"/>
      <c r="J12" s="330">
        <f t="shared" si="1"/>
        <v>0</v>
      </c>
      <c r="K12" s="731"/>
    </row>
    <row r="13" spans="1:11" ht="21" customHeight="1">
      <c r="A13" s="327" t="s">
        <v>121</v>
      </c>
      <c r="B13" s="331" t="s">
        <v>582</v>
      </c>
      <c r="C13" s="332"/>
      <c r="D13" s="333">
        <f aca="true" t="shared" si="4" ref="D13:I13">SUM(D14:D14)</f>
        <v>0</v>
      </c>
      <c r="E13" s="333">
        <f t="shared" si="4"/>
        <v>0</v>
      </c>
      <c r="F13" s="333">
        <f t="shared" si="4"/>
        <v>0</v>
      </c>
      <c r="G13" s="333">
        <f t="shared" si="4"/>
        <v>0</v>
      </c>
      <c r="H13" s="333">
        <f t="shared" si="4"/>
        <v>0</v>
      </c>
      <c r="I13" s="334">
        <f t="shared" si="4"/>
        <v>0</v>
      </c>
      <c r="J13" s="335">
        <f t="shared" si="1"/>
        <v>0</v>
      </c>
      <c r="K13" s="731"/>
    </row>
    <row r="14" spans="1:11" ht="21" customHeight="1">
      <c r="A14" s="327" t="s">
        <v>244</v>
      </c>
      <c r="B14" s="328" t="s">
        <v>579</v>
      </c>
      <c r="C14" s="329"/>
      <c r="D14" s="124"/>
      <c r="E14" s="124"/>
      <c r="F14" s="124"/>
      <c r="G14" s="124"/>
      <c r="H14" s="124"/>
      <c r="I14" s="125"/>
      <c r="J14" s="330">
        <f t="shared" si="1"/>
        <v>0</v>
      </c>
      <c r="K14" s="731"/>
    </row>
    <row r="15" spans="1:11" ht="21" customHeight="1">
      <c r="A15" s="336" t="s">
        <v>282</v>
      </c>
      <c r="B15" s="337" t="s">
        <v>583</v>
      </c>
      <c r="C15" s="338"/>
      <c r="D15" s="339">
        <f aca="true" t="shared" si="5" ref="D15:I15">SUM(D16:D17)</f>
        <v>0</v>
      </c>
      <c r="E15" s="339">
        <f t="shared" si="5"/>
        <v>0</v>
      </c>
      <c r="F15" s="339">
        <f t="shared" si="5"/>
        <v>0</v>
      </c>
      <c r="G15" s="339">
        <f t="shared" si="5"/>
        <v>0</v>
      </c>
      <c r="H15" s="339">
        <f t="shared" si="5"/>
        <v>0</v>
      </c>
      <c r="I15" s="340">
        <f t="shared" si="5"/>
        <v>0</v>
      </c>
      <c r="J15" s="335">
        <f t="shared" si="1"/>
        <v>0</v>
      </c>
      <c r="K15" s="731"/>
    </row>
    <row r="16" spans="1:11" ht="21" customHeight="1">
      <c r="A16" s="336" t="s">
        <v>283</v>
      </c>
      <c r="B16" s="328" t="s">
        <v>579</v>
      </c>
      <c r="C16" s="329"/>
      <c r="D16" s="124"/>
      <c r="E16" s="124"/>
      <c r="F16" s="124"/>
      <c r="G16" s="124"/>
      <c r="H16" s="124"/>
      <c r="I16" s="125"/>
      <c r="J16" s="330">
        <f t="shared" si="1"/>
        <v>0</v>
      </c>
      <c r="K16" s="731"/>
    </row>
    <row r="17" spans="1:11" ht="21" customHeight="1">
      <c r="A17" s="336" t="s">
        <v>284</v>
      </c>
      <c r="B17" s="328" t="s">
        <v>579</v>
      </c>
      <c r="C17" s="341"/>
      <c r="D17" s="342"/>
      <c r="E17" s="342"/>
      <c r="F17" s="342"/>
      <c r="G17" s="342"/>
      <c r="H17" s="342"/>
      <c r="I17" s="343"/>
      <c r="J17" s="330">
        <f t="shared" si="1"/>
        <v>0</v>
      </c>
      <c r="K17" s="731"/>
    </row>
    <row r="18" spans="1:11" ht="19.5" customHeight="1">
      <c r="A18" s="344" t="s">
        <v>287</v>
      </c>
      <c r="B18" s="345" t="s">
        <v>584</v>
      </c>
      <c r="C18" s="346"/>
      <c r="D18" s="126">
        <f aca="true" t="shared" si="6" ref="D18:J18">D5+D8+D11+D13+D15</f>
        <v>0</v>
      </c>
      <c r="E18" s="126">
        <f t="shared" si="6"/>
        <v>0</v>
      </c>
      <c r="F18" s="126">
        <f t="shared" si="6"/>
        <v>0</v>
      </c>
      <c r="G18" s="126">
        <f t="shared" si="6"/>
        <v>0</v>
      </c>
      <c r="H18" s="126">
        <f t="shared" si="6"/>
        <v>0</v>
      </c>
      <c r="I18" s="347">
        <f t="shared" si="6"/>
        <v>0</v>
      </c>
      <c r="J18" s="348">
        <f t="shared" si="6"/>
        <v>0</v>
      </c>
      <c r="K18" s="731"/>
    </row>
    <row r="19" ht="12.75" hidden="1">
      <c r="K19" s="731"/>
    </row>
    <row r="20" ht="12.75" hidden="1">
      <c r="K20" s="731"/>
    </row>
    <row r="21" ht="12.75" hidden="1">
      <c r="K21" s="731"/>
    </row>
    <row r="22" ht="12.75" hidden="1">
      <c r="K22" s="731"/>
    </row>
    <row r="23" ht="12.75" hidden="1">
      <c r="K23" s="731"/>
    </row>
    <row r="24" ht="12.75" hidden="1">
      <c r="K24" s="731"/>
    </row>
    <row r="25" ht="12.75" hidden="1">
      <c r="K25" s="731"/>
    </row>
    <row r="26" ht="12.75" hidden="1">
      <c r="K26" s="731"/>
    </row>
    <row r="27" ht="12.75" hidden="1">
      <c r="K27" s="731"/>
    </row>
    <row r="28" ht="12.75" hidden="1">
      <c r="K28" s="731"/>
    </row>
    <row r="29" ht="12.75" hidden="1">
      <c r="K29" s="731"/>
    </row>
    <row r="30" ht="12.75" hidden="1">
      <c r="K30" s="731"/>
    </row>
    <row r="31" ht="12.75" hidden="1">
      <c r="K31" s="731"/>
    </row>
    <row r="32" ht="12.75" hidden="1">
      <c r="K32" s="731"/>
    </row>
    <row r="33" ht="12.75" hidden="1">
      <c r="K33" s="731"/>
    </row>
  </sheetData>
  <sheetProtection selectLockedCells="1" selectUnlockedCells="1"/>
  <mergeCells count="8">
    <mergeCell ref="K1:K33"/>
    <mergeCell ref="A2:A3"/>
    <mergeCell ref="B2:B3"/>
    <mergeCell ref="C2:C3"/>
    <mergeCell ref="D2:D3"/>
    <mergeCell ref="E2:E3"/>
    <mergeCell ref="F2:I2"/>
    <mergeCell ref="J2:J3"/>
  </mergeCells>
  <printOptions horizontalCentered="1"/>
  <pageMargins left="0.7875" right="0.7875" top="1.3624999999999998" bottom="0.9840277777777777" header="0.7875" footer="0.5118055555555555"/>
  <pageSetup horizontalDpi="300" verticalDpi="3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BreakPreview" zoomScaleSheetLayoutView="100" zoomScalePageLayoutView="0" workbookViewId="0" topLeftCell="A1">
      <selection activeCell="A1" sqref="A1:C1"/>
    </sheetView>
  </sheetViews>
  <sheetFormatPr defaultColWidth="9.375" defaultRowHeight="12.75"/>
  <cols>
    <col min="1" max="1" width="7.625" style="128" customWidth="1"/>
    <col min="2" max="2" width="67.875" style="128" customWidth="1"/>
    <col min="3" max="3" width="25.625" style="128" customWidth="1"/>
    <col min="4" max="16384" width="9.375" style="128" customWidth="1"/>
  </cols>
  <sheetData>
    <row r="1" spans="1:3" ht="12.75">
      <c r="A1" s="735" t="s">
        <v>767</v>
      </c>
      <c r="B1" s="735"/>
      <c r="C1" s="735"/>
    </row>
    <row r="2" spans="1:3" ht="14.25">
      <c r="A2" s="736"/>
      <c r="B2" s="736"/>
      <c r="C2" s="736"/>
    </row>
    <row r="3" spans="1:3" ht="33.75" customHeight="1">
      <c r="A3" s="734" t="s">
        <v>585</v>
      </c>
      <c r="B3" s="734"/>
      <c r="C3" s="734"/>
    </row>
    <row r="4" ht="13.5" thickBot="1">
      <c r="C4" s="349"/>
    </row>
    <row r="5" spans="1:3" s="353" customFormat="1" ht="43.5" customHeight="1" thickBot="1">
      <c r="A5" s="350" t="s">
        <v>586</v>
      </c>
      <c r="B5" s="351" t="s">
        <v>269</v>
      </c>
      <c r="C5" s="352" t="s">
        <v>587</v>
      </c>
    </row>
    <row r="6" spans="1:3" ht="28.5" customHeight="1">
      <c r="A6" s="354" t="s">
        <v>11</v>
      </c>
      <c r="B6" s="355" t="s">
        <v>680</v>
      </c>
      <c r="C6" s="356">
        <f>C7+C8</f>
        <v>22403455</v>
      </c>
    </row>
    <row r="7" spans="1:3" ht="18" customHeight="1">
      <c r="A7" s="357" t="s">
        <v>25</v>
      </c>
      <c r="B7" s="358" t="s">
        <v>588</v>
      </c>
      <c r="C7" s="359">
        <v>22365310</v>
      </c>
    </row>
    <row r="8" spans="1:3" ht="18" customHeight="1">
      <c r="A8" s="357" t="s">
        <v>39</v>
      </c>
      <c r="B8" s="358" t="s">
        <v>589</v>
      </c>
      <c r="C8" s="359">
        <v>38145</v>
      </c>
    </row>
    <row r="9" spans="1:3" ht="18" customHeight="1">
      <c r="A9" s="357" t="s">
        <v>221</v>
      </c>
      <c r="B9" s="360" t="s">
        <v>590</v>
      </c>
      <c r="C9" s="359"/>
    </row>
    <row r="10" spans="1:3" ht="18" customHeight="1" thickBot="1">
      <c r="A10" s="361" t="s">
        <v>67</v>
      </c>
      <c r="B10" s="362" t="s">
        <v>591</v>
      </c>
      <c r="C10" s="508"/>
    </row>
    <row r="11" spans="1:3" ht="25.5" customHeight="1">
      <c r="A11" s="363" t="s">
        <v>89</v>
      </c>
      <c r="B11" s="364" t="s">
        <v>679</v>
      </c>
      <c r="C11" s="508">
        <v>22403455</v>
      </c>
    </row>
    <row r="12" spans="1:3" ht="18" customHeight="1">
      <c r="A12" s="357" t="s">
        <v>232</v>
      </c>
      <c r="B12" s="358" t="s">
        <v>588</v>
      </c>
      <c r="C12" s="359">
        <v>22365310</v>
      </c>
    </row>
    <row r="13" spans="1:3" ht="18" customHeight="1">
      <c r="A13" s="365" t="s">
        <v>111</v>
      </c>
      <c r="B13" s="366" t="s">
        <v>589</v>
      </c>
      <c r="C13" s="367">
        <v>38145</v>
      </c>
    </row>
  </sheetData>
  <sheetProtection selectLockedCells="1" selectUnlockedCells="1"/>
  <mergeCells count="3">
    <mergeCell ref="A3:C3"/>
    <mergeCell ref="A1:C1"/>
    <mergeCell ref="A2:C2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23"/>
  <sheetViews>
    <sheetView view="pageBreakPreview" zoomScale="75" zoomScaleSheetLayoutView="75" zoomScalePageLayoutView="0" workbookViewId="0" topLeftCell="A1">
      <selection activeCell="C27" sqref="C27"/>
    </sheetView>
  </sheetViews>
  <sheetFormatPr defaultColWidth="9.00390625" defaultRowHeight="12.75"/>
  <cols>
    <col min="1" max="1" width="10.50390625" style="0" customWidth="1"/>
    <col min="2" max="2" width="86.375" style="0" customWidth="1"/>
    <col min="3" max="3" width="33.50390625" style="0" customWidth="1"/>
  </cols>
  <sheetData>
    <row r="1" spans="1:3" s="368" customFormat="1" ht="33" customHeight="1">
      <c r="A1" s="737" t="s">
        <v>726</v>
      </c>
      <c r="B1" s="737"/>
      <c r="C1" s="737"/>
    </row>
    <row r="2" spans="1:3" s="368" customFormat="1" ht="15.75" customHeight="1">
      <c r="A2" s="369"/>
      <c r="B2" s="369"/>
      <c r="C2" s="370"/>
    </row>
    <row r="3" spans="1:3" s="368" customFormat="1" ht="15.75">
      <c r="A3" s="371" t="s">
        <v>410</v>
      </c>
      <c r="B3" s="371" t="s">
        <v>269</v>
      </c>
      <c r="C3" s="371" t="s">
        <v>592</v>
      </c>
    </row>
    <row r="4" spans="1:3" s="368" customFormat="1" ht="15.75">
      <c r="A4" s="371" t="s">
        <v>6</v>
      </c>
      <c r="B4" s="371" t="s">
        <v>7</v>
      </c>
      <c r="C4" s="371" t="s">
        <v>8</v>
      </c>
    </row>
    <row r="5" spans="1:3" ht="15">
      <c r="A5" s="372">
        <v>1</v>
      </c>
      <c r="B5" s="373" t="s">
        <v>593</v>
      </c>
      <c r="C5" s="374">
        <v>106755199</v>
      </c>
    </row>
    <row r="6" spans="1:3" ht="15">
      <c r="A6" s="375">
        <v>2</v>
      </c>
      <c r="B6" s="376" t="s">
        <v>594</v>
      </c>
      <c r="C6" s="377">
        <v>95452924</v>
      </c>
    </row>
    <row r="7" spans="1:3" s="381" customFormat="1" ht="14.25">
      <c r="A7" s="378">
        <v>3</v>
      </c>
      <c r="B7" s="379" t="s">
        <v>595</v>
      </c>
      <c r="C7" s="380">
        <v>11302275</v>
      </c>
    </row>
    <row r="8" spans="1:3" ht="15">
      <c r="A8" s="375">
        <v>4</v>
      </c>
      <c r="B8" s="376" t="s">
        <v>596</v>
      </c>
      <c r="C8" s="377">
        <v>17655982</v>
      </c>
    </row>
    <row r="9" spans="1:3" ht="15">
      <c r="A9" s="375">
        <v>5</v>
      </c>
      <c r="B9" s="376" t="s">
        <v>597</v>
      </c>
      <c r="C9" s="377">
        <v>6015242</v>
      </c>
    </row>
    <row r="10" spans="1:3" s="381" customFormat="1" ht="14.25">
      <c r="A10" s="378">
        <v>6</v>
      </c>
      <c r="B10" s="379" t="s">
        <v>598</v>
      </c>
      <c r="C10" s="380">
        <v>11640740</v>
      </c>
    </row>
    <row r="11" spans="1:3" s="381" customFormat="1" ht="14.25">
      <c r="A11" s="378">
        <v>7</v>
      </c>
      <c r="B11" s="379" t="s">
        <v>599</v>
      </c>
      <c r="C11" s="380">
        <v>22943015</v>
      </c>
    </row>
    <row r="12" spans="1:3" ht="15">
      <c r="A12" s="375">
        <v>8</v>
      </c>
      <c r="B12" s="376" t="s">
        <v>600</v>
      </c>
      <c r="C12" s="377"/>
    </row>
    <row r="13" spans="1:3" ht="15">
      <c r="A13" s="375">
        <v>9</v>
      </c>
      <c r="B13" s="376" t="s">
        <v>601</v>
      </c>
      <c r="C13" s="377"/>
    </row>
    <row r="14" spans="1:3" s="381" customFormat="1" ht="14.25">
      <c r="A14" s="378">
        <v>10</v>
      </c>
      <c r="B14" s="379" t="s">
        <v>602</v>
      </c>
      <c r="C14" s="380"/>
    </row>
    <row r="15" spans="1:3" ht="15">
      <c r="A15" s="375">
        <v>11</v>
      </c>
      <c r="B15" s="376" t="s">
        <v>603</v>
      </c>
      <c r="C15" s="377"/>
    </row>
    <row r="16" spans="1:3" ht="15">
      <c r="A16" s="375">
        <v>12</v>
      </c>
      <c r="B16" s="376" t="s">
        <v>604</v>
      </c>
      <c r="C16" s="377"/>
    </row>
    <row r="17" spans="1:3" s="381" customFormat="1" ht="14.25">
      <c r="A17" s="378">
        <v>13</v>
      </c>
      <c r="B17" s="379" t="s">
        <v>605</v>
      </c>
      <c r="C17" s="380"/>
    </row>
    <row r="18" spans="1:3" s="381" customFormat="1" ht="14.25">
      <c r="A18" s="378">
        <v>14</v>
      </c>
      <c r="B18" s="379" t="s">
        <v>606</v>
      </c>
      <c r="C18" s="380"/>
    </row>
    <row r="19" spans="1:3" s="381" customFormat="1" ht="14.25">
      <c r="A19" s="378">
        <v>15</v>
      </c>
      <c r="B19" s="379" t="s">
        <v>607</v>
      </c>
      <c r="C19" s="380">
        <v>22943015</v>
      </c>
    </row>
    <row r="20" spans="1:3" ht="15">
      <c r="A20" s="375">
        <v>16</v>
      </c>
      <c r="B20" s="379" t="s">
        <v>608</v>
      </c>
      <c r="C20" s="380">
        <v>2901493</v>
      </c>
    </row>
    <row r="21" spans="1:3" ht="15">
      <c r="A21" s="375">
        <v>17</v>
      </c>
      <c r="B21" s="379" t="s">
        <v>609</v>
      </c>
      <c r="C21" s="380">
        <v>20041522</v>
      </c>
    </row>
    <row r="22" spans="1:3" ht="15">
      <c r="A22" s="375">
        <v>18</v>
      </c>
      <c r="B22" s="379" t="s">
        <v>610</v>
      </c>
      <c r="C22" s="380"/>
    </row>
    <row r="23" spans="1:3" ht="15">
      <c r="A23" s="382">
        <v>19</v>
      </c>
      <c r="B23" s="383" t="s">
        <v>611</v>
      </c>
      <c r="C23" s="384"/>
    </row>
  </sheetData>
  <sheetProtection selectLockedCells="1" selectUnlockedCells="1"/>
  <mergeCells count="1">
    <mergeCell ref="A1:C1"/>
  </mergeCells>
  <printOptions/>
  <pageMargins left="0.75" right="0.75" top="1" bottom="1" header="0.5" footer="0.5118055555555555"/>
  <pageSetup horizontalDpi="300" verticalDpi="300" orientation="portrait" paperSize="9" scale="73" r:id="rId1"/>
  <headerFooter alignWithMargins="0">
    <oddHeader>&amp;R&amp;11 10. melléklet a 3/2017. (V.24.)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46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2" max="2" width="80.125" style="0" customWidth="1"/>
    <col min="3" max="3" width="19.00390625" style="0" customWidth="1"/>
    <col min="4" max="4" width="19.375" style="0" customWidth="1"/>
    <col min="5" max="5" width="19.625" style="0" customWidth="1"/>
    <col min="6" max="6" width="0.37109375" style="0" customWidth="1"/>
    <col min="7" max="9" width="0" style="0" hidden="1" customWidth="1"/>
    <col min="10" max="10" width="0.37109375" style="0" customWidth="1"/>
    <col min="11" max="11" width="0" style="0" hidden="1" customWidth="1"/>
  </cols>
  <sheetData>
    <row r="1" spans="1:11" s="385" customFormat="1" ht="25.5" customHeight="1">
      <c r="A1" s="738" t="s">
        <v>730</v>
      </c>
      <c r="B1" s="738"/>
      <c r="C1" s="738"/>
      <c r="D1" s="738"/>
      <c r="E1" s="738"/>
      <c r="F1"/>
      <c r="G1"/>
      <c r="H1"/>
      <c r="I1"/>
      <c r="J1"/>
      <c r="K1"/>
    </row>
    <row r="2" spans="1:11" s="385" customFormat="1" ht="15">
      <c r="A2" s="739"/>
      <c r="B2" s="739"/>
      <c r="C2" s="739"/>
      <c r="D2" s="739"/>
      <c r="E2" s="739"/>
      <c r="F2"/>
      <c r="G2"/>
      <c r="H2"/>
      <c r="I2"/>
      <c r="J2"/>
      <c r="K2"/>
    </row>
    <row r="3" spans="1:5" s="385" customFormat="1" ht="14.25">
      <c r="A3" s="386" t="s">
        <v>410</v>
      </c>
      <c r="B3" s="387" t="s">
        <v>269</v>
      </c>
      <c r="C3" s="387" t="s">
        <v>612</v>
      </c>
      <c r="D3" s="387" t="s">
        <v>613</v>
      </c>
      <c r="E3" s="388" t="s">
        <v>614</v>
      </c>
    </row>
    <row r="4" spans="1:5" s="385" customFormat="1" ht="14.25">
      <c r="A4" s="389" t="s">
        <v>6</v>
      </c>
      <c r="B4" s="390" t="s">
        <v>7</v>
      </c>
      <c r="C4" s="390" t="s">
        <v>8</v>
      </c>
      <c r="D4" s="390" t="s">
        <v>9</v>
      </c>
      <c r="E4" s="391" t="s">
        <v>10</v>
      </c>
    </row>
    <row r="5" spans="1:5" ht="15">
      <c r="A5" s="372">
        <v>1</v>
      </c>
      <c r="B5" s="373" t="s">
        <v>615</v>
      </c>
      <c r="C5" s="373">
        <v>14577837</v>
      </c>
      <c r="D5" s="373">
        <v>0</v>
      </c>
      <c r="E5" s="374">
        <v>10829284</v>
      </c>
    </row>
    <row r="6" spans="1:5" ht="15">
      <c r="A6" s="375">
        <v>2</v>
      </c>
      <c r="B6" s="376" t="s">
        <v>616</v>
      </c>
      <c r="C6" s="376">
        <v>5357200</v>
      </c>
      <c r="D6" s="376">
        <v>0</v>
      </c>
      <c r="E6" s="392">
        <v>4805004</v>
      </c>
    </row>
    <row r="7" spans="1:5" ht="15.75" thickBot="1">
      <c r="A7" s="563">
        <v>3</v>
      </c>
      <c r="B7" s="564" t="s">
        <v>617</v>
      </c>
      <c r="C7" s="564">
        <v>119580</v>
      </c>
      <c r="D7" s="564">
        <v>0</v>
      </c>
      <c r="E7" s="565">
        <v>552129</v>
      </c>
    </row>
    <row r="8" spans="1:5" s="381" customFormat="1" ht="15" thickBot="1">
      <c r="A8" s="569">
        <v>4</v>
      </c>
      <c r="B8" s="570" t="s">
        <v>618</v>
      </c>
      <c r="C8" s="570">
        <f>SUM(C5:C7)</f>
        <v>20054617</v>
      </c>
      <c r="D8" s="570">
        <f>SUM(D5:D7)</f>
        <v>0</v>
      </c>
      <c r="E8" s="571">
        <v>16186417</v>
      </c>
    </row>
    <row r="9" spans="1:5" ht="15">
      <c r="A9" s="566">
        <v>5</v>
      </c>
      <c r="B9" s="567" t="s">
        <v>619</v>
      </c>
      <c r="C9" s="567">
        <v>0</v>
      </c>
      <c r="D9" s="567">
        <v>0</v>
      </c>
      <c r="E9" s="568">
        <v>2688319</v>
      </c>
    </row>
    <row r="10" spans="1:5" ht="15.75" thickBot="1">
      <c r="A10" s="563">
        <v>6</v>
      </c>
      <c r="B10" s="564" t="s">
        <v>620</v>
      </c>
      <c r="C10" s="564">
        <v>0</v>
      </c>
      <c r="D10" s="564">
        <v>0</v>
      </c>
      <c r="E10" s="565">
        <v>451798</v>
      </c>
    </row>
    <row r="11" spans="1:5" s="381" customFormat="1" ht="15" thickBot="1">
      <c r="A11" s="569">
        <v>7</v>
      </c>
      <c r="B11" s="570" t="s">
        <v>621</v>
      </c>
      <c r="C11" s="570">
        <v>0</v>
      </c>
      <c r="D11" s="570">
        <v>0</v>
      </c>
      <c r="E11" s="572">
        <v>3140117</v>
      </c>
    </row>
    <row r="12" spans="1:5" ht="15">
      <c r="A12" s="566">
        <v>8</v>
      </c>
      <c r="B12" s="567" t="s">
        <v>622</v>
      </c>
      <c r="C12" s="567">
        <v>19693333</v>
      </c>
      <c r="D12" s="567">
        <v>0</v>
      </c>
      <c r="E12" s="568">
        <v>30866344</v>
      </c>
    </row>
    <row r="13" spans="1:5" ht="15">
      <c r="A13" s="375">
        <v>9</v>
      </c>
      <c r="B13" s="376" t="s">
        <v>623</v>
      </c>
      <c r="C13" s="376">
        <v>34443130</v>
      </c>
      <c r="D13" s="376">
        <v>0</v>
      </c>
      <c r="E13" s="392">
        <v>27757237</v>
      </c>
    </row>
    <row r="14" spans="1:5" ht="15">
      <c r="A14" s="375">
        <v>10</v>
      </c>
      <c r="B14" s="376" t="s">
        <v>732</v>
      </c>
      <c r="D14" s="376">
        <v>0</v>
      </c>
      <c r="E14" s="377">
        <v>18823055</v>
      </c>
    </row>
    <row r="15" spans="1:5" ht="15.75" thickBot="1">
      <c r="A15" s="573">
        <v>11</v>
      </c>
      <c r="B15" s="564" t="s">
        <v>731</v>
      </c>
      <c r="C15" s="564">
        <v>13565111</v>
      </c>
      <c r="D15" s="564">
        <v>0</v>
      </c>
      <c r="E15" s="574">
        <v>38931831</v>
      </c>
    </row>
    <row r="16" spans="1:5" s="381" customFormat="1" ht="15" thickBot="1">
      <c r="A16" s="577">
        <v>12</v>
      </c>
      <c r="B16" s="570" t="s">
        <v>624</v>
      </c>
      <c r="C16" s="570">
        <v>67701574</v>
      </c>
      <c r="D16" s="570">
        <f>SUM(D12:D14)</f>
        <v>0</v>
      </c>
      <c r="E16" s="571">
        <v>116378467</v>
      </c>
    </row>
    <row r="17" spans="1:5" ht="15">
      <c r="A17" s="575">
        <v>13</v>
      </c>
      <c r="B17" s="567" t="s">
        <v>625</v>
      </c>
      <c r="C17" s="567">
        <v>6439739</v>
      </c>
      <c r="D17" s="567">
        <f>SUM(D12:D14)</f>
        <v>0</v>
      </c>
      <c r="E17" s="576">
        <v>8928076</v>
      </c>
    </row>
    <row r="18" spans="1:5" ht="15">
      <c r="A18" s="562">
        <v>14</v>
      </c>
      <c r="B18" s="376" t="s">
        <v>626</v>
      </c>
      <c r="C18" s="376">
        <v>11995139</v>
      </c>
      <c r="D18" s="376">
        <v>0</v>
      </c>
      <c r="E18" s="377">
        <v>10982583</v>
      </c>
    </row>
    <row r="19" spans="1:5" ht="15">
      <c r="A19" s="562">
        <v>15</v>
      </c>
      <c r="B19" s="376" t="s">
        <v>627</v>
      </c>
      <c r="C19" s="376">
        <v>0</v>
      </c>
      <c r="D19" s="376">
        <v>0</v>
      </c>
      <c r="E19" s="377">
        <v>0</v>
      </c>
    </row>
    <row r="20" spans="1:5" ht="15">
      <c r="A20" s="562">
        <v>16</v>
      </c>
      <c r="B20" s="376" t="s">
        <v>628</v>
      </c>
      <c r="C20" s="376">
        <v>0</v>
      </c>
      <c r="D20" s="376">
        <v>0</v>
      </c>
      <c r="E20" s="377">
        <v>165897</v>
      </c>
    </row>
    <row r="21" spans="1:5" s="381" customFormat="1" ht="15">
      <c r="A21" s="562">
        <v>17</v>
      </c>
      <c r="B21" s="578" t="s">
        <v>629</v>
      </c>
      <c r="C21" s="578">
        <f>SUM(C17:C20)</f>
        <v>18434878</v>
      </c>
      <c r="D21" s="578">
        <f>SUM(D17:D20)</f>
        <v>0</v>
      </c>
      <c r="E21" s="579">
        <v>20076556</v>
      </c>
    </row>
    <row r="22" spans="1:5" ht="15">
      <c r="A22" s="562">
        <v>18</v>
      </c>
      <c r="B22" s="376" t="s">
        <v>630</v>
      </c>
      <c r="C22" s="376">
        <v>24997536</v>
      </c>
      <c r="D22" s="376">
        <v>0</v>
      </c>
      <c r="E22" s="377">
        <v>19531484</v>
      </c>
    </row>
    <row r="23" spans="1:5" ht="15">
      <c r="A23" s="562">
        <v>19</v>
      </c>
      <c r="B23" s="376" t="s">
        <v>631</v>
      </c>
      <c r="C23" s="376">
        <v>2724435</v>
      </c>
      <c r="D23" s="376">
        <v>0</v>
      </c>
      <c r="E23" s="377">
        <v>2100603</v>
      </c>
    </row>
    <row r="24" spans="1:5" ht="15.75" thickBot="1">
      <c r="A24" s="573">
        <v>20</v>
      </c>
      <c r="B24" s="564" t="s">
        <v>632</v>
      </c>
      <c r="C24" s="564">
        <v>4170151</v>
      </c>
      <c r="D24" s="564">
        <v>0</v>
      </c>
      <c r="E24" s="574">
        <v>3204562</v>
      </c>
    </row>
    <row r="25" spans="1:5" s="381" customFormat="1" ht="15" thickBot="1">
      <c r="A25" s="577">
        <v>21</v>
      </c>
      <c r="B25" s="570" t="s">
        <v>633</v>
      </c>
      <c r="C25" s="570">
        <f>SUM(C22:C24)</f>
        <v>31892122</v>
      </c>
      <c r="D25" s="570">
        <f>SUM(D22:D24)</f>
        <v>0</v>
      </c>
      <c r="E25" s="571">
        <v>24836649</v>
      </c>
    </row>
    <row r="26" spans="1:5" s="381" customFormat="1" ht="15" thickBot="1">
      <c r="A26" s="577">
        <v>22</v>
      </c>
      <c r="B26" s="570" t="s">
        <v>634</v>
      </c>
      <c r="C26" s="570">
        <v>6440444</v>
      </c>
      <c r="D26" s="570">
        <v>0</v>
      </c>
      <c r="E26" s="571">
        <v>23976523</v>
      </c>
    </row>
    <row r="27" spans="1:5" s="381" customFormat="1" ht="15" thickBot="1">
      <c r="A27" s="577">
        <v>23</v>
      </c>
      <c r="B27" s="570" t="s">
        <v>635</v>
      </c>
      <c r="C27" s="570">
        <v>42004903</v>
      </c>
      <c r="D27" s="570">
        <v>0</v>
      </c>
      <c r="E27" s="571">
        <v>-22536011</v>
      </c>
    </row>
    <row r="28" spans="1:5" ht="15" thickBot="1">
      <c r="A28" s="577">
        <v>24</v>
      </c>
      <c r="B28" s="570" t="s">
        <v>636</v>
      </c>
      <c r="C28" s="570">
        <v>-11016156</v>
      </c>
      <c r="D28" s="570">
        <v>0</v>
      </c>
      <c r="E28" s="571">
        <v>89351284</v>
      </c>
    </row>
    <row r="29" spans="1:5" s="393" customFormat="1" ht="15">
      <c r="A29" s="575">
        <v>25</v>
      </c>
      <c r="B29" s="567" t="s">
        <v>637</v>
      </c>
      <c r="C29" s="567">
        <v>0</v>
      </c>
      <c r="D29" s="567">
        <v>0</v>
      </c>
      <c r="E29" s="576">
        <v>0</v>
      </c>
    </row>
    <row r="30" spans="1:5" s="393" customFormat="1" ht="15">
      <c r="A30" s="562">
        <v>26</v>
      </c>
      <c r="B30" s="376" t="s">
        <v>638</v>
      </c>
      <c r="C30" s="376">
        <v>1156</v>
      </c>
      <c r="D30" s="376">
        <v>0</v>
      </c>
      <c r="E30" s="377">
        <v>1157</v>
      </c>
    </row>
    <row r="31" spans="1:5" s="393" customFormat="1" ht="15">
      <c r="A31" s="562">
        <v>27</v>
      </c>
      <c r="B31" s="376" t="s">
        <v>639</v>
      </c>
      <c r="C31" s="376">
        <v>0</v>
      </c>
      <c r="D31" s="376">
        <v>0</v>
      </c>
      <c r="E31" s="377">
        <v>0</v>
      </c>
    </row>
    <row r="32" spans="1:5" ht="15.75" thickBot="1">
      <c r="A32" s="573">
        <v>28</v>
      </c>
      <c r="B32" s="564" t="s">
        <v>640</v>
      </c>
      <c r="C32" s="564">
        <v>0</v>
      </c>
      <c r="D32" s="564">
        <v>0</v>
      </c>
      <c r="E32" s="574">
        <v>0</v>
      </c>
    </row>
    <row r="33" spans="1:5" s="381" customFormat="1" ht="15" thickBot="1">
      <c r="A33" s="577">
        <v>29</v>
      </c>
      <c r="B33" s="570" t="s">
        <v>641</v>
      </c>
      <c r="C33" s="570">
        <v>0</v>
      </c>
      <c r="D33" s="570">
        <v>0</v>
      </c>
      <c r="E33" s="571">
        <v>1157</v>
      </c>
    </row>
    <row r="34" spans="1:5" ht="15">
      <c r="A34" s="575">
        <v>30</v>
      </c>
      <c r="B34" s="567" t="s">
        <v>642</v>
      </c>
      <c r="C34" s="567">
        <v>0</v>
      </c>
      <c r="D34" s="567">
        <v>0</v>
      </c>
      <c r="E34" s="576">
        <v>1209</v>
      </c>
    </row>
    <row r="35" spans="1:5" ht="15">
      <c r="A35" s="562">
        <v>31</v>
      </c>
      <c r="B35" s="376" t="s">
        <v>643</v>
      </c>
      <c r="C35" s="376">
        <v>0</v>
      </c>
      <c r="D35" s="376">
        <v>0</v>
      </c>
      <c r="E35" s="377">
        <v>0</v>
      </c>
    </row>
    <row r="36" spans="1:5" ht="15">
      <c r="A36" s="562">
        <v>32</v>
      </c>
      <c r="B36" s="376" t="s">
        <v>644</v>
      </c>
      <c r="C36" s="376">
        <v>0</v>
      </c>
      <c r="D36" s="376">
        <v>0</v>
      </c>
      <c r="E36" s="377">
        <v>0</v>
      </c>
    </row>
    <row r="37" spans="1:5" ht="15.75" thickBot="1">
      <c r="A37" s="573">
        <v>33</v>
      </c>
      <c r="B37" s="564" t="s">
        <v>645</v>
      </c>
      <c r="C37" s="564">
        <v>0</v>
      </c>
      <c r="D37" s="564">
        <v>0</v>
      </c>
      <c r="E37" s="574">
        <v>0</v>
      </c>
    </row>
    <row r="38" spans="1:5" s="381" customFormat="1" ht="15" thickBot="1">
      <c r="A38" s="577">
        <v>34</v>
      </c>
      <c r="B38" s="570" t="s">
        <v>646</v>
      </c>
      <c r="C38" s="570">
        <v>0</v>
      </c>
      <c r="D38" s="570">
        <v>0</v>
      </c>
      <c r="E38" s="571">
        <v>1209</v>
      </c>
    </row>
    <row r="39" spans="1:5" s="381" customFormat="1" ht="15" thickBot="1">
      <c r="A39" s="577">
        <v>35</v>
      </c>
      <c r="B39" s="570" t="s">
        <v>647</v>
      </c>
      <c r="C39" s="570">
        <v>1156</v>
      </c>
      <c r="D39" s="570">
        <v>0</v>
      </c>
      <c r="E39" s="571">
        <v>-52</v>
      </c>
    </row>
    <row r="40" spans="1:5" s="381" customFormat="1" ht="15" thickBot="1">
      <c r="A40" s="577">
        <v>36</v>
      </c>
      <c r="B40" s="570" t="s">
        <v>648</v>
      </c>
      <c r="C40" s="570">
        <v>0</v>
      </c>
      <c r="D40" s="570">
        <v>0</v>
      </c>
      <c r="E40" s="571">
        <v>0</v>
      </c>
    </row>
    <row r="41" spans="1:5" ht="15">
      <c r="A41" s="575">
        <v>37</v>
      </c>
      <c r="B41" s="567" t="s">
        <v>649</v>
      </c>
      <c r="C41" s="567">
        <v>0</v>
      </c>
      <c r="D41" s="567">
        <v>0</v>
      </c>
      <c r="E41" s="576"/>
    </row>
    <row r="42" spans="1:5" ht="15.75" thickBot="1">
      <c r="A42" s="573">
        <v>38</v>
      </c>
      <c r="B42" s="564" t="s">
        <v>650</v>
      </c>
      <c r="C42" s="564">
        <v>0</v>
      </c>
      <c r="D42" s="564">
        <v>0</v>
      </c>
      <c r="E42" s="574">
        <v>0</v>
      </c>
    </row>
    <row r="43" spans="1:5" s="381" customFormat="1" ht="15" thickBot="1">
      <c r="A43" s="577">
        <v>39</v>
      </c>
      <c r="B43" s="570" t="s">
        <v>651</v>
      </c>
      <c r="C43" s="570">
        <v>0</v>
      </c>
      <c r="D43" s="570">
        <v>0</v>
      </c>
      <c r="E43" s="571">
        <v>0</v>
      </c>
    </row>
    <row r="44" spans="1:5" ht="15" thickBot="1">
      <c r="A44" s="577">
        <v>40</v>
      </c>
      <c r="B44" s="570" t="s">
        <v>652</v>
      </c>
      <c r="C44" s="570">
        <v>0</v>
      </c>
      <c r="D44" s="570">
        <v>0</v>
      </c>
      <c r="E44" s="571">
        <v>0</v>
      </c>
    </row>
    <row r="45" spans="1:5" ht="15" thickBot="1">
      <c r="A45" s="577">
        <v>41</v>
      </c>
      <c r="B45" s="570" t="s">
        <v>653</v>
      </c>
      <c r="C45" s="570">
        <v>0</v>
      </c>
      <c r="D45" s="570">
        <v>0</v>
      </c>
      <c r="E45" s="571">
        <v>0</v>
      </c>
    </row>
    <row r="46" spans="1:5" ht="15" thickBot="1">
      <c r="A46" s="577">
        <v>41</v>
      </c>
      <c r="B46" s="570" t="s">
        <v>654</v>
      </c>
      <c r="C46" s="570">
        <v>-11015000</v>
      </c>
      <c r="D46" s="570">
        <v>0</v>
      </c>
      <c r="E46" s="571">
        <v>89351232</v>
      </c>
    </row>
  </sheetData>
  <sheetProtection selectLockedCells="1" selectUnlockedCells="1"/>
  <mergeCells count="2">
    <mergeCell ref="A1:E1"/>
    <mergeCell ref="A2:E2"/>
  </mergeCells>
  <printOptions/>
  <pageMargins left="0.75" right="0.75" top="1" bottom="1" header="0.5" footer="0.5118055555555555"/>
  <pageSetup horizontalDpi="300" verticalDpi="300" orientation="portrait" paperSize="9" scale="65" r:id="rId1"/>
  <headerFooter alignWithMargins="0">
    <oddHeader>&amp;C&amp;"Times New Roman CE,Félkövér dőlt"&amp;11 &amp;R&amp;11 11. melléklet a 3/2017.(V.24.)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10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19.375" style="0" customWidth="1"/>
    <col min="2" max="3" width="12.375" style="0" customWidth="1"/>
    <col min="4" max="4" width="12.00390625" style="0" customWidth="1"/>
    <col min="5" max="5" width="11.50390625" style="0" customWidth="1"/>
    <col min="6" max="6" width="11.625" style="0" customWidth="1"/>
    <col min="7" max="7" width="12.125" style="0" customWidth="1"/>
  </cols>
  <sheetData>
    <row r="1" spans="1:7" s="394" customFormat="1" ht="13.5" customHeight="1">
      <c r="A1" s="740" t="s">
        <v>733</v>
      </c>
      <c r="B1" s="740"/>
      <c r="C1" s="740"/>
      <c r="D1" s="740"/>
      <c r="E1" s="740"/>
      <c r="F1" s="740"/>
      <c r="G1" s="740"/>
    </row>
    <row r="2" spans="1:7" s="394" customFormat="1" ht="15.75">
      <c r="A2" s="395"/>
      <c r="B2"/>
      <c r="C2"/>
      <c r="D2"/>
      <c r="E2"/>
      <c r="F2" t="s">
        <v>655</v>
      </c>
      <c r="G2"/>
    </row>
    <row r="3" spans="1:7" s="394" customFormat="1" ht="15.75">
      <c r="A3" s="395"/>
      <c r="B3"/>
      <c r="C3"/>
      <c r="D3"/>
      <c r="E3"/>
      <c r="F3"/>
      <c r="G3"/>
    </row>
    <row r="4" spans="1:7" s="394" customFormat="1" ht="15.75">
      <c r="A4" s="395"/>
      <c r="B4"/>
      <c r="C4"/>
      <c r="D4"/>
      <c r="E4"/>
      <c r="F4"/>
      <c r="G4"/>
    </row>
    <row r="5" spans="1:7" s="394" customFormat="1" ht="12.75">
      <c r="A5" s="396" t="s">
        <v>6</v>
      </c>
      <c r="B5" s="397" t="s">
        <v>7</v>
      </c>
      <c r="C5" s="397" t="s">
        <v>8</v>
      </c>
      <c r="D5" s="397" t="s">
        <v>9</v>
      </c>
      <c r="E5" s="397" t="s">
        <v>10</v>
      </c>
      <c r="F5" s="397" t="s">
        <v>249</v>
      </c>
      <c r="G5" s="397" t="s">
        <v>270</v>
      </c>
    </row>
    <row r="6" spans="1:7" s="394" customFormat="1" ht="16.5" customHeight="1">
      <c r="A6" s="398" t="s">
        <v>269</v>
      </c>
      <c r="B6" s="741" t="s">
        <v>721</v>
      </c>
      <c r="C6" s="741"/>
      <c r="D6" s="741" t="s">
        <v>722</v>
      </c>
      <c r="E6" s="741"/>
      <c r="F6" s="741" t="s">
        <v>723</v>
      </c>
      <c r="G6" s="741"/>
    </row>
    <row r="7" spans="1:7" s="394" customFormat="1" ht="15.75">
      <c r="A7" s="399"/>
      <c r="B7" s="400" t="s">
        <v>656</v>
      </c>
      <c r="C7" s="400" t="s">
        <v>657</v>
      </c>
      <c r="D7" s="400" t="s">
        <v>656</v>
      </c>
      <c r="E7" s="400" t="s">
        <v>657</v>
      </c>
      <c r="F7" s="400" t="s">
        <v>656</v>
      </c>
      <c r="G7" s="400" t="s">
        <v>657</v>
      </c>
    </row>
    <row r="8" spans="1:7" ht="31.5">
      <c r="A8" s="401" t="s">
        <v>658</v>
      </c>
      <c r="B8" s="402">
        <v>0</v>
      </c>
      <c r="C8" s="402">
        <v>0</v>
      </c>
      <c r="D8" s="402">
        <v>1</v>
      </c>
      <c r="E8" s="402">
        <v>1</v>
      </c>
      <c r="F8" s="402">
        <v>1</v>
      </c>
      <c r="G8" s="402">
        <v>1</v>
      </c>
    </row>
    <row r="9" spans="1:7" ht="31.5">
      <c r="A9" s="401" t="s">
        <v>659</v>
      </c>
      <c r="B9" s="402">
        <v>24</v>
      </c>
      <c r="C9" s="402">
        <v>24</v>
      </c>
      <c r="D9" s="402">
        <v>21</v>
      </c>
      <c r="E9" s="402">
        <v>21</v>
      </c>
      <c r="F9" s="402">
        <v>21</v>
      </c>
      <c r="G9" s="402">
        <v>21</v>
      </c>
    </row>
    <row r="10" spans="1:7" ht="15.75">
      <c r="A10" s="401" t="s">
        <v>390</v>
      </c>
      <c r="B10" s="402">
        <v>24</v>
      </c>
      <c r="C10" s="402">
        <v>24</v>
      </c>
      <c r="D10" s="402">
        <v>22</v>
      </c>
      <c r="E10" s="402">
        <v>22</v>
      </c>
      <c r="F10" s="402">
        <v>22</v>
      </c>
      <c r="G10" s="402">
        <v>22</v>
      </c>
    </row>
  </sheetData>
  <sheetProtection selectLockedCells="1" selectUnlockedCells="1"/>
  <mergeCells count="4">
    <mergeCell ref="A1:G1"/>
    <mergeCell ref="B6:C6"/>
    <mergeCell ref="D6:E6"/>
    <mergeCell ref="F6:G6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>&amp;R&amp;"Times New Roman CE,Félkövér dőlt"&amp;11 12. melléklet a 3/2017.(V.24.)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BreakPreview" zoomScaleNormal="130" zoomScaleSheetLayoutView="100" zoomScalePageLayoutView="0" workbookViewId="0" topLeftCell="A1">
      <selection activeCell="C146" sqref="C146:E146"/>
    </sheetView>
  </sheetViews>
  <sheetFormatPr defaultColWidth="9.37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1:5" ht="15.75" customHeight="1">
      <c r="A1" s="672" t="s">
        <v>0</v>
      </c>
      <c r="B1" s="672"/>
      <c r="C1" s="672"/>
      <c r="D1" s="672"/>
      <c r="E1" s="672"/>
    </row>
    <row r="2" spans="1:5" ht="15.75" customHeight="1">
      <c r="A2" s="4"/>
      <c r="B2" s="4"/>
      <c r="C2" s="5"/>
      <c r="D2" s="5"/>
      <c r="E2" s="5"/>
    </row>
    <row r="3" spans="1:5" ht="15.75" customHeight="1">
      <c r="A3" s="673" t="s">
        <v>1</v>
      </c>
      <c r="B3" s="674" t="s">
        <v>2</v>
      </c>
      <c r="C3" s="675" t="str">
        <f>+'1.mell.kvetési, pü mérleg 1.old'!C5:E5</f>
        <v>2016. évi</v>
      </c>
      <c r="D3" s="675"/>
      <c r="E3" s="675"/>
    </row>
    <row r="4" spans="1:5" ht="37.5" customHeight="1">
      <c r="A4" s="673"/>
      <c r="B4" s="674"/>
      <c r="C4" s="6" t="s">
        <v>3</v>
      </c>
      <c r="D4" s="6" t="s">
        <v>4</v>
      </c>
      <c r="E4" s="7" t="s">
        <v>5</v>
      </c>
    </row>
    <row r="5" spans="1:5" s="11" customFormat="1" ht="12" customHeight="1">
      <c r="A5" s="8" t="s">
        <v>6</v>
      </c>
      <c r="B5" s="9" t="s">
        <v>7</v>
      </c>
      <c r="C5" s="9" t="s">
        <v>8</v>
      </c>
      <c r="D5" s="9" t="s">
        <v>9</v>
      </c>
      <c r="E5" s="10" t="s">
        <v>10</v>
      </c>
    </row>
    <row r="6" spans="1:5" s="14" customFormat="1" ht="12" customHeight="1">
      <c r="A6" s="12" t="s">
        <v>11</v>
      </c>
      <c r="B6" s="13" t="s">
        <v>12</v>
      </c>
      <c r="C6" s="424">
        <v>22317920</v>
      </c>
      <c r="D6" s="424">
        <v>30866344</v>
      </c>
      <c r="E6" s="424">
        <v>30866344</v>
      </c>
    </row>
    <row r="7" spans="1:5" s="14" customFormat="1" ht="12" customHeight="1">
      <c r="A7" s="15" t="s">
        <v>13</v>
      </c>
      <c r="B7" s="16" t="s">
        <v>14</v>
      </c>
      <c r="C7" s="425">
        <v>16257309</v>
      </c>
      <c r="D7" s="425">
        <v>16257309</v>
      </c>
      <c r="E7" s="425">
        <v>16257309</v>
      </c>
    </row>
    <row r="8" spans="1:5" s="14" customFormat="1" ht="12" customHeight="1">
      <c r="A8" s="17" t="s">
        <v>15</v>
      </c>
      <c r="B8" s="18" t="s">
        <v>16</v>
      </c>
      <c r="C8" s="426"/>
      <c r="D8" s="426">
        <v>5727767</v>
      </c>
      <c r="E8" s="426">
        <v>5727767</v>
      </c>
    </row>
    <row r="9" spans="1:5" s="14" customFormat="1" ht="12" customHeight="1">
      <c r="A9" s="17" t="s">
        <v>17</v>
      </c>
      <c r="B9" s="18" t="s">
        <v>18</v>
      </c>
      <c r="C9" s="426">
        <v>4860611</v>
      </c>
      <c r="D9" s="426">
        <v>6436668</v>
      </c>
      <c r="E9" s="426">
        <v>6436668</v>
      </c>
    </row>
    <row r="10" spans="1:5" s="14" customFormat="1" ht="12" customHeight="1">
      <c r="A10" s="17" t="s">
        <v>19</v>
      </c>
      <c r="B10" s="18" t="s">
        <v>20</v>
      </c>
      <c r="C10" s="426">
        <v>1200000</v>
      </c>
      <c r="D10" s="426">
        <v>1200000</v>
      </c>
      <c r="E10" s="426">
        <v>1200000</v>
      </c>
    </row>
    <row r="11" spans="1:5" s="14" customFormat="1" ht="12" customHeight="1">
      <c r="A11" s="17" t="s">
        <v>21</v>
      </c>
      <c r="B11" s="18" t="s">
        <v>22</v>
      </c>
      <c r="C11" s="426"/>
      <c r="D11" s="426">
        <v>1244600</v>
      </c>
      <c r="E11" s="426">
        <v>1244600</v>
      </c>
    </row>
    <row r="12" spans="1:5" s="14" customFormat="1" ht="12" customHeight="1">
      <c r="A12" s="19" t="s">
        <v>23</v>
      </c>
      <c r="B12" s="20" t="s">
        <v>24</v>
      </c>
      <c r="C12" s="426"/>
      <c r="D12" s="426"/>
      <c r="E12" s="426"/>
    </row>
    <row r="13" spans="1:5" s="14" customFormat="1" ht="12" customHeight="1">
      <c r="A13" s="12" t="s">
        <v>25</v>
      </c>
      <c r="B13" s="21" t="s">
        <v>26</v>
      </c>
      <c r="C13" s="424">
        <v>1734400</v>
      </c>
      <c r="D13" s="424">
        <v>27721237</v>
      </c>
      <c r="E13" s="424">
        <v>27721237</v>
      </c>
    </row>
    <row r="14" spans="1:5" s="14" customFormat="1" ht="12" customHeight="1">
      <c r="A14" s="15" t="s">
        <v>27</v>
      </c>
      <c r="B14" s="16" t="s">
        <v>28</v>
      </c>
      <c r="C14" s="425"/>
      <c r="D14" s="425"/>
      <c r="E14" s="425"/>
    </row>
    <row r="15" spans="1:5" s="14" customFormat="1" ht="12" customHeight="1">
      <c r="A15" s="17" t="s">
        <v>29</v>
      </c>
      <c r="B15" s="18" t="s">
        <v>30</v>
      </c>
      <c r="C15" s="426"/>
      <c r="D15" s="426"/>
      <c r="E15" s="426"/>
    </row>
    <row r="16" spans="1:5" s="14" customFormat="1" ht="12" customHeight="1">
      <c r="A16" s="17" t="s">
        <v>31</v>
      </c>
      <c r="B16" s="18" t="s">
        <v>32</v>
      </c>
      <c r="C16" s="426"/>
      <c r="D16" s="426"/>
      <c r="E16" s="426"/>
    </row>
    <row r="17" spans="1:5" s="14" customFormat="1" ht="12" customHeight="1">
      <c r="A17" s="17" t="s">
        <v>33</v>
      </c>
      <c r="B17" s="18" t="s">
        <v>34</v>
      </c>
      <c r="C17" s="426"/>
      <c r="D17" s="426"/>
      <c r="E17" s="426"/>
    </row>
    <row r="18" spans="1:5" s="14" customFormat="1" ht="12" customHeight="1">
      <c r="A18" s="17" t="s">
        <v>35</v>
      </c>
      <c r="B18" s="18" t="s">
        <v>36</v>
      </c>
      <c r="C18" s="426">
        <v>1734400</v>
      </c>
      <c r="D18" s="426">
        <v>27721237</v>
      </c>
      <c r="E18" s="426">
        <v>27721237</v>
      </c>
    </row>
    <row r="19" spans="1:5" s="14" customFormat="1" ht="12" customHeight="1">
      <c r="A19" s="19" t="s">
        <v>37</v>
      </c>
      <c r="B19" s="20" t="s">
        <v>38</v>
      </c>
      <c r="C19" s="427"/>
      <c r="D19" s="427"/>
      <c r="E19" s="427"/>
    </row>
    <row r="20" spans="1:5" s="14" customFormat="1" ht="12" customHeight="1">
      <c r="A20" s="12" t="s">
        <v>39</v>
      </c>
      <c r="B20" s="13" t="s">
        <v>40</v>
      </c>
      <c r="C20" s="424"/>
      <c r="D20" s="424">
        <v>28621095</v>
      </c>
      <c r="E20" s="424">
        <v>28621095</v>
      </c>
    </row>
    <row r="21" spans="1:5" s="14" customFormat="1" ht="12" customHeight="1">
      <c r="A21" s="15" t="s">
        <v>41</v>
      </c>
      <c r="B21" s="16" t="s">
        <v>42</v>
      </c>
      <c r="C21" s="425"/>
      <c r="D21" s="425">
        <v>9999627</v>
      </c>
      <c r="E21" s="425">
        <v>9999627</v>
      </c>
    </row>
    <row r="22" spans="1:5" s="14" customFormat="1" ht="12" customHeight="1">
      <c r="A22" s="17" t="s">
        <v>43</v>
      </c>
      <c r="B22" s="18" t="s">
        <v>44</v>
      </c>
      <c r="C22" s="426"/>
      <c r="D22" s="426"/>
      <c r="E22" s="426"/>
    </row>
    <row r="23" spans="1:5" s="14" customFormat="1" ht="12" customHeight="1">
      <c r="A23" s="17" t="s">
        <v>45</v>
      </c>
      <c r="B23" s="18" t="s">
        <v>46</v>
      </c>
      <c r="C23" s="426"/>
      <c r="D23" s="426"/>
      <c r="E23" s="426"/>
    </row>
    <row r="24" spans="1:5" s="14" customFormat="1" ht="12" customHeight="1">
      <c r="A24" s="17" t="s">
        <v>47</v>
      </c>
      <c r="B24" s="18" t="s">
        <v>48</v>
      </c>
      <c r="C24" s="426"/>
      <c r="D24" s="426"/>
      <c r="E24" s="426"/>
    </row>
    <row r="25" spans="1:5" s="14" customFormat="1" ht="12" customHeight="1">
      <c r="A25" s="17" t="s">
        <v>49</v>
      </c>
      <c r="B25" s="18" t="s">
        <v>50</v>
      </c>
      <c r="C25" s="426"/>
      <c r="D25" s="426">
        <v>18621468</v>
      </c>
      <c r="E25" s="426">
        <v>18621468</v>
      </c>
    </row>
    <row r="26" spans="1:5" s="14" customFormat="1" ht="12" customHeight="1">
      <c r="A26" s="19" t="s">
        <v>51</v>
      </c>
      <c r="B26" s="20" t="s">
        <v>52</v>
      </c>
      <c r="C26" s="427"/>
      <c r="D26" s="427"/>
      <c r="E26" s="427"/>
    </row>
    <row r="27" spans="1:5" s="14" customFormat="1" ht="12" customHeight="1">
      <c r="A27" s="12" t="s">
        <v>53</v>
      </c>
      <c r="B27" s="13" t="s">
        <v>54</v>
      </c>
      <c r="C27" s="428">
        <v>10000000</v>
      </c>
      <c r="D27" s="428">
        <v>11330827</v>
      </c>
      <c r="E27" s="428">
        <v>11330827</v>
      </c>
    </row>
    <row r="28" spans="1:5" s="14" customFormat="1" ht="12" customHeight="1">
      <c r="A28" s="15" t="s">
        <v>55</v>
      </c>
      <c r="B28" s="16" t="s">
        <v>56</v>
      </c>
      <c r="C28" s="429">
        <v>8000000</v>
      </c>
      <c r="D28" s="429">
        <v>9355595</v>
      </c>
      <c r="E28" s="429">
        <v>9355595</v>
      </c>
    </row>
    <row r="29" spans="1:5" s="14" customFormat="1" ht="12" customHeight="1">
      <c r="A29" s="17" t="s">
        <v>57</v>
      </c>
      <c r="B29" s="18" t="s">
        <v>58</v>
      </c>
      <c r="C29" s="426"/>
      <c r="D29" s="426"/>
      <c r="E29" s="426"/>
    </row>
    <row r="30" spans="1:5" s="14" customFormat="1" ht="12" customHeight="1">
      <c r="A30" s="17" t="s">
        <v>59</v>
      </c>
      <c r="B30" s="18" t="s">
        <v>60</v>
      </c>
      <c r="C30" s="426">
        <v>8000000</v>
      </c>
      <c r="D30" s="426">
        <v>9355595</v>
      </c>
      <c r="E30" s="426">
        <v>9355595</v>
      </c>
    </row>
    <row r="31" spans="1:5" s="14" customFormat="1" ht="12" customHeight="1">
      <c r="A31" s="17" t="s">
        <v>61</v>
      </c>
      <c r="B31" s="18" t="s">
        <v>62</v>
      </c>
      <c r="C31" s="426">
        <v>1900000</v>
      </c>
      <c r="D31" s="426">
        <v>1950228</v>
      </c>
      <c r="E31" s="426">
        <v>1950228</v>
      </c>
    </row>
    <row r="32" spans="1:5" s="14" customFormat="1" ht="12" customHeight="1">
      <c r="A32" s="17" t="s">
        <v>63</v>
      </c>
      <c r="B32" s="18" t="s">
        <v>64</v>
      </c>
      <c r="C32" s="426"/>
      <c r="D32" s="426"/>
      <c r="E32" s="426"/>
    </row>
    <row r="33" spans="1:5" s="14" customFormat="1" ht="12" customHeight="1">
      <c r="A33" s="19" t="s">
        <v>65</v>
      </c>
      <c r="B33" s="20" t="s">
        <v>66</v>
      </c>
      <c r="C33" s="427">
        <v>100000</v>
      </c>
      <c r="D33" s="427">
        <v>25004</v>
      </c>
      <c r="E33" s="427">
        <v>25004</v>
      </c>
    </row>
    <row r="34" spans="1:5" s="14" customFormat="1" ht="12" customHeight="1">
      <c r="A34" s="12" t="s">
        <v>67</v>
      </c>
      <c r="B34" s="13" t="s">
        <v>68</v>
      </c>
      <c r="C34" s="424">
        <v>7514400</v>
      </c>
      <c r="D34" s="424">
        <v>7978109</v>
      </c>
      <c r="E34" s="424">
        <v>7978109</v>
      </c>
    </row>
    <row r="35" spans="1:5" s="14" customFormat="1" ht="12" customHeight="1">
      <c r="A35" s="15" t="s">
        <v>69</v>
      </c>
      <c r="B35" s="16" t="s">
        <v>70</v>
      </c>
      <c r="C35" s="425">
        <v>5000000</v>
      </c>
      <c r="D35" s="425">
        <v>4805004</v>
      </c>
      <c r="E35" s="425">
        <v>4805004</v>
      </c>
    </row>
    <row r="36" spans="1:5" s="14" customFormat="1" ht="12" customHeight="1">
      <c r="A36" s="17" t="s">
        <v>71</v>
      </c>
      <c r="B36" s="18" t="s">
        <v>72</v>
      </c>
      <c r="C36" s="426"/>
      <c r="D36" s="426"/>
      <c r="E36" s="426"/>
    </row>
    <row r="37" spans="1:5" s="14" customFormat="1" ht="12" customHeight="1">
      <c r="A37" s="17" t="s">
        <v>73</v>
      </c>
      <c r="B37" s="18" t="s">
        <v>74</v>
      </c>
      <c r="C37" s="426">
        <v>220000</v>
      </c>
      <c r="D37" s="426">
        <v>0</v>
      </c>
      <c r="E37" s="426">
        <v>0</v>
      </c>
    </row>
    <row r="38" spans="1:5" s="14" customFormat="1" ht="12" customHeight="1">
      <c r="A38" s="17" t="s">
        <v>75</v>
      </c>
      <c r="B38" s="18" t="s">
        <v>76</v>
      </c>
      <c r="C38" s="426">
        <v>510000</v>
      </c>
      <c r="D38" s="426">
        <v>522129</v>
      </c>
      <c r="E38" s="426">
        <v>522129</v>
      </c>
    </row>
    <row r="39" spans="1:5" s="14" customFormat="1" ht="12" customHeight="1">
      <c r="A39" s="17" t="s">
        <v>77</v>
      </c>
      <c r="B39" s="18" t="s">
        <v>78</v>
      </c>
      <c r="C39" s="426"/>
      <c r="D39" s="426"/>
      <c r="E39" s="426"/>
    </row>
    <row r="40" spans="1:5" s="14" customFormat="1" ht="12" customHeight="1">
      <c r="A40" s="17" t="s">
        <v>79</v>
      </c>
      <c r="B40" s="18" t="s">
        <v>80</v>
      </c>
      <c r="C40" s="426"/>
      <c r="D40" s="426"/>
      <c r="E40" s="426"/>
    </row>
    <row r="41" spans="1:5" s="14" customFormat="1" ht="12" customHeight="1">
      <c r="A41" s="17" t="s">
        <v>81</v>
      </c>
      <c r="B41" s="18" t="s">
        <v>82</v>
      </c>
      <c r="C41" s="426"/>
      <c r="D41" s="426"/>
      <c r="E41" s="426"/>
    </row>
    <row r="42" spans="1:5" s="14" customFormat="1" ht="12" customHeight="1">
      <c r="A42" s="17" t="s">
        <v>83</v>
      </c>
      <c r="B42" s="18" t="s">
        <v>84</v>
      </c>
      <c r="C42" s="426">
        <v>50000</v>
      </c>
      <c r="D42" s="426">
        <v>1157</v>
      </c>
      <c r="E42" s="426">
        <v>1157</v>
      </c>
    </row>
    <row r="43" spans="1:5" s="14" customFormat="1" ht="12" customHeight="1">
      <c r="A43" s="17" t="s">
        <v>85</v>
      </c>
      <c r="B43" s="18" t="s">
        <v>86</v>
      </c>
      <c r="C43" s="430">
        <v>14400</v>
      </c>
      <c r="D43" s="430">
        <v>0</v>
      </c>
      <c r="E43" s="430">
        <v>0</v>
      </c>
    </row>
    <row r="44" spans="1:5" s="14" customFormat="1" ht="12" customHeight="1">
      <c r="A44" s="19" t="s">
        <v>87</v>
      </c>
      <c r="B44" s="20" t="s">
        <v>88</v>
      </c>
      <c r="C44" s="431">
        <v>1720000</v>
      </c>
      <c r="D44" s="431">
        <v>2649819</v>
      </c>
      <c r="E44" s="431">
        <v>2649819</v>
      </c>
    </row>
    <row r="45" spans="1:5" s="14" customFormat="1" ht="12" customHeight="1">
      <c r="A45" s="12" t="s">
        <v>89</v>
      </c>
      <c r="B45" s="13" t="s">
        <v>90</v>
      </c>
      <c r="C45" s="424"/>
      <c r="D45" s="424"/>
      <c r="E45" s="424"/>
    </row>
    <row r="46" spans="1:5" s="14" customFormat="1" ht="12" customHeight="1">
      <c r="A46" s="15" t="s">
        <v>91</v>
      </c>
      <c r="B46" s="16" t="s">
        <v>92</v>
      </c>
      <c r="C46" s="432"/>
      <c r="D46" s="432"/>
      <c r="E46" s="432"/>
    </row>
    <row r="47" spans="1:5" s="14" customFormat="1" ht="12" customHeight="1">
      <c r="A47" s="17" t="s">
        <v>93</v>
      </c>
      <c r="B47" s="18" t="s">
        <v>94</v>
      </c>
      <c r="C47" s="430"/>
      <c r="D47" s="430"/>
      <c r="E47" s="430"/>
    </row>
    <row r="48" spans="1:5" s="14" customFormat="1" ht="12" customHeight="1">
      <c r="A48" s="17" t="s">
        <v>95</v>
      </c>
      <c r="B48" s="18" t="s">
        <v>96</v>
      </c>
      <c r="C48" s="430"/>
      <c r="D48" s="430"/>
      <c r="E48" s="430"/>
    </row>
    <row r="49" spans="1:5" s="14" customFormat="1" ht="12" customHeight="1">
      <c r="A49" s="17" t="s">
        <v>97</v>
      </c>
      <c r="B49" s="18" t="s">
        <v>98</v>
      </c>
      <c r="C49" s="430"/>
      <c r="D49" s="430"/>
      <c r="E49" s="430"/>
    </row>
    <row r="50" spans="1:5" s="14" customFormat="1" ht="12" customHeight="1">
      <c r="A50" s="19" t="s">
        <v>99</v>
      </c>
      <c r="B50" s="20" t="s">
        <v>100</v>
      </c>
      <c r="C50" s="431"/>
      <c r="D50" s="431"/>
      <c r="E50" s="431"/>
    </row>
    <row r="51" spans="1:5" s="14" customFormat="1" ht="17.25" customHeight="1">
      <c r="A51" s="12" t="s">
        <v>101</v>
      </c>
      <c r="B51" s="13" t="s">
        <v>102</v>
      </c>
      <c r="C51" s="424">
        <v>112000</v>
      </c>
      <c r="D51" s="424">
        <v>237587</v>
      </c>
      <c r="E51" s="424">
        <v>237587</v>
      </c>
    </row>
    <row r="52" spans="1:5" s="14" customFormat="1" ht="12" customHeight="1">
      <c r="A52" s="15" t="s">
        <v>103</v>
      </c>
      <c r="B52" s="16" t="s">
        <v>104</v>
      </c>
      <c r="C52" s="425"/>
      <c r="D52" s="425"/>
      <c r="E52" s="425"/>
    </row>
    <row r="53" spans="1:5" s="14" customFormat="1" ht="12" customHeight="1">
      <c r="A53" s="17" t="s">
        <v>105</v>
      </c>
      <c r="B53" s="18" t="s">
        <v>106</v>
      </c>
      <c r="C53" s="426"/>
      <c r="D53" s="426"/>
      <c r="E53" s="426"/>
    </row>
    <row r="54" spans="1:5" s="14" customFormat="1" ht="12" customHeight="1">
      <c r="A54" s="17" t="s">
        <v>107</v>
      </c>
      <c r="B54" s="18" t="s">
        <v>108</v>
      </c>
      <c r="C54" s="426">
        <v>112000</v>
      </c>
      <c r="D54" s="426">
        <v>237587</v>
      </c>
      <c r="E54" s="426">
        <v>237587</v>
      </c>
    </row>
    <row r="55" spans="1:5" s="14" customFormat="1" ht="12" customHeight="1">
      <c r="A55" s="19" t="s">
        <v>109</v>
      </c>
      <c r="B55" s="20" t="s">
        <v>110</v>
      </c>
      <c r="C55" s="427"/>
      <c r="D55" s="427"/>
      <c r="E55" s="427"/>
    </row>
    <row r="56" spans="1:5" s="14" customFormat="1" ht="12" customHeight="1">
      <c r="A56" s="12" t="s">
        <v>111</v>
      </c>
      <c r="B56" s="21" t="s">
        <v>112</v>
      </c>
      <c r="C56" s="424"/>
      <c r="D56" s="424"/>
      <c r="E56" s="424"/>
    </row>
    <row r="57" spans="1:5" s="14" customFormat="1" ht="12" customHeight="1">
      <c r="A57" s="15" t="s">
        <v>113</v>
      </c>
      <c r="B57" s="16" t="s">
        <v>114</v>
      </c>
      <c r="C57" s="430"/>
      <c r="D57" s="430"/>
      <c r="E57" s="430"/>
    </row>
    <row r="58" spans="1:5" s="14" customFormat="1" ht="12" customHeight="1">
      <c r="A58" s="17" t="s">
        <v>115</v>
      </c>
      <c r="B58" s="18" t="s">
        <v>116</v>
      </c>
      <c r="C58" s="430"/>
      <c r="D58" s="430"/>
      <c r="E58" s="430"/>
    </row>
    <row r="59" spans="1:5" s="14" customFormat="1" ht="12" customHeight="1">
      <c r="A59" s="17" t="s">
        <v>117</v>
      </c>
      <c r="B59" s="18" t="s">
        <v>118</v>
      </c>
      <c r="C59" s="430"/>
      <c r="D59" s="430"/>
      <c r="E59" s="430"/>
    </row>
    <row r="60" spans="1:5" s="14" customFormat="1" ht="12" customHeight="1">
      <c r="A60" s="19" t="s">
        <v>119</v>
      </c>
      <c r="B60" s="20" t="s">
        <v>120</v>
      </c>
      <c r="C60" s="430"/>
      <c r="D60" s="430"/>
      <c r="E60" s="430"/>
    </row>
    <row r="61" spans="1:5" s="14" customFormat="1" ht="12" customHeight="1">
      <c r="A61" s="12" t="s">
        <v>121</v>
      </c>
      <c r="B61" s="13" t="s">
        <v>122</v>
      </c>
      <c r="C61" s="428">
        <v>39944320</v>
      </c>
      <c r="D61" s="428">
        <v>106755199</v>
      </c>
      <c r="E61" s="428">
        <v>106755199</v>
      </c>
    </row>
    <row r="62" spans="1:5" s="14" customFormat="1" ht="12" customHeight="1">
      <c r="A62" s="23" t="s">
        <v>123</v>
      </c>
      <c r="B62" s="21" t="s">
        <v>124</v>
      </c>
      <c r="C62" s="424"/>
      <c r="D62" s="424"/>
      <c r="E62" s="424"/>
    </row>
    <row r="63" spans="1:5" s="14" customFormat="1" ht="12" customHeight="1">
      <c r="A63" s="15" t="s">
        <v>125</v>
      </c>
      <c r="B63" s="16" t="s">
        <v>126</v>
      </c>
      <c r="C63" s="430"/>
      <c r="D63" s="430"/>
      <c r="E63" s="430"/>
    </row>
    <row r="64" spans="1:5" s="14" customFormat="1" ht="12" customHeight="1">
      <c r="A64" s="17" t="s">
        <v>127</v>
      </c>
      <c r="B64" s="18" t="s">
        <v>128</v>
      </c>
      <c r="C64" s="430"/>
      <c r="D64" s="430"/>
      <c r="E64" s="430"/>
    </row>
    <row r="65" spans="1:5" s="14" customFormat="1" ht="12" customHeight="1">
      <c r="A65" s="19" t="s">
        <v>129</v>
      </c>
      <c r="B65" s="24" t="s">
        <v>130</v>
      </c>
      <c r="C65" s="430"/>
      <c r="D65" s="430"/>
      <c r="E65" s="430"/>
    </row>
    <row r="66" spans="1:5" s="14" customFormat="1" ht="12" customHeight="1">
      <c r="A66" s="23" t="s">
        <v>131</v>
      </c>
      <c r="B66" s="21" t="s">
        <v>132</v>
      </c>
      <c r="C66" s="424"/>
      <c r="D66" s="424"/>
      <c r="E66" s="424"/>
    </row>
    <row r="67" spans="1:5" s="14" customFormat="1" ht="13.5" customHeight="1">
      <c r="A67" s="15" t="s">
        <v>133</v>
      </c>
      <c r="B67" s="16" t="s">
        <v>134</v>
      </c>
      <c r="C67" s="430"/>
      <c r="D67" s="430"/>
      <c r="E67" s="430"/>
    </row>
    <row r="68" spans="1:5" s="14" customFormat="1" ht="12" customHeight="1">
      <c r="A68" s="17" t="s">
        <v>135</v>
      </c>
      <c r="B68" s="18" t="s">
        <v>136</v>
      </c>
      <c r="C68" s="430"/>
      <c r="D68" s="430"/>
      <c r="E68" s="430"/>
    </row>
    <row r="69" spans="1:5" s="14" customFormat="1" ht="12" customHeight="1">
      <c r="A69" s="17" t="s">
        <v>137</v>
      </c>
      <c r="B69" s="18" t="s">
        <v>138</v>
      </c>
      <c r="C69" s="430"/>
      <c r="D69" s="430"/>
      <c r="E69" s="430"/>
    </row>
    <row r="70" spans="1:5" s="14" customFormat="1" ht="12" customHeight="1">
      <c r="A70" s="19" t="s">
        <v>139</v>
      </c>
      <c r="B70" s="20" t="s">
        <v>140</v>
      </c>
      <c r="C70" s="430"/>
      <c r="D70" s="430"/>
      <c r="E70" s="430"/>
    </row>
    <row r="71" spans="1:5" s="14" customFormat="1" ht="12" customHeight="1">
      <c r="A71" s="23" t="s">
        <v>141</v>
      </c>
      <c r="B71" s="21" t="s">
        <v>142</v>
      </c>
      <c r="C71" s="424">
        <v>13185104</v>
      </c>
      <c r="D71" s="424">
        <v>16042552</v>
      </c>
      <c r="E71" s="424">
        <v>16042552</v>
      </c>
    </row>
    <row r="72" spans="1:5" s="14" customFormat="1" ht="12" customHeight="1">
      <c r="A72" s="15" t="s">
        <v>143</v>
      </c>
      <c r="B72" s="16" t="s">
        <v>144</v>
      </c>
      <c r="C72" s="430">
        <v>13185104</v>
      </c>
      <c r="D72" s="430">
        <v>16042552</v>
      </c>
      <c r="E72" s="430">
        <v>16042552</v>
      </c>
    </row>
    <row r="73" spans="1:5" s="14" customFormat="1" ht="12" customHeight="1">
      <c r="A73" s="19" t="s">
        <v>145</v>
      </c>
      <c r="B73" s="20" t="s">
        <v>146</v>
      </c>
      <c r="C73" s="430"/>
      <c r="D73" s="430"/>
      <c r="E73" s="430"/>
    </row>
    <row r="74" spans="1:5" s="14" customFormat="1" ht="12" customHeight="1">
      <c r="A74" s="23" t="s">
        <v>147</v>
      </c>
      <c r="B74" s="21" t="s">
        <v>148</v>
      </c>
      <c r="C74" s="424"/>
      <c r="D74" s="424">
        <v>1613430</v>
      </c>
      <c r="E74" s="424">
        <v>1613430</v>
      </c>
    </row>
    <row r="75" spans="1:5" s="14" customFormat="1" ht="12" customHeight="1">
      <c r="A75" s="15" t="s">
        <v>149</v>
      </c>
      <c r="B75" s="16" t="s">
        <v>150</v>
      </c>
      <c r="C75" s="430"/>
      <c r="D75" s="430">
        <v>1613430</v>
      </c>
      <c r="E75" s="430">
        <v>1613430</v>
      </c>
    </row>
    <row r="76" spans="1:5" s="14" customFormat="1" ht="12" customHeight="1">
      <c r="A76" s="17" t="s">
        <v>151</v>
      </c>
      <c r="B76" s="18" t="s">
        <v>152</v>
      </c>
      <c r="C76" s="430"/>
      <c r="D76" s="430"/>
      <c r="E76" s="430"/>
    </row>
    <row r="77" spans="1:5" s="14" customFormat="1" ht="12" customHeight="1">
      <c r="A77" s="19" t="s">
        <v>153</v>
      </c>
      <c r="B77" s="22" t="s">
        <v>154</v>
      </c>
      <c r="C77" s="430"/>
      <c r="D77" s="430"/>
      <c r="E77" s="430"/>
    </row>
    <row r="78" spans="1:5" s="14" customFormat="1" ht="12" customHeight="1">
      <c r="A78" s="23" t="s">
        <v>155</v>
      </c>
      <c r="B78" s="21" t="s">
        <v>156</v>
      </c>
      <c r="C78" s="424"/>
      <c r="D78" s="424"/>
      <c r="E78" s="424"/>
    </row>
    <row r="79" spans="1:5" s="14" customFormat="1" ht="12" customHeight="1">
      <c r="A79" s="25" t="s">
        <v>157</v>
      </c>
      <c r="B79" s="16" t="s">
        <v>158</v>
      </c>
      <c r="C79" s="430"/>
      <c r="D79" s="430"/>
      <c r="E79" s="430"/>
    </row>
    <row r="80" spans="1:5" s="14" customFormat="1" ht="12" customHeight="1">
      <c r="A80" s="26" t="s">
        <v>159</v>
      </c>
      <c r="B80" s="18" t="s">
        <v>160</v>
      </c>
      <c r="C80" s="430"/>
      <c r="D80" s="430"/>
      <c r="E80" s="430"/>
    </row>
    <row r="81" spans="1:5" s="14" customFormat="1" ht="12" customHeight="1">
      <c r="A81" s="26" t="s">
        <v>161</v>
      </c>
      <c r="B81" s="18" t="s">
        <v>162</v>
      </c>
      <c r="C81" s="430"/>
      <c r="D81" s="430"/>
      <c r="E81" s="430"/>
    </row>
    <row r="82" spans="1:5" s="14" customFormat="1" ht="12" customHeight="1">
      <c r="A82" s="27" t="s">
        <v>163</v>
      </c>
      <c r="B82" s="22" t="s">
        <v>164</v>
      </c>
      <c r="C82" s="430"/>
      <c r="D82" s="430"/>
      <c r="E82" s="430"/>
    </row>
    <row r="83" spans="1:5" s="14" customFormat="1" ht="12" customHeight="1">
      <c r="A83" s="23" t="s">
        <v>165</v>
      </c>
      <c r="B83" s="21" t="s">
        <v>166</v>
      </c>
      <c r="C83" s="433"/>
      <c r="D83" s="433"/>
      <c r="E83" s="433"/>
    </row>
    <row r="84" spans="1:5" s="14" customFormat="1" ht="12" customHeight="1">
      <c r="A84" s="23" t="s">
        <v>167</v>
      </c>
      <c r="B84" s="28" t="s">
        <v>168</v>
      </c>
      <c r="C84" s="428">
        <v>13185104</v>
      </c>
      <c r="D84" s="428">
        <v>17655982</v>
      </c>
      <c r="E84" s="428">
        <v>17655982</v>
      </c>
    </row>
    <row r="85" spans="1:5" s="14" customFormat="1" ht="24" customHeight="1">
      <c r="A85" s="29" t="s">
        <v>169</v>
      </c>
      <c r="B85" s="30" t="s">
        <v>170</v>
      </c>
      <c r="C85" s="428">
        <v>53129424</v>
      </c>
      <c r="D85" s="428">
        <v>124411181</v>
      </c>
      <c r="E85" s="428">
        <v>124411181</v>
      </c>
    </row>
    <row r="86" spans="1:5" s="14" customFormat="1" ht="1.5" customHeight="1">
      <c r="A86" s="31"/>
      <c r="B86" s="31"/>
      <c r="C86" s="32"/>
      <c r="D86" s="32"/>
      <c r="E86" s="32"/>
    </row>
    <row r="87" spans="1:5" ht="16.5" customHeight="1">
      <c r="A87" s="672" t="s">
        <v>171</v>
      </c>
      <c r="B87" s="672"/>
      <c r="C87" s="672"/>
      <c r="D87" s="672"/>
      <c r="E87" s="672"/>
    </row>
    <row r="88" spans="1:5" s="35" customFormat="1" ht="16.5" customHeight="1">
      <c r="A88" s="33"/>
      <c r="B88" s="33"/>
      <c r="C88" s="34"/>
      <c r="D88" s="34"/>
      <c r="E88" s="34"/>
    </row>
    <row r="89" spans="1:5" s="35" customFormat="1" ht="16.5" customHeight="1">
      <c r="A89" s="673" t="s">
        <v>1</v>
      </c>
      <c r="B89" s="674" t="s">
        <v>172</v>
      </c>
      <c r="C89" s="675" t="str">
        <f>+C3</f>
        <v>2016. évi</v>
      </c>
      <c r="D89" s="675"/>
      <c r="E89" s="675"/>
    </row>
    <row r="90" spans="1:5" ht="37.5" customHeight="1">
      <c r="A90" s="673"/>
      <c r="B90" s="674"/>
      <c r="C90" s="6" t="s">
        <v>3</v>
      </c>
      <c r="D90" s="6" t="s">
        <v>4</v>
      </c>
      <c r="E90" s="7" t="s">
        <v>5</v>
      </c>
    </row>
    <row r="91" spans="1:5" s="11" customFormat="1" ht="12" customHeight="1" thickBot="1">
      <c r="A91" s="8" t="s">
        <v>6</v>
      </c>
      <c r="B91" s="9" t="s">
        <v>7</v>
      </c>
      <c r="C91" s="9" t="s">
        <v>8</v>
      </c>
      <c r="D91" s="9" t="s">
        <v>9</v>
      </c>
      <c r="E91" s="36" t="s">
        <v>10</v>
      </c>
    </row>
    <row r="92" spans="1:5" ht="12" customHeight="1" thickBot="1">
      <c r="A92" s="37" t="s">
        <v>11</v>
      </c>
      <c r="B92" s="38" t="s">
        <v>173</v>
      </c>
      <c r="C92" s="434">
        <f>SUM(C93:C97)</f>
        <v>29572700</v>
      </c>
      <c r="D92" s="434">
        <v>62327513</v>
      </c>
      <c r="E92" s="434">
        <v>62327513</v>
      </c>
    </row>
    <row r="93" spans="1:5" ht="12" customHeight="1">
      <c r="A93" s="39" t="s">
        <v>13</v>
      </c>
      <c r="B93" s="40" t="s">
        <v>174</v>
      </c>
      <c r="C93" s="435">
        <v>6201600</v>
      </c>
      <c r="D93" s="435">
        <v>23661277</v>
      </c>
      <c r="E93" s="435">
        <v>23661277</v>
      </c>
    </row>
    <row r="94" spans="1:5" ht="12" customHeight="1">
      <c r="A94" s="17" t="s">
        <v>15</v>
      </c>
      <c r="B94" s="41" t="s">
        <v>175</v>
      </c>
      <c r="C94" s="426">
        <v>1147360</v>
      </c>
      <c r="D94" s="426">
        <v>3515708</v>
      </c>
      <c r="E94" s="426">
        <v>3515708</v>
      </c>
    </row>
    <row r="95" spans="1:5" ht="12" customHeight="1">
      <c r="A95" s="17" t="s">
        <v>17</v>
      </c>
      <c r="B95" s="41" t="s">
        <v>176</v>
      </c>
      <c r="C95" s="509">
        <v>15862329</v>
      </c>
      <c r="D95" s="427">
        <v>24810329</v>
      </c>
      <c r="E95" s="427">
        <v>24810329</v>
      </c>
    </row>
    <row r="96" spans="1:5" ht="12" customHeight="1">
      <c r="A96" s="17" t="s">
        <v>19</v>
      </c>
      <c r="B96" s="42" t="s">
        <v>177</v>
      </c>
      <c r="C96" s="427">
        <v>4487011</v>
      </c>
      <c r="D96" s="427">
        <v>4453200</v>
      </c>
      <c r="E96" s="427">
        <v>4453200</v>
      </c>
    </row>
    <row r="97" spans="1:5" ht="12" customHeight="1">
      <c r="A97" s="17" t="s">
        <v>178</v>
      </c>
      <c r="B97" s="43" t="s">
        <v>179</v>
      </c>
      <c r="C97" s="427">
        <v>1874400</v>
      </c>
      <c r="D97" s="427">
        <v>2357830</v>
      </c>
      <c r="E97" s="427">
        <v>2357830</v>
      </c>
    </row>
    <row r="98" spans="1:5" ht="12" customHeight="1">
      <c r="A98" s="17" t="s">
        <v>23</v>
      </c>
      <c r="B98" s="41" t="s">
        <v>180</v>
      </c>
      <c r="C98" s="427"/>
      <c r="D98" s="427"/>
      <c r="E98" s="427"/>
    </row>
    <row r="99" spans="1:5" ht="12" customHeight="1">
      <c r="A99" s="17" t="s">
        <v>181</v>
      </c>
      <c r="B99" s="44" t="s">
        <v>182</v>
      </c>
      <c r="C99" s="427"/>
      <c r="D99" s="427"/>
      <c r="E99" s="427"/>
    </row>
    <row r="100" spans="1:5" ht="12" customHeight="1">
      <c r="A100" s="17" t="s">
        <v>183</v>
      </c>
      <c r="B100" s="45" t="s">
        <v>184</v>
      </c>
      <c r="C100" s="427"/>
      <c r="D100" s="427"/>
      <c r="E100" s="427"/>
    </row>
    <row r="101" spans="1:5" ht="12" customHeight="1">
      <c r="A101" s="17" t="s">
        <v>185</v>
      </c>
      <c r="B101" s="45" t="s">
        <v>186</v>
      </c>
      <c r="C101" s="427"/>
      <c r="D101" s="427"/>
      <c r="E101" s="427"/>
    </row>
    <row r="102" spans="1:5" ht="12" customHeight="1">
      <c r="A102" s="17" t="s">
        <v>187</v>
      </c>
      <c r="B102" s="44" t="s">
        <v>188</v>
      </c>
      <c r="C102" s="427"/>
      <c r="D102" s="427">
        <v>1229169</v>
      </c>
      <c r="E102" s="427">
        <v>1229169</v>
      </c>
    </row>
    <row r="103" spans="1:5" ht="12" customHeight="1">
      <c r="A103" s="17" t="s">
        <v>189</v>
      </c>
      <c r="B103" s="44" t="s">
        <v>190</v>
      </c>
      <c r="C103" s="427"/>
      <c r="D103" s="427"/>
      <c r="E103" s="427"/>
    </row>
    <row r="104" spans="1:5" ht="12" customHeight="1">
      <c r="A104" s="17" t="s">
        <v>191</v>
      </c>
      <c r="B104" s="45" t="s">
        <v>192</v>
      </c>
      <c r="C104" s="427"/>
      <c r="D104" s="427">
        <v>2300000</v>
      </c>
      <c r="E104" s="427">
        <v>2300000</v>
      </c>
    </row>
    <row r="105" spans="1:5" ht="12" customHeight="1">
      <c r="A105" s="46" t="s">
        <v>193</v>
      </c>
      <c r="B105" s="47" t="s">
        <v>194</v>
      </c>
      <c r="C105" s="427"/>
      <c r="D105" s="427"/>
      <c r="E105" s="427"/>
    </row>
    <row r="106" spans="1:5" ht="12" customHeight="1">
      <c r="A106" s="17" t="s">
        <v>195</v>
      </c>
      <c r="B106" s="47" t="s">
        <v>196</v>
      </c>
      <c r="C106" s="427"/>
      <c r="D106" s="427"/>
      <c r="E106" s="427"/>
    </row>
    <row r="107" spans="1:5" ht="12" customHeight="1" thickBot="1">
      <c r="A107" s="48" t="s">
        <v>197</v>
      </c>
      <c r="B107" s="49" t="s">
        <v>198</v>
      </c>
      <c r="C107" s="436">
        <v>0</v>
      </c>
      <c r="D107" s="436"/>
      <c r="E107" s="436"/>
    </row>
    <row r="108" spans="1:5" ht="12" customHeight="1" thickBot="1">
      <c r="A108" s="12" t="s">
        <v>25</v>
      </c>
      <c r="B108" s="50" t="s">
        <v>199</v>
      </c>
      <c r="C108" s="424">
        <v>15775504</v>
      </c>
      <c r="D108" s="424">
        <v>33125411</v>
      </c>
      <c r="E108" s="424">
        <v>33125411</v>
      </c>
    </row>
    <row r="109" spans="1:5" ht="12" customHeight="1">
      <c r="A109" s="15" t="s">
        <v>27</v>
      </c>
      <c r="B109" s="41" t="s">
        <v>200</v>
      </c>
      <c r="C109" s="425">
        <v>5992000</v>
      </c>
      <c r="D109" s="425">
        <v>19212533</v>
      </c>
      <c r="E109" s="425">
        <v>19212533</v>
      </c>
    </row>
    <row r="110" spans="1:5" ht="12" customHeight="1">
      <c r="A110" s="15" t="s">
        <v>29</v>
      </c>
      <c r="B110" s="51" t="s">
        <v>201</v>
      </c>
      <c r="C110" s="425"/>
      <c r="D110" s="425"/>
      <c r="E110" s="425"/>
    </row>
    <row r="111" spans="1:5" ht="15.75">
      <c r="A111" s="15" t="s">
        <v>31</v>
      </c>
      <c r="B111" s="51" t="s">
        <v>202</v>
      </c>
      <c r="C111" s="426">
        <v>9783504</v>
      </c>
      <c r="D111" s="426">
        <v>13912878</v>
      </c>
      <c r="E111" s="426">
        <v>13912878</v>
      </c>
    </row>
    <row r="112" spans="1:5" ht="12" customHeight="1">
      <c r="A112" s="15" t="s">
        <v>33</v>
      </c>
      <c r="B112" s="51" t="s">
        <v>203</v>
      </c>
      <c r="C112" s="437"/>
      <c r="D112" s="437"/>
      <c r="E112" s="437"/>
    </row>
    <row r="113" spans="1:5" ht="12" customHeight="1">
      <c r="A113" s="15" t="s">
        <v>35</v>
      </c>
      <c r="B113" s="22" t="s">
        <v>204</v>
      </c>
      <c r="C113" s="437"/>
      <c r="D113" s="437"/>
      <c r="E113" s="437"/>
    </row>
    <row r="114" spans="1:5" ht="15" customHeight="1">
      <c r="A114" s="15" t="s">
        <v>37</v>
      </c>
      <c r="B114" s="52" t="s">
        <v>205</v>
      </c>
      <c r="C114" s="437"/>
      <c r="D114" s="437"/>
      <c r="E114" s="437"/>
    </row>
    <row r="115" spans="1:5" ht="12.75" customHeight="1">
      <c r="A115" s="15" t="s">
        <v>206</v>
      </c>
      <c r="B115" s="53" t="s">
        <v>207</v>
      </c>
      <c r="C115" s="437"/>
      <c r="D115" s="437"/>
      <c r="E115" s="437"/>
    </row>
    <row r="116" spans="1:5" ht="19.5" customHeight="1">
      <c r="A116" s="15" t="s">
        <v>208</v>
      </c>
      <c r="B116" s="45" t="s">
        <v>186</v>
      </c>
      <c r="C116" s="437"/>
      <c r="D116" s="437"/>
      <c r="E116" s="437"/>
    </row>
    <row r="117" spans="1:5" ht="12" customHeight="1">
      <c r="A117" s="15" t="s">
        <v>209</v>
      </c>
      <c r="B117" s="45" t="s">
        <v>210</v>
      </c>
      <c r="C117" s="437"/>
      <c r="D117" s="437"/>
      <c r="E117" s="437"/>
    </row>
    <row r="118" spans="1:5" ht="12" customHeight="1">
      <c r="A118" s="15" t="s">
        <v>211</v>
      </c>
      <c r="B118" s="45" t="s">
        <v>212</v>
      </c>
      <c r="C118" s="437"/>
      <c r="D118" s="437"/>
      <c r="E118" s="437"/>
    </row>
    <row r="119" spans="1:5" s="54" customFormat="1" ht="18" customHeight="1">
      <c r="A119" s="15" t="s">
        <v>213</v>
      </c>
      <c r="B119" s="45" t="s">
        <v>192</v>
      </c>
      <c r="C119" s="437"/>
      <c r="D119" s="437"/>
      <c r="E119" s="437"/>
    </row>
    <row r="120" spans="1:5" ht="12" customHeight="1">
      <c r="A120" s="15" t="s">
        <v>214</v>
      </c>
      <c r="B120" s="45" t="s">
        <v>215</v>
      </c>
      <c r="C120" s="437"/>
      <c r="D120" s="437"/>
      <c r="E120" s="437"/>
    </row>
    <row r="121" spans="1:5" ht="12" customHeight="1" thickBot="1">
      <c r="A121" s="46" t="s">
        <v>216</v>
      </c>
      <c r="B121" s="45" t="s">
        <v>217</v>
      </c>
      <c r="C121" s="438"/>
      <c r="D121" s="438"/>
      <c r="E121" s="438"/>
    </row>
    <row r="122" spans="1:5" ht="12" customHeight="1" thickBot="1">
      <c r="A122" s="12" t="s">
        <v>39</v>
      </c>
      <c r="B122" s="13" t="s">
        <v>218</v>
      </c>
      <c r="C122" s="424">
        <f>SUM(C123:C124)</f>
        <v>6888504</v>
      </c>
      <c r="D122" s="424">
        <v>22943015</v>
      </c>
      <c r="E122" s="424"/>
    </row>
    <row r="123" spans="1:5" ht="12" customHeight="1">
      <c r="A123" s="15" t="s">
        <v>41</v>
      </c>
      <c r="B123" s="55" t="s">
        <v>219</v>
      </c>
      <c r="C123" s="425">
        <v>6888504</v>
      </c>
      <c r="D123" s="425">
        <v>22943015</v>
      </c>
      <c r="E123" s="425"/>
    </row>
    <row r="124" spans="1:5" ht="12" customHeight="1" thickBot="1">
      <c r="A124" s="19" t="s">
        <v>43</v>
      </c>
      <c r="B124" s="51" t="s">
        <v>220</v>
      </c>
      <c r="C124" s="427"/>
      <c r="D124" s="427"/>
      <c r="E124" s="427"/>
    </row>
    <row r="125" spans="1:5" ht="12" customHeight="1" thickBot="1">
      <c r="A125" s="12" t="s">
        <v>221</v>
      </c>
      <c r="B125" s="13" t="s">
        <v>222</v>
      </c>
      <c r="C125" s="424">
        <f>+C92+C108+C122</f>
        <v>52236708</v>
      </c>
      <c r="D125" s="424">
        <v>118395939</v>
      </c>
      <c r="E125" s="424">
        <v>95452924</v>
      </c>
    </row>
    <row r="126" spans="1:5" ht="12" customHeight="1" thickBot="1">
      <c r="A126" s="12" t="s">
        <v>67</v>
      </c>
      <c r="B126" s="13" t="s">
        <v>223</v>
      </c>
      <c r="C126" s="424">
        <f>+C127+C128+C129</f>
        <v>0</v>
      </c>
      <c r="D126" s="424"/>
      <c r="E126" s="424"/>
    </row>
    <row r="127" spans="1:5" ht="12" customHeight="1">
      <c r="A127" s="15" t="s">
        <v>69</v>
      </c>
      <c r="B127" s="55" t="s">
        <v>224</v>
      </c>
      <c r="C127" s="437"/>
      <c r="D127" s="437"/>
      <c r="E127" s="437"/>
    </row>
    <row r="128" spans="1:5" ht="12" customHeight="1">
      <c r="A128" s="15" t="s">
        <v>71</v>
      </c>
      <c r="B128" s="55" t="s">
        <v>225</v>
      </c>
      <c r="C128" s="437"/>
      <c r="D128" s="437"/>
      <c r="E128" s="437"/>
    </row>
    <row r="129" spans="1:5" ht="12" customHeight="1" thickBot="1">
      <c r="A129" s="46" t="s">
        <v>73</v>
      </c>
      <c r="B129" s="56" t="s">
        <v>226</v>
      </c>
      <c r="C129" s="437"/>
      <c r="D129" s="437"/>
      <c r="E129" s="437"/>
    </row>
    <row r="130" spans="1:5" ht="12" customHeight="1" thickBot="1">
      <c r="A130" s="12" t="s">
        <v>89</v>
      </c>
      <c r="B130" s="13" t="s">
        <v>227</v>
      </c>
      <c r="C130" s="424">
        <f>+C131+C132+C133+C134</f>
        <v>0</v>
      </c>
      <c r="D130" s="424"/>
      <c r="E130" s="424"/>
    </row>
    <row r="131" spans="1:5" ht="12" customHeight="1">
      <c r="A131" s="15" t="s">
        <v>91</v>
      </c>
      <c r="B131" s="55" t="s">
        <v>228</v>
      </c>
      <c r="C131" s="437"/>
      <c r="D131" s="437"/>
      <c r="E131" s="437"/>
    </row>
    <row r="132" spans="1:5" ht="12" customHeight="1">
      <c r="A132" s="15" t="s">
        <v>93</v>
      </c>
      <c r="B132" s="55" t="s">
        <v>229</v>
      </c>
      <c r="C132" s="437"/>
      <c r="D132" s="437"/>
      <c r="E132" s="437"/>
    </row>
    <row r="133" spans="1:5" ht="12" customHeight="1">
      <c r="A133" s="15" t="s">
        <v>95</v>
      </c>
      <c r="B133" s="55" t="s">
        <v>230</v>
      </c>
      <c r="C133" s="437"/>
      <c r="D133" s="437"/>
      <c r="E133" s="437"/>
    </row>
    <row r="134" spans="1:5" ht="12" customHeight="1" thickBot="1">
      <c r="A134" s="46" t="s">
        <v>97</v>
      </c>
      <c r="B134" s="56" t="s">
        <v>231</v>
      </c>
      <c r="C134" s="438"/>
      <c r="D134" s="438"/>
      <c r="E134" s="438"/>
    </row>
    <row r="135" spans="1:5" ht="12" customHeight="1" thickBot="1">
      <c r="A135" s="12" t="s">
        <v>232</v>
      </c>
      <c r="B135" s="13" t="s">
        <v>233</v>
      </c>
      <c r="C135" s="428">
        <f>+C136+C137+C139+C140</f>
        <v>892716</v>
      </c>
      <c r="D135" s="428">
        <v>6015242</v>
      </c>
      <c r="E135" s="428">
        <v>6015242</v>
      </c>
    </row>
    <row r="136" spans="1:5" ht="12" customHeight="1">
      <c r="A136" s="15" t="s">
        <v>103</v>
      </c>
      <c r="B136" s="55" t="s">
        <v>234</v>
      </c>
      <c r="C136" s="521"/>
      <c r="D136" s="521"/>
      <c r="E136" s="521"/>
    </row>
    <row r="137" spans="1:5" ht="12" customHeight="1">
      <c r="A137" s="15" t="s">
        <v>105</v>
      </c>
      <c r="B137" s="55" t="s">
        <v>235</v>
      </c>
      <c r="C137" s="444">
        <v>892716</v>
      </c>
      <c r="D137" s="444">
        <v>892716</v>
      </c>
      <c r="E137" s="444">
        <v>892716</v>
      </c>
    </row>
    <row r="138" spans="1:5" ht="12" customHeight="1">
      <c r="A138" s="15" t="s">
        <v>107</v>
      </c>
      <c r="B138" s="55" t="s">
        <v>236</v>
      </c>
      <c r="C138" s="444"/>
      <c r="D138" s="444">
        <v>0</v>
      </c>
      <c r="E138" s="444"/>
    </row>
    <row r="139" spans="1:5" ht="12" customHeight="1" thickBot="1">
      <c r="A139" s="46" t="s">
        <v>109</v>
      </c>
      <c r="B139" s="56" t="s">
        <v>237</v>
      </c>
      <c r="C139" s="527"/>
      <c r="D139" s="527">
        <v>5122526</v>
      </c>
      <c r="E139" s="528">
        <v>5122526</v>
      </c>
    </row>
    <row r="140" spans="1:9" ht="15" customHeight="1" thickBot="1">
      <c r="A140" s="12" t="s">
        <v>111</v>
      </c>
      <c r="B140" s="13" t="s">
        <v>238</v>
      </c>
      <c r="C140" s="521"/>
      <c r="D140" s="522"/>
      <c r="E140" s="522"/>
      <c r="F140" s="57"/>
      <c r="G140" s="58"/>
      <c r="H140" s="58"/>
      <c r="I140" s="58"/>
    </row>
    <row r="141" spans="1:5" s="14" customFormat="1" ht="12.75" customHeight="1">
      <c r="A141" s="15" t="s">
        <v>113</v>
      </c>
      <c r="B141" s="55" t="s">
        <v>239</v>
      </c>
      <c r="C141" s="515"/>
      <c r="D141" s="516"/>
      <c r="E141" s="425"/>
    </row>
    <row r="142" spans="1:5" ht="12.75" customHeight="1">
      <c r="A142" s="15" t="s">
        <v>115</v>
      </c>
      <c r="B142" s="55" t="s">
        <v>240</v>
      </c>
      <c r="C142" s="446"/>
      <c r="D142" s="444"/>
      <c r="E142" s="426"/>
    </row>
    <row r="143" spans="1:5" ht="12.75" customHeight="1">
      <c r="A143" s="15" t="s">
        <v>117</v>
      </c>
      <c r="B143" s="55" t="s">
        <v>241</v>
      </c>
      <c r="C143" s="446"/>
      <c r="D143" s="444"/>
      <c r="E143" s="426"/>
    </row>
    <row r="144" spans="1:5" ht="12.75" customHeight="1" thickBot="1">
      <c r="A144" s="15" t="s">
        <v>119</v>
      </c>
      <c r="B144" s="55" t="s">
        <v>242</v>
      </c>
      <c r="C144" s="446"/>
      <c r="D144" s="444"/>
      <c r="E144" s="426"/>
    </row>
    <row r="145" spans="1:5" ht="16.5" thickBot="1">
      <c r="A145" s="12" t="s">
        <v>121</v>
      </c>
      <c r="B145" s="13" t="s">
        <v>243</v>
      </c>
      <c r="C145" s="512">
        <v>892716</v>
      </c>
      <c r="D145" s="513">
        <v>6015242</v>
      </c>
      <c r="E145" s="514">
        <v>6015242</v>
      </c>
    </row>
    <row r="146" spans="1:5" ht="16.5" thickBot="1">
      <c r="A146" s="59" t="s">
        <v>244</v>
      </c>
      <c r="B146" s="60" t="s">
        <v>245</v>
      </c>
      <c r="C146" s="511">
        <f>+C126+C130+C135+C141</f>
        <v>892716</v>
      </c>
      <c r="D146" s="443">
        <v>124411181</v>
      </c>
      <c r="E146" s="443">
        <v>101468166</v>
      </c>
    </row>
    <row r="148" spans="1:5" ht="18.75" customHeight="1">
      <c r="A148" s="678" t="s">
        <v>246</v>
      </c>
      <c r="B148" s="678"/>
      <c r="C148" s="678"/>
      <c r="D148" s="678"/>
      <c r="E148" s="678"/>
    </row>
    <row r="149" spans="1:5" ht="13.5" customHeight="1">
      <c r="A149" s="61"/>
      <c r="B149" s="61"/>
      <c r="C149" s="3"/>
      <c r="E149" s="5"/>
    </row>
    <row r="150" spans="1:5" ht="21">
      <c r="A150" s="12">
        <v>1</v>
      </c>
      <c r="B150" s="50" t="s">
        <v>247</v>
      </c>
      <c r="C150" s="424">
        <v>-12292388</v>
      </c>
      <c r="D150" s="424">
        <v>-15149936</v>
      </c>
      <c r="E150" s="424">
        <v>11302275</v>
      </c>
    </row>
    <row r="151" spans="1:5" ht="24.75" customHeight="1">
      <c r="A151" s="12" t="s">
        <v>25</v>
      </c>
      <c r="B151" s="50" t="s">
        <v>248</v>
      </c>
      <c r="C151" s="424">
        <v>12292388</v>
      </c>
      <c r="D151" s="424">
        <v>15149836</v>
      </c>
      <c r="E151" s="424">
        <v>11640740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" customFormat="1" ht="12.75" customHeight="1">
      <c r="C161" s="2"/>
      <c r="D161" s="2"/>
      <c r="E161" s="2"/>
    </row>
  </sheetData>
  <sheetProtection selectLockedCells="1" selectUnlockedCells="1"/>
  <mergeCells count="9">
    <mergeCell ref="A148:E148"/>
    <mergeCell ref="A87:E87"/>
    <mergeCell ref="A89:A90"/>
    <mergeCell ref="B89:B90"/>
    <mergeCell ref="C89:E89"/>
    <mergeCell ref="A1:E1"/>
    <mergeCell ref="A3:A4"/>
    <mergeCell ref="B3:B4"/>
    <mergeCell ref="C3:E3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1" r:id="rId1"/>
  <headerFooter alignWithMargins="0">
    <oddHeader xml:space="preserve">&amp;C&amp;"Times New Roman CE,Félkövér"&amp;12Felpéc Önkormányzat
2016. ÉVI ZÁRSZÁMADÁS
KÖTELEZŐ FELADATAINAK MÉRLEGE </oddHeader>
  </headerFooter>
  <rowBreaks count="1" manualBreakCount="1">
    <brk id="8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27"/>
  <sheetViews>
    <sheetView view="pageBreakPreview" zoomScaleSheetLayoutView="100" zoomScalePageLayoutView="0" workbookViewId="0" topLeftCell="A10">
      <selection activeCell="L17" sqref="L17"/>
    </sheetView>
  </sheetViews>
  <sheetFormatPr defaultColWidth="9.00390625" defaultRowHeight="12.75"/>
  <cols>
    <col min="1" max="1" width="28.875" style="0" customWidth="1"/>
    <col min="2" max="2" width="19.125" style="0" customWidth="1"/>
    <col min="3" max="3" width="18.375" style="0" customWidth="1"/>
  </cols>
  <sheetData>
    <row r="1" spans="1:3" s="368" customFormat="1" ht="13.5" customHeight="1">
      <c r="A1" s="740" t="s">
        <v>668</v>
      </c>
      <c r="B1" s="740"/>
      <c r="C1" s="740"/>
    </row>
    <row r="2" spans="1:2" s="368" customFormat="1" ht="15.75">
      <c r="A2" s="403"/>
      <c r="B2"/>
    </row>
    <row r="3" spans="1:3" s="368" customFormat="1" ht="15.75">
      <c r="A3" s="405"/>
      <c r="B3"/>
      <c r="C3" s="404" t="s">
        <v>660</v>
      </c>
    </row>
    <row r="4" spans="1:3" s="368" customFormat="1" ht="16.5" customHeight="1" thickBot="1">
      <c r="A4" s="743" t="s">
        <v>661</v>
      </c>
      <c r="B4" s="743"/>
      <c r="C4" s="743"/>
    </row>
    <row r="5" spans="1:3" s="368" customFormat="1" ht="17.25" thickBot="1" thickTop="1">
      <c r="A5" s="406" t="s">
        <v>6</v>
      </c>
      <c r="B5" s="407" t="s">
        <v>8</v>
      </c>
      <c r="C5" s="407" t="s">
        <v>9</v>
      </c>
    </row>
    <row r="6" spans="1:3" s="368" customFormat="1" ht="46.5" customHeight="1" thickBot="1" thickTop="1">
      <c r="A6" s="408" t="s">
        <v>269</v>
      </c>
      <c r="B6" s="409" t="s">
        <v>734</v>
      </c>
      <c r="C6" s="410" t="s">
        <v>368</v>
      </c>
    </row>
    <row r="7" spans="1:3" s="368" customFormat="1" ht="13.5" thickBot="1">
      <c r="A7" s="411" t="s">
        <v>662</v>
      </c>
      <c r="B7" s="412">
        <v>4805004</v>
      </c>
      <c r="C7" s="412">
        <v>4805004</v>
      </c>
    </row>
    <row r="8" spans="1:3" s="368" customFormat="1" ht="13.5" thickBot="1">
      <c r="A8" s="413" t="s">
        <v>735</v>
      </c>
      <c r="B8" s="414">
        <v>26102478</v>
      </c>
      <c r="C8" s="414">
        <v>26102478</v>
      </c>
    </row>
    <row r="9" spans="1:3" s="368" customFormat="1" ht="13.5" thickTop="1">
      <c r="A9" s="422" t="s">
        <v>669</v>
      </c>
      <c r="B9" s="420">
        <v>18621468</v>
      </c>
      <c r="C9" s="420">
        <v>18621468</v>
      </c>
    </row>
    <row r="10" spans="1:3" s="368" customFormat="1" ht="14.25" thickBot="1">
      <c r="A10" s="415" t="s">
        <v>368</v>
      </c>
      <c r="B10" s="416">
        <v>49528950</v>
      </c>
      <c r="C10" s="416">
        <v>49528950</v>
      </c>
    </row>
    <row r="11" spans="1:3" s="368" customFormat="1" ht="16.5" thickTop="1">
      <c r="A11" s="417"/>
      <c r="B11"/>
      <c r="C11"/>
    </row>
    <row r="12" spans="1:3" s="368" customFormat="1" ht="15.75">
      <c r="A12" s="417"/>
      <c r="B12"/>
      <c r="C12"/>
    </row>
    <row r="13" spans="1:3" s="368" customFormat="1" ht="15.75">
      <c r="A13" s="417"/>
      <c r="B13"/>
      <c r="C13"/>
    </row>
    <row r="14" spans="1:3" s="368" customFormat="1" ht="16.5" customHeight="1" thickBot="1">
      <c r="A14" s="744" t="s">
        <v>663</v>
      </c>
      <c r="B14" s="744"/>
      <c r="C14" s="744"/>
    </row>
    <row r="15" spans="1:3" s="368" customFormat="1" ht="17.25" thickBot="1" thickTop="1">
      <c r="A15" s="406" t="s">
        <v>6</v>
      </c>
      <c r="B15" s="407" t="s">
        <v>8</v>
      </c>
      <c r="C15" s="407" t="s">
        <v>9</v>
      </c>
    </row>
    <row r="16" spans="1:3" s="368" customFormat="1" ht="63" customHeight="1" thickBot="1" thickTop="1">
      <c r="A16" s="408" t="s">
        <v>269</v>
      </c>
      <c r="B16" s="409" t="s">
        <v>664</v>
      </c>
      <c r="C16" s="410" t="s">
        <v>368</v>
      </c>
    </row>
    <row r="17" spans="1:3" ht="13.5" thickBot="1">
      <c r="A17" s="411" t="s">
        <v>274</v>
      </c>
      <c r="B17" s="412">
        <v>21353658</v>
      </c>
      <c r="C17" s="412">
        <v>21353658</v>
      </c>
    </row>
    <row r="18" spans="1:3" ht="26.25" thickBot="1">
      <c r="A18" s="411" t="s">
        <v>665</v>
      </c>
      <c r="B18" s="412">
        <v>2859732</v>
      </c>
      <c r="C18" s="412">
        <v>2859732</v>
      </c>
    </row>
    <row r="19" spans="1:3" ht="13.5" thickBot="1">
      <c r="A19" s="411" t="s">
        <v>666</v>
      </c>
      <c r="B19" s="412">
        <v>12496254</v>
      </c>
      <c r="C19" s="412">
        <v>12496254</v>
      </c>
    </row>
    <row r="20" spans="1:3" ht="12.75">
      <c r="A20" s="422" t="s">
        <v>736</v>
      </c>
      <c r="B20" s="420">
        <v>313277</v>
      </c>
      <c r="C20" s="420"/>
    </row>
    <row r="21" spans="1:3" ht="12.75">
      <c r="A21" s="418" t="s">
        <v>667</v>
      </c>
      <c r="B21" s="419">
        <v>16600411</v>
      </c>
      <c r="C21" s="419">
        <v>16600411</v>
      </c>
    </row>
    <row r="22" spans="1:3" ht="12.75">
      <c r="A22" s="506" t="s">
        <v>677</v>
      </c>
      <c r="B22" s="420">
        <v>3542748</v>
      </c>
      <c r="C22" s="420">
        <v>3542748</v>
      </c>
    </row>
    <row r="23" spans="1:3" ht="13.5" thickBot="1">
      <c r="A23" s="507" t="s">
        <v>678</v>
      </c>
      <c r="B23" s="414">
        <v>13057663</v>
      </c>
      <c r="C23" s="414">
        <v>13057663</v>
      </c>
    </row>
    <row r="24" spans="1:3" ht="26.25" thickTop="1">
      <c r="A24" s="423" t="s">
        <v>670</v>
      </c>
      <c r="B24" s="420"/>
      <c r="C24" s="420"/>
    </row>
    <row r="25" spans="1:3" ht="14.25" thickBot="1">
      <c r="A25" s="415" t="s">
        <v>368</v>
      </c>
      <c r="B25" s="416">
        <v>53623332</v>
      </c>
      <c r="C25" s="416">
        <v>53310055</v>
      </c>
    </row>
    <row r="26" ht="16.5" thickTop="1">
      <c r="A26" s="417"/>
    </row>
    <row r="27" spans="1:3" ht="13.5" customHeight="1">
      <c r="A27" s="742"/>
      <c r="B27" s="742"/>
      <c r="C27" s="742"/>
    </row>
  </sheetData>
  <sheetProtection selectLockedCells="1" selectUnlockedCells="1"/>
  <mergeCells count="4">
    <mergeCell ref="A27:C27"/>
    <mergeCell ref="A1:C1"/>
    <mergeCell ref="A4:C4"/>
    <mergeCell ref="A14:C14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>&amp;R&amp;"Times New Roman CE,Félkövér dőlt"&amp;11 13. melléklet a 3/2017.(V.24.)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5"/>
  <sheetViews>
    <sheetView view="pageBreakPreview" zoomScale="60" zoomScalePageLayoutView="0" workbookViewId="0" topLeftCell="A1">
      <selection activeCell="B6" sqref="B6"/>
    </sheetView>
  </sheetViews>
  <sheetFormatPr defaultColWidth="9.00390625" defaultRowHeight="12.75"/>
  <cols>
    <col min="1" max="1" width="14.125" style="0" customWidth="1"/>
    <col min="2" max="2" width="47.625" style="0" customWidth="1"/>
    <col min="3" max="3" width="10.875" style="0" customWidth="1"/>
    <col min="4" max="4" width="10.00390625" style="0" customWidth="1"/>
    <col min="5" max="5" width="9.875" style="0" customWidth="1"/>
  </cols>
  <sheetData>
    <row r="1" spans="1:5" ht="13.5" thickBot="1">
      <c r="A1" s="745" t="s">
        <v>780</v>
      </c>
      <c r="B1" s="746"/>
      <c r="C1" s="746"/>
      <c r="D1" s="746"/>
      <c r="E1" s="746"/>
    </row>
    <row r="2" spans="1:5" ht="31.5" customHeight="1">
      <c r="A2" s="584" t="s">
        <v>737</v>
      </c>
      <c r="B2" s="585" t="s">
        <v>738</v>
      </c>
      <c r="C2" s="586"/>
      <c r="D2" s="647"/>
      <c r="E2" s="587"/>
    </row>
    <row r="3" spans="1:5" ht="25.5" customHeight="1" thickBot="1">
      <c r="A3" s="588" t="s">
        <v>739</v>
      </c>
      <c r="B3" s="589" t="s">
        <v>740</v>
      </c>
      <c r="C3" s="590"/>
      <c r="D3" s="648"/>
      <c r="E3" s="591"/>
    </row>
    <row r="4" spans="1:5" ht="14.25" thickBot="1">
      <c r="A4" s="184"/>
      <c r="B4" s="184"/>
      <c r="C4" s="592" t="s">
        <v>364</v>
      </c>
      <c r="D4" s="593" t="s">
        <v>365</v>
      </c>
      <c r="E4" s="593" t="s">
        <v>5</v>
      </c>
    </row>
    <row r="5" spans="1:5" ht="24.75" thickBot="1">
      <c r="A5" s="594" t="s">
        <v>395</v>
      </c>
      <c r="B5" s="595" t="s">
        <v>396</v>
      </c>
      <c r="C5" s="596" t="s">
        <v>741</v>
      </c>
      <c r="D5" s="596" t="s">
        <v>741</v>
      </c>
      <c r="E5" s="596"/>
    </row>
    <row r="6" spans="1:5" ht="13.5" thickBot="1">
      <c r="A6" s="597" t="s">
        <v>6</v>
      </c>
      <c r="B6" s="598" t="s">
        <v>7</v>
      </c>
      <c r="C6" s="599" t="s">
        <v>8</v>
      </c>
      <c r="D6" s="598" t="s">
        <v>9</v>
      </c>
      <c r="E6" s="598" t="s">
        <v>10</v>
      </c>
    </row>
    <row r="7" spans="1:5" ht="13.5" thickBot="1">
      <c r="A7" s="600"/>
      <c r="B7" s="600" t="s">
        <v>267</v>
      </c>
      <c r="C7" s="601"/>
      <c r="D7" s="602"/>
      <c r="E7" s="602"/>
    </row>
    <row r="8" spans="1:5" ht="13.5" thickBot="1">
      <c r="A8" s="597" t="s">
        <v>11</v>
      </c>
      <c r="B8" s="603" t="s">
        <v>742</v>
      </c>
      <c r="C8" s="488"/>
      <c r="D8" s="604">
        <v>58419</v>
      </c>
      <c r="E8" s="604">
        <v>58419</v>
      </c>
    </row>
    <row r="9" spans="1:5" ht="12.75">
      <c r="A9" s="605" t="s">
        <v>13</v>
      </c>
      <c r="B9" s="556" t="s">
        <v>70</v>
      </c>
      <c r="C9" s="484"/>
      <c r="D9" s="606"/>
      <c r="E9" s="606"/>
    </row>
    <row r="10" spans="1:5" ht="12.75">
      <c r="A10" s="607" t="s">
        <v>15</v>
      </c>
      <c r="B10" s="518" t="s">
        <v>72</v>
      </c>
      <c r="C10" s="467"/>
      <c r="D10" s="608"/>
      <c r="E10" s="608"/>
    </row>
    <row r="11" spans="1:5" ht="12.75">
      <c r="A11" s="607" t="s">
        <v>17</v>
      </c>
      <c r="B11" s="518" t="s">
        <v>74</v>
      </c>
      <c r="C11" s="467"/>
      <c r="D11" s="608"/>
      <c r="E11" s="608"/>
    </row>
    <row r="12" spans="1:5" ht="12.75">
      <c r="A12" s="607" t="s">
        <v>19</v>
      </c>
      <c r="B12" s="518" t="s">
        <v>76</v>
      </c>
      <c r="C12" s="467"/>
      <c r="D12" s="608"/>
      <c r="E12" s="608"/>
    </row>
    <row r="13" spans="1:5" ht="12.75">
      <c r="A13" s="607" t="s">
        <v>21</v>
      </c>
      <c r="B13" s="518" t="s">
        <v>78</v>
      </c>
      <c r="C13" s="467"/>
      <c r="D13" s="609">
        <v>58408</v>
      </c>
      <c r="E13" s="609">
        <v>58408</v>
      </c>
    </row>
    <row r="14" spans="1:5" ht="12.75">
      <c r="A14" s="607" t="s">
        <v>23</v>
      </c>
      <c r="B14" s="518" t="s">
        <v>743</v>
      </c>
      <c r="C14" s="467"/>
      <c r="D14" s="608"/>
      <c r="E14" s="608"/>
    </row>
    <row r="15" spans="1:5" ht="12.75">
      <c r="A15" s="607" t="s">
        <v>181</v>
      </c>
      <c r="B15" s="610" t="s">
        <v>744</v>
      </c>
      <c r="C15" s="467"/>
      <c r="D15" s="611"/>
      <c r="E15" s="611"/>
    </row>
    <row r="16" spans="1:5" ht="12.75">
      <c r="A16" s="607" t="s">
        <v>183</v>
      </c>
      <c r="B16" s="518" t="s">
        <v>84</v>
      </c>
      <c r="C16" s="612"/>
      <c r="D16" s="608">
        <v>9</v>
      </c>
      <c r="E16" s="608">
        <v>9</v>
      </c>
    </row>
    <row r="17" spans="1:5" ht="12.75">
      <c r="A17" s="607" t="s">
        <v>185</v>
      </c>
      <c r="B17" s="518" t="s">
        <v>86</v>
      </c>
      <c r="C17" s="467"/>
      <c r="D17" s="608"/>
      <c r="E17" s="608"/>
    </row>
    <row r="18" spans="1:5" ht="13.5" thickBot="1">
      <c r="A18" s="607" t="s">
        <v>187</v>
      </c>
      <c r="B18" s="610" t="s">
        <v>88</v>
      </c>
      <c r="C18" s="613"/>
      <c r="D18" s="611"/>
      <c r="E18" s="611"/>
    </row>
    <row r="19" spans="1:5" ht="21.75" thickBot="1">
      <c r="A19" s="597" t="s">
        <v>25</v>
      </c>
      <c r="B19" s="603" t="s">
        <v>745</v>
      </c>
      <c r="C19" s="488"/>
      <c r="D19" s="614"/>
      <c r="E19" s="614"/>
    </row>
    <row r="20" spans="1:5" ht="12.75">
      <c r="A20" s="607" t="s">
        <v>27</v>
      </c>
      <c r="B20" s="530" t="s">
        <v>28</v>
      </c>
      <c r="C20" s="467"/>
      <c r="D20" s="615"/>
      <c r="E20" s="615"/>
    </row>
    <row r="21" spans="1:5" ht="22.5">
      <c r="A21" s="607" t="s">
        <v>29</v>
      </c>
      <c r="B21" s="518" t="s">
        <v>746</v>
      </c>
      <c r="C21" s="467"/>
      <c r="D21" s="608"/>
      <c r="E21" s="608"/>
    </row>
    <row r="22" spans="1:5" ht="22.5">
      <c r="A22" s="607" t="s">
        <v>31</v>
      </c>
      <c r="B22" s="518" t="s">
        <v>747</v>
      </c>
      <c r="C22" s="467"/>
      <c r="D22" s="608"/>
      <c r="E22" s="608"/>
    </row>
    <row r="23" spans="1:5" ht="13.5" thickBot="1">
      <c r="A23" s="607" t="s">
        <v>33</v>
      </c>
      <c r="B23" s="518" t="s">
        <v>748</v>
      </c>
      <c r="C23" s="467"/>
      <c r="D23" s="608"/>
      <c r="E23" s="608"/>
    </row>
    <row r="24" spans="1:5" ht="13.5" thickBot="1">
      <c r="A24" s="616" t="s">
        <v>39</v>
      </c>
      <c r="B24" s="617" t="s">
        <v>278</v>
      </c>
      <c r="C24" s="618"/>
      <c r="D24" s="619"/>
      <c r="E24" s="619"/>
    </row>
    <row r="25" spans="1:5" ht="21.75" thickBot="1">
      <c r="A25" s="616" t="s">
        <v>221</v>
      </c>
      <c r="B25" s="617" t="s">
        <v>749</v>
      </c>
      <c r="C25" s="488"/>
      <c r="D25" s="619"/>
      <c r="E25" s="619"/>
    </row>
    <row r="26" spans="1:5" ht="22.5">
      <c r="A26" s="620" t="s">
        <v>55</v>
      </c>
      <c r="B26" s="621" t="s">
        <v>746</v>
      </c>
      <c r="C26" s="622"/>
      <c r="D26" s="623"/>
      <c r="E26" s="623"/>
    </row>
    <row r="27" spans="1:5" ht="22.5">
      <c r="A27" s="620" t="s">
        <v>61</v>
      </c>
      <c r="B27" s="624" t="s">
        <v>750</v>
      </c>
      <c r="C27" s="625"/>
      <c r="D27" s="626"/>
      <c r="E27" s="626"/>
    </row>
    <row r="28" spans="1:5" ht="13.5" thickBot="1">
      <c r="A28" s="607" t="s">
        <v>63</v>
      </c>
      <c r="B28" s="627" t="s">
        <v>751</v>
      </c>
      <c r="C28" s="493"/>
      <c r="D28" s="628"/>
      <c r="E28" s="628"/>
    </row>
    <row r="29" spans="1:5" ht="13.5" thickBot="1">
      <c r="A29" s="616" t="s">
        <v>67</v>
      </c>
      <c r="B29" s="617" t="s">
        <v>752</v>
      </c>
      <c r="C29" s="488"/>
      <c r="D29" s="619"/>
      <c r="E29" s="619"/>
    </row>
    <row r="30" spans="1:5" ht="12.75">
      <c r="A30" s="620" t="s">
        <v>69</v>
      </c>
      <c r="B30" s="621" t="s">
        <v>92</v>
      </c>
      <c r="C30" s="622"/>
      <c r="D30" s="623"/>
      <c r="E30" s="623"/>
    </row>
    <row r="31" spans="1:5" ht="12.75">
      <c r="A31" s="620" t="s">
        <v>71</v>
      </c>
      <c r="B31" s="624" t="s">
        <v>94</v>
      </c>
      <c r="C31" s="625"/>
      <c r="D31" s="626"/>
      <c r="E31" s="626"/>
    </row>
    <row r="32" spans="1:5" ht="13.5" thickBot="1">
      <c r="A32" s="607" t="s">
        <v>73</v>
      </c>
      <c r="B32" s="629" t="s">
        <v>96</v>
      </c>
      <c r="C32" s="493"/>
      <c r="D32" s="630"/>
      <c r="E32" s="630"/>
    </row>
    <row r="33" spans="1:5" ht="13.5" thickBot="1">
      <c r="A33" s="616" t="s">
        <v>89</v>
      </c>
      <c r="B33" s="617" t="s">
        <v>279</v>
      </c>
      <c r="C33" s="618"/>
      <c r="D33" s="619"/>
      <c r="E33" s="619"/>
    </row>
    <row r="34" spans="1:5" ht="13.5" thickBot="1">
      <c r="A34" s="616" t="s">
        <v>232</v>
      </c>
      <c r="B34" s="617" t="s">
        <v>753</v>
      </c>
      <c r="C34" s="631"/>
      <c r="D34" s="619"/>
      <c r="E34" s="619"/>
    </row>
    <row r="35" spans="1:5" ht="13.5" thickBot="1">
      <c r="A35" s="597" t="s">
        <v>111</v>
      </c>
      <c r="B35" s="617" t="s">
        <v>754</v>
      </c>
      <c r="C35" s="632"/>
      <c r="D35" s="633">
        <v>58419</v>
      </c>
      <c r="E35" s="633">
        <v>58419</v>
      </c>
    </row>
    <row r="36" spans="1:5" ht="13.5" thickBot="1">
      <c r="A36" s="634" t="s">
        <v>121</v>
      </c>
      <c r="B36" s="617" t="s">
        <v>755</v>
      </c>
      <c r="C36" s="632"/>
      <c r="D36" s="633">
        <v>5122526</v>
      </c>
      <c r="E36" s="633">
        <v>5122526</v>
      </c>
    </row>
    <row r="37" spans="1:5" ht="12.75">
      <c r="A37" s="620" t="s">
        <v>756</v>
      </c>
      <c r="B37" s="621" t="s">
        <v>334</v>
      </c>
      <c r="C37" s="622"/>
      <c r="D37" s="623"/>
      <c r="E37" s="623"/>
    </row>
    <row r="38" spans="1:5" ht="12.75">
      <c r="A38" s="620" t="s">
        <v>757</v>
      </c>
      <c r="B38" s="624" t="s">
        <v>758</v>
      </c>
      <c r="C38" s="625"/>
      <c r="D38" s="626"/>
      <c r="E38" s="626"/>
    </row>
    <row r="39" spans="1:5" ht="23.25" thickBot="1">
      <c r="A39" s="607" t="s">
        <v>759</v>
      </c>
      <c r="B39" s="629" t="s">
        <v>760</v>
      </c>
      <c r="C39" s="493"/>
      <c r="D39" s="635">
        <v>5122526</v>
      </c>
      <c r="E39" s="635">
        <v>5122526</v>
      </c>
    </row>
    <row r="40" spans="1:5" ht="13.5" thickBot="1">
      <c r="A40" s="634" t="s">
        <v>244</v>
      </c>
      <c r="B40" s="636" t="s">
        <v>761</v>
      </c>
      <c r="C40" s="637"/>
      <c r="D40" s="638">
        <v>5180945</v>
      </c>
      <c r="E40" s="638">
        <v>5180945</v>
      </c>
    </row>
    <row r="41" spans="1:5" ht="12" customHeight="1" thickBot="1">
      <c r="A41" s="209"/>
      <c r="B41" s="210"/>
      <c r="C41" s="211"/>
      <c r="D41" s="211"/>
      <c r="E41" s="639"/>
    </row>
    <row r="42" spans="1:5" ht="13.5" hidden="1" thickBot="1">
      <c r="A42" s="212"/>
      <c r="B42" s="213"/>
      <c r="C42" s="214"/>
      <c r="D42" s="214"/>
      <c r="E42" s="640"/>
    </row>
    <row r="43" spans="1:5" ht="14.25" thickBot="1">
      <c r="A43" s="641"/>
      <c r="B43" s="642" t="s">
        <v>268</v>
      </c>
      <c r="C43" s="592" t="s">
        <v>364</v>
      </c>
      <c r="D43" s="593" t="s">
        <v>365</v>
      </c>
      <c r="E43" s="593" t="s">
        <v>5</v>
      </c>
    </row>
    <row r="44" spans="1:5" ht="13.5" thickBot="1">
      <c r="A44" s="616" t="s">
        <v>11</v>
      </c>
      <c r="B44" s="649" t="s">
        <v>762</v>
      </c>
      <c r="C44" s="600"/>
      <c r="D44" s="650"/>
      <c r="E44" s="650"/>
    </row>
    <row r="45" spans="1:5" ht="12.75">
      <c r="A45" s="607" t="s">
        <v>13</v>
      </c>
      <c r="B45" s="530" t="s">
        <v>174</v>
      </c>
      <c r="C45" s="622"/>
      <c r="D45" s="643">
        <v>2948625</v>
      </c>
      <c r="E45" s="643">
        <v>2948625</v>
      </c>
    </row>
    <row r="46" spans="1:5" ht="22.5">
      <c r="A46" s="607" t="s">
        <v>15</v>
      </c>
      <c r="B46" s="518" t="s">
        <v>175</v>
      </c>
      <c r="C46" s="492"/>
      <c r="D46" s="609">
        <v>798407</v>
      </c>
      <c r="E46" s="609">
        <v>798407</v>
      </c>
    </row>
    <row r="47" spans="1:5" ht="12.75">
      <c r="A47" s="607" t="s">
        <v>17</v>
      </c>
      <c r="B47" s="518" t="s">
        <v>176</v>
      </c>
      <c r="C47" s="492"/>
      <c r="D47" s="609">
        <v>1318881</v>
      </c>
      <c r="E47" s="609">
        <v>1318881</v>
      </c>
    </row>
    <row r="48" spans="1:5" ht="12.75">
      <c r="A48" s="607" t="s">
        <v>19</v>
      </c>
      <c r="B48" s="518" t="s">
        <v>177</v>
      </c>
      <c r="C48" s="492"/>
      <c r="D48" s="608"/>
      <c r="E48" s="608"/>
    </row>
    <row r="49" spans="1:5" ht="13.5" thickBot="1">
      <c r="A49" s="607" t="s">
        <v>21</v>
      </c>
      <c r="B49" s="518" t="s">
        <v>179</v>
      </c>
      <c r="C49" s="492"/>
      <c r="D49" s="608"/>
      <c r="E49" s="608"/>
    </row>
    <row r="50" spans="1:5" ht="13.5" thickBot="1">
      <c r="A50" s="616" t="s">
        <v>25</v>
      </c>
      <c r="B50" s="617" t="s">
        <v>763</v>
      </c>
      <c r="C50" s="488"/>
      <c r="D50" s="633">
        <v>115032</v>
      </c>
      <c r="E50" s="633"/>
    </row>
    <row r="51" spans="1:5" ht="12.75">
      <c r="A51" s="607" t="s">
        <v>27</v>
      </c>
      <c r="B51" s="530" t="s">
        <v>200</v>
      </c>
      <c r="C51" s="622"/>
      <c r="D51" s="643">
        <v>115032</v>
      </c>
      <c r="E51" s="643"/>
    </row>
    <row r="52" spans="1:5" ht="12.75">
      <c r="A52" s="607" t="s">
        <v>29</v>
      </c>
      <c r="B52" s="518" t="s">
        <v>202</v>
      </c>
      <c r="C52" s="492"/>
      <c r="D52" s="608"/>
      <c r="E52" s="608"/>
    </row>
    <row r="53" spans="1:5" ht="12.75">
      <c r="A53" s="607" t="s">
        <v>31</v>
      </c>
      <c r="B53" s="518" t="s">
        <v>764</v>
      </c>
      <c r="C53" s="492"/>
      <c r="D53" s="608"/>
      <c r="E53" s="608"/>
    </row>
    <row r="54" spans="1:5" ht="23.25" thickBot="1">
      <c r="A54" s="607" t="s">
        <v>33</v>
      </c>
      <c r="B54" s="518" t="s">
        <v>765</v>
      </c>
      <c r="C54" s="492"/>
      <c r="D54" s="608"/>
      <c r="E54" s="608"/>
    </row>
    <row r="55" spans="1:5" ht="13.5" thickBot="1">
      <c r="A55" s="616" t="s">
        <v>39</v>
      </c>
      <c r="B55" s="644" t="s">
        <v>766</v>
      </c>
      <c r="C55" s="645"/>
      <c r="D55" s="646">
        <v>5180945</v>
      </c>
      <c r="E55" s="646">
        <v>5065913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zoomScalePageLayoutView="0" workbookViewId="0" topLeftCell="A1">
      <selection activeCell="C91" sqref="C91:E145"/>
    </sheetView>
  </sheetViews>
  <sheetFormatPr defaultColWidth="9.375" defaultRowHeight="12.75"/>
  <cols>
    <col min="1" max="1" width="9.00390625" style="1" customWidth="1"/>
    <col min="2" max="2" width="64.875" style="1" customWidth="1"/>
    <col min="3" max="3" width="26.00390625" style="1" customWidth="1"/>
    <col min="4" max="5" width="17.375" style="2" customWidth="1"/>
    <col min="6" max="16384" width="9.375" style="3" customWidth="1"/>
  </cols>
  <sheetData>
    <row r="1" spans="1:5" ht="15.75" customHeight="1">
      <c r="A1" s="672" t="s">
        <v>0</v>
      </c>
      <c r="B1" s="672"/>
      <c r="C1" s="672"/>
      <c r="D1" s="672"/>
      <c r="E1" s="672"/>
    </row>
    <row r="2" spans="1:5" ht="15.75" customHeight="1">
      <c r="A2" s="4"/>
      <c r="B2" s="4"/>
      <c r="C2" s="4"/>
      <c r="D2" s="5"/>
      <c r="E2" s="5"/>
    </row>
    <row r="3" spans="1:5" ht="15.75" customHeight="1">
      <c r="A3" s="673" t="s">
        <v>1</v>
      </c>
      <c r="B3" s="674" t="s">
        <v>2</v>
      </c>
      <c r="C3" s="674" t="s">
        <v>3</v>
      </c>
      <c r="D3" s="675" t="s">
        <v>682</v>
      </c>
      <c r="E3" s="675"/>
    </row>
    <row r="4" spans="1:5" ht="37.5" customHeight="1">
      <c r="A4" s="673"/>
      <c r="B4" s="674"/>
      <c r="C4" s="674"/>
      <c r="D4" s="6" t="s">
        <v>4</v>
      </c>
      <c r="E4" s="7" t="s">
        <v>5</v>
      </c>
    </row>
    <row r="5" spans="1:5" s="11" customFormat="1" ht="12" customHeight="1">
      <c r="A5" s="8" t="s">
        <v>6</v>
      </c>
      <c r="B5" s="9" t="s">
        <v>7</v>
      </c>
      <c r="C5" s="9" t="s">
        <v>8</v>
      </c>
      <c r="D5" s="9" t="s">
        <v>10</v>
      </c>
      <c r="E5" s="36" t="s">
        <v>249</v>
      </c>
    </row>
    <row r="6" spans="1:5" s="14" customFormat="1" ht="12" customHeight="1">
      <c r="A6" s="12" t="s">
        <v>11</v>
      </c>
      <c r="B6" s="62" t="s">
        <v>12</v>
      </c>
      <c r="C6" s="424">
        <v>22317920</v>
      </c>
      <c r="D6" s="424">
        <v>30866344</v>
      </c>
      <c r="E6" s="424">
        <v>30866344</v>
      </c>
    </row>
    <row r="7" spans="1:5" s="14" customFormat="1" ht="12" customHeight="1">
      <c r="A7" s="15" t="s">
        <v>13</v>
      </c>
      <c r="B7" s="63" t="s">
        <v>14</v>
      </c>
      <c r="C7" s="425">
        <v>16257309</v>
      </c>
      <c r="D7" s="425">
        <v>16257309</v>
      </c>
      <c r="E7" s="425">
        <v>16257309</v>
      </c>
    </row>
    <row r="8" spans="1:5" s="14" customFormat="1" ht="12" customHeight="1">
      <c r="A8" s="17" t="s">
        <v>15</v>
      </c>
      <c r="B8" s="64" t="s">
        <v>16</v>
      </c>
      <c r="C8" s="426"/>
      <c r="D8" s="426">
        <v>5727767</v>
      </c>
      <c r="E8" s="426">
        <v>5727767</v>
      </c>
    </row>
    <row r="9" spans="1:5" s="14" customFormat="1" ht="12" customHeight="1">
      <c r="A9" s="17" t="s">
        <v>17</v>
      </c>
      <c r="B9" s="64" t="s">
        <v>18</v>
      </c>
      <c r="C9" s="426">
        <v>4860611</v>
      </c>
      <c r="D9" s="426">
        <v>6436668</v>
      </c>
      <c r="E9" s="426">
        <v>6436668</v>
      </c>
    </row>
    <row r="10" spans="1:5" s="14" customFormat="1" ht="12" customHeight="1">
      <c r="A10" s="17" t="s">
        <v>19</v>
      </c>
      <c r="B10" s="64" t="s">
        <v>20</v>
      </c>
      <c r="C10" s="426">
        <v>1200000</v>
      </c>
      <c r="D10" s="426">
        <v>1200000</v>
      </c>
      <c r="E10" s="426">
        <v>1200000</v>
      </c>
    </row>
    <row r="11" spans="1:5" s="14" customFormat="1" ht="12" customHeight="1">
      <c r="A11" s="17" t="s">
        <v>21</v>
      </c>
      <c r="B11" s="64" t="s">
        <v>22</v>
      </c>
      <c r="C11" s="426"/>
      <c r="D11" s="426">
        <v>1244600</v>
      </c>
      <c r="E11" s="426">
        <v>1244600</v>
      </c>
    </row>
    <row r="12" spans="1:5" s="14" customFormat="1" ht="12" customHeight="1">
      <c r="A12" s="19" t="s">
        <v>23</v>
      </c>
      <c r="B12" s="65" t="s">
        <v>24</v>
      </c>
      <c r="C12" s="426"/>
      <c r="D12" s="426"/>
      <c r="E12" s="426"/>
    </row>
    <row r="13" spans="1:5" s="14" customFormat="1" ht="12" customHeight="1">
      <c r="A13" s="12" t="s">
        <v>25</v>
      </c>
      <c r="B13" s="66" t="s">
        <v>26</v>
      </c>
      <c r="C13" s="424">
        <v>1734400</v>
      </c>
      <c r="D13" s="424">
        <v>27721237</v>
      </c>
      <c r="E13" s="424">
        <v>27721237</v>
      </c>
    </row>
    <row r="14" spans="1:5" s="14" customFormat="1" ht="12" customHeight="1">
      <c r="A14" s="15" t="s">
        <v>27</v>
      </c>
      <c r="B14" s="63" t="s">
        <v>28</v>
      </c>
      <c r="C14" s="425"/>
      <c r="D14" s="425"/>
      <c r="E14" s="425"/>
    </row>
    <row r="15" spans="1:5" s="14" customFormat="1" ht="12" customHeight="1">
      <c r="A15" s="17" t="s">
        <v>29</v>
      </c>
      <c r="B15" s="64" t="s">
        <v>30</v>
      </c>
      <c r="C15" s="426"/>
      <c r="D15" s="426"/>
      <c r="E15" s="426"/>
    </row>
    <row r="16" spans="1:5" s="14" customFormat="1" ht="12" customHeight="1">
      <c r="A16" s="17" t="s">
        <v>31</v>
      </c>
      <c r="B16" s="64" t="s">
        <v>32</v>
      </c>
      <c r="C16" s="426"/>
      <c r="D16" s="426"/>
      <c r="E16" s="426"/>
    </row>
    <row r="17" spans="1:5" s="14" customFormat="1" ht="12" customHeight="1">
      <c r="A17" s="17" t="s">
        <v>33</v>
      </c>
      <c r="B17" s="64" t="s">
        <v>34</v>
      </c>
      <c r="C17" s="426"/>
      <c r="D17" s="426"/>
      <c r="E17" s="426"/>
    </row>
    <row r="18" spans="1:5" s="14" customFormat="1" ht="12" customHeight="1">
      <c r="A18" s="17" t="s">
        <v>35</v>
      </c>
      <c r="B18" s="64" t="s">
        <v>36</v>
      </c>
      <c r="C18" s="426">
        <v>1734400</v>
      </c>
      <c r="D18" s="426">
        <v>27721237</v>
      </c>
      <c r="E18" s="426">
        <v>27721237</v>
      </c>
    </row>
    <row r="19" spans="1:5" s="14" customFormat="1" ht="12" customHeight="1">
      <c r="A19" s="19" t="s">
        <v>37</v>
      </c>
      <c r="B19" s="65" t="s">
        <v>38</v>
      </c>
      <c r="C19" s="427"/>
      <c r="D19" s="427"/>
      <c r="E19" s="427"/>
    </row>
    <row r="20" spans="1:5" s="14" customFormat="1" ht="12" customHeight="1">
      <c r="A20" s="12" t="s">
        <v>39</v>
      </c>
      <c r="B20" s="62" t="s">
        <v>40</v>
      </c>
      <c r="C20" s="424"/>
      <c r="D20" s="424">
        <v>28621095</v>
      </c>
      <c r="E20" s="424">
        <v>28621095</v>
      </c>
    </row>
    <row r="21" spans="1:5" s="14" customFormat="1" ht="12" customHeight="1">
      <c r="A21" s="15" t="s">
        <v>41</v>
      </c>
      <c r="B21" s="63" t="s">
        <v>42</v>
      </c>
      <c r="C21" s="425"/>
      <c r="D21" s="425">
        <v>9999627</v>
      </c>
      <c r="E21" s="425">
        <v>9999627</v>
      </c>
    </row>
    <row r="22" spans="1:5" s="14" customFormat="1" ht="12" customHeight="1">
      <c r="A22" s="17" t="s">
        <v>43</v>
      </c>
      <c r="B22" s="64" t="s">
        <v>44</v>
      </c>
      <c r="C22" s="426"/>
      <c r="D22" s="426"/>
      <c r="E22" s="426"/>
    </row>
    <row r="23" spans="1:5" s="14" customFormat="1" ht="12" customHeight="1">
      <c r="A23" s="17" t="s">
        <v>45</v>
      </c>
      <c r="B23" s="64" t="s">
        <v>46</v>
      </c>
      <c r="C23" s="426"/>
      <c r="D23" s="426"/>
      <c r="E23" s="426"/>
    </row>
    <row r="24" spans="1:5" s="14" customFormat="1" ht="12" customHeight="1">
      <c r="A24" s="17" t="s">
        <v>47</v>
      </c>
      <c r="B24" s="64" t="s">
        <v>48</v>
      </c>
      <c r="C24" s="426"/>
      <c r="D24" s="426"/>
      <c r="E24" s="426"/>
    </row>
    <row r="25" spans="1:5" s="14" customFormat="1" ht="12" customHeight="1">
      <c r="A25" s="17" t="s">
        <v>49</v>
      </c>
      <c r="B25" s="64" t="s">
        <v>50</v>
      </c>
      <c r="C25" s="426"/>
      <c r="D25" s="426">
        <v>18621468</v>
      </c>
      <c r="E25" s="426">
        <v>18621468</v>
      </c>
    </row>
    <row r="26" spans="1:5" s="14" customFormat="1" ht="12" customHeight="1">
      <c r="A26" s="19" t="s">
        <v>51</v>
      </c>
      <c r="B26" s="65" t="s">
        <v>52</v>
      </c>
      <c r="C26" s="427"/>
      <c r="D26" s="427"/>
      <c r="E26" s="427"/>
    </row>
    <row r="27" spans="1:5" s="14" customFormat="1" ht="12" customHeight="1">
      <c r="A27" s="12" t="s">
        <v>53</v>
      </c>
      <c r="B27" s="62" t="s">
        <v>54</v>
      </c>
      <c r="C27" s="428">
        <v>10000000</v>
      </c>
      <c r="D27" s="428">
        <v>11330827</v>
      </c>
      <c r="E27" s="428">
        <v>11330827</v>
      </c>
    </row>
    <row r="28" spans="1:5" s="14" customFormat="1" ht="12" customHeight="1">
      <c r="A28" s="15" t="s">
        <v>55</v>
      </c>
      <c r="B28" s="63" t="s">
        <v>56</v>
      </c>
      <c r="C28" s="429">
        <v>8000000</v>
      </c>
      <c r="D28" s="429">
        <v>9355595</v>
      </c>
      <c r="E28" s="429">
        <v>9355595</v>
      </c>
    </row>
    <row r="29" spans="1:5" s="14" customFormat="1" ht="12" customHeight="1">
      <c r="A29" s="17" t="s">
        <v>57</v>
      </c>
      <c r="B29" s="64" t="s">
        <v>58</v>
      </c>
      <c r="C29" s="426"/>
      <c r="D29" s="426"/>
      <c r="E29" s="426"/>
    </row>
    <row r="30" spans="1:5" s="14" customFormat="1" ht="12" customHeight="1">
      <c r="A30" s="17" t="s">
        <v>59</v>
      </c>
      <c r="B30" s="64" t="s">
        <v>60</v>
      </c>
      <c r="C30" s="426">
        <v>8000000</v>
      </c>
      <c r="D30" s="426">
        <v>9355595</v>
      </c>
      <c r="E30" s="426">
        <v>9355595</v>
      </c>
    </row>
    <row r="31" spans="1:5" s="14" customFormat="1" ht="12" customHeight="1">
      <c r="A31" s="17" t="s">
        <v>61</v>
      </c>
      <c r="B31" s="64" t="s">
        <v>62</v>
      </c>
      <c r="C31" s="426">
        <v>1900000</v>
      </c>
      <c r="D31" s="426">
        <v>1950228</v>
      </c>
      <c r="E31" s="426">
        <v>1950228</v>
      </c>
    </row>
    <row r="32" spans="1:5" s="14" customFormat="1" ht="12" customHeight="1">
      <c r="A32" s="17" t="s">
        <v>63</v>
      </c>
      <c r="B32" s="64" t="s">
        <v>64</v>
      </c>
      <c r="C32" s="426"/>
      <c r="D32" s="426"/>
      <c r="E32" s="426"/>
    </row>
    <row r="33" spans="1:5" s="14" customFormat="1" ht="12" customHeight="1">
      <c r="A33" s="19" t="s">
        <v>65</v>
      </c>
      <c r="B33" s="65" t="s">
        <v>66</v>
      </c>
      <c r="C33" s="427">
        <v>100000</v>
      </c>
      <c r="D33" s="427">
        <v>25004</v>
      </c>
      <c r="E33" s="427">
        <v>25004</v>
      </c>
    </row>
    <row r="34" spans="1:5" s="14" customFormat="1" ht="12" customHeight="1">
      <c r="A34" s="12" t="s">
        <v>67</v>
      </c>
      <c r="B34" s="62" t="s">
        <v>68</v>
      </c>
      <c r="C34" s="424">
        <v>7514400</v>
      </c>
      <c r="D34" s="424">
        <v>7978109</v>
      </c>
      <c r="E34" s="424">
        <v>7978109</v>
      </c>
    </row>
    <row r="35" spans="1:5" s="14" customFormat="1" ht="12" customHeight="1">
      <c r="A35" s="15" t="s">
        <v>69</v>
      </c>
      <c r="B35" s="63" t="s">
        <v>70</v>
      </c>
      <c r="C35" s="425">
        <v>5000000</v>
      </c>
      <c r="D35" s="425">
        <v>4805004</v>
      </c>
      <c r="E35" s="425">
        <v>4805004</v>
      </c>
    </row>
    <row r="36" spans="1:5" s="14" customFormat="1" ht="12" customHeight="1">
      <c r="A36" s="17" t="s">
        <v>71</v>
      </c>
      <c r="B36" s="64" t="s">
        <v>72</v>
      </c>
      <c r="C36" s="426"/>
      <c r="D36" s="426"/>
      <c r="E36" s="426"/>
    </row>
    <row r="37" spans="1:5" s="14" customFormat="1" ht="12" customHeight="1">
      <c r="A37" s="17" t="s">
        <v>73</v>
      </c>
      <c r="B37" s="64" t="s">
        <v>74</v>
      </c>
      <c r="C37" s="426">
        <v>220000</v>
      </c>
      <c r="D37" s="426">
        <v>0</v>
      </c>
      <c r="E37" s="426">
        <v>0</v>
      </c>
    </row>
    <row r="38" spans="1:5" s="14" customFormat="1" ht="12" customHeight="1">
      <c r="A38" s="17" t="s">
        <v>75</v>
      </c>
      <c r="B38" s="64" t="s">
        <v>76</v>
      </c>
      <c r="C38" s="426">
        <v>510000</v>
      </c>
      <c r="D38" s="426">
        <v>522129</v>
      </c>
      <c r="E38" s="426">
        <v>522129</v>
      </c>
    </row>
    <row r="39" spans="1:5" s="14" customFormat="1" ht="12" customHeight="1">
      <c r="A39" s="17" t="s">
        <v>77</v>
      </c>
      <c r="B39" s="64" t="s">
        <v>78</v>
      </c>
      <c r="C39" s="426"/>
      <c r="D39" s="426"/>
      <c r="E39" s="426"/>
    </row>
    <row r="40" spans="1:5" s="14" customFormat="1" ht="12" customHeight="1">
      <c r="A40" s="17" t="s">
        <v>79</v>
      </c>
      <c r="B40" s="64" t="s">
        <v>80</v>
      </c>
      <c r="C40" s="426"/>
      <c r="D40" s="426"/>
      <c r="E40" s="426"/>
    </row>
    <row r="41" spans="1:5" s="14" customFormat="1" ht="12" customHeight="1">
      <c r="A41" s="17" t="s">
        <v>81</v>
      </c>
      <c r="B41" s="64" t="s">
        <v>82</v>
      </c>
      <c r="C41" s="426"/>
      <c r="D41" s="426"/>
      <c r="E41" s="426"/>
    </row>
    <row r="42" spans="1:5" s="14" customFormat="1" ht="12" customHeight="1">
      <c r="A42" s="17" t="s">
        <v>83</v>
      </c>
      <c r="B42" s="64" t="s">
        <v>84</v>
      </c>
      <c r="C42" s="426">
        <v>50000</v>
      </c>
      <c r="D42" s="426">
        <v>1157</v>
      </c>
      <c r="E42" s="426">
        <v>1157</v>
      </c>
    </row>
    <row r="43" spans="1:5" s="14" customFormat="1" ht="12" customHeight="1">
      <c r="A43" s="17" t="s">
        <v>85</v>
      </c>
      <c r="B43" s="64" t="s">
        <v>86</v>
      </c>
      <c r="C43" s="430">
        <v>14400</v>
      </c>
      <c r="D43" s="430">
        <v>0</v>
      </c>
      <c r="E43" s="430">
        <v>0</v>
      </c>
    </row>
    <row r="44" spans="1:5" s="14" customFormat="1" ht="12" customHeight="1">
      <c r="A44" s="19" t="s">
        <v>87</v>
      </c>
      <c r="B44" s="65" t="s">
        <v>88</v>
      </c>
      <c r="C44" s="431">
        <v>1720000</v>
      </c>
      <c r="D44" s="431">
        <v>2649819</v>
      </c>
      <c r="E44" s="431">
        <v>2649819</v>
      </c>
    </row>
    <row r="45" spans="1:5" s="14" customFormat="1" ht="12" customHeight="1">
      <c r="A45" s="12" t="s">
        <v>89</v>
      </c>
      <c r="B45" s="62" t="s">
        <v>90</v>
      </c>
      <c r="C45" s="424"/>
      <c r="D45" s="424"/>
      <c r="E45" s="424"/>
    </row>
    <row r="46" spans="1:5" s="14" customFormat="1" ht="12" customHeight="1">
      <c r="A46" s="15" t="s">
        <v>91</v>
      </c>
      <c r="B46" s="63" t="s">
        <v>92</v>
      </c>
      <c r="C46" s="432"/>
      <c r="D46" s="432"/>
      <c r="E46" s="432"/>
    </row>
    <row r="47" spans="1:5" s="14" customFormat="1" ht="12" customHeight="1">
      <c r="A47" s="17" t="s">
        <v>93</v>
      </c>
      <c r="B47" s="64" t="s">
        <v>94</v>
      </c>
      <c r="C47" s="430"/>
      <c r="D47" s="430"/>
      <c r="E47" s="430"/>
    </row>
    <row r="48" spans="1:5" s="14" customFormat="1" ht="12" customHeight="1">
      <c r="A48" s="17" t="s">
        <v>95</v>
      </c>
      <c r="B48" s="64" t="s">
        <v>96</v>
      </c>
      <c r="C48" s="430"/>
      <c r="D48" s="430"/>
      <c r="E48" s="430"/>
    </row>
    <row r="49" spans="1:5" s="14" customFormat="1" ht="12" customHeight="1">
      <c r="A49" s="17" t="s">
        <v>97</v>
      </c>
      <c r="B49" s="64" t="s">
        <v>98</v>
      </c>
      <c r="C49" s="430"/>
      <c r="D49" s="430"/>
      <c r="E49" s="430"/>
    </row>
    <row r="50" spans="1:5" s="14" customFormat="1" ht="12" customHeight="1">
      <c r="A50" s="19" t="s">
        <v>99</v>
      </c>
      <c r="B50" s="65" t="s">
        <v>100</v>
      </c>
      <c r="C50" s="431"/>
      <c r="D50" s="431"/>
      <c r="E50" s="431"/>
    </row>
    <row r="51" spans="1:5" s="14" customFormat="1" ht="12.75">
      <c r="A51" s="12" t="s">
        <v>101</v>
      </c>
      <c r="B51" s="62" t="s">
        <v>102</v>
      </c>
      <c r="C51" s="424">
        <v>112000</v>
      </c>
      <c r="D51" s="424">
        <v>237587</v>
      </c>
      <c r="E51" s="424">
        <v>237587</v>
      </c>
    </row>
    <row r="52" spans="1:5" s="14" customFormat="1" ht="12.75">
      <c r="A52" s="15" t="s">
        <v>103</v>
      </c>
      <c r="B52" s="63" t="s">
        <v>104</v>
      </c>
      <c r="C52" s="425"/>
      <c r="D52" s="425"/>
      <c r="E52" s="425"/>
    </row>
    <row r="53" spans="1:5" s="14" customFormat="1" ht="14.25" customHeight="1">
      <c r="A53" s="17" t="s">
        <v>105</v>
      </c>
      <c r="B53" s="64" t="s">
        <v>250</v>
      </c>
      <c r="C53" s="426"/>
      <c r="D53" s="426"/>
      <c r="E53" s="426"/>
    </row>
    <row r="54" spans="1:5" s="14" customFormat="1" ht="12.75">
      <c r="A54" s="17" t="s">
        <v>107</v>
      </c>
      <c r="B54" s="64" t="s">
        <v>108</v>
      </c>
      <c r="C54" s="426">
        <v>112000</v>
      </c>
      <c r="D54" s="426">
        <v>237587</v>
      </c>
      <c r="E54" s="426">
        <v>237587</v>
      </c>
    </row>
    <row r="55" spans="1:5" s="14" customFormat="1" ht="12.75">
      <c r="A55" s="19" t="s">
        <v>109</v>
      </c>
      <c r="B55" s="65" t="s">
        <v>110</v>
      </c>
      <c r="C55" s="427"/>
      <c r="D55" s="427"/>
      <c r="E55" s="427"/>
    </row>
    <row r="56" spans="1:5" s="14" customFormat="1" ht="12.75">
      <c r="A56" s="12" t="s">
        <v>111</v>
      </c>
      <c r="B56" s="66" t="s">
        <v>112</v>
      </c>
      <c r="C56" s="424"/>
      <c r="D56" s="424"/>
      <c r="E56" s="424"/>
    </row>
    <row r="57" spans="1:5" s="14" customFormat="1" ht="12.75">
      <c r="A57" s="17" t="s">
        <v>113</v>
      </c>
      <c r="B57" s="63" t="s">
        <v>114</v>
      </c>
      <c r="C57" s="430"/>
      <c r="D57" s="430"/>
      <c r="E57" s="430"/>
    </row>
    <row r="58" spans="1:5" s="14" customFormat="1" ht="12.75" customHeight="1">
      <c r="A58" s="17" t="s">
        <v>115</v>
      </c>
      <c r="B58" s="64" t="s">
        <v>251</v>
      </c>
      <c r="C58" s="430"/>
      <c r="D58" s="430"/>
      <c r="E58" s="430"/>
    </row>
    <row r="59" spans="1:5" s="14" customFormat="1" ht="12.75">
      <c r="A59" s="17" t="s">
        <v>117</v>
      </c>
      <c r="B59" s="64" t="s">
        <v>118</v>
      </c>
      <c r="C59" s="430"/>
      <c r="D59" s="430"/>
      <c r="E59" s="430"/>
    </row>
    <row r="60" spans="1:5" s="14" customFormat="1" ht="12.75">
      <c r="A60" s="17" t="s">
        <v>119</v>
      </c>
      <c r="B60" s="65" t="s">
        <v>120</v>
      </c>
      <c r="C60" s="430"/>
      <c r="D60" s="430"/>
      <c r="E60" s="430"/>
    </row>
    <row r="61" spans="1:5" s="14" customFormat="1" ht="12.75">
      <c r="A61" s="12" t="s">
        <v>121</v>
      </c>
      <c r="B61" s="62" t="s">
        <v>122</v>
      </c>
      <c r="C61" s="428">
        <v>39944320</v>
      </c>
      <c r="D61" s="428">
        <v>106755199</v>
      </c>
      <c r="E61" s="428">
        <v>106755199</v>
      </c>
    </row>
    <row r="62" spans="1:5" s="14" customFormat="1" ht="12.75">
      <c r="A62" s="23" t="s">
        <v>123</v>
      </c>
      <c r="B62" s="66" t="s">
        <v>252</v>
      </c>
      <c r="C62" s="424"/>
      <c r="D62" s="424"/>
      <c r="E62" s="424"/>
    </row>
    <row r="63" spans="1:5" s="14" customFormat="1" ht="12.75">
      <c r="A63" s="17" t="s">
        <v>125</v>
      </c>
      <c r="B63" s="63" t="s">
        <v>126</v>
      </c>
      <c r="C63" s="430"/>
      <c r="D63" s="430"/>
      <c r="E63" s="430"/>
    </row>
    <row r="64" spans="1:5" s="14" customFormat="1" ht="12.75">
      <c r="A64" s="17" t="s">
        <v>127</v>
      </c>
      <c r="B64" s="64" t="s">
        <v>128</v>
      </c>
      <c r="C64" s="430"/>
      <c r="D64" s="430"/>
      <c r="E64" s="430"/>
    </row>
    <row r="65" spans="1:5" s="14" customFormat="1" ht="12.75">
      <c r="A65" s="17" t="s">
        <v>129</v>
      </c>
      <c r="B65" s="24" t="s">
        <v>130</v>
      </c>
      <c r="C65" s="430"/>
      <c r="D65" s="430"/>
      <c r="E65" s="430"/>
    </row>
    <row r="66" spans="1:5" s="14" customFormat="1" ht="12.75">
      <c r="A66" s="23" t="s">
        <v>131</v>
      </c>
      <c r="B66" s="66" t="s">
        <v>132</v>
      </c>
      <c r="C66" s="424"/>
      <c r="D66" s="424"/>
      <c r="E66" s="424"/>
    </row>
    <row r="67" spans="1:5" s="14" customFormat="1" ht="12.75">
      <c r="A67" s="17" t="s">
        <v>133</v>
      </c>
      <c r="B67" s="63" t="s">
        <v>134</v>
      </c>
      <c r="C67" s="430"/>
      <c r="D67" s="430"/>
      <c r="E67" s="430"/>
    </row>
    <row r="68" spans="1:5" s="14" customFormat="1" ht="12.75">
      <c r="A68" s="17" t="s">
        <v>135</v>
      </c>
      <c r="B68" s="64" t="s">
        <v>136</v>
      </c>
      <c r="C68" s="430"/>
      <c r="D68" s="430"/>
      <c r="E68" s="430"/>
    </row>
    <row r="69" spans="1:5" s="14" customFormat="1" ht="12" customHeight="1">
      <c r="A69" s="17" t="s">
        <v>137</v>
      </c>
      <c r="B69" s="64" t="s">
        <v>138</v>
      </c>
      <c r="C69" s="430"/>
      <c r="D69" s="430"/>
      <c r="E69" s="430"/>
    </row>
    <row r="70" spans="1:5" s="14" customFormat="1" ht="12" customHeight="1">
      <c r="A70" s="17" t="s">
        <v>139</v>
      </c>
      <c r="B70" s="65" t="s">
        <v>140</v>
      </c>
      <c r="C70" s="430"/>
      <c r="D70" s="430"/>
      <c r="E70" s="430"/>
    </row>
    <row r="71" spans="1:5" s="14" customFormat="1" ht="12" customHeight="1">
      <c r="A71" s="23" t="s">
        <v>141</v>
      </c>
      <c r="B71" s="66" t="s">
        <v>142</v>
      </c>
      <c r="C71" s="424">
        <v>13185104</v>
      </c>
      <c r="D71" s="424">
        <v>16042552</v>
      </c>
      <c r="E71" s="424">
        <v>16042552</v>
      </c>
    </row>
    <row r="72" spans="1:5" s="14" customFormat="1" ht="12" customHeight="1">
      <c r="A72" s="17" t="s">
        <v>143</v>
      </c>
      <c r="B72" s="63" t="s">
        <v>144</v>
      </c>
      <c r="C72" s="430">
        <v>13185104</v>
      </c>
      <c r="D72" s="430">
        <v>16042552</v>
      </c>
      <c r="E72" s="430">
        <v>16042552</v>
      </c>
    </row>
    <row r="73" spans="1:5" s="14" customFormat="1" ht="12" customHeight="1">
      <c r="A73" s="17" t="s">
        <v>145</v>
      </c>
      <c r="B73" s="65" t="s">
        <v>146</v>
      </c>
      <c r="C73" s="430"/>
      <c r="D73" s="430"/>
      <c r="E73" s="430"/>
    </row>
    <row r="74" spans="1:5" s="14" customFormat="1" ht="12" customHeight="1">
      <c r="A74" s="23" t="s">
        <v>147</v>
      </c>
      <c r="B74" s="66" t="s">
        <v>148</v>
      </c>
      <c r="C74" s="424"/>
      <c r="D74" s="424">
        <v>1613430</v>
      </c>
      <c r="E74" s="424">
        <v>1613430</v>
      </c>
    </row>
    <row r="75" spans="1:5" s="14" customFormat="1" ht="12" customHeight="1">
      <c r="A75" s="17" t="s">
        <v>149</v>
      </c>
      <c r="B75" s="63" t="s">
        <v>150</v>
      </c>
      <c r="C75" s="430"/>
      <c r="D75" s="430">
        <v>1613430</v>
      </c>
      <c r="E75" s="430">
        <v>1613430</v>
      </c>
    </row>
    <row r="76" spans="1:5" s="14" customFormat="1" ht="12" customHeight="1">
      <c r="A76" s="17" t="s">
        <v>151</v>
      </c>
      <c r="B76" s="64" t="s">
        <v>152</v>
      </c>
      <c r="C76" s="430"/>
      <c r="D76" s="430"/>
      <c r="E76" s="430"/>
    </row>
    <row r="77" spans="1:5" s="14" customFormat="1" ht="12" customHeight="1">
      <c r="A77" s="17" t="s">
        <v>153</v>
      </c>
      <c r="B77" s="65" t="s">
        <v>154</v>
      </c>
      <c r="C77" s="430"/>
      <c r="D77" s="430"/>
      <c r="E77" s="430"/>
    </row>
    <row r="78" spans="1:5" s="14" customFormat="1" ht="12" customHeight="1">
      <c r="A78" s="23" t="s">
        <v>155</v>
      </c>
      <c r="B78" s="66" t="s">
        <v>156</v>
      </c>
      <c r="C78" s="424"/>
      <c r="D78" s="424"/>
      <c r="E78" s="424"/>
    </row>
    <row r="79" spans="1:5" s="14" customFormat="1" ht="12" customHeight="1">
      <c r="A79" s="67" t="s">
        <v>157</v>
      </c>
      <c r="B79" s="63" t="s">
        <v>158</v>
      </c>
      <c r="C79" s="430"/>
      <c r="D79" s="430"/>
      <c r="E79" s="430"/>
    </row>
    <row r="80" spans="1:5" s="14" customFormat="1" ht="12" customHeight="1">
      <c r="A80" s="68" t="s">
        <v>159</v>
      </c>
      <c r="B80" s="64" t="s">
        <v>160</v>
      </c>
      <c r="C80" s="430"/>
      <c r="D80" s="430"/>
      <c r="E80" s="430"/>
    </row>
    <row r="81" spans="1:5" s="14" customFormat="1" ht="12" customHeight="1">
      <c r="A81" s="68" t="s">
        <v>161</v>
      </c>
      <c r="B81" s="64" t="s">
        <v>162</v>
      </c>
      <c r="C81" s="430"/>
      <c r="D81" s="430"/>
      <c r="E81" s="430"/>
    </row>
    <row r="82" spans="1:5" s="14" customFormat="1" ht="12" customHeight="1">
      <c r="A82" s="27" t="s">
        <v>163</v>
      </c>
      <c r="B82" s="65" t="s">
        <v>164</v>
      </c>
      <c r="C82" s="430"/>
      <c r="D82" s="430"/>
      <c r="E82" s="430"/>
    </row>
    <row r="83" spans="1:5" s="14" customFormat="1" ht="12" customHeight="1">
      <c r="A83" s="23" t="s">
        <v>165</v>
      </c>
      <c r="B83" s="66" t="s">
        <v>166</v>
      </c>
      <c r="C83" s="433"/>
      <c r="D83" s="433"/>
      <c r="E83" s="433"/>
    </row>
    <row r="84" spans="1:5" s="14" customFormat="1" ht="13.5" customHeight="1">
      <c r="A84" s="23" t="s">
        <v>167</v>
      </c>
      <c r="B84" s="28" t="s">
        <v>168</v>
      </c>
      <c r="C84" s="428">
        <v>13185104</v>
      </c>
      <c r="D84" s="428">
        <v>17655982</v>
      </c>
      <c r="E84" s="428">
        <v>17655982</v>
      </c>
    </row>
    <row r="85" spans="1:5" s="14" customFormat="1" ht="12" customHeight="1">
      <c r="A85" s="29" t="s">
        <v>169</v>
      </c>
      <c r="B85" s="30" t="s">
        <v>170</v>
      </c>
      <c r="C85" s="428">
        <v>53129424</v>
      </c>
      <c r="D85" s="428">
        <v>124411181</v>
      </c>
      <c r="E85" s="428">
        <v>124411181</v>
      </c>
    </row>
    <row r="86" spans="1:5" ht="16.5" customHeight="1">
      <c r="A86" s="672" t="s">
        <v>171</v>
      </c>
      <c r="B86" s="672"/>
      <c r="C86" s="672"/>
      <c r="D86" s="672"/>
      <c r="E86" s="672"/>
    </row>
    <row r="87" spans="1:5" s="35" customFormat="1" ht="16.5" customHeight="1">
      <c r="A87" s="33"/>
      <c r="B87" s="33"/>
      <c r="C87" s="33"/>
      <c r="D87" s="34"/>
      <c r="E87" s="34"/>
    </row>
    <row r="88" spans="1:5" s="35" customFormat="1" ht="16.5" customHeight="1">
      <c r="A88" s="673" t="s">
        <v>1</v>
      </c>
      <c r="B88" s="674" t="s">
        <v>172</v>
      </c>
      <c r="C88" s="674" t="str">
        <f>+C3</f>
        <v>Eredeti előirányzat</v>
      </c>
      <c r="D88" s="675" t="s">
        <v>682</v>
      </c>
      <c r="E88" s="675"/>
    </row>
    <row r="89" spans="1:5" ht="37.5" customHeight="1">
      <c r="A89" s="673"/>
      <c r="B89" s="674"/>
      <c r="C89" s="674"/>
      <c r="D89" s="6" t="s">
        <v>4</v>
      </c>
      <c r="E89" s="7" t="s">
        <v>5</v>
      </c>
    </row>
    <row r="90" spans="1:5" s="11" customFormat="1" ht="12" customHeight="1" thickBot="1">
      <c r="A90" s="8" t="s">
        <v>6</v>
      </c>
      <c r="B90" s="9" t="s">
        <v>7</v>
      </c>
      <c r="C90" s="9" t="s">
        <v>8</v>
      </c>
      <c r="D90" s="9" t="s">
        <v>10</v>
      </c>
      <c r="E90" s="10" t="s">
        <v>249</v>
      </c>
    </row>
    <row r="91" spans="1:5" ht="12" customHeight="1" thickBot="1">
      <c r="A91" s="37" t="s">
        <v>11</v>
      </c>
      <c r="B91" s="38" t="s">
        <v>253</v>
      </c>
      <c r="C91" s="434">
        <f>SUM(C92:C96)</f>
        <v>29572700</v>
      </c>
      <c r="D91" s="434">
        <v>62327513</v>
      </c>
      <c r="E91" s="434">
        <v>62327513</v>
      </c>
    </row>
    <row r="92" spans="1:5" ht="12" customHeight="1">
      <c r="A92" s="39" t="s">
        <v>13</v>
      </c>
      <c r="B92" s="69" t="s">
        <v>174</v>
      </c>
      <c r="C92" s="435">
        <v>6201600</v>
      </c>
      <c r="D92" s="435">
        <v>23661277</v>
      </c>
      <c r="E92" s="435">
        <v>23661277</v>
      </c>
    </row>
    <row r="93" spans="1:5" ht="12" customHeight="1">
      <c r="A93" s="17" t="s">
        <v>15</v>
      </c>
      <c r="B93" s="70" t="s">
        <v>175</v>
      </c>
      <c r="C93" s="426">
        <v>1147360</v>
      </c>
      <c r="D93" s="426">
        <v>3515708</v>
      </c>
      <c r="E93" s="426">
        <v>3515708</v>
      </c>
    </row>
    <row r="94" spans="1:5" ht="12" customHeight="1">
      <c r="A94" s="17" t="s">
        <v>17</v>
      </c>
      <c r="B94" s="70" t="s">
        <v>176</v>
      </c>
      <c r="C94" s="509">
        <v>15862329</v>
      </c>
      <c r="D94" s="427">
        <v>24810329</v>
      </c>
      <c r="E94" s="427">
        <v>24810329</v>
      </c>
    </row>
    <row r="95" spans="1:5" ht="12" customHeight="1">
      <c r="A95" s="17" t="s">
        <v>19</v>
      </c>
      <c r="B95" s="71" t="s">
        <v>177</v>
      </c>
      <c r="C95" s="427">
        <v>4487011</v>
      </c>
      <c r="D95" s="427">
        <v>4453200</v>
      </c>
      <c r="E95" s="427">
        <v>4453200</v>
      </c>
    </row>
    <row r="96" spans="1:5" ht="12" customHeight="1">
      <c r="A96" s="17" t="s">
        <v>178</v>
      </c>
      <c r="B96" s="72" t="s">
        <v>179</v>
      </c>
      <c r="C96" s="427">
        <v>1874400</v>
      </c>
      <c r="D96" s="427">
        <v>2357830</v>
      </c>
      <c r="E96" s="427">
        <v>2357830</v>
      </c>
    </row>
    <row r="97" spans="1:5" ht="12" customHeight="1">
      <c r="A97" s="17" t="s">
        <v>23</v>
      </c>
      <c r="B97" s="70" t="s">
        <v>180</v>
      </c>
      <c r="C97" s="427"/>
      <c r="D97" s="427"/>
      <c r="E97" s="427"/>
    </row>
    <row r="98" spans="1:5" ht="12" customHeight="1">
      <c r="A98" s="17" t="s">
        <v>181</v>
      </c>
      <c r="B98" s="73" t="s">
        <v>182</v>
      </c>
      <c r="C98" s="427"/>
      <c r="D98" s="427"/>
      <c r="E98" s="427"/>
    </row>
    <row r="99" spans="1:5" ht="12" customHeight="1">
      <c r="A99" s="17" t="s">
        <v>183</v>
      </c>
      <c r="B99" s="70" t="s">
        <v>184</v>
      </c>
      <c r="C99" s="427"/>
      <c r="D99" s="427"/>
      <c r="E99" s="427"/>
    </row>
    <row r="100" spans="1:5" ht="12" customHeight="1">
      <c r="A100" s="17" t="s">
        <v>185</v>
      </c>
      <c r="B100" s="70" t="s">
        <v>186</v>
      </c>
      <c r="C100" s="427"/>
      <c r="D100" s="427"/>
      <c r="E100" s="427"/>
    </row>
    <row r="101" spans="1:5" ht="12" customHeight="1">
      <c r="A101" s="17" t="s">
        <v>187</v>
      </c>
      <c r="B101" s="73" t="s">
        <v>188</v>
      </c>
      <c r="C101" s="427"/>
      <c r="D101" s="427">
        <v>1229169</v>
      </c>
      <c r="E101" s="427">
        <v>1229169</v>
      </c>
    </row>
    <row r="102" spans="1:5" ht="12" customHeight="1">
      <c r="A102" s="17" t="s">
        <v>189</v>
      </c>
      <c r="B102" s="73" t="s">
        <v>190</v>
      </c>
      <c r="C102" s="427"/>
      <c r="D102" s="427"/>
      <c r="E102" s="427"/>
    </row>
    <row r="103" spans="1:5" ht="12" customHeight="1">
      <c r="A103" s="17" t="s">
        <v>191</v>
      </c>
      <c r="B103" s="70" t="s">
        <v>192</v>
      </c>
      <c r="C103" s="427"/>
      <c r="D103" s="427">
        <v>2300000</v>
      </c>
      <c r="E103" s="427">
        <v>2300000</v>
      </c>
    </row>
    <row r="104" spans="1:5" ht="12" customHeight="1">
      <c r="A104" s="46" t="s">
        <v>193</v>
      </c>
      <c r="B104" s="74" t="s">
        <v>194</v>
      </c>
      <c r="C104" s="427"/>
      <c r="D104" s="427"/>
      <c r="E104" s="427"/>
    </row>
    <row r="105" spans="1:5" ht="12" customHeight="1">
      <c r="A105" s="17" t="s">
        <v>195</v>
      </c>
      <c r="B105" s="74" t="s">
        <v>196</v>
      </c>
      <c r="C105" s="427"/>
      <c r="D105" s="427"/>
      <c r="E105" s="427"/>
    </row>
    <row r="106" spans="1:5" ht="12" customHeight="1" thickBot="1">
      <c r="A106" s="48" t="s">
        <v>197</v>
      </c>
      <c r="B106" s="75" t="s">
        <v>198</v>
      </c>
      <c r="C106" s="436">
        <v>0</v>
      </c>
      <c r="D106" s="436"/>
      <c r="E106" s="436"/>
    </row>
    <row r="107" spans="1:5" ht="12" customHeight="1" thickBot="1">
      <c r="A107" s="12" t="s">
        <v>25</v>
      </c>
      <c r="B107" s="50" t="s">
        <v>254</v>
      </c>
      <c r="C107" s="424">
        <v>15775504</v>
      </c>
      <c r="D107" s="424">
        <v>33125411</v>
      </c>
      <c r="E107" s="424">
        <v>33125411</v>
      </c>
    </row>
    <row r="108" spans="1:5" ht="12" customHeight="1">
      <c r="A108" s="15" t="s">
        <v>27</v>
      </c>
      <c r="B108" s="70" t="s">
        <v>200</v>
      </c>
      <c r="C108" s="425">
        <v>5992000</v>
      </c>
      <c r="D108" s="425">
        <v>19212533</v>
      </c>
      <c r="E108" s="425">
        <v>19212533</v>
      </c>
    </row>
    <row r="109" spans="1:5" ht="12" customHeight="1">
      <c r="A109" s="15" t="s">
        <v>29</v>
      </c>
      <c r="B109" s="74" t="s">
        <v>201</v>
      </c>
      <c r="C109" s="425"/>
      <c r="D109" s="425"/>
      <c r="E109" s="425"/>
    </row>
    <row r="110" spans="1:5" ht="15.75">
      <c r="A110" s="15" t="s">
        <v>31</v>
      </c>
      <c r="B110" s="74" t="s">
        <v>202</v>
      </c>
      <c r="C110" s="426">
        <v>9783504</v>
      </c>
      <c r="D110" s="426">
        <v>13912878</v>
      </c>
      <c r="E110" s="426">
        <v>13912878</v>
      </c>
    </row>
    <row r="111" spans="1:5" ht="12" customHeight="1">
      <c r="A111" s="15" t="s">
        <v>33</v>
      </c>
      <c r="B111" s="74" t="s">
        <v>203</v>
      </c>
      <c r="C111" s="437"/>
      <c r="D111" s="437"/>
      <c r="E111" s="437"/>
    </row>
    <row r="112" spans="1:5" ht="12" customHeight="1">
      <c r="A112" s="15" t="s">
        <v>35</v>
      </c>
      <c r="B112" s="65" t="s">
        <v>204</v>
      </c>
      <c r="C112" s="437"/>
      <c r="D112" s="437"/>
      <c r="E112" s="437"/>
    </row>
    <row r="113" spans="1:5" ht="15.75">
      <c r="A113" s="15" t="s">
        <v>37</v>
      </c>
      <c r="B113" s="64" t="s">
        <v>205</v>
      </c>
      <c r="C113" s="437"/>
      <c r="D113" s="437"/>
      <c r="E113" s="437"/>
    </row>
    <row r="114" spans="1:5" ht="15.75">
      <c r="A114" s="15" t="s">
        <v>206</v>
      </c>
      <c r="B114" s="76" t="s">
        <v>207</v>
      </c>
      <c r="C114" s="437"/>
      <c r="D114" s="437"/>
      <c r="E114" s="437"/>
    </row>
    <row r="115" spans="1:5" ht="12" customHeight="1">
      <c r="A115" s="15" t="s">
        <v>208</v>
      </c>
      <c r="B115" s="70" t="s">
        <v>186</v>
      </c>
      <c r="C115" s="437"/>
      <c r="D115" s="437"/>
      <c r="E115" s="437"/>
    </row>
    <row r="116" spans="1:5" ht="12" customHeight="1">
      <c r="A116" s="15" t="s">
        <v>209</v>
      </c>
      <c r="B116" s="70" t="s">
        <v>210</v>
      </c>
      <c r="C116" s="437"/>
      <c r="D116" s="437"/>
      <c r="E116" s="437"/>
    </row>
    <row r="117" spans="1:5" ht="12" customHeight="1">
      <c r="A117" s="15" t="s">
        <v>211</v>
      </c>
      <c r="B117" s="70" t="s">
        <v>212</v>
      </c>
      <c r="C117" s="437"/>
      <c r="D117" s="437"/>
      <c r="E117" s="437"/>
    </row>
    <row r="118" spans="1:5" s="54" customFormat="1" ht="12" customHeight="1">
      <c r="A118" s="15" t="s">
        <v>213</v>
      </c>
      <c r="B118" s="70" t="s">
        <v>192</v>
      </c>
      <c r="C118" s="437"/>
      <c r="D118" s="437"/>
      <c r="E118" s="437"/>
    </row>
    <row r="119" spans="1:5" ht="12" customHeight="1">
      <c r="A119" s="15" t="s">
        <v>214</v>
      </c>
      <c r="B119" s="70" t="s">
        <v>215</v>
      </c>
      <c r="C119" s="437"/>
      <c r="D119" s="437"/>
      <c r="E119" s="437"/>
    </row>
    <row r="120" spans="1:5" ht="12" customHeight="1" thickBot="1">
      <c r="A120" s="46" t="s">
        <v>216</v>
      </c>
      <c r="B120" s="70" t="s">
        <v>217</v>
      </c>
      <c r="C120" s="438"/>
      <c r="D120" s="438"/>
      <c r="E120" s="438"/>
    </row>
    <row r="121" spans="1:5" ht="12" customHeight="1" thickBot="1">
      <c r="A121" s="12" t="s">
        <v>39</v>
      </c>
      <c r="B121" s="62" t="s">
        <v>218</v>
      </c>
      <c r="C121" s="424">
        <f>SUM(C122:C123)</f>
        <v>6888504</v>
      </c>
      <c r="D121" s="424">
        <v>22943015</v>
      </c>
      <c r="E121" s="424"/>
    </row>
    <row r="122" spans="1:5" ht="12" customHeight="1">
      <c r="A122" s="15" t="s">
        <v>41</v>
      </c>
      <c r="B122" s="76" t="s">
        <v>219</v>
      </c>
      <c r="C122" s="425">
        <v>6888504</v>
      </c>
      <c r="D122" s="425">
        <v>22943015</v>
      </c>
      <c r="E122" s="425"/>
    </row>
    <row r="123" spans="1:5" ht="12" customHeight="1" thickBot="1">
      <c r="A123" s="19" t="s">
        <v>43</v>
      </c>
      <c r="B123" s="74" t="s">
        <v>220</v>
      </c>
      <c r="C123" s="427"/>
      <c r="D123" s="427"/>
      <c r="E123" s="427"/>
    </row>
    <row r="124" spans="1:5" ht="12" customHeight="1" thickBot="1">
      <c r="A124" s="12" t="s">
        <v>221</v>
      </c>
      <c r="B124" s="62" t="s">
        <v>222</v>
      </c>
      <c r="C124" s="424">
        <f>+C91+C107+C121</f>
        <v>52236708</v>
      </c>
      <c r="D124" s="424">
        <v>118395939</v>
      </c>
      <c r="E124" s="424">
        <v>95452924</v>
      </c>
    </row>
    <row r="125" spans="1:5" ht="12" customHeight="1" thickBot="1">
      <c r="A125" s="12" t="s">
        <v>67</v>
      </c>
      <c r="B125" s="62" t="s">
        <v>223</v>
      </c>
      <c r="C125" s="424">
        <f>+C126+C127+C128</f>
        <v>0</v>
      </c>
      <c r="D125" s="424"/>
      <c r="E125" s="424"/>
    </row>
    <row r="126" spans="1:5" ht="12" customHeight="1">
      <c r="A126" s="15" t="s">
        <v>69</v>
      </c>
      <c r="B126" s="76" t="s">
        <v>255</v>
      </c>
      <c r="C126" s="437"/>
      <c r="D126" s="437"/>
      <c r="E126" s="437"/>
    </row>
    <row r="127" spans="1:5" ht="12" customHeight="1">
      <c r="A127" s="15" t="s">
        <v>71</v>
      </c>
      <c r="B127" s="76" t="s">
        <v>256</v>
      </c>
      <c r="C127" s="437"/>
      <c r="D127" s="437"/>
      <c r="E127" s="437"/>
    </row>
    <row r="128" spans="1:5" ht="12" customHeight="1" thickBot="1">
      <c r="A128" s="46" t="s">
        <v>73</v>
      </c>
      <c r="B128" s="77" t="s">
        <v>257</v>
      </c>
      <c r="C128" s="437"/>
      <c r="D128" s="437"/>
      <c r="E128" s="437"/>
    </row>
    <row r="129" spans="1:5" ht="12" customHeight="1" thickBot="1">
      <c r="A129" s="12" t="s">
        <v>89</v>
      </c>
      <c r="B129" s="62" t="s">
        <v>227</v>
      </c>
      <c r="C129" s="424">
        <f>+C130+C131+C132+C133</f>
        <v>0</v>
      </c>
      <c r="D129" s="424"/>
      <c r="E129" s="424"/>
    </row>
    <row r="130" spans="1:5" ht="12" customHeight="1">
      <c r="A130" s="15" t="s">
        <v>91</v>
      </c>
      <c r="B130" s="76" t="s">
        <v>258</v>
      </c>
      <c r="C130" s="437"/>
      <c r="D130" s="437"/>
      <c r="E130" s="437"/>
    </row>
    <row r="131" spans="1:5" ht="12" customHeight="1">
      <c r="A131" s="15" t="s">
        <v>93</v>
      </c>
      <c r="B131" s="76" t="s">
        <v>259</v>
      </c>
      <c r="C131" s="437"/>
      <c r="D131" s="437"/>
      <c r="E131" s="437"/>
    </row>
    <row r="132" spans="1:5" ht="12" customHeight="1">
      <c r="A132" s="15" t="s">
        <v>95</v>
      </c>
      <c r="B132" s="76" t="s">
        <v>260</v>
      </c>
      <c r="C132" s="437"/>
      <c r="D132" s="437"/>
      <c r="E132" s="437"/>
    </row>
    <row r="133" spans="1:5" ht="12" customHeight="1" thickBot="1">
      <c r="A133" s="46" t="s">
        <v>97</v>
      </c>
      <c r="B133" s="77" t="s">
        <v>261</v>
      </c>
      <c r="C133" s="438"/>
      <c r="D133" s="438"/>
      <c r="E133" s="438"/>
    </row>
    <row r="134" spans="1:5" ht="12" customHeight="1" thickBot="1">
      <c r="A134" s="12" t="s">
        <v>232</v>
      </c>
      <c r="B134" s="62" t="s">
        <v>233</v>
      </c>
      <c r="C134" s="428">
        <f>+C135+C136+C138+C139</f>
        <v>892716</v>
      </c>
      <c r="D134" s="428">
        <v>6015242</v>
      </c>
      <c r="E134" s="428">
        <v>6015242</v>
      </c>
    </row>
    <row r="135" spans="1:5" ht="12" customHeight="1">
      <c r="A135" s="15" t="s">
        <v>103</v>
      </c>
      <c r="B135" s="76" t="s">
        <v>234</v>
      </c>
      <c r="C135" s="521"/>
      <c r="D135" s="521"/>
      <c r="E135" s="521"/>
    </row>
    <row r="136" spans="1:5" ht="12" customHeight="1">
      <c r="A136" s="15" t="s">
        <v>105</v>
      </c>
      <c r="B136" s="76" t="s">
        <v>235</v>
      </c>
      <c r="C136" s="444">
        <v>892716</v>
      </c>
      <c r="D136" s="444">
        <v>892716</v>
      </c>
      <c r="E136" s="444">
        <v>892716</v>
      </c>
    </row>
    <row r="137" spans="1:5" ht="12" customHeight="1">
      <c r="A137" s="15" t="s">
        <v>107</v>
      </c>
      <c r="B137" s="76" t="s">
        <v>262</v>
      </c>
      <c r="C137" s="444"/>
      <c r="D137" s="444">
        <v>0</v>
      </c>
      <c r="E137" s="444"/>
    </row>
    <row r="138" spans="1:5" ht="12" customHeight="1" thickBot="1">
      <c r="A138" s="46" t="s">
        <v>109</v>
      </c>
      <c r="B138" s="77" t="s">
        <v>263</v>
      </c>
      <c r="C138" s="527"/>
      <c r="D138" s="527">
        <v>5122526</v>
      </c>
      <c r="E138" s="528">
        <v>5122526</v>
      </c>
    </row>
    <row r="139" spans="1:9" ht="15" customHeight="1" thickBot="1">
      <c r="A139" s="12" t="s">
        <v>111</v>
      </c>
      <c r="B139" s="62" t="s">
        <v>264</v>
      </c>
      <c r="C139" s="521"/>
      <c r="D139" s="522"/>
      <c r="E139" s="522"/>
      <c r="F139" s="57"/>
      <c r="G139" s="58"/>
      <c r="H139" s="58"/>
      <c r="I139" s="58"/>
    </row>
    <row r="140" spans="1:5" s="14" customFormat="1" ht="12.75" customHeight="1">
      <c r="A140" s="15" t="s">
        <v>113</v>
      </c>
      <c r="B140" s="76" t="s">
        <v>239</v>
      </c>
      <c r="C140" s="515"/>
      <c r="D140" s="516"/>
      <c r="E140" s="425"/>
    </row>
    <row r="141" spans="1:5" ht="13.5" customHeight="1">
      <c r="A141" s="15" t="s">
        <v>115</v>
      </c>
      <c r="B141" s="76" t="s">
        <v>240</v>
      </c>
      <c r="C141" s="446"/>
      <c r="D141" s="444"/>
      <c r="E141" s="426"/>
    </row>
    <row r="142" spans="1:5" ht="13.5" customHeight="1">
      <c r="A142" s="15" t="s">
        <v>117</v>
      </c>
      <c r="B142" s="76" t="s">
        <v>241</v>
      </c>
      <c r="C142" s="446"/>
      <c r="D142" s="444"/>
      <c r="E142" s="426"/>
    </row>
    <row r="143" spans="1:5" ht="13.5" customHeight="1" thickBot="1">
      <c r="A143" s="15" t="s">
        <v>119</v>
      </c>
      <c r="B143" s="76" t="s">
        <v>242</v>
      </c>
      <c r="C143" s="446"/>
      <c r="D143" s="444"/>
      <c r="E143" s="426"/>
    </row>
    <row r="144" spans="1:5" ht="12.75" customHeight="1" thickBot="1">
      <c r="A144" s="12" t="s">
        <v>121</v>
      </c>
      <c r="B144" s="62" t="s">
        <v>243</v>
      </c>
      <c r="C144" s="512">
        <v>892716</v>
      </c>
      <c r="D144" s="513">
        <v>6015242</v>
      </c>
      <c r="E144" s="514">
        <v>6015242</v>
      </c>
    </row>
    <row r="145" spans="1:5" ht="13.5" customHeight="1" thickBot="1">
      <c r="A145" s="59" t="s">
        <v>244</v>
      </c>
      <c r="B145" s="78" t="s">
        <v>245</v>
      </c>
      <c r="C145" s="511">
        <f>+C125+C129+C134+C140</f>
        <v>892716</v>
      </c>
      <c r="D145" s="443">
        <v>124411181</v>
      </c>
      <c r="E145" s="443">
        <v>101468166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electLockedCells="1" selectUnlockedCells="1"/>
  <mergeCells count="10">
    <mergeCell ref="A86:E86"/>
    <mergeCell ref="A1:E1"/>
    <mergeCell ref="A3:A4"/>
    <mergeCell ref="B3:B4"/>
    <mergeCell ref="C3:C4"/>
    <mergeCell ref="D3:E3"/>
    <mergeCell ref="A88:A89"/>
    <mergeCell ref="B88:B89"/>
    <mergeCell ref="C88:C89"/>
    <mergeCell ref="D88:E88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1" r:id="rId1"/>
  <headerFooter alignWithMargins="0">
    <oddHeader xml:space="preserve">&amp;C&amp;"Times New Roman CE,Félkövér"&amp;12Felpéc Önkormányzat 
2016. ÉVI ZÁRSZÁMADÁSÁNAK PÉNZÜGYI MÉRLEGE&amp;R&amp;"Times New Roman CE,Félkövér dőlt"&amp;11 </oddHeader>
  </headerFooter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1"/>
  <sheetViews>
    <sheetView view="pageBreakPreview" zoomScaleSheetLayoutView="100" zoomScalePageLayoutView="0" workbookViewId="0" topLeftCell="A1">
      <selection activeCell="J1" sqref="J1:J30"/>
    </sheetView>
  </sheetViews>
  <sheetFormatPr defaultColWidth="9.375" defaultRowHeight="12.75"/>
  <cols>
    <col min="1" max="1" width="6.875" style="79" customWidth="1"/>
    <col min="2" max="2" width="55.125" style="80" customWidth="1"/>
    <col min="3" max="5" width="16.375" style="79" customWidth="1"/>
    <col min="6" max="6" width="55.125" style="79" customWidth="1"/>
    <col min="7" max="9" width="16.375" style="79" customWidth="1"/>
    <col min="10" max="10" width="4.875" style="79" customWidth="1"/>
    <col min="11" max="16384" width="9.375" style="79" customWidth="1"/>
  </cols>
  <sheetData>
    <row r="1" spans="2:10" ht="39.75" customHeight="1">
      <c r="B1" s="679" t="s">
        <v>265</v>
      </c>
      <c r="C1" s="679"/>
      <c r="D1" s="679"/>
      <c r="E1" s="679"/>
      <c r="F1" s="679"/>
      <c r="G1" s="679"/>
      <c r="H1" s="679"/>
      <c r="I1" s="679"/>
      <c r="J1" s="680" t="s">
        <v>772</v>
      </c>
    </row>
    <row r="2" spans="7:10" ht="13.5">
      <c r="G2" s="81"/>
      <c r="H2" s="81"/>
      <c r="I2" s="81"/>
      <c r="J2" s="680"/>
    </row>
    <row r="3" spans="1:10" ht="18" customHeight="1">
      <c r="A3" s="681" t="s">
        <v>1</v>
      </c>
      <c r="B3" s="682" t="s">
        <v>267</v>
      </c>
      <c r="C3" s="682"/>
      <c r="D3" s="682"/>
      <c r="E3" s="682"/>
      <c r="F3" s="681" t="s">
        <v>268</v>
      </c>
      <c r="G3" s="681"/>
      <c r="H3" s="681"/>
      <c r="I3" s="681"/>
      <c r="J3" s="680"/>
    </row>
    <row r="4" spans="1:10" s="86" customFormat="1" ht="35.25" customHeight="1">
      <c r="A4" s="681"/>
      <c r="B4" s="82" t="s">
        <v>269</v>
      </c>
      <c r="C4" s="83" t="str">
        <f>+CONCATENATE(LEFT('1.mell.kvetési, pü mérleg 1.old'!C5,4),". évi eredeti előirányzat")</f>
        <v>2016. évi eredeti előirányzat</v>
      </c>
      <c r="D4" s="84" t="str">
        <f>+CONCATENATE(LEFT('1.mell.kvetési, pü mérleg 1.old'!C5,4),". évi módosított előirányzat")</f>
        <v>2016. évi módosított előirányzat</v>
      </c>
      <c r="E4" s="83" t="str">
        <f>+CONCATENATE(LEFT('1.mell.kvetési, pü mérleg 1.old'!C5,4),". évi teljesítés")</f>
        <v>2016. évi teljesítés</v>
      </c>
      <c r="F4" s="82" t="s">
        <v>269</v>
      </c>
      <c r="G4" s="83" t="str">
        <f>+C4</f>
        <v>2016. évi eredeti előirányzat</v>
      </c>
      <c r="H4" s="84" t="str">
        <f>+D4</f>
        <v>2016. évi módosított előirányzat</v>
      </c>
      <c r="I4" s="85" t="str">
        <f>+E4</f>
        <v>2016. évi teljesítés</v>
      </c>
      <c r="J4" s="680"/>
    </row>
    <row r="5" spans="1:10" s="91" customFormat="1" ht="12" customHeight="1" thickBot="1">
      <c r="A5" s="87" t="s">
        <v>6</v>
      </c>
      <c r="B5" s="88" t="s">
        <v>7</v>
      </c>
      <c r="C5" s="89" t="s">
        <v>8</v>
      </c>
      <c r="D5" s="89" t="s">
        <v>9</v>
      </c>
      <c r="E5" s="89" t="s">
        <v>10</v>
      </c>
      <c r="F5" s="88" t="s">
        <v>249</v>
      </c>
      <c r="G5" s="89" t="s">
        <v>270</v>
      </c>
      <c r="H5" s="89" t="s">
        <v>271</v>
      </c>
      <c r="I5" s="90" t="s">
        <v>272</v>
      </c>
      <c r="J5" s="680"/>
    </row>
    <row r="6" spans="1:10" ht="15" customHeight="1">
      <c r="A6" s="92" t="s">
        <v>11</v>
      </c>
      <c r="B6" s="93" t="s">
        <v>273</v>
      </c>
      <c r="C6" s="462">
        <v>22317920</v>
      </c>
      <c r="D6" s="463">
        <v>30866344</v>
      </c>
      <c r="E6" s="463">
        <v>30866344</v>
      </c>
      <c r="F6" s="533" t="s">
        <v>274</v>
      </c>
      <c r="G6" s="483">
        <v>6201600</v>
      </c>
      <c r="H6" s="484">
        <v>23661277</v>
      </c>
      <c r="I6" s="484">
        <v>23661277</v>
      </c>
      <c r="J6" s="680"/>
    </row>
    <row r="7" spans="1:10" ht="15" customHeight="1">
      <c r="A7" s="94" t="s">
        <v>25</v>
      </c>
      <c r="B7" s="95" t="s">
        <v>275</v>
      </c>
      <c r="C7" s="464"/>
      <c r="D7" s="465">
        <v>27721237</v>
      </c>
      <c r="E7" s="465">
        <v>27721237</v>
      </c>
      <c r="F7" s="534" t="s">
        <v>175</v>
      </c>
      <c r="G7" s="466">
        <v>1147360</v>
      </c>
      <c r="H7" s="467">
        <v>3515708</v>
      </c>
      <c r="I7" s="467">
        <v>3515708</v>
      </c>
      <c r="J7" s="680"/>
    </row>
    <row r="8" spans="1:10" ht="15" customHeight="1">
      <c r="A8" s="94" t="s">
        <v>39</v>
      </c>
      <c r="B8" s="95" t="s">
        <v>276</v>
      </c>
      <c r="C8" s="464"/>
      <c r="D8" s="465"/>
      <c r="E8" s="465"/>
      <c r="F8" s="534" t="s">
        <v>277</v>
      </c>
      <c r="G8" s="466">
        <v>15909329</v>
      </c>
      <c r="H8" s="467">
        <v>24810329</v>
      </c>
      <c r="I8" s="467">
        <v>24810329</v>
      </c>
      <c r="J8" s="680"/>
    </row>
    <row r="9" spans="1:10" ht="15" customHeight="1">
      <c r="A9" s="94" t="s">
        <v>221</v>
      </c>
      <c r="B9" s="95" t="s">
        <v>278</v>
      </c>
      <c r="C9" s="464">
        <v>10000000</v>
      </c>
      <c r="D9" s="465">
        <v>11330827</v>
      </c>
      <c r="E9" s="465">
        <v>11330827</v>
      </c>
      <c r="F9" s="534" t="s">
        <v>177</v>
      </c>
      <c r="G9" s="466">
        <v>4440011</v>
      </c>
      <c r="H9" s="467">
        <v>4453200</v>
      </c>
      <c r="I9" s="467">
        <v>4453200</v>
      </c>
      <c r="J9" s="680"/>
    </row>
    <row r="10" spans="1:10" ht="15" customHeight="1">
      <c r="A10" s="94" t="s">
        <v>67</v>
      </c>
      <c r="B10" s="96" t="s">
        <v>279</v>
      </c>
      <c r="C10" s="464">
        <v>112000</v>
      </c>
      <c r="D10" s="465">
        <v>237587</v>
      </c>
      <c r="E10" s="465">
        <v>237587</v>
      </c>
      <c r="F10" s="534" t="s">
        <v>179</v>
      </c>
      <c r="G10" s="466">
        <v>1874400</v>
      </c>
      <c r="H10" s="467">
        <v>2357830</v>
      </c>
      <c r="I10" s="467">
        <v>2357830</v>
      </c>
      <c r="J10" s="680"/>
    </row>
    <row r="11" spans="1:10" ht="15" customHeight="1">
      <c r="A11" s="94" t="s">
        <v>89</v>
      </c>
      <c r="B11" s="95" t="s">
        <v>280</v>
      </c>
      <c r="C11" s="466"/>
      <c r="D11" s="467"/>
      <c r="E11" s="467"/>
      <c r="F11" s="534" t="s">
        <v>281</v>
      </c>
      <c r="G11" s="466">
        <v>6888504</v>
      </c>
      <c r="H11" s="467">
        <v>22943015</v>
      </c>
      <c r="I11" s="467">
        <v>22943015</v>
      </c>
      <c r="J11" s="680"/>
    </row>
    <row r="12" spans="1:10" ht="15" customHeight="1">
      <c r="A12" s="94" t="s">
        <v>232</v>
      </c>
      <c r="B12" s="95" t="s">
        <v>88</v>
      </c>
      <c r="C12" s="464">
        <v>7514400</v>
      </c>
      <c r="D12" s="465">
        <v>7978109</v>
      </c>
      <c r="E12" s="465">
        <v>7978109</v>
      </c>
      <c r="F12" s="535" t="s">
        <v>684</v>
      </c>
      <c r="G12" s="466"/>
      <c r="H12" s="467">
        <v>1229169</v>
      </c>
      <c r="I12" s="467">
        <v>1229169</v>
      </c>
      <c r="J12" s="680"/>
    </row>
    <row r="13" spans="1:10" ht="15" customHeight="1">
      <c r="A13" s="94" t="s">
        <v>111</v>
      </c>
      <c r="B13" s="97"/>
      <c r="C13" s="464"/>
      <c r="D13" s="465"/>
      <c r="E13" s="465"/>
      <c r="F13" s="535" t="s">
        <v>685</v>
      </c>
      <c r="G13" s="466"/>
      <c r="H13" s="467">
        <v>5122526</v>
      </c>
      <c r="I13" s="467">
        <v>5122526</v>
      </c>
      <c r="J13" s="680"/>
    </row>
    <row r="14" spans="1:10" ht="15" customHeight="1">
      <c r="A14" s="94" t="s">
        <v>121</v>
      </c>
      <c r="B14" s="98"/>
      <c r="C14" s="466"/>
      <c r="D14" s="467"/>
      <c r="E14" s="467"/>
      <c r="F14" s="535" t="s">
        <v>686</v>
      </c>
      <c r="G14" s="466"/>
      <c r="H14" s="467">
        <v>2300000</v>
      </c>
      <c r="I14" s="467">
        <v>2300000</v>
      </c>
      <c r="J14" s="680"/>
    </row>
    <row r="15" spans="1:10" ht="15" customHeight="1">
      <c r="A15" s="94" t="s">
        <v>244</v>
      </c>
      <c r="B15" s="97"/>
      <c r="C15" s="464"/>
      <c r="D15" s="465"/>
      <c r="E15" s="465"/>
      <c r="F15" s="97"/>
      <c r="G15" s="466"/>
      <c r="H15" s="467"/>
      <c r="I15" s="467"/>
      <c r="J15" s="680"/>
    </row>
    <row r="16" spans="1:10" ht="15" customHeight="1">
      <c r="A16" s="94" t="s">
        <v>282</v>
      </c>
      <c r="B16" s="97"/>
      <c r="C16" s="464"/>
      <c r="D16" s="465"/>
      <c r="E16" s="465"/>
      <c r="F16" s="97"/>
      <c r="G16" s="466"/>
      <c r="H16" s="467"/>
      <c r="I16" s="467"/>
      <c r="J16" s="680"/>
    </row>
    <row r="17" spans="1:10" ht="15" customHeight="1" thickBot="1">
      <c r="A17" s="94" t="s">
        <v>283</v>
      </c>
      <c r="B17" s="99"/>
      <c r="C17" s="468"/>
      <c r="D17" s="469"/>
      <c r="E17" s="469"/>
      <c r="F17" s="97"/>
      <c r="G17" s="485"/>
      <c r="H17" s="486"/>
      <c r="I17" s="486"/>
      <c r="J17" s="680"/>
    </row>
    <row r="18" spans="1:10" ht="17.25" customHeight="1" thickBot="1">
      <c r="A18" s="100" t="s">
        <v>284</v>
      </c>
      <c r="B18" s="101" t="s">
        <v>285</v>
      </c>
      <c r="C18" s="470">
        <f>+C6+C7+C9+C10+C12+C13+C14+C15+C16+C17</f>
        <v>39944320</v>
      </c>
      <c r="D18" s="471">
        <f>SUM(D6:D17)</f>
        <v>78134104</v>
      </c>
      <c r="E18" s="471">
        <f>SUM(E6:E17)</f>
        <v>78134104</v>
      </c>
      <c r="F18" s="101" t="s">
        <v>286</v>
      </c>
      <c r="G18" s="487">
        <f>SUM(G6:G17)</f>
        <v>36461204</v>
      </c>
      <c r="H18" s="488">
        <f>SUM(H6:H17)</f>
        <v>90393054</v>
      </c>
      <c r="I18" s="488">
        <f>SUM(I6:I17)</f>
        <v>90393054</v>
      </c>
      <c r="J18" s="680"/>
    </row>
    <row r="19" spans="1:10" ht="15" customHeight="1">
      <c r="A19" s="102" t="s">
        <v>287</v>
      </c>
      <c r="B19" s="103" t="s">
        <v>288</v>
      </c>
      <c r="C19" s="472">
        <v>13185104</v>
      </c>
      <c r="D19" s="473">
        <v>16042552</v>
      </c>
      <c r="E19" s="473">
        <v>16042552</v>
      </c>
      <c r="F19" s="95" t="s">
        <v>289</v>
      </c>
      <c r="G19" s="489"/>
      <c r="H19" s="490"/>
      <c r="I19" s="490"/>
      <c r="J19" s="680"/>
    </row>
    <row r="20" spans="1:10" ht="15" customHeight="1">
      <c r="A20" s="94" t="s">
        <v>290</v>
      </c>
      <c r="B20" s="95" t="s">
        <v>291</v>
      </c>
      <c r="C20" s="474">
        <v>13185104</v>
      </c>
      <c r="D20" s="475">
        <v>16042552</v>
      </c>
      <c r="E20" s="475">
        <v>16042552</v>
      </c>
      <c r="F20" s="95" t="s">
        <v>292</v>
      </c>
      <c r="G20" s="491"/>
      <c r="H20" s="492"/>
      <c r="I20" s="492"/>
      <c r="J20" s="680"/>
    </row>
    <row r="21" spans="1:10" ht="15" customHeight="1">
      <c r="A21" s="94" t="s">
        <v>293</v>
      </c>
      <c r="B21" s="95" t="s">
        <v>294</v>
      </c>
      <c r="C21" s="474"/>
      <c r="D21" s="475"/>
      <c r="E21" s="475"/>
      <c r="F21" s="95" t="s">
        <v>295</v>
      </c>
      <c r="G21" s="491"/>
      <c r="H21" s="492"/>
      <c r="I21" s="492"/>
      <c r="J21" s="680"/>
    </row>
    <row r="22" spans="1:10" ht="15" customHeight="1">
      <c r="A22" s="94" t="s">
        <v>296</v>
      </c>
      <c r="B22" s="95" t="s">
        <v>297</v>
      </c>
      <c r="C22" s="474"/>
      <c r="D22" s="475"/>
      <c r="E22" s="475"/>
      <c r="F22" s="95" t="s">
        <v>298</v>
      </c>
      <c r="G22" s="491"/>
      <c r="H22" s="492"/>
      <c r="I22" s="492"/>
      <c r="J22" s="680"/>
    </row>
    <row r="23" spans="1:10" ht="15" customHeight="1">
      <c r="A23" s="94" t="s">
        <v>299</v>
      </c>
      <c r="B23" s="95" t="s">
        <v>300</v>
      </c>
      <c r="C23" s="474"/>
      <c r="D23" s="476"/>
      <c r="E23" s="476"/>
      <c r="F23" s="103" t="s">
        <v>301</v>
      </c>
      <c r="G23" s="491"/>
      <c r="H23" s="492"/>
      <c r="I23" s="492"/>
      <c r="J23" s="680"/>
    </row>
    <row r="24" spans="1:10" ht="15" customHeight="1">
      <c r="A24" s="94" t="s">
        <v>302</v>
      </c>
      <c r="B24" s="95" t="s">
        <v>303</v>
      </c>
      <c r="C24" s="477"/>
      <c r="D24" s="478"/>
      <c r="E24" s="478"/>
      <c r="F24" s="95" t="s">
        <v>304</v>
      </c>
      <c r="G24" s="491"/>
      <c r="H24" s="492"/>
      <c r="I24" s="492"/>
      <c r="J24" s="680"/>
    </row>
    <row r="25" spans="1:10" ht="15" customHeight="1">
      <c r="A25" s="102" t="s">
        <v>305</v>
      </c>
      <c r="B25" s="103" t="s">
        <v>306</v>
      </c>
      <c r="C25" s="479"/>
      <c r="D25" s="476"/>
      <c r="E25" s="476"/>
      <c r="F25" s="93" t="s">
        <v>307</v>
      </c>
      <c r="G25" s="489"/>
      <c r="H25" s="492"/>
      <c r="I25" s="492"/>
      <c r="J25" s="680"/>
    </row>
    <row r="26" spans="1:10" ht="15" customHeight="1" thickBot="1">
      <c r="A26" s="94" t="s">
        <v>308</v>
      </c>
      <c r="B26" s="95" t="s">
        <v>309</v>
      </c>
      <c r="C26" s="474"/>
      <c r="D26" s="475"/>
      <c r="E26" s="475"/>
      <c r="F26" s="97"/>
      <c r="G26" s="491"/>
      <c r="H26" s="493"/>
      <c r="I26" s="493"/>
      <c r="J26" s="680"/>
    </row>
    <row r="27" spans="1:10" ht="17.25" customHeight="1" thickBot="1">
      <c r="A27" s="100" t="s">
        <v>310</v>
      </c>
      <c r="B27" s="101" t="s">
        <v>311</v>
      </c>
      <c r="C27" s="470">
        <f>+C19+C24</f>
        <v>13185104</v>
      </c>
      <c r="D27" s="471">
        <v>16042552</v>
      </c>
      <c r="E27" s="471">
        <v>16042552</v>
      </c>
      <c r="F27" s="101" t="s">
        <v>312</v>
      </c>
      <c r="G27" s="487">
        <f>SUM(G19:G26)</f>
        <v>0</v>
      </c>
      <c r="H27" s="488"/>
      <c r="I27" s="488"/>
      <c r="J27" s="680"/>
    </row>
    <row r="28" spans="1:10" ht="17.25" customHeight="1" thickBot="1">
      <c r="A28" s="100" t="s">
        <v>313</v>
      </c>
      <c r="B28" s="104" t="s">
        <v>314</v>
      </c>
      <c r="C28" s="480">
        <f>+C18+C27</f>
        <v>53129424</v>
      </c>
      <c r="D28" s="482">
        <f>SUM(D18+D27)</f>
        <v>94176656</v>
      </c>
      <c r="E28" s="481">
        <f>SUM(E18+E27)</f>
        <v>94176656</v>
      </c>
      <c r="F28" s="104" t="s">
        <v>315</v>
      </c>
      <c r="G28" s="480">
        <f>+G18+G27</f>
        <v>36461204</v>
      </c>
      <c r="H28" s="482">
        <f>SUM(H18+H27)</f>
        <v>90393054</v>
      </c>
      <c r="I28" s="482">
        <f>SUM(I18+I27)</f>
        <v>90393054</v>
      </c>
      <c r="J28" s="680"/>
    </row>
    <row r="29" spans="1:10" ht="17.25" customHeight="1" thickBot="1">
      <c r="A29" s="100" t="s">
        <v>316</v>
      </c>
      <c r="B29" s="104" t="s">
        <v>317</v>
      </c>
      <c r="C29" s="480">
        <v>0</v>
      </c>
      <c r="D29" s="482"/>
      <c r="E29" s="481"/>
      <c r="F29" s="104" t="s">
        <v>318</v>
      </c>
      <c r="G29" s="480"/>
      <c r="H29" s="482"/>
      <c r="I29" s="482"/>
      <c r="J29" s="680"/>
    </row>
    <row r="30" spans="1:10" ht="17.25" customHeight="1" thickBot="1">
      <c r="A30" s="100" t="s">
        <v>319</v>
      </c>
      <c r="B30" s="104" t="s">
        <v>320</v>
      </c>
      <c r="C30" s="480"/>
      <c r="D30" s="482"/>
      <c r="E30" s="481"/>
      <c r="F30" s="104" t="s">
        <v>321</v>
      </c>
      <c r="G30" s="480"/>
      <c r="H30" s="482"/>
      <c r="I30" s="482"/>
      <c r="J30" s="680"/>
    </row>
    <row r="31" ht="12.75">
      <c r="J31" s="504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 r:id="rId1"/>
  <headerFooter alignWithMargins="0">
    <oddHeader xml:space="preserve">&amp;C&amp;"Times New Roman CE,Félkövér"&amp;11Felpéc Önkormányzat 2015. évi zárszámadás bevételek és kiadások mérlegei&amp;R&amp;"Times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view="pageBreakPreview" zoomScale="80" zoomScaleSheetLayoutView="80" zoomScalePageLayoutView="0" workbookViewId="0" topLeftCell="A1">
      <selection activeCell="I32" sqref="I32"/>
    </sheetView>
  </sheetViews>
  <sheetFormatPr defaultColWidth="9.375" defaultRowHeight="12.75"/>
  <cols>
    <col min="1" max="1" width="6.875" style="79" customWidth="1"/>
    <col min="2" max="2" width="55.125" style="80" customWidth="1"/>
    <col min="3" max="5" width="16.375" style="79" customWidth="1"/>
    <col min="6" max="6" width="55.125" style="79" customWidth="1"/>
    <col min="7" max="9" width="16.375" style="79" customWidth="1"/>
    <col min="10" max="10" width="4.875" style="79" customWidth="1"/>
    <col min="11" max="16384" width="9.375" style="79" customWidth="1"/>
  </cols>
  <sheetData>
    <row r="1" spans="2:10" ht="39.75" customHeight="1">
      <c r="B1" s="679" t="s">
        <v>322</v>
      </c>
      <c r="C1" s="679"/>
      <c r="D1" s="679"/>
      <c r="E1" s="679"/>
      <c r="F1" s="679"/>
      <c r="G1" s="679"/>
      <c r="H1" s="679"/>
      <c r="I1" s="679"/>
      <c r="J1" s="683"/>
    </row>
    <row r="2" spans="7:10" ht="13.5">
      <c r="G2" s="81"/>
      <c r="H2" s="81"/>
      <c r="I2" s="81"/>
      <c r="J2" s="683"/>
    </row>
    <row r="3" spans="1:10" ht="24" customHeight="1">
      <c r="A3" s="681" t="s">
        <v>1</v>
      </c>
      <c r="B3" s="682" t="s">
        <v>267</v>
      </c>
      <c r="C3" s="682"/>
      <c r="D3" s="682"/>
      <c r="E3" s="682"/>
      <c r="F3" s="681" t="s">
        <v>268</v>
      </c>
      <c r="G3" s="681"/>
      <c r="H3" s="681"/>
      <c r="I3" s="681"/>
      <c r="J3" s="683"/>
    </row>
    <row r="4" spans="1:10" s="86" customFormat="1" ht="35.25" customHeight="1">
      <c r="A4" s="681"/>
      <c r="B4" s="82" t="s">
        <v>269</v>
      </c>
      <c r="C4" s="83" t="str">
        <f>+'2.mell. 1. old BEV KIAD MÉRL '!C4</f>
        <v>2016. évi eredeti előirányzat</v>
      </c>
      <c r="D4" s="84" t="str">
        <f>+'2.mell. 1. old BEV KIAD MÉRL '!D4</f>
        <v>2016. évi módosított előirányzat</v>
      </c>
      <c r="E4" s="83" t="str">
        <f>+'2.mell. 1. old BEV KIAD MÉRL '!E4</f>
        <v>2016. évi teljesítés</v>
      </c>
      <c r="F4" s="82" t="s">
        <v>269</v>
      </c>
      <c r="G4" s="83" t="str">
        <f>+'2.mell. 1. old BEV KIAD MÉRL '!C4</f>
        <v>2016. évi eredeti előirányzat</v>
      </c>
      <c r="H4" s="84" t="str">
        <f>+'2.mell. 1. old BEV KIAD MÉRL '!D4</f>
        <v>2016. évi módosított előirányzat</v>
      </c>
      <c r="I4" s="85" t="str">
        <f>+'2.mell. 1. old BEV KIAD MÉRL '!E4</f>
        <v>2016. évi teljesítés</v>
      </c>
      <c r="J4" s="683"/>
    </row>
    <row r="5" spans="1:10" s="86" customFormat="1" ht="13.5" thickBot="1">
      <c r="A5" s="87" t="s">
        <v>6</v>
      </c>
      <c r="B5" s="88" t="s">
        <v>7</v>
      </c>
      <c r="C5" s="89" t="s">
        <v>8</v>
      </c>
      <c r="D5" s="89" t="s">
        <v>9</v>
      </c>
      <c r="E5" s="89" t="s">
        <v>10</v>
      </c>
      <c r="F5" s="88" t="s">
        <v>249</v>
      </c>
      <c r="G5" s="89" t="s">
        <v>270</v>
      </c>
      <c r="H5" s="89" t="s">
        <v>271</v>
      </c>
      <c r="I5" s="90" t="s">
        <v>272</v>
      </c>
      <c r="J5" s="683"/>
    </row>
    <row r="6" spans="1:10" ht="12.75" customHeight="1">
      <c r="A6" s="92" t="s">
        <v>11</v>
      </c>
      <c r="B6" s="533" t="s">
        <v>323</v>
      </c>
      <c r="C6" s="462"/>
      <c r="D6" s="463">
        <v>28621095</v>
      </c>
      <c r="E6" s="463">
        <v>28621095</v>
      </c>
      <c r="F6" s="533" t="s">
        <v>200</v>
      </c>
      <c r="G6" s="483">
        <v>5992000</v>
      </c>
      <c r="H6" s="484">
        <v>19212533</v>
      </c>
      <c r="I6" s="484">
        <v>19212533</v>
      </c>
      <c r="J6" s="683"/>
    </row>
    <row r="7" spans="1:10" ht="12.75">
      <c r="A7" s="94" t="s">
        <v>25</v>
      </c>
      <c r="B7" s="534" t="s">
        <v>324</v>
      </c>
      <c r="C7" s="464"/>
      <c r="D7" s="465"/>
      <c r="E7" s="465"/>
      <c r="F7" s="534" t="s">
        <v>325</v>
      </c>
      <c r="G7" s="466"/>
      <c r="H7" s="467"/>
      <c r="I7" s="467"/>
      <c r="J7" s="683"/>
    </row>
    <row r="8" spans="1:10" ht="12.75" customHeight="1">
      <c r="A8" s="94" t="s">
        <v>39</v>
      </c>
      <c r="B8" s="534" t="s">
        <v>326</v>
      </c>
      <c r="C8" s="464"/>
      <c r="D8" s="465"/>
      <c r="E8" s="465"/>
      <c r="F8" s="534" t="s">
        <v>202</v>
      </c>
      <c r="G8" s="466">
        <v>9783504</v>
      </c>
      <c r="H8" s="467">
        <v>13912878</v>
      </c>
      <c r="I8" s="467">
        <v>13912878</v>
      </c>
      <c r="J8" s="683"/>
    </row>
    <row r="9" spans="1:10" ht="12.75" customHeight="1">
      <c r="A9" s="94" t="s">
        <v>221</v>
      </c>
      <c r="B9" s="534" t="s">
        <v>327</v>
      </c>
      <c r="C9" s="464"/>
      <c r="D9" s="465"/>
      <c r="E9" s="465"/>
      <c r="F9" s="534" t="s">
        <v>328</v>
      </c>
      <c r="G9" s="466"/>
      <c r="H9" s="467"/>
      <c r="I9" s="467"/>
      <c r="J9" s="683"/>
    </row>
    <row r="10" spans="1:10" ht="12.75" customHeight="1">
      <c r="A10" s="94" t="s">
        <v>67</v>
      </c>
      <c r="B10" s="534" t="s">
        <v>329</v>
      </c>
      <c r="C10" s="464"/>
      <c r="D10" s="465"/>
      <c r="E10" s="465"/>
      <c r="F10" s="534" t="s">
        <v>204</v>
      </c>
      <c r="G10" s="466"/>
      <c r="H10" s="467"/>
      <c r="I10" s="467"/>
      <c r="J10" s="683"/>
    </row>
    <row r="11" spans="1:10" ht="12.75" customHeight="1">
      <c r="A11" s="94" t="s">
        <v>89</v>
      </c>
      <c r="B11" s="534" t="s">
        <v>330</v>
      </c>
      <c r="C11" s="466"/>
      <c r="D11" s="467"/>
      <c r="E11" s="467"/>
      <c r="F11" s="535"/>
      <c r="G11" s="466"/>
      <c r="H11" s="467"/>
      <c r="I11" s="467"/>
      <c r="J11" s="683"/>
    </row>
    <row r="12" spans="1:10" ht="12.75" customHeight="1">
      <c r="A12" s="94" t="s">
        <v>232</v>
      </c>
      <c r="B12" s="535" t="s">
        <v>150</v>
      </c>
      <c r="C12" s="464"/>
      <c r="D12" s="465">
        <v>1613430</v>
      </c>
      <c r="E12" s="465">
        <v>1613430</v>
      </c>
      <c r="F12" s="535"/>
      <c r="G12" s="466"/>
      <c r="H12" s="467"/>
      <c r="I12" s="467"/>
      <c r="J12" s="683"/>
    </row>
    <row r="13" spans="1:10" ht="12.75" customHeight="1">
      <c r="A13" s="94" t="s">
        <v>111</v>
      </c>
      <c r="B13" s="97"/>
      <c r="C13" s="464"/>
      <c r="D13" s="465"/>
      <c r="E13" s="465"/>
      <c r="F13" s="105"/>
      <c r="G13" s="466"/>
      <c r="H13" s="467"/>
      <c r="I13" s="467"/>
      <c r="J13" s="683"/>
    </row>
    <row r="14" spans="1:10" ht="12.75" customHeight="1">
      <c r="A14" s="94" t="s">
        <v>121</v>
      </c>
      <c r="B14" s="106"/>
      <c r="C14" s="466"/>
      <c r="D14" s="467"/>
      <c r="E14" s="467"/>
      <c r="F14" s="105"/>
      <c r="G14" s="466"/>
      <c r="H14" s="467"/>
      <c r="I14" s="467"/>
      <c r="J14" s="683"/>
    </row>
    <row r="15" spans="1:10" ht="12.75">
      <c r="A15" s="94" t="s">
        <v>244</v>
      </c>
      <c r="B15" s="97"/>
      <c r="C15" s="466"/>
      <c r="D15" s="467"/>
      <c r="E15" s="467"/>
      <c r="F15" s="105"/>
      <c r="G15" s="466"/>
      <c r="H15" s="467"/>
      <c r="I15" s="467"/>
      <c r="J15" s="683"/>
    </row>
    <row r="16" spans="1:10" ht="12.75" customHeight="1" thickBot="1">
      <c r="A16" s="102" t="s">
        <v>282</v>
      </c>
      <c r="B16" s="107"/>
      <c r="C16" s="494"/>
      <c r="D16" s="495"/>
      <c r="E16" s="495"/>
      <c r="F16" s="103" t="s">
        <v>281</v>
      </c>
      <c r="G16" s="494"/>
      <c r="H16" s="486"/>
      <c r="I16" s="486"/>
      <c r="J16" s="683"/>
    </row>
    <row r="17" spans="1:10" ht="15.75" customHeight="1" thickBot="1">
      <c r="A17" s="100" t="s">
        <v>283</v>
      </c>
      <c r="B17" s="101" t="s">
        <v>331</v>
      </c>
      <c r="C17" s="470"/>
      <c r="D17" s="471">
        <v>30234525</v>
      </c>
      <c r="E17" s="471">
        <v>30234525</v>
      </c>
      <c r="F17" s="101" t="s">
        <v>332</v>
      </c>
      <c r="G17" s="488">
        <f>+G6+G8+G10+G11+G12+G13+G14+G15+G16</f>
        <v>15775504</v>
      </c>
      <c r="H17" s="499">
        <f>SUM(H6:H16)</f>
        <v>33125411</v>
      </c>
      <c r="I17" s="499">
        <f>SUM(I6:I16)</f>
        <v>33125411</v>
      </c>
      <c r="J17" s="683"/>
    </row>
    <row r="18" spans="1:10" ht="12.75" customHeight="1">
      <c r="A18" s="92" t="s">
        <v>284</v>
      </c>
      <c r="B18" s="108" t="s">
        <v>333</v>
      </c>
      <c r="C18" s="496">
        <f>+C19+C20+C21+C22+C23</f>
        <v>0</v>
      </c>
      <c r="D18" s="497">
        <v>0</v>
      </c>
      <c r="E18" s="497">
        <v>0</v>
      </c>
      <c r="F18" s="95" t="s">
        <v>289</v>
      </c>
      <c r="G18" s="500"/>
      <c r="H18" s="490"/>
      <c r="I18" s="490"/>
      <c r="J18" s="683"/>
    </row>
    <row r="19" spans="1:10" ht="12.75" customHeight="1">
      <c r="A19" s="94" t="s">
        <v>287</v>
      </c>
      <c r="B19" s="109" t="s">
        <v>334</v>
      </c>
      <c r="C19" s="474"/>
      <c r="D19" s="475">
        <v>0</v>
      </c>
      <c r="E19" s="475">
        <v>0</v>
      </c>
      <c r="F19" s="95" t="s">
        <v>335</v>
      </c>
      <c r="G19" s="491"/>
      <c r="H19" s="492"/>
      <c r="I19" s="492"/>
      <c r="J19" s="683"/>
    </row>
    <row r="20" spans="1:10" ht="12.75" customHeight="1">
      <c r="A20" s="92" t="s">
        <v>290</v>
      </c>
      <c r="B20" s="109" t="s">
        <v>336</v>
      </c>
      <c r="C20" s="474"/>
      <c r="D20" s="475"/>
      <c r="E20" s="475"/>
      <c r="F20" s="95" t="s">
        <v>295</v>
      </c>
      <c r="G20" s="491"/>
      <c r="H20" s="492"/>
      <c r="I20" s="492"/>
      <c r="J20" s="683"/>
    </row>
    <row r="21" spans="1:10" ht="12.75" customHeight="1">
      <c r="A21" s="94" t="s">
        <v>293</v>
      </c>
      <c r="B21" s="109" t="s">
        <v>337</v>
      </c>
      <c r="C21" s="474"/>
      <c r="D21" s="475"/>
      <c r="E21" s="475"/>
      <c r="F21" s="95" t="s">
        <v>298</v>
      </c>
      <c r="G21" s="491"/>
      <c r="H21" s="492"/>
      <c r="I21" s="492"/>
      <c r="J21" s="683"/>
    </row>
    <row r="22" spans="1:10" ht="12.75" customHeight="1">
      <c r="A22" s="92" t="s">
        <v>296</v>
      </c>
      <c r="B22" s="109" t="s">
        <v>338</v>
      </c>
      <c r="C22" s="474"/>
      <c r="D22" s="476"/>
      <c r="E22" s="476"/>
      <c r="F22" s="103" t="s">
        <v>301</v>
      </c>
      <c r="G22" s="491"/>
      <c r="H22" s="492"/>
      <c r="I22" s="492"/>
      <c r="J22" s="683"/>
    </row>
    <row r="23" spans="1:10" ht="12.75" customHeight="1">
      <c r="A23" s="94" t="s">
        <v>299</v>
      </c>
      <c r="B23" s="110" t="s">
        <v>339</v>
      </c>
      <c r="C23" s="474"/>
      <c r="D23" s="475"/>
      <c r="E23" s="475"/>
      <c r="F23" s="95" t="s">
        <v>340</v>
      </c>
      <c r="G23" s="491"/>
      <c r="H23" s="492"/>
      <c r="I23" s="492"/>
      <c r="J23" s="683"/>
    </row>
    <row r="24" spans="1:10" ht="12.75" customHeight="1">
      <c r="A24" s="92" t="s">
        <v>302</v>
      </c>
      <c r="B24" s="111" t="s">
        <v>341</v>
      </c>
      <c r="C24" s="477">
        <f>+C25+C26+C27+C28+C29</f>
        <v>0</v>
      </c>
      <c r="D24" s="497"/>
      <c r="E24" s="497"/>
      <c r="F24" s="93" t="s">
        <v>307</v>
      </c>
      <c r="G24" s="491"/>
      <c r="H24" s="492"/>
      <c r="I24" s="492"/>
      <c r="J24" s="683"/>
    </row>
    <row r="25" spans="1:10" ht="12.75" customHeight="1">
      <c r="A25" s="94" t="s">
        <v>305</v>
      </c>
      <c r="B25" s="110" t="s">
        <v>342</v>
      </c>
      <c r="C25" s="474"/>
      <c r="D25" s="498"/>
      <c r="E25" s="498"/>
      <c r="F25" s="93" t="s">
        <v>263</v>
      </c>
      <c r="G25" s="491"/>
      <c r="H25" s="492"/>
      <c r="I25" s="492"/>
      <c r="J25" s="683"/>
    </row>
    <row r="26" spans="1:10" ht="12.75" customHeight="1">
      <c r="A26" s="92" t="s">
        <v>308</v>
      </c>
      <c r="B26" s="110" t="s">
        <v>343</v>
      </c>
      <c r="C26" s="474"/>
      <c r="D26" s="498"/>
      <c r="E26" s="498"/>
      <c r="F26" s="112"/>
      <c r="G26" s="491"/>
      <c r="H26" s="492"/>
      <c r="I26" s="492"/>
      <c r="J26" s="683"/>
    </row>
    <row r="27" spans="1:10" ht="12.75" customHeight="1">
      <c r="A27" s="94" t="s">
        <v>310</v>
      </c>
      <c r="B27" s="109" t="s">
        <v>344</v>
      </c>
      <c r="C27" s="474"/>
      <c r="D27" s="498"/>
      <c r="E27" s="498"/>
      <c r="F27" s="112"/>
      <c r="G27" s="491"/>
      <c r="H27" s="492"/>
      <c r="I27" s="492"/>
      <c r="J27" s="683"/>
    </row>
    <row r="28" spans="1:10" ht="12.75" customHeight="1">
      <c r="A28" s="92" t="s">
        <v>313</v>
      </c>
      <c r="B28" s="113" t="s">
        <v>345</v>
      </c>
      <c r="C28" s="474"/>
      <c r="D28" s="475"/>
      <c r="E28" s="475"/>
      <c r="F28" s="97"/>
      <c r="G28" s="491"/>
      <c r="H28" s="492"/>
      <c r="I28" s="492"/>
      <c r="J28" s="683"/>
    </row>
    <row r="29" spans="1:10" ht="12.75" customHeight="1" thickBot="1">
      <c r="A29" s="94" t="s">
        <v>316</v>
      </c>
      <c r="B29" s="114" t="s">
        <v>346</v>
      </c>
      <c r="C29" s="474"/>
      <c r="D29" s="498"/>
      <c r="E29" s="498"/>
      <c r="F29" s="112"/>
      <c r="G29" s="491"/>
      <c r="H29" s="493"/>
      <c r="I29" s="493"/>
      <c r="J29" s="683"/>
    </row>
    <row r="30" spans="1:10" ht="16.5" customHeight="1" thickBot="1">
      <c r="A30" s="100" t="s">
        <v>319</v>
      </c>
      <c r="B30" s="101" t="s">
        <v>347</v>
      </c>
      <c r="C30" s="470">
        <f>+C18+C24</f>
        <v>0</v>
      </c>
      <c r="D30" s="471">
        <v>0</v>
      </c>
      <c r="E30" s="471">
        <v>0</v>
      </c>
      <c r="F30" s="101" t="s">
        <v>348</v>
      </c>
      <c r="G30" s="487">
        <f>SUM(G18:G29)</f>
        <v>0</v>
      </c>
      <c r="H30" s="502"/>
      <c r="I30" s="502"/>
      <c r="J30" s="683"/>
    </row>
    <row r="31" spans="1:10" ht="16.5" customHeight="1" thickBot="1">
      <c r="A31" s="100" t="s">
        <v>349</v>
      </c>
      <c r="B31" s="104" t="s">
        <v>350</v>
      </c>
      <c r="C31" s="480">
        <f>+C17+C30</f>
        <v>0</v>
      </c>
      <c r="D31" s="482">
        <f>SUM(D17+D30)</f>
        <v>30234525</v>
      </c>
      <c r="E31" s="481">
        <f>SUM(E17+E30)</f>
        <v>30234525</v>
      </c>
      <c r="F31" s="104" t="s">
        <v>351</v>
      </c>
      <c r="G31" s="488">
        <v>15775504</v>
      </c>
      <c r="H31" s="499">
        <v>33125411</v>
      </c>
      <c r="I31" s="499">
        <v>33125411</v>
      </c>
      <c r="J31" s="683"/>
    </row>
    <row r="32" spans="1:10" ht="16.5" customHeight="1" thickBot="1">
      <c r="A32" s="100" t="s">
        <v>352</v>
      </c>
      <c r="B32" s="104" t="s">
        <v>317</v>
      </c>
      <c r="C32" s="480" t="s">
        <v>676</v>
      </c>
      <c r="D32" s="482" t="s">
        <v>676</v>
      </c>
      <c r="E32" s="481" t="s">
        <v>676</v>
      </c>
      <c r="F32" s="104" t="s">
        <v>318</v>
      </c>
      <c r="G32" s="481" t="str">
        <f>IF(C17-G17&gt;0,C17-G17,"-")</f>
        <v>-</v>
      </c>
      <c r="H32" s="482" t="s">
        <v>676</v>
      </c>
      <c r="I32" s="480" t="s">
        <v>676</v>
      </c>
      <c r="J32" s="683"/>
    </row>
    <row r="33" spans="1:10" ht="16.5" customHeight="1" thickBot="1">
      <c r="A33" s="100" t="s">
        <v>353</v>
      </c>
      <c r="B33" s="104" t="s">
        <v>320</v>
      </c>
      <c r="C33" s="480" t="s">
        <v>676</v>
      </c>
      <c r="D33" s="482" t="s">
        <v>676</v>
      </c>
      <c r="E33" s="481"/>
      <c r="F33" s="104" t="s">
        <v>321</v>
      </c>
      <c r="G33" s="481" t="str">
        <f>IF(C17+C18-G31&gt;0,C17+C18-G31,"-")</f>
        <v>-</v>
      </c>
      <c r="H33" s="501" t="s">
        <v>676</v>
      </c>
      <c r="I33" s="503" t="s">
        <v>676</v>
      </c>
      <c r="J33" s="683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2"/>
  <sheetViews>
    <sheetView view="pageBreakPreview" zoomScaleSheetLayoutView="100" zoomScalePageLayoutView="0" workbookViewId="0" topLeftCell="A9">
      <selection activeCell="A28" sqref="A28:G29"/>
    </sheetView>
  </sheetViews>
  <sheetFormatPr defaultColWidth="9.375" defaultRowHeight="12.75"/>
  <cols>
    <col min="1" max="1" width="39.625" style="115" customWidth="1"/>
    <col min="2" max="7" width="15.625" style="116" customWidth="1"/>
    <col min="8" max="8" width="5.125" style="116" customWidth="1"/>
    <col min="9" max="16384" width="9.375" style="116" customWidth="1"/>
  </cols>
  <sheetData>
    <row r="1" spans="1:10" ht="46.5" customHeight="1">
      <c r="A1" s="684" t="s">
        <v>354</v>
      </c>
      <c r="B1" s="684"/>
      <c r="C1" s="684"/>
      <c r="D1" s="684"/>
      <c r="E1" s="684"/>
      <c r="F1" s="684"/>
      <c r="G1" s="684"/>
      <c r="H1" s="666" t="s">
        <v>771</v>
      </c>
      <c r="I1" s="667"/>
      <c r="J1" s="667"/>
    </row>
    <row r="2" spans="1:10" ht="12.75" customHeight="1" thickBot="1">
      <c r="A2" s="80"/>
      <c r="B2" s="79"/>
      <c r="C2" s="79"/>
      <c r="D2" s="79"/>
      <c r="E2" s="79"/>
      <c r="F2" s="685"/>
      <c r="G2" s="685"/>
      <c r="H2" s="666"/>
      <c r="I2" s="667"/>
      <c r="J2" s="667"/>
    </row>
    <row r="3" spans="1:10" s="119" customFormat="1" ht="50.25" customHeight="1" thickBot="1">
      <c r="A3" s="82" t="s">
        <v>355</v>
      </c>
      <c r="B3" s="83" t="s">
        <v>356</v>
      </c>
      <c r="C3" s="83" t="s">
        <v>357</v>
      </c>
      <c r="D3" s="83" t="str">
        <f>+CONCATENATE("Felhasználás ",LEFT('[1]ÖSSZEFÜGGÉSEK'!A4,4)-1,". XII.31-ig")</f>
        <v>Felhasználás 2013. XII.31-ig</v>
      </c>
      <c r="E3" s="83" t="s">
        <v>709</v>
      </c>
      <c r="F3" s="117" t="s">
        <v>710</v>
      </c>
      <c r="G3" s="118" t="s">
        <v>711</v>
      </c>
      <c r="H3" s="666"/>
      <c r="I3" s="667"/>
      <c r="J3" s="667"/>
    </row>
    <row r="4" spans="1:10" s="79" customFormat="1" ht="12" customHeight="1" thickBot="1">
      <c r="A4" s="120" t="s">
        <v>6</v>
      </c>
      <c r="B4" s="121" t="s">
        <v>7</v>
      </c>
      <c r="C4" s="121" t="s">
        <v>8</v>
      </c>
      <c r="D4" s="121" t="s">
        <v>9</v>
      </c>
      <c r="E4" s="121" t="s">
        <v>10</v>
      </c>
      <c r="F4" s="122" t="s">
        <v>249</v>
      </c>
      <c r="G4" s="123" t="s">
        <v>358</v>
      </c>
      <c r="H4" s="666"/>
      <c r="I4" s="667"/>
      <c r="J4" s="667"/>
    </row>
    <row r="5" spans="1:10" ht="15.75" customHeight="1">
      <c r="A5" s="458" t="s">
        <v>687</v>
      </c>
      <c r="B5" s="459">
        <v>4953000</v>
      </c>
      <c r="C5" s="460" t="s">
        <v>708</v>
      </c>
      <c r="D5" s="459"/>
      <c r="E5" s="459">
        <v>4953000</v>
      </c>
      <c r="F5" s="459">
        <v>4953000</v>
      </c>
      <c r="G5" s="459">
        <v>4953000</v>
      </c>
      <c r="H5" s="666"/>
      <c r="I5" s="667"/>
      <c r="J5" s="667"/>
    </row>
    <row r="6" spans="1:10" ht="15.75" customHeight="1">
      <c r="A6" s="458" t="s">
        <v>688</v>
      </c>
      <c r="B6" s="459">
        <v>76251</v>
      </c>
      <c r="C6" s="460" t="s">
        <v>708</v>
      </c>
      <c r="D6" s="459"/>
      <c r="E6" s="459">
        <v>76251</v>
      </c>
      <c r="F6" s="459">
        <v>76251</v>
      </c>
      <c r="G6" s="459">
        <v>76251</v>
      </c>
      <c r="H6" s="666"/>
      <c r="I6" s="667"/>
      <c r="J6" s="667"/>
    </row>
    <row r="7" spans="1:10" ht="15.75" customHeight="1">
      <c r="A7" s="458" t="s">
        <v>689</v>
      </c>
      <c r="B7" s="459">
        <v>81353</v>
      </c>
      <c r="C7" s="460" t="s">
        <v>708</v>
      </c>
      <c r="D7" s="459"/>
      <c r="E7" s="459">
        <v>81353</v>
      </c>
      <c r="F7" s="459">
        <v>81353</v>
      </c>
      <c r="G7" s="459">
        <v>81353</v>
      </c>
      <c r="H7" s="666"/>
      <c r="I7" s="667"/>
      <c r="J7" s="667"/>
    </row>
    <row r="8" spans="1:10" ht="15.75" customHeight="1">
      <c r="A8" s="458" t="s">
        <v>690</v>
      </c>
      <c r="B8" s="459">
        <v>24765</v>
      </c>
      <c r="C8" s="460" t="s">
        <v>708</v>
      </c>
      <c r="D8" s="459"/>
      <c r="E8" s="459">
        <v>24765</v>
      </c>
      <c r="F8" s="459">
        <v>24765</v>
      </c>
      <c r="G8" s="459">
        <v>24765</v>
      </c>
      <c r="H8" s="666"/>
      <c r="I8" s="667"/>
      <c r="J8" s="667"/>
    </row>
    <row r="9" spans="1:10" ht="15.75" customHeight="1">
      <c r="A9" s="458" t="s">
        <v>691</v>
      </c>
      <c r="B9" s="459">
        <v>22860</v>
      </c>
      <c r="C9" s="460" t="s">
        <v>708</v>
      </c>
      <c r="D9" s="459"/>
      <c r="E9" s="459">
        <v>22860</v>
      </c>
      <c r="F9" s="459">
        <v>22860</v>
      </c>
      <c r="G9" s="459">
        <v>22860</v>
      </c>
      <c r="H9" s="666"/>
      <c r="I9" s="667"/>
      <c r="J9" s="667"/>
    </row>
    <row r="10" spans="1:10" ht="15.75" customHeight="1">
      <c r="A10" s="461" t="s">
        <v>692</v>
      </c>
      <c r="B10" s="459">
        <v>216899</v>
      </c>
      <c r="C10" s="460" t="s">
        <v>708</v>
      </c>
      <c r="D10" s="459"/>
      <c r="E10" s="459">
        <v>216899</v>
      </c>
      <c r="F10" s="459">
        <v>216899</v>
      </c>
      <c r="G10" s="459">
        <v>216899</v>
      </c>
      <c r="H10" s="666"/>
      <c r="I10" s="667"/>
      <c r="J10" s="667"/>
    </row>
    <row r="11" spans="1:10" ht="15.75" customHeight="1">
      <c r="A11" s="458" t="s">
        <v>693</v>
      </c>
      <c r="B11" s="459">
        <v>419100</v>
      </c>
      <c r="C11" s="460" t="s">
        <v>708</v>
      </c>
      <c r="D11" s="459"/>
      <c r="E11" s="459">
        <v>419100</v>
      </c>
      <c r="F11" s="459">
        <v>419100</v>
      </c>
      <c r="G11" s="459">
        <v>419100</v>
      </c>
      <c r="H11" s="666"/>
      <c r="I11" s="667"/>
      <c r="J11" s="667"/>
    </row>
    <row r="12" spans="1:10" ht="15.75" customHeight="1">
      <c r="A12" s="458" t="s">
        <v>675</v>
      </c>
      <c r="B12" s="459">
        <v>571098</v>
      </c>
      <c r="C12" s="460" t="s">
        <v>708</v>
      </c>
      <c r="D12" s="459"/>
      <c r="E12" s="459">
        <v>571098</v>
      </c>
      <c r="F12" s="459">
        <v>571098</v>
      </c>
      <c r="G12" s="459">
        <v>571098</v>
      </c>
      <c r="H12" s="666"/>
      <c r="I12" s="667"/>
      <c r="J12" s="667"/>
    </row>
    <row r="13" spans="1:10" ht="15.75" customHeight="1">
      <c r="A13" s="458" t="s">
        <v>694</v>
      </c>
      <c r="B13" s="459">
        <v>800000</v>
      </c>
      <c r="C13" s="460" t="s">
        <v>708</v>
      </c>
      <c r="D13" s="459"/>
      <c r="E13" s="459">
        <v>800000</v>
      </c>
      <c r="F13" s="459">
        <v>800000</v>
      </c>
      <c r="G13" s="459">
        <v>800000</v>
      </c>
      <c r="H13" s="666"/>
      <c r="I13" s="667"/>
      <c r="J13" s="667"/>
    </row>
    <row r="14" spans="1:10" ht="15.75" customHeight="1">
      <c r="A14" s="458" t="s">
        <v>695</v>
      </c>
      <c r="B14" s="459">
        <v>317500</v>
      </c>
      <c r="C14" s="460" t="s">
        <v>708</v>
      </c>
      <c r="D14" s="459"/>
      <c r="E14" s="459">
        <v>317500</v>
      </c>
      <c r="F14" s="459">
        <v>317500</v>
      </c>
      <c r="G14" s="459">
        <v>317500</v>
      </c>
      <c r="H14" s="666"/>
      <c r="I14" s="667"/>
      <c r="J14" s="667"/>
    </row>
    <row r="15" spans="1:10" ht="15.75" customHeight="1">
      <c r="A15" s="458" t="s">
        <v>696</v>
      </c>
      <c r="B15" s="459">
        <v>58056</v>
      </c>
      <c r="C15" s="460" t="s">
        <v>708</v>
      </c>
      <c r="D15" s="459"/>
      <c r="E15" s="459">
        <v>58056</v>
      </c>
      <c r="F15" s="459">
        <v>58056</v>
      </c>
      <c r="G15" s="459">
        <v>58056</v>
      </c>
      <c r="H15" s="666"/>
      <c r="I15" s="667"/>
      <c r="J15" s="667"/>
    </row>
    <row r="16" spans="1:10" ht="15.75" customHeight="1">
      <c r="A16" s="458" t="s">
        <v>697</v>
      </c>
      <c r="B16" s="459">
        <v>52989</v>
      </c>
      <c r="C16" s="460" t="s">
        <v>708</v>
      </c>
      <c r="D16" s="459"/>
      <c r="E16" s="459">
        <v>52989</v>
      </c>
      <c r="F16" s="459">
        <v>52989</v>
      </c>
      <c r="G16" s="459">
        <v>52989</v>
      </c>
      <c r="H16" s="666"/>
      <c r="I16" s="667"/>
      <c r="J16" s="667"/>
    </row>
    <row r="17" spans="1:10" ht="15.75" customHeight="1">
      <c r="A17" s="458" t="s">
        <v>698</v>
      </c>
      <c r="B17" s="459">
        <v>253702</v>
      </c>
      <c r="C17" s="460" t="s">
        <v>708</v>
      </c>
      <c r="D17" s="459"/>
      <c r="E17" s="459">
        <v>253702</v>
      </c>
      <c r="F17" s="459">
        <v>253702</v>
      </c>
      <c r="G17" s="459">
        <v>253702</v>
      </c>
      <c r="H17" s="666"/>
      <c r="I17" s="667"/>
      <c r="J17" s="667"/>
    </row>
    <row r="18" spans="1:10" ht="15.75" customHeight="1">
      <c r="A18" s="458" t="s">
        <v>699</v>
      </c>
      <c r="B18" s="459">
        <v>361973</v>
      </c>
      <c r="C18" s="460" t="s">
        <v>708</v>
      </c>
      <c r="D18" s="459"/>
      <c r="E18" s="459">
        <v>361973</v>
      </c>
      <c r="F18" s="459">
        <v>361973</v>
      </c>
      <c r="G18" s="459">
        <v>361973</v>
      </c>
      <c r="H18" s="666"/>
      <c r="I18" s="667"/>
      <c r="J18" s="667"/>
    </row>
    <row r="19" spans="1:10" ht="15.75" customHeight="1">
      <c r="A19" s="458" t="s">
        <v>700</v>
      </c>
      <c r="B19" s="459">
        <v>136482</v>
      </c>
      <c r="C19" s="460" t="s">
        <v>708</v>
      </c>
      <c r="D19" s="459"/>
      <c r="E19" s="459">
        <v>136482</v>
      </c>
      <c r="F19" s="459">
        <v>136482</v>
      </c>
      <c r="G19" s="459">
        <v>136482</v>
      </c>
      <c r="H19" s="666"/>
      <c r="I19" s="667"/>
      <c r="J19" s="667"/>
    </row>
    <row r="20" spans="1:10" ht="15.75" customHeight="1">
      <c r="A20" s="458" t="s">
        <v>701</v>
      </c>
      <c r="B20" s="459">
        <v>397532</v>
      </c>
      <c r="C20" s="460" t="s">
        <v>708</v>
      </c>
      <c r="D20" s="459"/>
      <c r="E20" s="459">
        <v>397532</v>
      </c>
      <c r="F20" s="459">
        <v>397532</v>
      </c>
      <c r="G20" s="459">
        <v>397532</v>
      </c>
      <c r="H20" s="666"/>
      <c r="I20" s="667"/>
      <c r="J20" s="667"/>
    </row>
    <row r="21" spans="1:10" ht="15.75" customHeight="1">
      <c r="A21" s="458" t="s">
        <v>702</v>
      </c>
      <c r="B21" s="459">
        <v>2465934</v>
      </c>
      <c r="C21" s="460" t="s">
        <v>708</v>
      </c>
      <c r="D21" s="459"/>
      <c r="E21" s="459">
        <v>2465934</v>
      </c>
      <c r="F21" s="459">
        <v>2465934</v>
      </c>
      <c r="G21" s="459">
        <v>2465934</v>
      </c>
      <c r="H21" s="666"/>
      <c r="I21" s="667"/>
      <c r="J21" s="667"/>
    </row>
    <row r="22" spans="1:10" ht="15.75" customHeight="1">
      <c r="A22" s="458" t="s">
        <v>703</v>
      </c>
      <c r="B22" s="459">
        <v>280634</v>
      </c>
      <c r="C22" s="460" t="s">
        <v>708</v>
      </c>
      <c r="D22" s="459"/>
      <c r="E22" s="459">
        <v>280634</v>
      </c>
      <c r="F22" s="459">
        <v>280634</v>
      </c>
      <c r="G22" s="459">
        <v>280634</v>
      </c>
      <c r="H22" s="666"/>
      <c r="I22" s="667"/>
      <c r="J22" s="667"/>
    </row>
    <row r="23" spans="1:10" ht="15.75" customHeight="1">
      <c r="A23" s="536" t="s">
        <v>704</v>
      </c>
      <c r="B23" s="537">
        <v>2635250</v>
      </c>
      <c r="C23" s="460" t="s">
        <v>708</v>
      </c>
      <c r="D23" s="459"/>
      <c r="E23" s="537">
        <v>2635250</v>
      </c>
      <c r="F23" s="537">
        <v>2635250</v>
      </c>
      <c r="G23" s="537">
        <v>2635250</v>
      </c>
      <c r="H23" s="666"/>
      <c r="I23" s="667"/>
      <c r="J23" s="667"/>
    </row>
    <row r="24" spans="1:10" ht="15.75" customHeight="1">
      <c r="A24" s="538" t="s">
        <v>705</v>
      </c>
      <c r="B24" s="537">
        <v>4478156</v>
      </c>
      <c r="C24" s="460" t="s">
        <v>708</v>
      </c>
      <c r="D24" s="459"/>
      <c r="E24" s="537">
        <v>4478156</v>
      </c>
      <c r="F24" s="537">
        <v>4478156</v>
      </c>
      <c r="G24" s="537">
        <v>4478156</v>
      </c>
      <c r="H24" s="666"/>
      <c r="I24" s="667"/>
      <c r="J24" s="667"/>
    </row>
    <row r="25" spans="1:10" s="127" customFormat="1" ht="18" customHeight="1">
      <c r="A25" s="538" t="s">
        <v>706</v>
      </c>
      <c r="B25" s="537">
        <v>534000</v>
      </c>
      <c r="C25" s="460" t="s">
        <v>708</v>
      </c>
      <c r="D25" s="459"/>
      <c r="E25" s="537">
        <v>534000</v>
      </c>
      <c r="F25" s="537">
        <v>534000</v>
      </c>
      <c r="G25" s="537">
        <v>534000</v>
      </c>
      <c r="H25" s="666"/>
      <c r="I25" s="667"/>
      <c r="J25" s="667"/>
    </row>
    <row r="26" spans="1:10" ht="13.5" thickBot="1">
      <c r="A26" s="536" t="s">
        <v>707</v>
      </c>
      <c r="B26" s="537">
        <v>74990</v>
      </c>
      <c r="C26" s="541" t="s">
        <v>708</v>
      </c>
      <c r="D26" s="459"/>
      <c r="E26" s="537">
        <v>74990</v>
      </c>
      <c r="F26" s="537">
        <v>74990</v>
      </c>
      <c r="G26" s="537">
        <v>74990</v>
      </c>
      <c r="H26" s="664"/>
      <c r="I26" s="667"/>
      <c r="J26" s="667"/>
    </row>
    <row r="27" spans="1:10" ht="13.5" thickBot="1">
      <c r="A27" s="539" t="s">
        <v>359</v>
      </c>
      <c r="B27" s="540">
        <v>19212533</v>
      </c>
      <c r="C27" s="542"/>
      <c r="D27" s="542"/>
      <c r="E27" s="540">
        <v>19212533</v>
      </c>
      <c r="F27" s="540">
        <v>19212533</v>
      </c>
      <c r="G27" s="540">
        <v>19212533</v>
      </c>
      <c r="H27" s="664"/>
      <c r="I27" s="667"/>
      <c r="J27" s="667"/>
    </row>
    <row r="28" spans="8:10" ht="12.75">
      <c r="H28" s="667"/>
      <c r="I28" s="667"/>
      <c r="J28" s="667"/>
    </row>
    <row r="29" spans="8:10" ht="12.75">
      <c r="H29" s="667"/>
      <c r="I29" s="667"/>
      <c r="J29" s="667"/>
    </row>
    <row r="30" spans="8:10" ht="12.75">
      <c r="H30" s="667"/>
      <c r="I30" s="667"/>
      <c r="J30" s="667"/>
    </row>
    <row r="31" spans="8:10" ht="12.75">
      <c r="H31" s="667"/>
      <c r="I31" s="667"/>
      <c r="J31" s="667"/>
    </row>
    <row r="32" spans="8:10" ht="12.75">
      <c r="H32" s="667"/>
      <c r="I32" s="667"/>
      <c r="J32" s="667"/>
    </row>
  </sheetData>
  <sheetProtection selectLockedCells="1" selectUnlockedCells="1"/>
  <mergeCells count="3">
    <mergeCell ref="A1:G1"/>
    <mergeCell ref="F2:G2"/>
    <mergeCell ref="H1:J3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79" r:id="rId1"/>
  <headerFooter alignWithMargins="0">
    <oddHeader>&amp;C&amp;"Times New Roman CE,Félkövér"&amp;11Felpéc Önkormányzat
2014. évi zárszámadás
beruházási kiadások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9"/>
  <sheetViews>
    <sheetView view="pageLayout" zoomScaleSheetLayoutView="80" workbookViewId="0" topLeftCell="A1">
      <selection activeCell="D2" sqref="D2"/>
    </sheetView>
  </sheetViews>
  <sheetFormatPr defaultColWidth="9.375" defaultRowHeight="12.75"/>
  <cols>
    <col min="1" max="1" width="48.125" style="115" customWidth="1"/>
    <col min="2" max="7" width="15.875" style="116" customWidth="1"/>
    <col min="8" max="8" width="4.125" style="116" customWidth="1"/>
    <col min="9" max="9" width="13.875" style="116" customWidth="1"/>
    <col min="10" max="16384" width="9.375" style="116" customWidth="1"/>
  </cols>
  <sheetData>
    <row r="1" spans="1:9" ht="24.75" customHeight="1">
      <c r="A1" s="665" t="s">
        <v>776</v>
      </c>
      <c r="B1" s="665"/>
      <c r="C1" s="665"/>
      <c r="D1" s="665"/>
      <c r="E1" s="665"/>
      <c r="F1" s="665"/>
      <c r="G1" s="665"/>
      <c r="H1" s="686" t="s">
        <v>770</v>
      </c>
      <c r="I1" s="687"/>
    </row>
    <row r="2" spans="1:9" ht="23.25" customHeight="1" thickBot="1">
      <c r="A2" s="80"/>
      <c r="B2" s="79"/>
      <c r="C2" s="79"/>
      <c r="D2" s="79"/>
      <c r="E2" s="79"/>
      <c r="F2" s="685"/>
      <c r="G2" s="685"/>
      <c r="H2" s="686"/>
      <c r="I2" s="687"/>
    </row>
    <row r="3" spans="1:9" s="119" customFormat="1" ht="48.75" customHeight="1" thickBot="1">
      <c r="A3" s="82" t="s">
        <v>360</v>
      </c>
      <c r="B3" s="83" t="s">
        <v>356</v>
      </c>
      <c r="C3" s="83" t="s">
        <v>357</v>
      </c>
      <c r="D3" s="83" t="s">
        <v>681</v>
      </c>
      <c r="E3" s="83" t="str">
        <f>+'3.sz.mell. BERUH'!E3</f>
        <v>2016. évi módosított előirányzat</v>
      </c>
      <c r="F3" s="117" t="str">
        <f>+'3.sz.mell. BERUH'!F3</f>
        <v>2016. évi teljesítés</v>
      </c>
      <c r="G3" s="118" t="str">
        <f>+'3.sz.mell. BERUH'!G3</f>
        <v>Összes teljesítés 2016. dec. 31-ig</v>
      </c>
      <c r="H3" s="686"/>
      <c r="I3" s="688"/>
    </row>
    <row r="4" spans="1:9" s="79" customFormat="1" ht="15" customHeight="1" thickBot="1">
      <c r="A4" s="120" t="s">
        <v>6</v>
      </c>
      <c r="B4" s="121" t="s">
        <v>7</v>
      </c>
      <c r="C4" s="121" t="s">
        <v>8</v>
      </c>
      <c r="D4" s="121" t="s">
        <v>9</v>
      </c>
      <c r="E4" s="121" t="s">
        <v>10</v>
      </c>
      <c r="F4" s="122" t="s">
        <v>249</v>
      </c>
      <c r="G4" s="452" t="s">
        <v>358</v>
      </c>
      <c r="H4" s="686"/>
      <c r="I4" s="689"/>
    </row>
    <row r="5" spans="1:9" ht="15.75" customHeight="1">
      <c r="A5" s="461" t="s">
        <v>712</v>
      </c>
      <c r="B5" s="459">
        <v>775613</v>
      </c>
      <c r="C5" s="449" t="s">
        <v>708</v>
      </c>
      <c r="D5" s="448"/>
      <c r="E5" s="459">
        <v>775613</v>
      </c>
      <c r="F5" s="459">
        <v>775613</v>
      </c>
      <c r="G5" s="459">
        <v>775613</v>
      </c>
      <c r="H5" s="686"/>
      <c r="I5" s="687"/>
    </row>
    <row r="6" spans="1:9" ht="15.75" customHeight="1">
      <c r="A6" s="447" t="s">
        <v>713</v>
      </c>
      <c r="B6" s="448">
        <v>26280</v>
      </c>
      <c r="C6" s="449" t="s">
        <v>708</v>
      </c>
      <c r="D6" s="448"/>
      <c r="E6" s="448">
        <v>26280</v>
      </c>
      <c r="F6" s="448">
        <v>26280</v>
      </c>
      <c r="G6" s="448">
        <v>26280</v>
      </c>
      <c r="H6" s="686"/>
      <c r="I6" s="687"/>
    </row>
    <row r="7" spans="1:9" ht="15.75" customHeight="1">
      <c r="A7" s="447" t="s">
        <v>714</v>
      </c>
      <c r="B7" s="448">
        <v>1112019</v>
      </c>
      <c r="C7" s="449" t="s">
        <v>708</v>
      </c>
      <c r="D7" s="448"/>
      <c r="E7" s="448">
        <v>1112019</v>
      </c>
      <c r="F7" s="448">
        <v>1112019</v>
      </c>
      <c r="G7" s="448">
        <v>1112019</v>
      </c>
      <c r="H7" s="686"/>
      <c r="I7" s="687"/>
    </row>
    <row r="8" spans="1:9" ht="15.75" customHeight="1">
      <c r="A8" s="447" t="s">
        <v>715</v>
      </c>
      <c r="B8" s="448">
        <v>53455</v>
      </c>
      <c r="C8" s="449" t="s">
        <v>708</v>
      </c>
      <c r="D8" s="448"/>
      <c r="E8" s="448">
        <v>53455</v>
      </c>
      <c r="F8" s="448">
        <v>53455</v>
      </c>
      <c r="G8" s="448">
        <v>53455</v>
      </c>
      <c r="H8" s="686"/>
      <c r="I8" s="687"/>
    </row>
    <row r="9" spans="1:9" ht="15.75" customHeight="1">
      <c r="A9" s="543" t="s">
        <v>716</v>
      </c>
      <c r="B9" s="448">
        <v>5947243</v>
      </c>
      <c r="C9" s="449" t="s">
        <v>708</v>
      </c>
      <c r="D9" s="448"/>
      <c r="E9" s="448">
        <v>5947243</v>
      </c>
      <c r="F9" s="448">
        <v>5947243</v>
      </c>
      <c r="G9" s="448">
        <v>5947243</v>
      </c>
      <c r="H9" s="686"/>
      <c r="I9" s="687"/>
    </row>
    <row r="10" spans="1:9" ht="15.75" customHeight="1">
      <c r="A10" s="543" t="s">
        <v>717</v>
      </c>
      <c r="B10" s="448">
        <v>4303461</v>
      </c>
      <c r="C10" s="449" t="s">
        <v>708</v>
      </c>
      <c r="D10" s="448"/>
      <c r="E10" s="448">
        <v>4303461</v>
      </c>
      <c r="F10" s="448">
        <v>4303461</v>
      </c>
      <c r="G10" s="448">
        <v>4303461</v>
      </c>
      <c r="H10" s="686"/>
      <c r="I10" s="687"/>
    </row>
    <row r="11" spans="1:9" ht="15.75" customHeight="1">
      <c r="A11" s="544" t="s">
        <v>718</v>
      </c>
      <c r="B11" s="545">
        <v>981067</v>
      </c>
      <c r="C11" s="546" t="s">
        <v>708</v>
      </c>
      <c r="D11" s="448"/>
      <c r="E11" s="545">
        <v>981067</v>
      </c>
      <c r="F11" s="545">
        <v>981067</v>
      </c>
      <c r="G11" s="545">
        <v>981067</v>
      </c>
      <c r="H11" s="686"/>
      <c r="I11" s="687"/>
    </row>
    <row r="12" spans="1:9" ht="15.75" customHeight="1">
      <c r="A12" s="543" t="s">
        <v>719</v>
      </c>
      <c r="B12" s="448">
        <v>713740</v>
      </c>
      <c r="C12" s="449" t="s">
        <v>708</v>
      </c>
      <c r="D12" s="448"/>
      <c r="E12" s="448">
        <v>713740</v>
      </c>
      <c r="F12" s="448">
        <v>713740</v>
      </c>
      <c r="G12" s="448">
        <v>713740</v>
      </c>
      <c r="H12" s="686"/>
      <c r="I12" s="687"/>
    </row>
    <row r="13" spans="1:9" ht="15.75" customHeight="1">
      <c r="A13" s="543"/>
      <c r="B13" s="448"/>
      <c r="C13" s="449"/>
      <c r="D13" s="448"/>
      <c r="E13" s="448"/>
      <c r="F13" s="448"/>
      <c r="G13" s="448"/>
      <c r="H13" s="686"/>
      <c r="I13" s="687"/>
    </row>
    <row r="14" spans="1:9" ht="15.75" customHeight="1" thickBot="1">
      <c r="A14" s="543"/>
      <c r="B14" s="448"/>
      <c r="C14" s="449"/>
      <c r="D14" s="450"/>
      <c r="E14" s="448"/>
      <c r="F14" s="448"/>
      <c r="G14" s="448"/>
      <c r="H14" s="686"/>
      <c r="I14" s="687"/>
    </row>
    <row r="15" spans="1:9" ht="15.75" customHeight="1" thickBot="1">
      <c r="A15" s="505" t="s">
        <v>359</v>
      </c>
      <c r="B15" s="547">
        <v>13912878</v>
      </c>
      <c r="C15" s="548"/>
      <c r="D15" s="451">
        <f>SUM(D5:D14)</f>
        <v>0</v>
      </c>
      <c r="E15" s="547">
        <v>13912878</v>
      </c>
      <c r="F15" s="547">
        <v>13912878</v>
      </c>
      <c r="G15" s="547">
        <v>13912878</v>
      </c>
      <c r="H15" s="686"/>
      <c r="I15" s="687"/>
    </row>
    <row r="16" spans="1:9" ht="15.75" customHeight="1">
      <c r="A16" s="116"/>
      <c r="D16" s="454"/>
      <c r="E16" s="454"/>
      <c r="F16" s="454"/>
      <c r="G16" s="456"/>
      <c r="H16" s="686"/>
      <c r="I16" s="687"/>
    </row>
    <row r="17" spans="1:9" ht="15.75" customHeight="1">
      <c r="A17" s="453"/>
      <c r="B17" s="454"/>
      <c r="C17" s="455"/>
      <c r="D17" s="454"/>
      <c r="E17" s="454"/>
      <c r="F17" s="454"/>
      <c r="G17" s="456"/>
      <c r="H17" s="686"/>
      <c r="I17" s="687"/>
    </row>
    <row r="18" spans="1:9" ht="15.75" customHeight="1">
      <c r="A18" s="453"/>
      <c r="B18" s="454"/>
      <c r="C18" s="455"/>
      <c r="D18" s="454"/>
      <c r="E18" s="454"/>
      <c r="F18" s="454"/>
      <c r="G18" s="456"/>
      <c r="H18" s="686"/>
      <c r="I18" s="687"/>
    </row>
    <row r="19" spans="1:9" ht="15.75" customHeight="1">
      <c r="A19" s="453"/>
      <c r="B19" s="454"/>
      <c r="C19" s="455"/>
      <c r="D19" s="454"/>
      <c r="E19" s="454"/>
      <c r="F19" s="454"/>
      <c r="G19" s="456"/>
      <c r="H19" s="686"/>
      <c r="I19" s="687"/>
    </row>
    <row r="20" spans="1:9" ht="15.75" customHeight="1">
      <c r="A20" s="453"/>
      <c r="B20" s="454"/>
      <c r="C20" s="651"/>
      <c r="D20" s="454"/>
      <c r="E20" s="454"/>
      <c r="F20" s="454"/>
      <c r="G20" s="456"/>
      <c r="H20" s="686"/>
      <c r="I20" s="687"/>
    </row>
    <row r="21" spans="1:9" ht="15.75" customHeight="1">
      <c r="A21" s="453"/>
      <c r="B21" s="454"/>
      <c r="C21" s="455"/>
      <c r="D21" s="454"/>
      <c r="E21" s="454"/>
      <c r="F21" s="454"/>
      <c r="G21" s="456"/>
      <c r="H21" s="686"/>
      <c r="I21" s="687"/>
    </row>
    <row r="22" spans="1:9" ht="15.75" customHeight="1">
      <c r="A22" s="453"/>
      <c r="B22" s="454"/>
      <c r="C22" s="455"/>
      <c r="D22" s="454"/>
      <c r="E22" s="454"/>
      <c r="F22" s="454"/>
      <c r="G22" s="456"/>
      <c r="H22" s="686"/>
      <c r="I22" s="687"/>
    </row>
    <row r="23" spans="1:9" ht="15.75" customHeight="1">
      <c r="A23" s="453"/>
      <c r="B23" s="454"/>
      <c r="C23" s="455"/>
      <c r="D23" s="454"/>
      <c r="E23" s="454"/>
      <c r="F23" s="454"/>
      <c r="G23" s="456"/>
      <c r="H23" s="686"/>
      <c r="I23" s="687"/>
    </row>
    <row r="24" spans="1:9" ht="15.75" customHeight="1">
      <c r="A24" s="453"/>
      <c r="B24" s="454"/>
      <c r="C24" s="455"/>
      <c r="D24" s="454"/>
      <c r="E24" s="454"/>
      <c r="F24" s="454"/>
      <c r="G24" s="456"/>
      <c r="H24" s="686"/>
      <c r="I24" s="687"/>
    </row>
    <row r="25" spans="1:9" ht="15.75" customHeight="1">
      <c r="A25" s="453"/>
      <c r="B25" s="454"/>
      <c r="C25" s="455"/>
      <c r="D25" s="454"/>
      <c r="E25" s="454"/>
      <c r="F25" s="454"/>
      <c r="G25" s="456"/>
      <c r="H25" s="686"/>
      <c r="I25" s="687"/>
    </row>
    <row r="26" spans="1:9" ht="15.75" customHeight="1">
      <c r="A26" s="453"/>
      <c r="B26" s="454"/>
      <c r="C26" s="455"/>
      <c r="D26" s="454"/>
      <c r="E26" s="454"/>
      <c r="F26" s="454"/>
      <c r="G26" s="456"/>
      <c r="H26" s="686"/>
      <c r="I26" s="687"/>
    </row>
    <row r="27" spans="1:9" ht="15.75" customHeight="1">
      <c r="A27" s="453"/>
      <c r="B27" s="454"/>
      <c r="C27" s="455"/>
      <c r="D27" s="454"/>
      <c r="E27" s="454"/>
      <c r="F27" s="454"/>
      <c r="G27" s="456"/>
      <c r="H27" s="686"/>
      <c r="I27" s="687"/>
    </row>
    <row r="28" spans="1:9" ht="15.75" customHeight="1">
      <c r="A28" s="453"/>
      <c r="B28" s="454"/>
      <c r="C28" s="455"/>
      <c r="D28" s="454"/>
      <c r="E28" s="454"/>
      <c r="F28" s="454"/>
      <c r="G28" s="456"/>
      <c r="H28" s="686"/>
      <c r="I28" s="687"/>
    </row>
    <row r="29" spans="1:9" s="127" customFormat="1" ht="18" customHeight="1">
      <c r="A29" s="457"/>
      <c r="B29" s="456"/>
      <c r="C29" s="456"/>
      <c r="D29" s="456"/>
      <c r="E29" s="456"/>
      <c r="F29" s="456"/>
      <c r="G29" s="456"/>
      <c r="H29" s="686"/>
      <c r="I29" s="688"/>
    </row>
  </sheetData>
  <sheetProtection selectLockedCells="1" selectUnlockedCells="1"/>
  <mergeCells count="3">
    <mergeCell ref="A1:G1"/>
    <mergeCell ref="F2:G2"/>
    <mergeCell ref="H1:I29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 scale="89" r:id="rId1"/>
  <headerFooter alignWithMargins="0">
    <oddHeader xml:space="preserve">&amp;C&amp;"Times New Roman CE,Félkövér"&amp;12Felpéc Önkormányzat 2016. évi zárszámadás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BreakPreview" zoomScaleNormal="130" zoomScaleSheetLayoutView="100" zoomScalePageLayoutView="0" workbookViewId="0" topLeftCell="A1">
      <selection activeCell="N1" sqref="N1:N33"/>
    </sheetView>
  </sheetViews>
  <sheetFormatPr defaultColWidth="9.375" defaultRowHeight="12.75"/>
  <cols>
    <col min="1" max="1" width="28.50390625" style="128" customWidth="1"/>
    <col min="2" max="13" width="10.00390625" style="128" customWidth="1"/>
    <col min="14" max="14" width="4.00390625" style="128" customWidth="1"/>
    <col min="15" max="16384" width="9.375" style="128" customWidth="1"/>
  </cols>
  <sheetData>
    <row r="1" spans="1:14" ht="15.75" customHeight="1">
      <c r="A1" s="703" t="s">
        <v>361</v>
      </c>
      <c r="B1" s="703"/>
      <c r="C1" s="703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696" t="s">
        <v>769</v>
      </c>
    </row>
    <row r="2" spans="1:14" ht="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694"/>
      <c r="M2" s="694"/>
      <c r="N2" s="696"/>
    </row>
    <row r="3" spans="1:14" ht="13.5" customHeight="1">
      <c r="A3" s="697" t="s">
        <v>362</v>
      </c>
      <c r="B3" s="698" t="s">
        <v>363</v>
      </c>
      <c r="C3" s="698"/>
      <c r="D3" s="698"/>
      <c r="E3" s="698"/>
      <c r="F3" s="698"/>
      <c r="G3" s="698"/>
      <c r="H3" s="698"/>
      <c r="I3" s="698"/>
      <c r="J3" s="699" t="s">
        <v>5</v>
      </c>
      <c r="K3" s="699"/>
      <c r="L3" s="699"/>
      <c r="M3" s="699"/>
      <c r="N3" s="696"/>
    </row>
    <row r="4" spans="1:14" ht="15" customHeight="1">
      <c r="A4" s="697"/>
      <c r="B4" s="692" t="s">
        <v>364</v>
      </c>
      <c r="C4" s="691" t="s">
        <v>365</v>
      </c>
      <c r="D4" s="698" t="s">
        <v>366</v>
      </c>
      <c r="E4" s="698"/>
      <c r="F4" s="698"/>
      <c r="G4" s="698"/>
      <c r="H4" s="698"/>
      <c r="I4" s="698"/>
      <c r="J4" s="699"/>
      <c r="K4" s="699"/>
      <c r="L4" s="699"/>
      <c r="M4" s="699"/>
      <c r="N4" s="696"/>
    </row>
    <row r="5" spans="1:14" ht="15" customHeight="1">
      <c r="A5" s="697"/>
      <c r="B5" s="692"/>
      <c r="C5" s="691"/>
      <c r="D5" s="131" t="s">
        <v>364</v>
      </c>
      <c r="E5" s="131" t="s">
        <v>365</v>
      </c>
      <c r="F5" s="131" t="s">
        <v>364</v>
      </c>
      <c r="G5" s="131" t="s">
        <v>365</v>
      </c>
      <c r="H5" s="131" t="s">
        <v>364</v>
      </c>
      <c r="I5" s="131" t="s">
        <v>365</v>
      </c>
      <c r="J5" s="699"/>
      <c r="K5" s="699"/>
      <c r="L5" s="699"/>
      <c r="M5" s="699"/>
      <c r="N5" s="696"/>
    </row>
    <row r="6" spans="1:14" ht="33" customHeight="1">
      <c r="A6" s="697"/>
      <c r="B6" s="691" t="s">
        <v>367</v>
      </c>
      <c r="C6" s="691"/>
      <c r="D6" s="691" t="str">
        <f>+CONCATENATE(LEFT('[1]ÖSSZEFÜGGÉSEK'!A4,4),". előtt")</f>
        <v>2014. előtt</v>
      </c>
      <c r="E6" s="691"/>
      <c r="F6" s="691" t="str">
        <f>+CONCATENATE(LEFT('[1]ÖSSZEFÜGGÉSEK'!A4,4),". évi")</f>
        <v>2014. évi</v>
      </c>
      <c r="G6" s="691"/>
      <c r="H6" s="692" t="str">
        <f>+CONCATENATE(LEFT('[1]ÖSSZEFÜGGÉSEK'!A4,4),". után")</f>
        <v>2014. után</v>
      </c>
      <c r="I6" s="692"/>
      <c r="J6" s="130" t="str">
        <f>+D6</f>
        <v>2014. előtt</v>
      </c>
      <c r="K6" s="131" t="str">
        <f>+F6</f>
        <v>2014. évi</v>
      </c>
      <c r="L6" s="130" t="s">
        <v>368</v>
      </c>
      <c r="M6" s="131" t="str">
        <f>+CONCATENATE("Teljesítés %-a ",LEFT('[1]ÖSSZEFÜGGÉSEK'!A4,4),". XII. 31-ig")</f>
        <v>Teljesítés %-a 2014. XII. 31-ig</v>
      </c>
      <c r="N6" s="696"/>
    </row>
    <row r="7" spans="1:14" ht="12.75">
      <c r="A7" s="132" t="s">
        <v>6</v>
      </c>
      <c r="B7" s="130" t="s">
        <v>7</v>
      </c>
      <c r="C7" s="130" t="s">
        <v>8</v>
      </c>
      <c r="D7" s="133" t="s">
        <v>9</v>
      </c>
      <c r="E7" s="131" t="s">
        <v>10</v>
      </c>
      <c r="F7" s="131" t="s">
        <v>249</v>
      </c>
      <c r="G7" s="131" t="s">
        <v>270</v>
      </c>
      <c r="H7" s="130" t="s">
        <v>271</v>
      </c>
      <c r="I7" s="133" t="s">
        <v>272</v>
      </c>
      <c r="J7" s="133" t="s">
        <v>369</v>
      </c>
      <c r="K7" s="133" t="s">
        <v>370</v>
      </c>
      <c r="L7" s="133" t="s">
        <v>371</v>
      </c>
      <c r="M7" s="134" t="s">
        <v>372</v>
      </c>
      <c r="N7" s="696"/>
    </row>
    <row r="8" spans="1:14" ht="12.75">
      <c r="A8" s="135" t="s">
        <v>373</v>
      </c>
      <c r="B8" s="136"/>
      <c r="C8" s="137"/>
      <c r="D8" s="137"/>
      <c r="E8" s="138"/>
      <c r="F8" s="137"/>
      <c r="G8" s="137"/>
      <c r="H8" s="137"/>
      <c r="I8" s="137"/>
      <c r="J8" s="137"/>
      <c r="K8" s="137"/>
      <c r="L8" s="139">
        <f aca="true" t="shared" si="0" ref="L8:L14">+J8+K8</f>
        <v>0</v>
      </c>
      <c r="M8" s="140">
        <f>IF((C8&lt;&gt;0),ROUND((L8/C8)*100,1),"")</f>
      </c>
      <c r="N8" s="696"/>
    </row>
    <row r="9" spans="1:14" ht="12.75">
      <c r="A9" s="141" t="s">
        <v>374</v>
      </c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4">
        <f t="shared" si="0"/>
        <v>0</v>
      </c>
      <c r="M9" s="145">
        <f aca="true" t="shared" si="1" ref="M9:M14">IF((C9&lt;&gt;0),ROUND((L9/C9)*100,1),"")</f>
      </c>
      <c r="N9" s="696"/>
    </row>
    <row r="10" spans="1:14" ht="12.75">
      <c r="A10" s="146" t="s">
        <v>375</v>
      </c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4">
        <f t="shared" si="0"/>
        <v>0</v>
      </c>
      <c r="M10" s="145">
        <f t="shared" si="1"/>
      </c>
      <c r="N10" s="696"/>
    </row>
    <row r="11" spans="1:14" ht="12.75">
      <c r="A11" s="146" t="s">
        <v>376</v>
      </c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4">
        <f t="shared" si="0"/>
        <v>0</v>
      </c>
      <c r="M11" s="145">
        <f t="shared" si="1"/>
      </c>
      <c r="N11" s="696"/>
    </row>
    <row r="12" spans="1:14" ht="12.75">
      <c r="A12" s="146" t="s">
        <v>377</v>
      </c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4">
        <f t="shared" si="0"/>
        <v>0</v>
      </c>
      <c r="M12" s="145">
        <f t="shared" si="1"/>
      </c>
      <c r="N12" s="696"/>
    </row>
    <row r="13" spans="1:14" ht="12.75">
      <c r="A13" s="146" t="s">
        <v>378</v>
      </c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4">
        <f t="shared" si="0"/>
        <v>0</v>
      </c>
      <c r="M13" s="145">
        <f t="shared" si="1"/>
      </c>
      <c r="N13" s="696"/>
    </row>
    <row r="14" spans="1:14" ht="15" customHeight="1">
      <c r="A14" s="149"/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44">
        <f t="shared" si="0"/>
        <v>0</v>
      </c>
      <c r="M14" s="152">
        <f t="shared" si="1"/>
      </c>
      <c r="N14" s="696"/>
    </row>
    <row r="15" spans="1:14" ht="12.75">
      <c r="A15" s="153" t="s">
        <v>379</v>
      </c>
      <c r="B15" s="154">
        <f>B8+SUM(B10:B14)</f>
        <v>0</v>
      </c>
      <c r="C15" s="154">
        <f aca="true" t="shared" si="2" ref="C15:L15">C8+SUM(C10:C14)</f>
        <v>0</v>
      </c>
      <c r="D15" s="154">
        <f t="shared" si="2"/>
        <v>0</v>
      </c>
      <c r="E15" s="154">
        <f t="shared" si="2"/>
        <v>0</v>
      </c>
      <c r="F15" s="154">
        <f t="shared" si="2"/>
        <v>0</v>
      </c>
      <c r="G15" s="154">
        <f t="shared" si="2"/>
        <v>0</v>
      </c>
      <c r="H15" s="154">
        <f t="shared" si="2"/>
        <v>0</v>
      </c>
      <c r="I15" s="154">
        <f t="shared" si="2"/>
        <v>0</v>
      </c>
      <c r="J15" s="154">
        <f t="shared" si="2"/>
        <v>0</v>
      </c>
      <c r="K15" s="154">
        <f t="shared" si="2"/>
        <v>0</v>
      </c>
      <c r="L15" s="154">
        <f t="shared" si="2"/>
        <v>0</v>
      </c>
      <c r="M15" s="155">
        <f>IF((C15&lt;&gt;0),ROUND((L15/C15)*100,1),"")</f>
      </c>
      <c r="N15" s="696"/>
    </row>
    <row r="16" spans="1:14" ht="12.75">
      <c r="A16" s="156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696"/>
    </row>
    <row r="17" spans="1:14" ht="12.75">
      <c r="A17" s="159" t="s">
        <v>380</v>
      </c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696"/>
    </row>
    <row r="18" spans="1:14" ht="12.75">
      <c r="A18" s="162" t="s">
        <v>381</v>
      </c>
      <c r="B18" s="136"/>
      <c r="C18" s="137"/>
      <c r="D18" s="137"/>
      <c r="E18" s="138"/>
      <c r="F18" s="137"/>
      <c r="G18" s="137"/>
      <c r="H18" s="137"/>
      <c r="I18" s="137"/>
      <c r="J18" s="137"/>
      <c r="K18" s="137"/>
      <c r="L18" s="163">
        <f aca="true" t="shared" si="3" ref="L18:L23">+J18+K18</f>
        <v>0</v>
      </c>
      <c r="M18" s="140">
        <f aca="true" t="shared" si="4" ref="M18:M24">IF((C18&lt;&gt;0),ROUND((L18/C18)*100,1),"")</f>
      </c>
      <c r="N18" s="696"/>
    </row>
    <row r="19" spans="1:14" ht="12.75">
      <c r="A19" s="164" t="s">
        <v>382</v>
      </c>
      <c r="B19" s="142"/>
      <c r="C19" s="148"/>
      <c r="D19" s="148"/>
      <c r="E19" s="148"/>
      <c r="F19" s="148"/>
      <c r="G19" s="148"/>
      <c r="H19" s="148"/>
      <c r="I19" s="148"/>
      <c r="J19" s="148"/>
      <c r="K19" s="148"/>
      <c r="L19" s="165">
        <f t="shared" si="3"/>
        <v>0</v>
      </c>
      <c r="M19" s="145">
        <f t="shared" si="4"/>
      </c>
      <c r="N19" s="696"/>
    </row>
    <row r="20" spans="1:14" ht="12.75">
      <c r="A20" s="164" t="s">
        <v>383</v>
      </c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65">
        <f t="shared" si="3"/>
        <v>0</v>
      </c>
      <c r="M20" s="145">
        <f t="shared" si="4"/>
      </c>
      <c r="N20" s="696"/>
    </row>
    <row r="21" spans="1:14" ht="12.75">
      <c r="A21" s="164" t="s">
        <v>384</v>
      </c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65">
        <f t="shared" si="3"/>
        <v>0</v>
      </c>
      <c r="M21" s="145">
        <f t="shared" si="4"/>
      </c>
      <c r="N21" s="696"/>
    </row>
    <row r="22" spans="1:14" ht="12.75">
      <c r="A22" s="166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65">
        <f t="shared" si="3"/>
        <v>0</v>
      </c>
      <c r="M22" s="145">
        <f t="shared" si="4"/>
      </c>
      <c r="N22" s="696"/>
    </row>
    <row r="23" spans="1:14" ht="12.75">
      <c r="A23" s="167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65">
        <f t="shared" si="3"/>
        <v>0</v>
      </c>
      <c r="M23" s="152">
        <f t="shared" si="4"/>
      </c>
      <c r="N23" s="696"/>
    </row>
    <row r="24" spans="1:14" ht="12.75">
      <c r="A24" s="168" t="s">
        <v>385</v>
      </c>
      <c r="B24" s="154">
        <f aca="true" t="shared" si="5" ref="B24:L24">SUM(B18:B23)</f>
        <v>0</v>
      </c>
      <c r="C24" s="154">
        <f t="shared" si="5"/>
        <v>0</v>
      </c>
      <c r="D24" s="154">
        <f t="shared" si="5"/>
        <v>0</v>
      </c>
      <c r="E24" s="154">
        <f t="shared" si="5"/>
        <v>0</v>
      </c>
      <c r="F24" s="154">
        <f t="shared" si="5"/>
        <v>0</v>
      </c>
      <c r="G24" s="154">
        <f t="shared" si="5"/>
        <v>0</v>
      </c>
      <c r="H24" s="154">
        <f t="shared" si="5"/>
        <v>0</v>
      </c>
      <c r="I24" s="154">
        <f t="shared" si="5"/>
        <v>0</v>
      </c>
      <c r="J24" s="154">
        <f t="shared" si="5"/>
        <v>0</v>
      </c>
      <c r="K24" s="154">
        <f t="shared" si="5"/>
        <v>0</v>
      </c>
      <c r="L24" s="154">
        <f t="shared" si="5"/>
        <v>0</v>
      </c>
      <c r="M24" s="155">
        <f t="shared" si="4"/>
      </c>
      <c r="N24" s="696"/>
    </row>
    <row r="25" spans="1:14" ht="12.75" customHeight="1">
      <c r="A25" s="702" t="s">
        <v>386</v>
      </c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696"/>
    </row>
    <row r="26" spans="1:14" ht="5.2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696"/>
    </row>
    <row r="27" spans="1:14" ht="15.75" customHeight="1">
      <c r="A27" s="693"/>
      <c r="B27" s="693"/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6"/>
    </row>
    <row r="28" spans="1:14" ht="12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694" t="s">
        <v>266</v>
      </c>
      <c r="M28" s="694"/>
      <c r="N28" s="696"/>
    </row>
    <row r="29" spans="1:14" ht="21.75" customHeight="1">
      <c r="A29" s="695" t="s">
        <v>387</v>
      </c>
      <c r="B29" s="695"/>
      <c r="C29" s="695"/>
      <c r="D29" s="695"/>
      <c r="E29" s="695"/>
      <c r="F29" s="695"/>
      <c r="G29" s="695"/>
      <c r="H29" s="695"/>
      <c r="I29" s="695"/>
      <c r="J29" s="695"/>
      <c r="K29" s="131" t="s">
        <v>388</v>
      </c>
      <c r="L29" s="131" t="s">
        <v>389</v>
      </c>
      <c r="M29" s="131" t="s">
        <v>5</v>
      </c>
      <c r="N29" s="696"/>
    </row>
    <row r="30" spans="1:14" ht="12.75" customHeight="1">
      <c r="A30" s="701"/>
      <c r="B30" s="701"/>
      <c r="C30" s="701"/>
      <c r="D30" s="701"/>
      <c r="E30" s="701"/>
      <c r="F30" s="701"/>
      <c r="G30" s="701"/>
      <c r="H30" s="701"/>
      <c r="I30" s="701"/>
      <c r="J30" s="701"/>
      <c r="K30" s="138"/>
      <c r="L30" s="170"/>
      <c r="M30" s="170"/>
      <c r="N30" s="696"/>
    </row>
    <row r="31" spans="1:14" ht="13.5" customHeight="1">
      <c r="A31" s="690"/>
      <c r="B31" s="690"/>
      <c r="C31" s="690"/>
      <c r="D31" s="690"/>
      <c r="E31" s="690"/>
      <c r="F31" s="690"/>
      <c r="G31" s="690"/>
      <c r="H31" s="690"/>
      <c r="I31" s="690"/>
      <c r="J31" s="690"/>
      <c r="K31" s="171"/>
      <c r="L31" s="151"/>
      <c r="M31" s="151"/>
      <c r="N31" s="696"/>
    </row>
    <row r="32" spans="1:14" ht="13.5" customHeight="1">
      <c r="A32" s="700" t="s">
        <v>390</v>
      </c>
      <c r="B32" s="700"/>
      <c r="C32" s="700"/>
      <c r="D32" s="700"/>
      <c r="E32" s="700"/>
      <c r="F32" s="700"/>
      <c r="G32" s="700"/>
      <c r="H32" s="700"/>
      <c r="I32" s="700"/>
      <c r="J32" s="700"/>
      <c r="K32" s="172">
        <f>SUM(K30:K31)</f>
        <v>0</v>
      </c>
      <c r="L32" s="172">
        <f>SUM(L30:L31)</f>
        <v>0</v>
      </c>
      <c r="M32" s="172">
        <f>SUM(M30:M31)</f>
        <v>0</v>
      </c>
      <c r="N32" s="696"/>
    </row>
    <row r="33" ht="12.75">
      <c r="N33" s="696"/>
    </row>
    <row r="48" ht="12.75">
      <c r="A48" s="173"/>
    </row>
  </sheetData>
  <sheetProtection selectLockedCells="1" selectUnlockedCells="1"/>
  <mergeCells count="21">
    <mergeCell ref="A1:C1"/>
    <mergeCell ref="D1:M1"/>
    <mergeCell ref="N1:N33"/>
    <mergeCell ref="L2:M2"/>
    <mergeCell ref="A3:A6"/>
    <mergeCell ref="B3:I3"/>
    <mergeCell ref="J3:M5"/>
    <mergeCell ref="B4:B5"/>
    <mergeCell ref="A32:J32"/>
    <mergeCell ref="A30:J30"/>
    <mergeCell ref="C4:C5"/>
    <mergeCell ref="D4:I4"/>
    <mergeCell ref="A31:J31"/>
    <mergeCell ref="F6:G6"/>
    <mergeCell ref="H6:I6"/>
    <mergeCell ref="A27:M27"/>
    <mergeCell ref="L28:M28"/>
    <mergeCell ref="A29:J29"/>
    <mergeCell ref="B6:C6"/>
    <mergeCell ref="A25:M25"/>
    <mergeCell ref="D6:E6"/>
  </mergeCells>
  <printOptions horizontalCentered="1"/>
  <pageMargins left="0.7875" right="0.7875" top="1.3624999999999998" bottom="0.7798611111111111" header="0.7875" footer="0.5118055555555555"/>
  <pageSetup horizontalDpi="300" verticalDpi="300" orientation="landscape" paperSize="9" scale="94" r:id="rId1"/>
  <headerFooter alignWithMargins="0">
    <oddHeader>&amp;C&amp;"Times New Roman CE,Félkövér"&amp;12Európai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51"/>
  <sheetViews>
    <sheetView view="pageBreakPreview" zoomScaleSheetLayoutView="100" workbookViewId="0" topLeftCell="A1">
      <selection activeCell="C95" sqref="C95"/>
    </sheetView>
  </sheetViews>
  <sheetFormatPr defaultColWidth="9.375" defaultRowHeight="12.75"/>
  <cols>
    <col min="1" max="1" width="14.875" style="174" customWidth="1"/>
    <col min="2" max="2" width="65.375" style="175" customWidth="1"/>
    <col min="3" max="5" width="17.00390625" style="176" customWidth="1"/>
    <col min="6" max="16384" width="9.375" style="177" customWidth="1"/>
  </cols>
  <sheetData>
    <row r="1" spans="1:5" ht="20.25" customHeight="1">
      <c r="A1" s="705" t="s">
        <v>777</v>
      </c>
      <c r="B1" s="706"/>
      <c r="C1" s="706"/>
      <c r="D1" s="706"/>
      <c r="E1" s="706"/>
    </row>
    <row r="2" spans="1:5" s="178" customFormat="1" ht="51" customHeight="1" thickBot="1">
      <c r="A2" s="708" t="s">
        <v>720</v>
      </c>
      <c r="B2" s="708"/>
      <c r="C2" s="708"/>
      <c r="D2" s="708"/>
      <c r="E2" s="708"/>
    </row>
    <row r="3" spans="1:5" s="181" customFormat="1" ht="15.75" customHeight="1">
      <c r="A3" s="179" t="s">
        <v>391</v>
      </c>
      <c r="B3" s="709" t="s">
        <v>392</v>
      </c>
      <c r="C3" s="709"/>
      <c r="D3" s="709"/>
      <c r="E3" s="180"/>
    </row>
    <row r="4" spans="1:5" s="181" customFormat="1" ht="24.75" customHeight="1">
      <c r="A4" s="182" t="s">
        <v>393</v>
      </c>
      <c r="B4" s="710" t="s">
        <v>394</v>
      </c>
      <c r="C4" s="710"/>
      <c r="D4" s="710"/>
      <c r="E4" s="183"/>
    </row>
    <row r="5" spans="1:5" s="186" customFormat="1" ht="15.75" customHeight="1">
      <c r="A5" s="184"/>
      <c r="B5" s="184"/>
      <c r="C5" s="185"/>
      <c r="D5" s="185"/>
      <c r="E5" s="185"/>
    </row>
    <row r="6" spans="1:5" ht="24">
      <c r="A6" s="187" t="s">
        <v>395</v>
      </c>
      <c r="B6" s="188" t="s">
        <v>396</v>
      </c>
      <c r="C6" s="189" t="s">
        <v>3</v>
      </c>
      <c r="D6" s="189" t="s">
        <v>4</v>
      </c>
      <c r="E6" s="190" t="s">
        <v>5</v>
      </c>
    </row>
    <row r="7" spans="1:5" s="195" customFormat="1" ht="12.75" customHeight="1">
      <c r="A7" s="191" t="s">
        <v>6</v>
      </c>
      <c r="B7" s="192" t="s">
        <v>7</v>
      </c>
      <c r="C7" s="192" t="s">
        <v>8</v>
      </c>
      <c r="D7" s="193" t="s">
        <v>9</v>
      </c>
      <c r="E7" s="194" t="s">
        <v>10</v>
      </c>
    </row>
    <row r="8" spans="1:5" s="195" customFormat="1" ht="15.75" customHeight="1" thickBot="1">
      <c r="A8" s="707" t="s">
        <v>267</v>
      </c>
      <c r="B8" s="707"/>
      <c r="C8" s="707"/>
      <c r="D8" s="707"/>
      <c r="E8" s="707"/>
    </row>
    <row r="9" spans="1:5" s="195" customFormat="1" ht="12" customHeight="1" thickBot="1">
      <c r="A9" s="8" t="s">
        <v>11</v>
      </c>
      <c r="B9" s="13" t="s">
        <v>12</v>
      </c>
      <c r="C9" s="424">
        <v>22317920</v>
      </c>
      <c r="D9" s="424">
        <v>30866344</v>
      </c>
      <c r="E9" s="424">
        <v>30866344</v>
      </c>
    </row>
    <row r="10" spans="1:5" s="197" customFormat="1" ht="12" customHeight="1">
      <c r="A10" s="196" t="s">
        <v>13</v>
      </c>
      <c r="B10" s="16" t="s">
        <v>14</v>
      </c>
      <c r="C10" s="425">
        <v>16257309</v>
      </c>
      <c r="D10" s="425">
        <v>16257309</v>
      </c>
      <c r="E10" s="425">
        <v>16257309</v>
      </c>
    </row>
    <row r="11" spans="1:5" s="199" customFormat="1" ht="12" customHeight="1">
      <c r="A11" s="198" t="s">
        <v>15</v>
      </c>
      <c r="B11" s="18" t="s">
        <v>16</v>
      </c>
      <c r="C11" s="426"/>
      <c r="D11" s="426">
        <v>5727767</v>
      </c>
      <c r="E11" s="426">
        <v>5727767</v>
      </c>
    </row>
    <row r="12" spans="1:5" s="199" customFormat="1" ht="12" customHeight="1">
      <c r="A12" s="198" t="s">
        <v>17</v>
      </c>
      <c r="B12" s="18" t="s">
        <v>18</v>
      </c>
      <c r="C12" s="426">
        <v>4860611</v>
      </c>
      <c r="D12" s="426">
        <v>6436668</v>
      </c>
      <c r="E12" s="426">
        <v>6436668</v>
      </c>
    </row>
    <row r="13" spans="1:5" s="199" customFormat="1" ht="12" customHeight="1">
      <c r="A13" s="198" t="s">
        <v>19</v>
      </c>
      <c r="B13" s="18" t="s">
        <v>20</v>
      </c>
      <c r="C13" s="426">
        <v>1200000</v>
      </c>
      <c r="D13" s="426">
        <v>1200000</v>
      </c>
      <c r="E13" s="426">
        <v>1200000</v>
      </c>
    </row>
    <row r="14" spans="1:5" s="199" customFormat="1" ht="12" customHeight="1">
      <c r="A14" s="198" t="s">
        <v>21</v>
      </c>
      <c r="B14" s="18" t="s">
        <v>22</v>
      </c>
      <c r="C14" s="426"/>
      <c r="D14" s="426">
        <v>1244600</v>
      </c>
      <c r="E14" s="426">
        <v>1244600</v>
      </c>
    </row>
    <row r="15" spans="1:5" s="197" customFormat="1" ht="12" customHeight="1" thickBot="1">
      <c r="A15" s="200" t="s">
        <v>23</v>
      </c>
      <c r="B15" s="22" t="s">
        <v>24</v>
      </c>
      <c r="C15" s="426"/>
      <c r="D15" s="426"/>
      <c r="E15" s="426"/>
    </row>
    <row r="16" spans="1:5" s="197" customFormat="1" ht="12" customHeight="1" thickBot="1">
      <c r="A16" s="8" t="s">
        <v>25</v>
      </c>
      <c r="B16" s="21" t="s">
        <v>26</v>
      </c>
      <c r="C16" s="424">
        <v>1734400</v>
      </c>
      <c r="D16" s="424">
        <v>27721237</v>
      </c>
      <c r="E16" s="424">
        <v>27721237</v>
      </c>
    </row>
    <row r="17" spans="1:5" s="197" customFormat="1" ht="12" customHeight="1">
      <c r="A17" s="196" t="s">
        <v>27</v>
      </c>
      <c r="B17" s="16" t="s">
        <v>28</v>
      </c>
      <c r="C17" s="425"/>
      <c r="D17" s="425"/>
      <c r="E17" s="425"/>
    </row>
    <row r="18" spans="1:5" s="197" customFormat="1" ht="12" customHeight="1">
      <c r="A18" s="198" t="s">
        <v>29</v>
      </c>
      <c r="B18" s="18" t="s">
        <v>30</v>
      </c>
      <c r="C18" s="426"/>
      <c r="D18" s="426"/>
      <c r="E18" s="426"/>
    </row>
    <row r="19" spans="1:5" s="197" customFormat="1" ht="12" customHeight="1">
      <c r="A19" s="198" t="s">
        <v>31</v>
      </c>
      <c r="B19" s="18" t="s">
        <v>32</v>
      </c>
      <c r="C19" s="426"/>
      <c r="D19" s="426"/>
      <c r="E19" s="426"/>
    </row>
    <row r="20" spans="1:5" s="197" customFormat="1" ht="12" customHeight="1">
      <c r="A20" s="198" t="s">
        <v>33</v>
      </c>
      <c r="B20" s="18" t="s">
        <v>34</v>
      </c>
      <c r="C20" s="426"/>
      <c r="D20" s="426"/>
      <c r="E20" s="426"/>
    </row>
    <row r="21" spans="1:5" s="197" customFormat="1" ht="12" customHeight="1">
      <c r="A21" s="198" t="s">
        <v>35</v>
      </c>
      <c r="B21" s="18" t="s">
        <v>36</v>
      </c>
      <c r="C21" s="426">
        <v>1734400</v>
      </c>
      <c r="D21" s="426">
        <v>27721237</v>
      </c>
      <c r="E21" s="426">
        <v>27721237</v>
      </c>
    </row>
    <row r="22" spans="1:5" s="199" customFormat="1" ht="12" customHeight="1" thickBot="1">
      <c r="A22" s="200" t="s">
        <v>37</v>
      </c>
      <c r="B22" s="22" t="s">
        <v>38</v>
      </c>
      <c r="C22" s="427"/>
      <c r="D22" s="427"/>
      <c r="E22" s="427"/>
    </row>
    <row r="23" spans="1:5" s="199" customFormat="1" ht="12" customHeight="1" thickBot="1">
      <c r="A23" s="8" t="s">
        <v>39</v>
      </c>
      <c r="B23" s="13" t="s">
        <v>40</v>
      </c>
      <c r="C23" s="424"/>
      <c r="D23" s="424">
        <v>28621095</v>
      </c>
      <c r="E23" s="424">
        <v>28621095</v>
      </c>
    </row>
    <row r="24" spans="1:5" s="199" customFormat="1" ht="12" customHeight="1">
      <c r="A24" s="196" t="s">
        <v>41</v>
      </c>
      <c r="B24" s="16" t="s">
        <v>42</v>
      </c>
      <c r="C24" s="425"/>
      <c r="D24" s="425">
        <v>9999627</v>
      </c>
      <c r="E24" s="425">
        <v>9999627</v>
      </c>
    </row>
    <row r="25" spans="1:5" s="197" customFormat="1" ht="12" customHeight="1">
      <c r="A25" s="198" t="s">
        <v>43</v>
      </c>
      <c r="B25" s="18" t="s">
        <v>44</v>
      </c>
      <c r="C25" s="426"/>
      <c r="D25" s="426"/>
      <c r="E25" s="426"/>
    </row>
    <row r="26" spans="1:5" s="199" customFormat="1" ht="12" customHeight="1">
      <c r="A26" s="198" t="s">
        <v>45</v>
      </c>
      <c r="B26" s="18" t="s">
        <v>46</v>
      </c>
      <c r="C26" s="426"/>
      <c r="D26" s="426"/>
      <c r="E26" s="426"/>
    </row>
    <row r="27" spans="1:5" s="199" customFormat="1" ht="12" customHeight="1">
      <c r="A27" s="198" t="s">
        <v>47</v>
      </c>
      <c r="B27" s="18" t="s">
        <v>48</v>
      </c>
      <c r="C27" s="426"/>
      <c r="D27" s="426"/>
      <c r="E27" s="426"/>
    </row>
    <row r="28" spans="1:5" s="199" customFormat="1" ht="12" customHeight="1">
      <c r="A28" s="198" t="s">
        <v>49</v>
      </c>
      <c r="B28" s="18" t="s">
        <v>50</v>
      </c>
      <c r="C28" s="426"/>
      <c r="D28" s="426">
        <v>18621468</v>
      </c>
      <c r="E28" s="426">
        <v>18621468</v>
      </c>
    </row>
    <row r="29" spans="1:5" s="199" customFormat="1" ht="12" customHeight="1" thickBot="1">
      <c r="A29" s="200" t="s">
        <v>51</v>
      </c>
      <c r="B29" s="20" t="s">
        <v>52</v>
      </c>
      <c r="C29" s="427"/>
      <c r="D29" s="427"/>
      <c r="E29" s="427"/>
    </row>
    <row r="30" spans="1:5" s="199" customFormat="1" ht="12" customHeight="1" thickBot="1">
      <c r="A30" s="8" t="s">
        <v>53</v>
      </c>
      <c r="B30" s="13" t="s">
        <v>54</v>
      </c>
      <c r="C30" s="428">
        <v>10000000</v>
      </c>
      <c r="D30" s="428">
        <v>11330827</v>
      </c>
      <c r="E30" s="428">
        <v>11330827</v>
      </c>
    </row>
    <row r="31" spans="1:5" s="199" customFormat="1" ht="12" customHeight="1">
      <c r="A31" s="196" t="s">
        <v>55</v>
      </c>
      <c r="B31" s="16" t="s">
        <v>56</v>
      </c>
      <c r="C31" s="429">
        <v>8000000</v>
      </c>
      <c r="D31" s="429">
        <v>9355595</v>
      </c>
      <c r="E31" s="429">
        <v>9355595</v>
      </c>
    </row>
    <row r="32" spans="1:5" s="199" customFormat="1" ht="12" customHeight="1">
      <c r="A32" s="198" t="s">
        <v>57</v>
      </c>
      <c r="B32" s="18" t="s">
        <v>58</v>
      </c>
      <c r="C32" s="426"/>
      <c r="D32" s="426"/>
      <c r="E32" s="426"/>
    </row>
    <row r="33" spans="1:5" s="199" customFormat="1" ht="12" customHeight="1">
      <c r="A33" s="198" t="s">
        <v>59</v>
      </c>
      <c r="B33" s="18" t="s">
        <v>60</v>
      </c>
      <c r="C33" s="426">
        <v>8000000</v>
      </c>
      <c r="D33" s="426">
        <v>9355595</v>
      </c>
      <c r="E33" s="426">
        <v>9355595</v>
      </c>
    </row>
    <row r="34" spans="1:5" s="199" customFormat="1" ht="12" customHeight="1">
      <c r="A34" s="198" t="s">
        <v>61</v>
      </c>
      <c r="B34" s="18" t="s">
        <v>62</v>
      </c>
      <c r="C34" s="426">
        <v>1900000</v>
      </c>
      <c r="D34" s="426">
        <v>1950228</v>
      </c>
      <c r="E34" s="426">
        <v>1950228</v>
      </c>
    </row>
    <row r="35" spans="1:5" s="199" customFormat="1" ht="12" customHeight="1">
      <c r="A35" s="198" t="s">
        <v>63</v>
      </c>
      <c r="B35" s="18" t="s">
        <v>64</v>
      </c>
      <c r="C35" s="426"/>
      <c r="D35" s="426"/>
      <c r="E35" s="426"/>
    </row>
    <row r="36" spans="1:5" s="199" customFormat="1" ht="12" customHeight="1" thickBot="1">
      <c r="A36" s="200" t="s">
        <v>65</v>
      </c>
      <c r="B36" s="20" t="s">
        <v>66</v>
      </c>
      <c r="C36" s="427">
        <v>100000</v>
      </c>
      <c r="D36" s="427">
        <v>25004</v>
      </c>
      <c r="E36" s="427">
        <v>25004</v>
      </c>
    </row>
    <row r="37" spans="1:5" s="199" customFormat="1" ht="12" customHeight="1" thickBot="1">
      <c r="A37" s="8" t="s">
        <v>67</v>
      </c>
      <c r="B37" s="13" t="s">
        <v>68</v>
      </c>
      <c r="C37" s="424">
        <v>7514400</v>
      </c>
      <c r="D37" s="424">
        <v>7978109</v>
      </c>
      <c r="E37" s="424">
        <v>7978109</v>
      </c>
    </row>
    <row r="38" spans="1:5" s="199" customFormat="1" ht="12" customHeight="1">
      <c r="A38" s="196" t="s">
        <v>69</v>
      </c>
      <c r="B38" s="16" t="s">
        <v>70</v>
      </c>
      <c r="C38" s="425">
        <v>5000000</v>
      </c>
      <c r="D38" s="425">
        <v>4805004</v>
      </c>
      <c r="E38" s="425">
        <v>4805004</v>
      </c>
    </row>
    <row r="39" spans="1:5" s="199" customFormat="1" ht="12" customHeight="1">
      <c r="A39" s="198" t="s">
        <v>71</v>
      </c>
      <c r="B39" s="18" t="s">
        <v>72</v>
      </c>
      <c r="C39" s="426"/>
      <c r="D39" s="426"/>
      <c r="E39" s="426"/>
    </row>
    <row r="40" spans="1:5" s="199" customFormat="1" ht="12" customHeight="1">
      <c r="A40" s="198" t="s">
        <v>73</v>
      </c>
      <c r="B40" s="18" t="s">
        <v>74</v>
      </c>
      <c r="C40" s="426">
        <v>220000</v>
      </c>
      <c r="D40" s="426">
        <v>0</v>
      </c>
      <c r="E40" s="426">
        <v>0</v>
      </c>
    </row>
    <row r="41" spans="1:5" s="199" customFormat="1" ht="12" customHeight="1">
      <c r="A41" s="198" t="s">
        <v>75</v>
      </c>
      <c r="B41" s="18" t="s">
        <v>76</v>
      </c>
      <c r="C41" s="426">
        <v>510000</v>
      </c>
      <c r="D41" s="426">
        <v>522129</v>
      </c>
      <c r="E41" s="426">
        <v>522129</v>
      </c>
    </row>
    <row r="42" spans="1:5" s="199" customFormat="1" ht="12" customHeight="1">
      <c r="A42" s="198" t="s">
        <v>77</v>
      </c>
      <c r="B42" s="18" t="s">
        <v>78</v>
      </c>
      <c r="C42" s="426"/>
      <c r="D42" s="426"/>
      <c r="E42" s="426"/>
    </row>
    <row r="43" spans="1:5" s="199" customFormat="1" ht="12" customHeight="1">
      <c r="A43" s="198" t="s">
        <v>79</v>
      </c>
      <c r="B43" s="18" t="s">
        <v>80</v>
      </c>
      <c r="C43" s="426"/>
      <c r="D43" s="426"/>
      <c r="E43" s="426"/>
    </row>
    <row r="44" spans="1:5" s="199" customFormat="1" ht="12" customHeight="1">
      <c r="A44" s="198" t="s">
        <v>81</v>
      </c>
      <c r="B44" s="18" t="s">
        <v>82</v>
      </c>
      <c r="C44" s="426"/>
      <c r="D44" s="426"/>
      <c r="E44" s="426"/>
    </row>
    <row r="45" spans="1:5" s="199" customFormat="1" ht="12" customHeight="1">
      <c r="A45" s="198" t="s">
        <v>83</v>
      </c>
      <c r="B45" s="18" t="s">
        <v>84</v>
      </c>
      <c r="C45" s="426">
        <v>50000</v>
      </c>
      <c r="D45" s="426">
        <v>1157</v>
      </c>
      <c r="E45" s="426">
        <v>1157</v>
      </c>
    </row>
    <row r="46" spans="1:5" s="199" customFormat="1" ht="12" customHeight="1">
      <c r="A46" s="198" t="s">
        <v>85</v>
      </c>
      <c r="B46" s="18" t="s">
        <v>86</v>
      </c>
      <c r="C46" s="430">
        <v>14400</v>
      </c>
      <c r="D46" s="430">
        <v>0</v>
      </c>
      <c r="E46" s="430">
        <v>0</v>
      </c>
    </row>
    <row r="47" spans="1:5" s="197" customFormat="1" ht="12" customHeight="1" thickBot="1">
      <c r="A47" s="200" t="s">
        <v>87</v>
      </c>
      <c r="B47" s="20" t="s">
        <v>88</v>
      </c>
      <c r="C47" s="431">
        <v>1720000</v>
      </c>
      <c r="D47" s="431">
        <v>2649819</v>
      </c>
      <c r="E47" s="431">
        <v>2649819</v>
      </c>
    </row>
    <row r="48" spans="1:5" s="199" customFormat="1" ht="12" customHeight="1" thickBot="1">
      <c r="A48" s="8" t="s">
        <v>89</v>
      </c>
      <c r="B48" s="13" t="s">
        <v>90</v>
      </c>
      <c r="C48" s="424"/>
      <c r="D48" s="424"/>
      <c r="E48" s="424"/>
    </row>
    <row r="49" spans="1:5" s="199" customFormat="1" ht="12" customHeight="1">
      <c r="A49" s="196" t="s">
        <v>91</v>
      </c>
      <c r="B49" s="16" t="s">
        <v>92</v>
      </c>
      <c r="C49" s="432"/>
      <c r="D49" s="432"/>
      <c r="E49" s="432"/>
    </row>
    <row r="50" spans="1:5" s="199" customFormat="1" ht="12" customHeight="1">
      <c r="A50" s="198" t="s">
        <v>93</v>
      </c>
      <c r="B50" s="18" t="s">
        <v>94</v>
      </c>
      <c r="C50" s="430"/>
      <c r="D50" s="430"/>
      <c r="E50" s="430"/>
    </row>
    <row r="51" spans="1:5" s="199" customFormat="1" ht="12" customHeight="1">
      <c r="A51" s="198" t="s">
        <v>95</v>
      </c>
      <c r="B51" s="18" t="s">
        <v>96</v>
      </c>
      <c r="C51" s="430"/>
      <c r="D51" s="430"/>
      <c r="E51" s="430"/>
    </row>
    <row r="52" spans="1:5" s="199" customFormat="1" ht="12" customHeight="1">
      <c r="A52" s="198" t="s">
        <v>97</v>
      </c>
      <c r="B52" s="18" t="s">
        <v>98</v>
      </c>
      <c r="C52" s="430"/>
      <c r="D52" s="430"/>
      <c r="E52" s="430"/>
    </row>
    <row r="53" spans="1:5" s="199" customFormat="1" ht="12" customHeight="1" thickBot="1">
      <c r="A53" s="200" t="s">
        <v>99</v>
      </c>
      <c r="B53" s="20" t="s">
        <v>100</v>
      </c>
      <c r="C53" s="431"/>
      <c r="D53" s="431"/>
      <c r="E53" s="431"/>
    </row>
    <row r="54" spans="1:5" s="199" customFormat="1" ht="12" customHeight="1" thickBot="1">
      <c r="A54" s="8" t="s">
        <v>101</v>
      </c>
      <c r="B54" s="13" t="s">
        <v>102</v>
      </c>
      <c r="C54" s="424">
        <v>112000</v>
      </c>
      <c r="D54" s="424">
        <v>237587</v>
      </c>
      <c r="E54" s="424">
        <v>237587</v>
      </c>
    </row>
    <row r="55" spans="1:5" s="197" customFormat="1" ht="12" customHeight="1">
      <c r="A55" s="196" t="s">
        <v>103</v>
      </c>
      <c r="B55" s="16" t="s">
        <v>104</v>
      </c>
      <c r="C55" s="425"/>
      <c r="D55" s="425"/>
      <c r="E55" s="425"/>
    </row>
    <row r="56" spans="1:5" s="197" customFormat="1" ht="12" customHeight="1">
      <c r="A56" s="198" t="s">
        <v>105</v>
      </c>
      <c r="B56" s="18" t="s">
        <v>106</v>
      </c>
      <c r="C56" s="426"/>
      <c r="D56" s="426"/>
      <c r="E56" s="426"/>
    </row>
    <row r="57" spans="1:5" s="197" customFormat="1" ht="12" customHeight="1">
      <c r="A57" s="198" t="s">
        <v>107</v>
      </c>
      <c r="B57" s="18" t="s">
        <v>108</v>
      </c>
      <c r="C57" s="426">
        <v>112000</v>
      </c>
      <c r="D57" s="426">
        <v>237587</v>
      </c>
      <c r="E57" s="426">
        <v>237587</v>
      </c>
    </row>
    <row r="58" spans="1:5" s="197" customFormat="1" ht="12" customHeight="1" thickBot="1">
      <c r="A58" s="200" t="s">
        <v>109</v>
      </c>
      <c r="B58" s="20" t="s">
        <v>110</v>
      </c>
      <c r="C58" s="427"/>
      <c r="D58" s="427"/>
      <c r="E58" s="427"/>
    </row>
    <row r="59" spans="1:5" s="199" customFormat="1" ht="12" customHeight="1" thickBot="1">
      <c r="A59" s="8" t="s">
        <v>111</v>
      </c>
      <c r="B59" s="21" t="s">
        <v>112</v>
      </c>
      <c r="C59" s="424"/>
      <c r="D59" s="424"/>
      <c r="E59" s="424"/>
    </row>
    <row r="60" spans="1:5" s="199" customFormat="1" ht="12" customHeight="1">
      <c r="A60" s="196" t="s">
        <v>113</v>
      </c>
      <c r="B60" s="16" t="s">
        <v>114</v>
      </c>
      <c r="C60" s="430"/>
      <c r="D60" s="430"/>
      <c r="E60" s="430"/>
    </row>
    <row r="61" spans="1:5" s="199" customFormat="1" ht="12" customHeight="1">
      <c r="A61" s="198" t="s">
        <v>115</v>
      </c>
      <c r="B61" s="18" t="s">
        <v>397</v>
      </c>
      <c r="C61" s="430"/>
      <c r="D61" s="430"/>
      <c r="E61" s="430"/>
    </row>
    <row r="62" spans="1:5" s="199" customFormat="1" ht="12" customHeight="1">
      <c r="A62" s="198" t="s">
        <v>117</v>
      </c>
      <c r="B62" s="18" t="s">
        <v>118</v>
      </c>
      <c r="C62" s="430"/>
      <c r="D62" s="430"/>
      <c r="E62" s="430"/>
    </row>
    <row r="63" spans="1:5" s="199" customFormat="1" ht="12" customHeight="1" thickBot="1">
      <c r="A63" s="200" t="s">
        <v>119</v>
      </c>
      <c r="B63" s="20" t="s">
        <v>120</v>
      </c>
      <c r="C63" s="430"/>
      <c r="D63" s="430"/>
      <c r="E63" s="430"/>
    </row>
    <row r="64" spans="1:5" s="199" customFormat="1" ht="12" customHeight="1" thickBot="1">
      <c r="A64" s="8" t="s">
        <v>121</v>
      </c>
      <c r="B64" s="13" t="s">
        <v>122</v>
      </c>
      <c r="C64" s="428">
        <v>39944320</v>
      </c>
      <c r="D64" s="428">
        <v>106755199</v>
      </c>
      <c r="E64" s="428">
        <v>106755199</v>
      </c>
    </row>
    <row r="65" spans="1:5" s="199" customFormat="1" ht="12" customHeight="1" thickBot="1">
      <c r="A65" s="201" t="s">
        <v>398</v>
      </c>
      <c r="B65" s="21" t="s">
        <v>124</v>
      </c>
      <c r="C65" s="424"/>
      <c r="D65" s="424"/>
      <c r="E65" s="424"/>
    </row>
    <row r="66" spans="1:5" s="199" customFormat="1" ht="12" customHeight="1">
      <c r="A66" s="196" t="s">
        <v>125</v>
      </c>
      <c r="B66" s="16" t="s">
        <v>126</v>
      </c>
      <c r="C66" s="430"/>
      <c r="D66" s="430"/>
      <c r="E66" s="430"/>
    </row>
    <row r="67" spans="1:5" s="199" customFormat="1" ht="12" customHeight="1">
      <c r="A67" s="198" t="s">
        <v>127</v>
      </c>
      <c r="B67" s="18" t="s">
        <v>128</v>
      </c>
      <c r="C67" s="430"/>
      <c r="D67" s="430"/>
      <c r="E67" s="430"/>
    </row>
    <row r="68" spans="1:5" s="199" customFormat="1" ht="12" customHeight="1" thickBot="1">
      <c r="A68" s="200" t="s">
        <v>129</v>
      </c>
      <c r="B68" s="202" t="s">
        <v>399</v>
      </c>
      <c r="C68" s="430"/>
      <c r="D68" s="430"/>
      <c r="E68" s="430"/>
    </row>
    <row r="69" spans="1:5" s="199" customFormat="1" ht="12" customHeight="1" thickBot="1">
      <c r="A69" s="201" t="s">
        <v>131</v>
      </c>
      <c r="B69" s="21" t="s">
        <v>132</v>
      </c>
      <c r="C69" s="424"/>
      <c r="D69" s="424"/>
      <c r="E69" s="424"/>
    </row>
    <row r="70" spans="1:5" s="199" customFormat="1" ht="12" customHeight="1">
      <c r="A70" s="196" t="s">
        <v>133</v>
      </c>
      <c r="B70" s="16" t="s">
        <v>134</v>
      </c>
      <c r="C70" s="430"/>
      <c r="D70" s="430"/>
      <c r="E70" s="430"/>
    </row>
    <row r="71" spans="1:5" s="199" customFormat="1" ht="12" customHeight="1">
      <c r="A71" s="198" t="s">
        <v>135</v>
      </c>
      <c r="B71" s="18" t="s">
        <v>136</v>
      </c>
      <c r="C71" s="430"/>
      <c r="D71" s="430"/>
      <c r="E71" s="430"/>
    </row>
    <row r="72" spans="1:5" s="199" customFormat="1" ht="12" customHeight="1">
      <c r="A72" s="198" t="s">
        <v>137</v>
      </c>
      <c r="B72" s="18" t="s">
        <v>138</v>
      </c>
      <c r="C72" s="430"/>
      <c r="D72" s="430"/>
      <c r="E72" s="430"/>
    </row>
    <row r="73" spans="1:5" s="199" customFormat="1" ht="12" customHeight="1" thickBot="1">
      <c r="A73" s="200" t="s">
        <v>139</v>
      </c>
      <c r="B73" s="20" t="s">
        <v>140</v>
      </c>
      <c r="C73" s="430"/>
      <c r="D73" s="430"/>
      <c r="E73" s="430"/>
    </row>
    <row r="74" spans="1:5" s="199" customFormat="1" ht="12" customHeight="1" thickBot="1">
      <c r="A74" s="201" t="s">
        <v>141</v>
      </c>
      <c r="B74" s="21" t="s">
        <v>142</v>
      </c>
      <c r="C74" s="424">
        <v>13185104</v>
      </c>
      <c r="D74" s="424">
        <v>16042552</v>
      </c>
      <c r="E74" s="424">
        <v>16042552</v>
      </c>
    </row>
    <row r="75" spans="1:5" s="199" customFormat="1" ht="12" customHeight="1">
      <c r="A75" s="196" t="s">
        <v>143</v>
      </c>
      <c r="B75" s="16" t="s">
        <v>144</v>
      </c>
      <c r="C75" s="430">
        <v>13185104</v>
      </c>
      <c r="D75" s="430">
        <v>16042552</v>
      </c>
      <c r="E75" s="430">
        <v>16042552</v>
      </c>
    </row>
    <row r="76" spans="1:5" s="199" customFormat="1" ht="12" customHeight="1" thickBot="1">
      <c r="A76" s="200" t="s">
        <v>145</v>
      </c>
      <c r="B76" s="20" t="s">
        <v>146</v>
      </c>
      <c r="C76" s="430"/>
      <c r="D76" s="430"/>
      <c r="E76" s="430"/>
    </row>
    <row r="77" spans="1:5" s="199" customFormat="1" ht="12" customHeight="1" thickBot="1">
      <c r="A77" s="201" t="s">
        <v>147</v>
      </c>
      <c r="B77" s="21" t="s">
        <v>148</v>
      </c>
      <c r="C77" s="424"/>
      <c r="D77" s="424">
        <v>1613430</v>
      </c>
      <c r="E77" s="424">
        <v>1613430</v>
      </c>
    </row>
    <row r="78" spans="1:5" s="199" customFormat="1" ht="12" customHeight="1">
      <c r="A78" s="196" t="s">
        <v>149</v>
      </c>
      <c r="B78" s="16" t="s">
        <v>150</v>
      </c>
      <c r="C78" s="430"/>
      <c r="D78" s="430">
        <v>1613430</v>
      </c>
      <c r="E78" s="430">
        <v>1613430</v>
      </c>
    </row>
    <row r="79" spans="1:5" s="199" customFormat="1" ht="12" customHeight="1">
      <c r="A79" s="198" t="s">
        <v>151</v>
      </c>
      <c r="B79" s="18" t="s">
        <v>152</v>
      </c>
      <c r="C79" s="430"/>
      <c r="D79" s="430"/>
      <c r="E79" s="430"/>
    </row>
    <row r="80" spans="1:5" s="199" customFormat="1" ht="12" customHeight="1" thickBot="1">
      <c r="A80" s="200" t="s">
        <v>153</v>
      </c>
      <c r="B80" s="20" t="s">
        <v>154</v>
      </c>
      <c r="C80" s="430"/>
      <c r="D80" s="430"/>
      <c r="E80" s="430"/>
    </row>
    <row r="81" spans="1:5" s="199" customFormat="1" ht="12" customHeight="1" thickBot="1">
      <c r="A81" s="201" t="s">
        <v>155</v>
      </c>
      <c r="B81" s="21" t="s">
        <v>156</v>
      </c>
      <c r="C81" s="424"/>
      <c r="D81" s="424"/>
      <c r="E81" s="424"/>
    </row>
    <row r="82" spans="1:5" s="199" customFormat="1" ht="12" customHeight="1">
      <c r="A82" s="203" t="s">
        <v>157</v>
      </c>
      <c r="B82" s="16" t="s">
        <v>158</v>
      </c>
      <c r="C82" s="430"/>
      <c r="D82" s="430"/>
      <c r="E82" s="430"/>
    </row>
    <row r="83" spans="1:5" s="199" customFormat="1" ht="12" customHeight="1">
      <c r="A83" s="204" t="s">
        <v>159</v>
      </c>
      <c r="B83" s="18" t="s">
        <v>160</v>
      </c>
      <c r="C83" s="430"/>
      <c r="D83" s="430"/>
      <c r="E83" s="430"/>
    </row>
    <row r="84" spans="1:5" s="199" customFormat="1" ht="12" customHeight="1">
      <c r="A84" s="204" t="s">
        <v>161</v>
      </c>
      <c r="B84" s="18" t="s">
        <v>162</v>
      </c>
      <c r="C84" s="430"/>
      <c r="D84" s="430"/>
      <c r="E84" s="430"/>
    </row>
    <row r="85" spans="1:5" s="199" customFormat="1" ht="12" customHeight="1" thickBot="1">
      <c r="A85" s="205" t="s">
        <v>163</v>
      </c>
      <c r="B85" s="20" t="s">
        <v>164</v>
      </c>
      <c r="C85" s="430"/>
      <c r="D85" s="430"/>
      <c r="E85" s="430"/>
    </row>
    <row r="86" spans="1:5" s="199" customFormat="1" ht="12" customHeight="1" thickBot="1">
      <c r="A86" s="201" t="s">
        <v>165</v>
      </c>
      <c r="B86" s="21" t="s">
        <v>166</v>
      </c>
      <c r="C86" s="433"/>
      <c r="D86" s="433"/>
      <c r="E86" s="433"/>
    </row>
    <row r="87" spans="1:5" s="199" customFormat="1" ht="12" customHeight="1" thickBot="1">
      <c r="A87" s="201" t="s">
        <v>167</v>
      </c>
      <c r="B87" s="206" t="s">
        <v>168</v>
      </c>
      <c r="C87" s="428">
        <v>13185104</v>
      </c>
      <c r="D87" s="428">
        <v>17655982</v>
      </c>
      <c r="E87" s="428">
        <v>17655982</v>
      </c>
    </row>
    <row r="88" spans="1:5" s="199" customFormat="1" ht="12" customHeight="1" thickBot="1">
      <c r="A88" s="207" t="s">
        <v>169</v>
      </c>
      <c r="B88" s="208" t="s">
        <v>400</v>
      </c>
      <c r="C88" s="428">
        <v>53129424</v>
      </c>
      <c r="D88" s="428">
        <v>124411181</v>
      </c>
      <c r="E88" s="428">
        <v>124411181</v>
      </c>
    </row>
    <row r="89" spans="1:5" s="199" customFormat="1" ht="0.75" customHeight="1" thickBot="1">
      <c r="A89" s="209"/>
      <c r="B89" s="210"/>
      <c r="C89" s="211"/>
      <c r="D89" s="211"/>
      <c r="E89" s="211"/>
    </row>
    <row r="90" spans="1:5" ht="12.75" hidden="1">
      <c r="A90" s="212"/>
      <c r="B90" s="213"/>
      <c r="C90" s="214"/>
      <c r="D90" s="214"/>
      <c r="E90" s="214"/>
    </row>
    <row r="91" spans="1:5" s="195" customFormat="1" ht="16.5" customHeight="1" thickBot="1">
      <c r="A91" s="707" t="s">
        <v>268</v>
      </c>
      <c r="B91" s="707"/>
      <c r="C91" s="707"/>
      <c r="D91" s="707"/>
      <c r="E91" s="707"/>
    </row>
    <row r="92" spans="1:5" s="216" customFormat="1" ht="12" customHeight="1" thickBot="1">
      <c r="A92" s="215" t="s">
        <v>11</v>
      </c>
      <c r="B92" s="38" t="s">
        <v>173</v>
      </c>
      <c r="C92" s="434">
        <f>SUM(C93:C97)</f>
        <v>29572700</v>
      </c>
      <c r="D92" s="434">
        <v>62327513</v>
      </c>
      <c r="E92" s="434">
        <v>62327513</v>
      </c>
    </row>
    <row r="93" spans="1:5" ht="12" customHeight="1">
      <c r="A93" s="217" t="s">
        <v>13</v>
      </c>
      <c r="B93" s="40" t="s">
        <v>174</v>
      </c>
      <c r="C93" s="435">
        <v>6201600</v>
      </c>
      <c r="D93" s="435">
        <v>23661277</v>
      </c>
      <c r="E93" s="435">
        <v>23661277</v>
      </c>
    </row>
    <row r="94" spans="1:5" ht="12" customHeight="1">
      <c r="A94" s="198" t="s">
        <v>15</v>
      </c>
      <c r="B94" s="41" t="s">
        <v>175</v>
      </c>
      <c r="C94" s="426">
        <v>1147360</v>
      </c>
      <c r="D94" s="426">
        <v>3515708</v>
      </c>
      <c r="E94" s="426">
        <v>3515708</v>
      </c>
    </row>
    <row r="95" spans="1:5" ht="12" customHeight="1">
      <c r="A95" s="198" t="s">
        <v>17</v>
      </c>
      <c r="B95" s="41" t="s">
        <v>176</v>
      </c>
      <c r="C95" s="509">
        <v>15862329</v>
      </c>
      <c r="D95" s="427">
        <v>24810329</v>
      </c>
      <c r="E95" s="427">
        <v>24810329</v>
      </c>
    </row>
    <row r="96" spans="1:5" ht="12" customHeight="1">
      <c r="A96" s="198" t="s">
        <v>19</v>
      </c>
      <c r="B96" s="42" t="s">
        <v>177</v>
      </c>
      <c r="C96" s="427">
        <v>4487011</v>
      </c>
      <c r="D96" s="427">
        <v>4453200</v>
      </c>
      <c r="E96" s="427">
        <v>4453200</v>
      </c>
    </row>
    <row r="97" spans="1:5" ht="12" customHeight="1">
      <c r="A97" s="198" t="s">
        <v>178</v>
      </c>
      <c r="B97" s="43" t="s">
        <v>179</v>
      </c>
      <c r="C97" s="427">
        <v>1874400</v>
      </c>
      <c r="D97" s="427">
        <v>2357830</v>
      </c>
      <c r="E97" s="427">
        <v>2357830</v>
      </c>
    </row>
    <row r="98" spans="1:5" ht="12" customHeight="1">
      <c r="A98" s="198" t="s">
        <v>23</v>
      </c>
      <c r="B98" s="41" t="s">
        <v>180</v>
      </c>
      <c r="C98" s="427"/>
      <c r="D98" s="427"/>
      <c r="E98" s="427"/>
    </row>
    <row r="99" spans="1:5" ht="12" customHeight="1">
      <c r="A99" s="198" t="s">
        <v>181</v>
      </c>
      <c r="B99" s="44" t="s">
        <v>182</v>
      </c>
      <c r="C99" s="427"/>
      <c r="D99" s="427"/>
      <c r="E99" s="427"/>
    </row>
    <row r="100" spans="1:5" ht="12" customHeight="1">
      <c r="A100" s="198" t="s">
        <v>183</v>
      </c>
      <c r="B100" s="45" t="s">
        <v>184</v>
      </c>
      <c r="C100" s="427"/>
      <c r="D100" s="427"/>
      <c r="E100" s="427"/>
    </row>
    <row r="101" spans="1:5" ht="12" customHeight="1">
      <c r="A101" s="198" t="s">
        <v>185</v>
      </c>
      <c r="B101" s="45" t="s">
        <v>186</v>
      </c>
      <c r="C101" s="427"/>
      <c r="D101" s="427"/>
      <c r="E101" s="427"/>
    </row>
    <row r="102" spans="1:5" ht="12" customHeight="1">
      <c r="A102" s="198" t="s">
        <v>187</v>
      </c>
      <c r="B102" s="44" t="s">
        <v>188</v>
      </c>
      <c r="C102" s="427"/>
      <c r="D102" s="427">
        <v>1229169</v>
      </c>
      <c r="E102" s="427">
        <v>1229169</v>
      </c>
    </row>
    <row r="103" spans="1:5" ht="12" customHeight="1">
      <c r="A103" s="198" t="s">
        <v>189</v>
      </c>
      <c r="B103" s="44" t="s">
        <v>190</v>
      </c>
      <c r="C103" s="427"/>
      <c r="D103" s="427"/>
      <c r="E103" s="427"/>
    </row>
    <row r="104" spans="1:5" ht="12" customHeight="1">
      <c r="A104" s="198" t="s">
        <v>191</v>
      </c>
      <c r="B104" s="45" t="s">
        <v>192</v>
      </c>
      <c r="C104" s="427"/>
      <c r="D104" s="427">
        <v>2300000</v>
      </c>
      <c r="E104" s="427">
        <v>2300000</v>
      </c>
    </row>
    <row r="105" spans="1:5" ht="12" customHeight="1">
      <c r="A105" s="218" t="s">
        <v>193</v>
      </c>
      <c r="B105" s="47" t="s">
        <v>194</v>
      </c>
      <c r="C105" s="427"/>
      <c r="D105" s="427"/>
      <c r="E105" s="427"/>
    </row>
    <row r="106" spans="1:5" ht="12" customHeight="1">
      <c r="A106" s="198" t="s">
        <v>195</v>
      </c>
      <c r="B106" s="47" t="s">
        <v>196</v>
      </c>
      <c r="C106" s="427"/>
      <c r="D106" s="427"/>
      <c r="E106" s="427"/>
    </row>
    <row r="107" spans="1:5" s="216" customFormat="1" ht="12" customHeight="1" thickBot="1">
      <c r="A107" s="219" t="s">
        <v>197</v>
      </c>
      <c r="B107" s="49" t="s">
        <v>198</v>
      </c>
      <c r="C107" s="436">
        <v>0</v>
      </c>
      <c r="D107" s="436"/>
      <c r="E107" s="436"/>
    </row>
    <row r="108" spans="1:5" ht="12" customHeight="1" thickBot="1">
      <c r="A108" s="8" t="s">
        <v>25</v>
      </c>
      <c r="B108" s="50" t="s">
        <v>199</v>
      </c>
      <c r="C108" s="424">
        <v>15775504</v>
      </c>
      <c r="D108" s="424">
        <v>33125411</v>
      </c>
      <c r="E108" s="424">
        <v>33125411</v>
      </c>
    </row>
    <row r="109" spans="1:5" ht="12" customHeight="1">
      <c r="A109" s="196" t="s">
        <v>27</v>
      </c>
      <c r="B109" s="41" t="s">
        <v>200</v>
      </c>
      <c r="C109" s="425">
        <v>5992000</v>
      </c>
      <c r="D109" s="425">
        <v>19212533</v>
      </c>
      <c r="E109" s="425">
        <v>19212533</v>
      </c>
    </row>
    <row r="110" spans="1:5" ht="12" customHeight="1">
      <c r="A110" s="196" t="s">
        <v>29</v>
      </c>
      <c r="B110" s="51" t="s">
        <v>201</v>
      </c>
      <c r="C110" s="425"/>
      <c r="D110" s="425"/>
      <c r="E110" s="425"/>
    </row>
    <row r="111" spans="1:5" ht="12" customHeight="1">
      <c r="A111" s="196" t="s">
        <v>31</v>
      </c>
      <c r="B111" s="51" t="s">
        <v>202</v>
      </c>
      <c r="C111" s="426">
        <v>9783504</v>
      </c>
      <c r="D111" s="426">
        <v>13912878</v>
      </c>
      <c r="E111" s="426">
        <v>13912878</v>
      </c>
    </row>
    <row r="112" spans="1:5" ht="12" customHeight="1">
      <c r="A112" s="196" t="s">
        <v>33</v>
      </c>
      <c r="B112" s="51" t="s">
        <v>203</v>
      </c>
      <c r="C112" s="437"/>
      <c r="D112" s="437"/>
      <c r="E112" s="437"/>
    </row>
    <row r="113" spans="1:5" ht="12" customHeight="1">
      <c r="A113" s="196" t="s">
        <v>35</v>
      </c>
      <c r="B113" s="22" t="s">
        <v>204</v>
      </c>
      <c r="C113" s="437"/>
      <c r="D113" s="437"/>
      <c r="E113" s="437"/>
    </row>
    <row r="114" spans="1:5" ht="12" customHeight="1">
      <c r="A114" s="196" t="s">
        <v>37</v>
      </c>
      <c r="B114" s="52" t="s">
        <v>205</v>
      </c>
      <c r="C114" s="437"/>
      <c r="D114" s="437"/>
      <c r="E114" s="437"/>
    </row>
    <row r="115" spans="1:5" ht="12" customHeight="1">
      <c r="A115" s="196" t="s">
        <v>206</v>
      </c>
      <c r="B115" s="53" t="s">
        <v>207</v>
      </c>
      <c r="C115" s="437"/>
      <c r="D115" s="437"/>
      <c r="E115" s="437"/>
    </row>
    <row r="116" spans="1:5" ht="12" customHeight="1">
      <c r="A116" s="196" t="s">
        <v>208</v>
      </c>
      <c r="B116" s="45" t="s">
        <v>186</v>
      </c>
      <c r="C116" s="437"/>
      <c r="D116" s="437"/>
      <c r="E116" s="437"/>
    </row>
    <row r="117" spans="1:5" ht="12" customHeight="1">
      <c r="A117" s="196" t="s">
        <v>209</v>
      </c>
      <c r="B117" s="45" t="s">
        <v>210</v>
      </c>
      <c r="C117" s="437"/>
      <c r="D117" s="437"/>
      <c r="E117" s="437"/>
    </row>
    <row r="118" spans="1:5" ht="12" customHeight="1">
      <c r="A118" s="196" t="s">
        <v>211</v>
      </c>
      <c r="B118" s="45" t="s">
        <v>212</v>
      </c>
      <c r="C118" s="437"/>
      <c r="D118" s="437"/>
      <c r="E118" s="437"/>
    </row>
    <row r="119" spans="1:5" ht="12" customHeight="1">
      <c r="A119" s="196" t="s">
        <v>213</v>
      </c>
      <c r="B119" s="45" t="s">
        <v>192</v>
      </c>
      <c r="C119" s="437"/>
      <c r="D119" s="437"/>
      <c r="E119" s="437"/>
    </row>
    <row r="120" spans="1:5" ht="12" customHeight="1">
      <c r="A120" s="196" t="s">
        <v>214</v>
      </c>
      <c r="B120" s="45" t="s">
        <v>215</v>
      </c>
      <c r="C120" s="437"/>
      <c r="D120" s="437"/>
      <c r="E120" s="437"/>
    </row>
    <row r="121" spans="1:5" ht="12" customHeight="1" thickBot="1">
      <c r="A121" s="218" t="s">
        <v>216</v>
      </c>
      <c r="B121" s="45" t="s">
        <v>217</v>
      </c>
      <c r="C121" s="438"/>
      <c r="D121" s="438"/>
      <c r="E121" s="438"/>
    </row>
    <row r="122" spans="1:5" ht="12" customHeight="1" thickBot="1">
      <c r="A122" s="8" t="s">
        <v>39</v>
      </c>
      <c r="B122" s="13" t="s">
        <v>218</v>
      </c>
      <c r="C122" s="424">
        <f>SUM(C123:C124)</f>
        <v>6888504</v>
      </c>
      <c r="D122" s="424">
        <v>22943015</v>
      </c>
      <c r="E122" s="424"/>
    </row>
    <row r="123" spans="1:5" ht="12" customHeight="1">
      <c r="A123" s="196" t="s">
        <v>41</v>
      </c>
      <c r="B123" s="55" t="s">
        <v>219</v>
      </c>
      <c r="C123" s="425">
        <v>6888504</v>
      </c>
      <c r="D123" s="425">
        <v>22943015</v>
      </c>
      <c r="E123" s="425"/>
    </row>
    <row r="124" spans="1:5" ht="12" customHeight="1" thickBot="1">
      <c r="A124" s="200" t="s">
        <v>43</v>
      </c>
      <c r="B124" s="51" t="s">
        <v>220</v>
      </c>
      <c r="C124" s="427"/>
      <c r="D124" s="427"/>
      <c r="E124" s="427"/>
    </row>
    <row r="125" spans="1:5" ht="12" customHeight="1" thickBot="1">
      <c r="A125" s="8" t="s">
        <v>221</v>
      </c>
      <c r="B125" s="13" t="s">
        <v>222</v>
      </c>
      <c r="C125" s="424">
        <f>+C92+C108+C122</f>
        <v>52236708</v>
      </c>
      <c r="D125" s="424">
        <v>118395939</v>
      </c>
      <c r="E125" s="424">
        <v>95452924</v>
      </c>
    </row>
    <row r="126" spans="1:5" ht="12" customHeight="1" thickBot="1">
      <c r="A126" s="8" t="s">
        <v>67</v>
      </c>
      <c r="B126" s="13" t="s">
        <v>401</v>
      </c>
      <c r="C126" s="424">
        <f>+C127+C128+C129</f>
        <v>0</v>
      </c>
      <c r="D126" s="424"/>
      <c r="E126" s="424"/>
    </row>
    <row r="127" spans="1:5" ht="12" customHeight="1">
      <c r="A127" s="196" t="s">
        <v>69</v>
      </c>
      <c r="B127" s="55" t="s">
        <v>224</v>
      </c>
      <c r="C127" s="437"/>
      <c r="D127" s="437"/>
      <c r="E127" s="437"/>
    </row>
    <row r="128" spans="1:5" ht="12" customHeight="1">
      <c r="A128" s="196" t="s">
        <v>71</v>
      </c>
      <c r="B128" s="55" t="s">
        <v>225</v>
      </c>
      <c r="C128" s="437"/>
      <c r="D128" s="437"/>
      <c r="E128" s="437"/>
    </row>
    <row r="129" spans="1:5" ht="12" customHeight="1" thickBot="1">
      <c r="A129" s="218" t="s">
        <v>73</v>
      </c>
      <c r="B129" s="56" t="s">
        <v>226</v>
      </c>
      <c r="C129" s="437"/>
      <c r="D129" s="437"/>
      <c r="E129" s="437"/>
    </row>
    <row r="130" spans="1:5" ht="12" customHeight="1" thickBot="1">
      <c r="A130" s="8" t="s">
        <v>89</v>
      </c>
      <c r="B130" s="13" t="s">
        <v>227</v>
      </c>
      <c r="C130" s="424">
        <f>+C131+C132+C133+C134</f>
        <v>0</v>
      </c>
      <c r="D130" s="424"/>
      <c r="E130" s="424"/>
    </row>
    <row r="131" spans="1:5" ht="12" customHeight="1">
      <c r="A131" s="196" t="s">
        <v>91</v>
      </c>
      <c r="B131" s="55" t="s">
        <v>228</v>
      </c>
      <c r="C131" s="437"/>
      <c r="D131" s="437"/>
      <c r="E131" s="437"/>
    </row>
    <row r="132" spans="1:5" ht="12" customHeight="1">
      <c r="A132" s="196" t="s">
        <v>93</v>
      </c>
      <c r="B132" s="55" t="s">
        <v>229</v>
      </c>
      <c r="C132" s="437"/>
      <c r="D132" s="437"/>
      <c r="E132" s="437"/>
    </row>
    <row r="133" spans="1:5" ht="12" customHeight="1">
      <c r="A133" s="196" t="s">
        <v>95</v>
      </c>
      <c r="B133" s="55" t="s">
        <v>230</v>
      </c>
      <c r="C133" s="437"/>
      <c r="D133" s="437"/>
      <c r="E133" s="437"/>
    </row>
    <row r="134" spans="1:5" s="216" customFormat="1" ht="12" customHeight="1" thickBot="1">
      <c r="A134" s="218" t="s">
        <v>97</v>
      </c>
      <c r="B134" s="56" t="s">
        <v>231</v>
      </c>
      <c r="C134" s="438"/>
      <c r="D134" s="438"/>
      <c r="E134" s="438"/>
    </row>
    <row r="135" spans="1:11" ht="13.5" thickBot="1">
      <c r="A135" s="215" t="s">
        <v>232</v>
      </c>
      <c r="B135" s="523" t="s">
        <v>402</v>
      </c>
      <c r="C135" s="524">
        <f>+C136+C137+C139+C140</f>
        <v>892716</v>
      </c>
      <c r="D135" s="524">
        <v>6015242</v>
      </c>
      <c r="E135" s="524">
        <v>6015242</v>
      </c>
      <c r="K135" s="220"/>
    </row>
    <row r="136" spans="1:5" ht="12.75">
      <c r="A136" s="555" t="s">
        <v>103</v>
      </c>
      <c r="B136" s="556" t="s">
        <v>234</v>
      </c>
      <c r="C136" s="445"/>
      <c r="D136" s="445"/>
      <c r="E136" s="435"/>
    </row>
    <row r="137" spans="1:5" ht="12" customHeight="1">
      <c r="A137" s="557" t="s">
        <v>105</v>
      </c>
      <c r="B137" s="518" t="s">
        <v>235</v>
      </c>
      <c r="C137" s="444">
        <v>892716</v>
      </c>
      <c r="D137" s="444">
        <v>892716</v>
      </c>
      <c r="E137" s="426">
        <v>892716</v>
      </c>
    </row>
    <row r="138" spans="1:5" s="216" customFormat="1" ht="12" customHeight="1">
      <c r="A138" s="557" t="s">
        <v>107</v>
      </c>
      <c r="B138" s="518" t="s">
        <v>403</v>
      </c>
      <c r="C138" s="444"/>
      <c r="D138" s="444">
        <v>0</v>
      </c>
      <c r="E138" s="426"/>
    </row>
    <row r="139" spans="1:5" s="216" customFormat="1" ht="12" customHeight="1">
      <c r="A139" s="557" t="s">
        <v>109</v>
      </c>
      <c r="B139" s="518" t="s">
        <v>236</v>
      </c>
      <c r="C139" s="444"/>
      <c r="D139" s="554"/>
      <c r="E139" s="558"/>
    </row>
    <row r="140" spans="1:5" s="216" customFormat="1" ht="12" customHeight="1">
      <c r="A140" s="557" t="s">
        <v>404</v>
      </c>
      <c r="B140" s="518" t="s">
        <v>237</v>
      </c>
      <c r="C140" s="444"/>
      <c r="D140" s="519"/>
      <c r="E140" s="559"/>
    </row>
    <row r="141" spans="1:5" s="216" customFormat="1" ht="12" customHeight="1" thickBot="1">
      <c r="A141" s="560" t="s">
        <v>724</v>
      </c>
      <c r="B141" s="561" t="s">
        <v>725</v>
      </c>
      <c r="C141" s="513"/>
      <c r="D141" s="513">
        <v>5122526</v>
      </c>
      <c r="E141" s="436">
        <v>5122526</v>
      </c>
    </row>
    <row r="142" spans="1:5" s="216" customFormat="1" ht="12" customHeight="1" thickBot="1">
      <c r="A142" s="550" t="s">
        <v>111</v>
      </c>
      <c r="B142" s="551" t="s">
        <v>264</v>
      </c>
      <c r="C142" s="552"/>
      <c r="D142" s="553"/>
      <c r="E142" s="528"/>
    </row>
    <row r="143" spans="1:5" s="216" customFormat="1" ht="12" customHeight="1">
      <c r="A143" s="196" t="s">
        <v>113</v>
      </c>
      <c r="B143" s="55" t="s">
        <v>239</v>
      </c>
      <c r="C143" s="549"/>
      <c r="D143" s="521"/>
      <c r="E143" s="425"/>
    </row>
    <row r="144" spans="1:5" s="216" customFormat="1" ht="12" customHeight="1">
      <c r="A144" s="196" t="s">
        <v>115</v>
      </c>
      <c r="B144" s="55" t="s">
        <v>240</v>
      </c>
      <c r="C144" s="446"/>
      <c r="D144" s="444"/>
      <c r="E144" s="426"/>
    </row>
    <row r="145" spans="1:5" s="216" customFormat="1" ht="12" customHeight="1">
      <c r="A145" s="196" t="s">
        <v>117</v>
      </c>
      <c r="B145" s="55" t="s">
        <v>241</v>
      </c>
      <c r="C145" s="446"/>
      <c r="D145" s="444"/>
      <c r="E145" s="426"/>
    </row>
    <row r="146" spans="1:5" ht="12.75" customHeight="1" thickBot="1">
      <c r="A146" s="196" t="s">
        <v>119</v>
      </c>
      <c r="B146" s="55" t="s">
        <v>242</v>
      </c>
      <c r="C146" s="512"/>
      <c r="D146" s="513"/>
      <c r="E146" s="514"/>
    </row>
    <row r="147" spans="1:5" ht="12" customHeight="1" thickBot="1">
      <c r="A147" s="8" t="s">
        <v>121</v>
      </c>
      <c r="B147" s="13" t="s">
        <v>243</v>
      </c>
      <c r="C147" s="511">
        <f>+C126+C130+C135+C142</f>
        <v>892716</v>
      </c>
      <c r="D147" s="443">
        <v>6015242</v>
      </c>
      <c r="E147" s="443">
        <v>6015242</v>
      </c>
    </row>
    <row r="148" spans="1:5" ht="15" customHeight="1" thickBot="1">
      <c r="A148" s="221" t="s">
        <v>244</v>
      </c>
      <c r="B148" s="60" t="s">
        <v>245</v>
      </c>
      <c r="C148" s="511">
        <f>+C128+C132+C137+C143</f>
        <v>892716</v>
      </c>
      <c r="D148" s="443">
        <v>124411181</v>
      </c>
      <c r="E148" s="443">
        <v>101468166</v>
      </c>
    </row>
    <row r="149" ht="13.5" thickBot="1"/>
    <row r="150" spans="1:5" ht="15" customHeight="1" thickBot="1">
      <c r="A150" s="222" t="s">
        <v>405</v>
      </c>
      <c r="B150" s="223"/>
      <c r="C150" s="439"/>
      <c r="D150" s="440">
        <v>1</v>
      </c>
      <c r="E150" s="440">
        <v>1</v>
      </c>
    </row>
    <row r="151" spans="1:5" ht="14.25" customHeight="1" thickBot="1">
      <c r="A151" s="222" t="s">
        <v>406</v>
      </c>
      <c r="B151" s="223"/>
      <c r="C151" s="439">
        <v>24</v>
      </c>
      <c r="D151" s="440">
        <v>21</v>
      </c>
      <c r="E151" s="440">
        <v>21</v>
      </c>
    </row>
  </sheetData>
  <sheetProtection selectLockedCells="1" selectUnlockedCells="1"/>
  <mergeCells count="6">
    <mergeCell ref="A1:E1"/>
    <mergeCell ref="A91:E91"/>
    <mergeCell ref="A2:E2"/>
    <mergeCell ref="B3:D3"/>
    <mergeCell ref="B4:D4"/>
    <mergeCell ref="A8:E8"/>
  </mergeCells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58" r:id="rId1"/>
  <headerFooter alignWithMargins="0">
    <oddHeader xml:space="preserve">&amp;R&amp;"Times New Roman CE,Félkövér"&amp;11 </oddHead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jegyzo</cp:lastModifiedBy>
  <cp:lastPrinted>2017-05-24T09:11:52Z</cp:lastPrinted>
  <dcterms:created xsi:type="dcterms:W3CDTF">2016-05-15T06:17:03Z</dcterms:created>
  <dcterms:modified xsi:type="dcterms:W3CDTF">2017-05-19T09:20:22Z</dcterms:modified>
  <cp:category/>
  <cp:version/>
  <cp:contentType/>
  <cp:contentStatus/>
</cp:coreProperties>
</file>