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6" tabRatio="727" activeTab="1"/>
  </bookViews>
  <sheets>
    <sheet name="ÖSSZEFÜGGÉSEK" sheetId="1" r:id="rId1"/>
    <sheet name="1.sz.mell." sheetId="2" r:id="rId2"/>
    <sheet name="2.sz.mell  " sheetId="3" r:id="rId3"/>
  </sheets>
  <definedNames>
    <definedName name="_xlnm.Print_Area" localSheetId="1">'1.sz.mell.'!$A$1:$E$146</definedName>
    <definedName name="_xlnm.Print_Area" localSheetId="2">'2.sz.mell  '!$A$1:$J$32</definedName>
  </definedNames>
  <calcPr calcId="0"/>
</workbook>
</file>

<file path=xl/calcChain.xml><?xml version="1.0" encoding="utf-8"?>
<calcChain xmlns="http://schemas.openxmlformats.org/spreadsheetml/2006/main">
  <c r="C6" i="2"/>
  <c r="D6"/>
  <c r="E6"/>
  <c r="C13"/>
  <c r="D13"/>
  <c r="E13"/>
  <c r="C20"/>
  <c r="D20"/>
  <c r="E20"/>
  <c r="C27"/>
  <c r="D27"/>
  <c r="E27"/>
  <c r="C34"/>
  <c r="D34"/>
  <c r="E34"/>
  <c r="C45"/>
  <c r="D45"/>
  <c r="E45"/>
  <c r="C51"/>
  <c r="D51"/>
  <c r="E51"/>
  <c r="C56"/>
  <c r="D56"/>
  <c r="E56"/>
  <c r="C61"/>
  <c r="D61"/>
  <c r="E61"/>
  <c r="D74"/>
  <c r="E74"/>
  <c r="C84"/>
  <c r="D84"/>
  <c r="E84"/>
  <c r="C85"/>
  <c r="D85"/>
  <c r="E85"/>
  <c r="C89"/>
  <c r="C92"/>
  <c r="D92"/>
  <c r="E92"/>
  <c r="C108"/>
  <c r="D108"/>
  <c r="E108"/>
  <c r="C125"/>
  <c r="D125"/>
  <c r="E125"/>
  <c r="C145"/>
  <c r="D145"/>
  <c r="E145"/>
  <c r="C146"/>
  <c r="D146"/>
  <c r="E146"/>
  <c r="J1" i="3"/>
  <c r="C4"/>
  <c r="D4"/>
  <c r="E4"/>
  <c r="G4"/>
  <c r="H4"/>
  <c r="I4"/>
  <c r="C18"/>
  <c r="D18"/>
  <c r="E18"/>
  <c r="G18"/>
  <c r="H18"/>
  <c r="I18"/>
  <c r="C19"/>
  <c r="D19"/>
  <c r="E19"/>
  <c r="C24"/>
  <c r="D24"/>
  <c r="E24"/>
  <c r="C27"/>
  <c r="D27"/>
  <c r="E27"/>
  <c r="G27"/>
  <c r="H27"/>
  <c r="I27"/>
  <c r="C28"/>
  <c r="D28"/>
  <c r="E28"/>
  <c r="G28"/>
  <c r="H28"/>
  <c r="I28"/>
  <c r="C29"/>
  <c r="D29"/>
  <c r="G29"/>
  <c r="H29"/>
  <c r="E30"/>
  <c r="G30"/>
  <c r="H30"/>
  <c r="A10" i="1"/>
  <c r="A16"/>
  <c r="A22"/>
  <c r="A28"/>
  <c r="A34"/>
</calcChain>
</file>

<file path=xl/sharedStrings.xml><?xml version="1.0" encoding="utf-8"?>
<sst xmlns="http://schemas.openxmlformats.org/spreadsheetml/2006/main" count="579" uniqueCount="431">
  <si>
    <t>Költségvetési rendelet űrlapjainak összefüggései:</t>
  </si>
  <si>
    <t>2014. évi eredeti előirányzat BEVÉTELEK</t>
  </si>
  <si>
    <t>1. sz. melléklet Bevételek táblázat C. oszlop 9 sora =</t>
  </si>
  <si>
    <t>2.1. számú melléklet C. oszlop 13. sor + 2.2. számú melléklet C. oszlop 12. sor</t>
  </si>
  <si>
    <t>1. sz. melléklet Bevételek táblázat C. oszlop 16 sora =</t>
  </si>
  <si>
    <t>2.1. számú melléklet C. oszlop 22. sor + 2.2. számú melléklet C. oszlop 25. sor</t>
  </si>
  <si>
    <t>1. sz. melléklet Bevételek táblázat C. oszlop 17 sora =</t>
  </si>
  <si>
    <t>2.1. számú melléklet C. oszlop 23. sor + 2.2. számú melléklet C. oszlop 26. sor</t>
  </si>
  <si>
    <t>1. sz. melléklet Bevételek táblázat D. oszlop 9 sora =</t>
  </si>
  <si>
    <t>2.1. számú melléklet D. oszlop 13. sor + 2.2. számú melléklet D. oszlop 12. sor</t>
  </si>
  <si>
    <t>1. sz. melléklet Bevételek táblázat D. oszlop 16 sora =</t>
  </si>
  <si>
    <t>2.1. számú melléklet D. oszlop 22. sor + 2.2. számú melléklet D. oszlop 25. sor</t>
  </si>
  <si>
    <t>1. sz. melléklet Bevételek táblázat D. oszlop 17 sora =</t>
  </si>
  <si>
    <t>2.1. számú melléklet D. oszlop 23. sor + 2.2. számú melléklet D. oszlop 26. sor</t>
  </si>
  <si>
    <t>1. sz. melléklet Bevételek táblázat E. oszlop 9 sora =</t>
  </si>
  <si>
    <t>2.1. számú melléklet E. oszlop 13. sor + 2.2. számú melléklet E. oszlop 12. sor</t>
  </si>
  <si>
    <t>1. sz. melléklet Bevételek táblázat E. oszlop 16 sora =</t>
  </si>
  <si>
    <t>2.1. számú melléklet E. oszlop 22. sor + 2.2. számú melléklet E. oszlop 25. sor</t>
  </si>
  <si>
    <t>1. sz. melléklet Bevételek táblázat E. oszlop 17 sora =</t>
  </si>
  <si>
    <t>2.1. számú melléklet E. oszlop 23. sor + 2.2. számú melléklet E. oszlop 26. sor</t>
  </si>
  <si>
    <t>1. sz. melléklet Kiadások táblázat C. oszlop 4 sora =</t>
  </si>
  <si>
    <t>2.1. számú melléklet G. oszlop 13. sor + 2.2. számú melléklet G. oszlop 12. sor</t>
  </si>
  <si>
    <t>1. sz. melléklet Kiadások táblázat C. oszlop 9 sora =</t>
  </si>
  <si>
    <t>2.1. számú melléklet G. oszlop 22. sor + 2.2. számú melléklet G. oszlop 25. sor</t>
  </si>
  <si>
    <t>1. sz. melléklet Kiadások táblázat C. oszlop 10 sora =</t>
  </si>
  <si>
    <t>2.1. számú melléklet G. oszlop 23. sor + 2.2. számú melléklet G. oszlop 26. sor</t>
  </si>
  <si>
    <t>1. sz. melléklet Kiadások táblázat D. oszlop 4 sora =</t>
  </si>
  <si>
    <t>2.1. számú melléklet H. oszlop 13. sor + 2.2. számú melléklet H. oszlop 12. sor</t>
  </si>
  <si>
    <t>1. sz. melléklet Kiadások táblázat D. oszlop 9 sora =</t>
  </si>
  <si>
    <t>2.1. számú melléklet H. oszlop 22. sor + 2.2. számú melléklet H. oszlop 25. sor</t>
  </si>
  <si>
    <t>1. sz. melléklet Kiadások táblázat D. oszlop 10 sora =</t>
  </si>
  <si>
    <t>2.1. számú melléklet H. oszlop 23. sor + 2.2. számú melléklet H. oszlop 26. sor</t>
  </si>
  <si>
    <t>1. sz. melléklet Kiadások táblázat E. oszlop 4 sora =</t>
  </si>
  <si>
    <t>2.1. számú melléklet I. oszlop 13. sor + 2.2. számú melléklet I. oszlop 12. sor</t>
  </si>
  <si>
    <t>1. sz. melléklet Kiadások táblázat E. oszlop 9 sora =</t>
  </si>
  <si>
    <t>2.1. számú melléklet I. oszlop 22. sor + 2.2. számú melléklet I. oszlop 25. sor</t>
  </si>
  <si>
    <t>1. sz. melléklet Kiadások táblázat E. oszlop 10 sora =</t>
  </si>
  <si>
    <t>2.1. számú melléklet I. oszlop 23. sor + 2.2. számú melléklet I. oszlop 26. sor</t>
  </si>
  <si>
    <t>B E V É T E L E K</t>
  </si>
  <si>
    <t>1. sz. táblázat</t>
  </si>
  <si>
    <t xml:space="preserve"> forintban</t>
  </si>
  <si>
    <t>Sor-
szám</t>
  </si>
  <si>
    <t>Bevételi jogcím</t>
  </si>
  <si>
    <t>Eredeti előirányzat</t>
  </si>
  <si>
    <t>Módosított előirányzat</t>
  </si>
  <si>
    <t>Teljesítés</t>
  </si>
  <si>
    <t>A</t>
  </si>
  <si>
    <t>B</t>
  </si>
  <si>
    <t>C</t>
  </si>
  <si>
    <t>D</t>
  </si>
  <si>
    <t>E</t>
  </si>
  <si>
    <t>1.</t>
  </si>
  <si>
    <t>Önkormányzat működési támogatásai (1.1.+…+.1.6.)</t>
  </si>
  <si>
    <t>001</t>
  </si>
  <si>
    <t>1.1.</t>
  </si>
  <si>
    <t>Helyi önkormányzatok működésének általános támogatása</t>
  </si>
  <si>
    <t>002</t>
  </si>
  <si>
    <t>1.2.</t>
  </si>
  <si>
    <t>Önkormányzatok egyes köznevelési feladatainak támogatása</t>
  </si>
  <si>
    <t>003</t>
  </si>
  <si>
    <t>1.3.</t>
  </si>
  <si>
    <t>Önkormányzatok szociális és gyermekjóléti feladatainak támogatása</t>
  </si>
  <si>
    <t>004</t>
  </si>
  <si>
    <t>1.4.</t>
  </si>
  <si>
    <t>Önkormányzatok kulturális feladatainak támogatása</t>
  </si>
  <si>
    <t>005</t>
  </si>
  <si>
    <t>1.5.</t>
  </si>
  <si>
    <t>Működési célú központosított előirányzatok</t>
  </si>
  <si>
    <t>006</t>
  </si>
  <si>
    <t>1.6.</t>
  </si>
  <si>
    <t>Helyi önkormányzatok kiegészítő támogatásai</t>
  </si>
  <si>
    <t>007</t>
  </si>
  <si>
    <t>2.</t>
  </si>
  <si>
    <t>Működési célú támogatások államháztartáson belülről (2.1.+…+.2.5.)</t>
  </si>
  <si>
    <t>008</t>
  </si>
  <si>
    <t>2.1.</t>
  </si>
  <si>
    <t>Elvonások és befizetések bevételei</t>
  </si>
  <si>
    <t>009</t>
  </si>
  <si>
    <t>2.2.</t>
  </si>
  <si>
    <t xml:space="preserve">Működési célú garancia- és kezességvállalásból megtérülések </t>
  </si>
  <si>
    <t>010</t>
  </si>
  <si>
    <t>2.3.</t>
  </si>
  <si>
    <t xml:space="preserve">Működési célú visszatérítendő támogatások, kölcsönök visszatérülése </t>
  </si>
  <si>
    <t>011</t>
  </si>
  <si>
    <t>2.4.</t>
  </si>
  <si>
    <t>Működési célú visszatérítendő támogatások, kölcsönök igénybevétele</t>
  </si>
  <si>
    <t>012</t>
  </si>
  <si>
    <t>2.5.</t>
  </si>
  <si>
    <t xml:space="preserve">Egyéb működési célú támogatások bevételei </t>
  </si>
  <si>
    <t>013</t>
  </si>
  <si>
    <t>2.6.</t>
  </si>
  <si>
    <t>2.5.-ből EU-s támogatás</t>
  </si>
  <si>
    <t>014</t>
  </si>
  <si>
    <t>3.</t>
  </si>
  <si>
    <t>Felhalmozási célú támogatások államháztartáson belülről (3.1.+…+3.5.)</t>
  </si>
  <si>
    <t>015</t>
  </si>
  <si>
    <t>3.1.</t>
  </si>
  <si>
    <t>Felhalmozási célú önkormányzati támogatások</t>
  </si>
  <si>
    <t>016</t>
  </si>
  <si>
    <t>3.2.</t>
  </si>
  <si>
    <t>Felhalmozási célú garancia- és kezességvállalásból megtérülések</t>
  </si>
  <si>
    <t>017</t>
  </si>
  <si>
    <t>3.3.</t>
  </si>
  <si>
    <t>Felhalmozási célú visszatérítendő támogatások, kölcsönök visszatérülése</t>
  </si>
  <si>
    <t>018</t>
  </si>
  <si>
    <t>3.4.</t>
  </si>
  <si>
    <t>Felhalmozási célú visszatérítendő támogatások, kölcsönök igénybevétele</t>
  </si>
  <si>
    <t>019</t>
  </si>
  <si>
    <t>3.5.</t>
  </si>
  <si>
    <t>Egyéb felhalmozási célú támogatások bevételei</t>
  </si>
  <si>
    <t>020</t>
  </si>
  <si>
    <t>3.6.</t>
  </si>
  <si>
    <t>3.5.-ből EU-s támogatás</t>
  </si>
  <si>
    <t>021</t>
  </si>
  <si>
    <t xml:space="preserve">4. </t>
  </si>
  <si>
    <t>Közhatalmi bevételek (4.1.+4.2.+4.3.+4.4.)</t>
  </si>
  <si>
    <t>022</t>
  </si>
  <si>
    <t>4.1.</t>
  </si>
  <si>
    <t>Helyi adók  (4.1.1.+4.1.2.)</t>
  </si>
  <si>
    <t>023</t>
  </si>
  <si>
    <t>4.1.1.</t>
  </si>
  <si>
    <t>- Vagyoni típusú adók</t>
  </si>
  <si>
    <t>024</t>
  </si>
  <si>
    <t>4.1.2.</t>
  </si>
  <si>
    <t>Termékek és szolg.adói (iparűzési adó)</t>
  </si>
  <si>
    <t>025</t>
  </si>
  <si>
    <t>4.2.</t>
  </si>
  <si>
    <t>Gépjárműadó</t>
  </si>
  <si>
    <t>026</t>
  </si>
  <si>
    <t>4.3.</t>
  </si>
  <si>
    <t>Egyéb áruhasználati és szolgáltatási adók</t>
  </si>
  <si>
    <t>027</t>
  </si>
  <si>
    <t>4.4.</t>
  </si>
  <si>
    <t>Egyéb közhatalmi bevételek</t>
  </si>
  <si>
    <t>028</t>
  </si>
  <si>
    <t>5.</t>
  </si>
  <si>
    <t>Működési bevételek (5.1.+…+ 5.10.)</t>
  </si>
  <si>
    <t>029</t>
  </si>
  <si>
    <t>5.1.</t>
  </si>
  <si>
    <t>Készletértékesítés ellenértéke</t>
  </si>
  <si>
    <t>030</t>
  </si>
  <si>
    <t>5.2.</t>
  </si>
  <si>
    <t>Szolgáltatások ellenértéke</t>
  </si>
  <si>
    <t>031</t>
  </si>
  <si>
    <t>5.3.</t>
  </si>
  <si>
    <t>Közvetített szolgáltatások értéke</t>
  </si>
  <si>
    <t>032</t>
  </si>
  <si>
    <t>5.4.</t>
  </si>
  <si>
    <t>Tulajdonosi bevételek</t>
  </si>
  <si>
    <t>033</t>
  </si>
  <si>
    <t>5.5.</t>
  </si>
  <si>
    <t>Ellátási díjak</t>
  </si>
  <si>
    <t>034</t>
  </si>
  <si>
    <t>5.6.</t>
  </si>
  <si>
    <t xml:space="preserve">Kiszámlázott általános forgalmi adó </t>
  </si>
  <si>
    <t>035</t>
  </si>
  <si>
    <t>5.7.</t>
  </si>
  <si>
    <t>Általános forgalmi adó visszatérítése</t>
  </si>
  <si>
    <t>036</t>
  </si>
  <si>
    <t>5.8.</t>
  </si>
  <si>
    <t>Kamatbevételek</t>
  </si>
  <si>
    <t>037</t>
  </si>
  <si>
    <t>5.9.</t>
  </si>
  <si>
    <t>Egyéb pénzügyi műveletek bevételei</t>
  </si>
  <si>
    <t>038</t>
  </si>
  <si>
    <t>5.10.</t>
  </si>
  <si>
    <t>Egyéb működési bevételek</t>
  </si>
  <si>
    <t>039</t>
  </si>
  <si>
    <t>6.</t>
  </si>
  <si>
    <t>Felhalmozási bevételek (6.1.+…+6.5.)</t>
  </si>
  <si>
    <t>040</t>
  </si>
  <si>
    <t>6.1.</t>
  </si>
  <si>
    <t>Immateriális javak értékesítése</t>
  </si>
  <si>
    <t>041</t>
  </si>
  <si>
    <t>6.2.</t>
  </si>
  <si>
    <t>Ingatlanok értékesítése</t>
  </si>
  <si>
    <t>042</t>
  </si>
  <si>
    <t>6.3.</t>
  </si>
  <si>
    <t>Egyéb tárgyi eszközök értékesítése</t>
  </si>
  <si>
    <t>043</t>
  </si>
  <si>
    <t>6.4.</t>
  </si>
  <si>
    <t>Részesedések értékesítése</t>
  </si>
  <si>
    <t>044</t>
  </si>
  <si>
    <t>6.5.</t>
  </si>
  <si>
    <t>Részesedések megszűnéséhez kapcsolódó bevételek</t>
  </si>
  <si>
    <t>045</t>
  </si>
  <si>
    <t xml:space="preserve">7. </t>
  </si>
  <si>
    <t>Működési célú átvett pénzeszközök (7.1. + … + 7.3.)</t>
  </si>
  <si>
    <t>046</t>
  </si>
  <si>
    <t>7.1.</t>
  </si>
  <si>
    <t>Működési célú garancia- és kezességvállalásból megtérülések ÁH-n kívülről</t>
  </si>
  <si>
    <t>047</t>
  </si>
  <si>
    <t>7.2.</t>
  </si>
  <si>
    <t>Működési célú visszatérítendő támogatások, kölcsönök visszatér. ÁH-n kívülről</t>
  </si>
  <si>
    <t>048</t>
  </si>
  <si>
    <t>7.3.</t>
  </si>
  <si>
    <t>Egyéb működési célú átvett pénzeszköz</t>
  </si>
  <si>
    <t>049</t>
  </si>
  <si>
    <t>7.4.</t>
  </si>
  <si>
    <t>7.3.-ból EU-s támogatás (közvetlen)</t>
  </si>
  <si>
    <t>050</t>
  </si>
  <si>
    <t>8.</t>
  </si>
  <si>
    <t>Felhalmozási célú átvett pénzeszközök (8.1.+8.2.+8.3.)</t>
  </si>
  <si>
    <t>051</t>
  </si>
  <si>
    <t>8.1.</t>
  </si>
  <si>
    <t>Felhalm. célú garancia- és kezességvállalásból megtérülések ÁH-n kívülről</t>
  </si>
  <si>
    <t>052</t>
  </si>
  <si>
    <t>8.2.</t>
  </si>
  <si>
    <t>Felhalm. célú visszatérítendő támogatások, kölcsönök visszatér. ÁH-n kívülről</t>
  </si>
  <si>
    <t>053</t>
  </si>
  <si>
    <t>8.3.</t>
  </si>
  <si>
    <t>Egyéb felhalmozási célú átvett pénzeszköz</t>
  </si>
  <si>
    <t>054</t>
  </si>
  <si>
    <t>8.4.</t>
  </si>
  <si>
    <t>8.3.-ból EU-s támogatás (közvetlen)</t>
  </si>
  <si>
    <t>055</t>
  </si>
  <si>
    <t>9.</t>
  </si>
  <si>
    <t>KÖLTSÉGVETÉSI BEVÉTELEK ÖSSZESEN: (1+…+8)</t>
  </si>
  <si>
    <t>056</t>
  </si>
  <si>
    <t xml:space="preserve">   10.</t>
  </si>
  <si>
    <t>Hitel-, kölcsönfelvétel államháztartáson kívülről  (10.1.+10.3.)</t>
  </si>
  <si>
    <t>057</t>
  </si>
  <si>
    <t>10.1.</t>
  </si>
  <si>
    <t>Hosszú lejáratú  hitelek, kölcsönök felvétele</t>
  </si>
  <si>
    <t>058</t>
  </si>
  <si>
    <t>10.2.</t>
  </si>
  <si>
    <t>Likviditási célú  hitelek, kölcsönök felvétele pénzügyi vállalkozástól</t>
  </si>
  <si>
    <t>059</t>
  </si>
  <si>
    <t>10.3.</t>
  </si>
  <si>
    <t xml:space="preserve">   Rövid lejáratú  hitelek, kölcsönök felvétele</t>
  </si>
  <si>
    <t>060</t>
  </si>
  <si>
    <t xml:space="preserve">   11.</t>
  </si>
  <si>
    <t>Belföldi értékpapírok bevételei (11.1. +…+ 11.4.)</t>
  </si>
  <si>
    <t>061</t>
  </si>
  <si>
    <t>11.1.</t>
  </si>
  <si>
    <t>Forgatási célú belföldi értékpapírok beváltása,  értékesítése</t>
  </si>
  <si>
    <t>062</t>
  </si>
  <si>
    <t>11.2.</t>
  </si>
  <si>
    <t>Forgatási célú belföldi értékpapírok kibocsátása</t>
  </si>
  <si>
    <t>063</t>
  </si>
  <si>
    <t>11.3.</t>
  </si>
  <si>
    <t>Befektetési célú belföldi értékpapírok beváltása,  értékesítése</t>
  </si>
  <si>
    <t>064</t>
  </si>
  <si>
    <t>11.4.</t>
  </si>
  <si>
    <t>Befektetési célú belföldi értékpapírok kibocsátása</t>
  </si>
  <si>
    <t>065</t>
  </si>
  <si>
    <t xml:space="preserve">    12.</t>
  </si>
  <si>
    <t>Maradvány igénybevétele (12.1. + 12.2.)</t>
  </si>
  <si>
    <t>066</t>
  </si>
  <si>
    <t>12.1.</t>
  </si>
  <si>
    <t>Előző év költségvetési maradványának igénybevétele</t>
  </si>
  <si>
    <t>067</t>
  </si>
  <si>
    <t>12.2.</t>
  </si>
  <si>
    <t>Előző év vállalkozási maradványának igénybevétele</t>
  </si>
  <si>
    <t>068</t>
  </si>
  <si>
    <t xml:space="preserve">    13.</t>
  </si>
  <si>
    <t>Belföldi finanszírozás bevételei (13.1. + … + 13.3.)</t>
  </si>
  <si>
    <t>069</t>
  </si>
  <si>
    <t>13.1.</t>
  </si>
  <si>
    <t>Államháztartáson belüli megelőlegezések</t>
  </si>
  <si>
    <t>070</t>
  </si>
  <si>
    <t>13.2.</t>
  </si>
  <si>
    <t>Államháztartáson belüli megelőlegezések törlesztése</t>
  </si>
  <si>
    <t>071</t>
  </si>
  <si>
    <t>13.3.</t>
  </si>
  <si>
    <t>Betétek megszüntetése</t>
  </si>
  <si>
    <t>072</t>
  </si>
  <si>
    <t xml:space="preserve">    14.</t>
  </si>
  <si>
    <t>Külföldi finanszírozás bevételei (14.1.+…14.4.)</t>
  </si>
  <si>
    <t>073</t>
  </si>
  <si>
    <t xml:space="preserve">    14.1.</t>
  </si>
  <si>
    <t>Forgatási célú külföldi értékpapírok beváltása,  értékesítése</t>
  </si>
  <si>
    <t>074</t>
  </si>
  <si>
    <t xml:space="preserve">    14.2.</t>
  </si>
  <si>
    <t>Befektetési célú külföldi értékpapírok beváltása,  értékesítése</t>
  </si>
  <si>
    <t>075</t>
  </si>
  <si>
    <t xml:space="preserve">    14.3.</t>
  </si>
  <si>
    <t>Külföldi értékpapírok kibocsátása</t>
  </si>
  <si>
    <t>076</t>
  </si>
  <si>
    <t xml:space="preserve">    14.4.</t>
  </si>
  <si>
    <t>Külföldi hitelek, kölcsönök felvétele</t>
  </si>
  <si>
    <t>077</t>
  </si>
  <si>
    <t xml:space="preserve">    15.</t>
  </si>
  <si>
    <t>Adóssághoz nem kapcsolódó származékos ügyletek bevételei</t>
  </si>
  <si>
    <t>078</t>
  </si>
  <si>
    <t xml:space="preserve">    16.</t>
  </si>
  <si>
    <t>FINANSZÍROZÁSI BEVÉTELEK ÖSSZESEN: (10. + … +15.)</t>
  </si>
  <si>
    <t>079</t>
  </si>
  <si>
    <t xml:space="preserve">    17.</t>
  </si>
  <si>
    <t>KÖLTSÉGVETÉSI ÉS FINANSZÍROZÁSI BEVÉTELEK ÖSSZESEN: (9+16)</t>
  </si>
  <si>
    <t>080</t>
  </si>
  <si>
    <t>K I A D Á S O K</t>
  </si>
  <si>
    <t>2. sz. táblázat</t>
  </si>
  <si>
    <t>Ezer forintban</t>
  </si>
  <si>
    <t>Kiadási jogcím</t>
  </si>
  <si>
    <r>
      <t xml:space="preserve">   Működési költségvetés kiadásai </t>
    </r>
    <r>
      <rPr>
        <sz val="8"/>
        <rFont val="Times New Roman CE"/>
        <family val="1"/>
        <charset val="238"/>
      </rPr>
      <t>(1.1+…+1.5.)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</si>
  <si>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</si>
  <si>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</si>
  <si>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</si>
  <si>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</si>
  <si>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</si>
  <si>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</si>
  <si>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Elvonások és befizetések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</si>
  <si>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</si>
  <si>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</si>
  <si>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</si>
  <si>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</si>
  <si>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</si>
  <si>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</si>
  <si>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</si>
  <si>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</si>
  <si>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</si>
  <si>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</si>
  <si>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</si>
  <si>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</si>
  <si>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</si>
  <si>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</si>
  <si>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</si>
  <si>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</si>
  <si>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</si>
  <si>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</si>
  <si>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family val="1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</si>
  <si>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</si>
  <si>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</si>
  <si>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</si>
  <si>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</si>
  <si>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</si>
  <si>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</si>
  <si>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</si>
  <si>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</si>
  <si>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</si>
  <si>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</si>
  <si>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</si>
  <si>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</si>
  <si>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</si>
  <si>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</si>
  <si>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</si>
  <si>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</si>
  <si>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</si>
  <si>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</si>
  <si>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</si>
  <si>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</si>
  <si>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</si>
  <si>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</si>
  <si>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</si>
  <si>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</si>
  <si>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</si>
  <si>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</si>
  <si>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</si>
  <si>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</si>
  <si>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</si>
  <si>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</si>
  <si>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</si>
  <si>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</si>
  <si>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</si>
  <si>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</si>
  <si>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</si>
  <si>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</si>
  <si>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</si>
  <si>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</si>
  <si>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</si>
  <si>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</si>
  <si>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</si>
  <si>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</si>
  <si>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</si>
  <si>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</si>
  <si>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</si>
  <si>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</si>
  <si>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Az önkormányzatnál dolgozók tervezett létszáma</t>
  </si>
  <si>
    <t>Az önkormányzatnál dolgozók tényleges létszáma zárólétszám</t>
  </si>
  <si>
    <t>A foglalkoztatottakból közalkalmazott</t>
  </si>
  <si>
    <t>2016. évi  bevételek és kiadások mérlege</t>
  </si>
  <si>
    <t xml:space="preserve"> Ezer forintban !</t>
  </si>
  <si>
    <t>Bevételek</t>
  </si>
  <si>
    <t>Kiadások</t>
  </si>
  <si>
    <t>Megnevezés</t>
  </si>
  <si>
    <t>F</t>
  </si>
  <si>
    <t>G</t>
  </si>
  <si>
    <t>H</t>
  </si>
  <si>
    <t>I</t>
  </si>
  <si>
    <t>Önkormányzatok működési támogatásai</t>
  </si>
  <si>
    <t>Személyi juttatások</t>
  </si>
  <si>
    <t>Működési célú támogatások államháztartáson belülről</t>
  </si>
  <si>
    <t>2.-ból EU-s támogatás</t>
  </si>
  <si>
    <t xml:space="preserve">Dologi kiadások </t>
  </si>
  <si>
    <t>Közhatalmi bevételek</t>
  </si>
  <si>
    <t>Működési célú átvett pénzeszközök</t>
  </si>
  <si>
    <t>Felhalmozási célu támogatások</t>
  </si>
  <si>
    <t>Tartalékok</t>
  </si>
  <si>
    <t>Felhalmozási bevételek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</si>
  <si>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</si>
  <si>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</si>
  <si>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</si>
  <si>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</si>
  <si>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</si>
  <si>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</si>
  <si>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</si>
  <si>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</si>
  <si>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</si>
  <si>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</si>
  <si>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</si>
  <si>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</si>
  <si>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</si>
  <si>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</si>
  <si>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</si>
  <si>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</si>
  <si>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</si>
  <si>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</si>
  <si>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</si>
  <si>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</si>
  <si>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</si>
  <si>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</si>
  <si>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 xml:space="preserve"> </t>
  </si>
  <si>
    <t>20.</t>
  </si>
  <si>
    <t xml:space="preserve">   Likviditási célú hitelek, kölcsönök felvétele</t>
  </si>
  <si>
    <t>Betét elhelyezése</t>
  </si>
  <si>
    <t>21.</t>
  </si>
  <si>
    <t xml:space="preserve">   Értékpapírok bevételei</t>
  </si>
  <si>
    <t>Belföldi finanszírozási kiadás</t>
  </si>
  <si>
    <t>22.</t>
  </si>
  <si>
    <t>Működési célú finanszírozási bevételek összesen (14.+19.)</t>
  </si>
  <si>
    <t>Működési célú finanszírozási kiadások összesen (14.+...+21.)</t>
  </si>
  <si>
    <t>23.</t>
  </si>
  <si>
    <t>BEVÉTEL ÖSSZESEN (13.+22.)</t>
  </si>
  <si>
    <t>KIADÁSOK ÖSSZESEN (13.+22.)</t>
  </si>
  <si>
    <t>24.</t>
  </si>
  <si>
    <t>Költségvetési hiány:</t>
  </si>
  <si>
    <t>Költségvetési többlet:</t>
  </si>
  <si>
    <t>25.</t>
  </si>
  <si>
    <t>Tárgyévi  hiány:</t>
  </si>
  <si>
    <t>Tárgyévi  többlet:</t>
  </si>
</sst>
</file>

<file path=xl/styles.xml><?xml version="1.0" encoding="utf-8"?>
<styleSheet xmlns="http://schemas.openxmlformats.org/spreadsheetml/2006/main">
  <numFmts count="2">
    <numFmt numFmtId="164" formatCode="_-* #,##0.00\ _F_t_-;\-* #,##0.00\ _F_t_-;_-* \-??\ _F_t_-;_-@_-"/>
    <numFmt numFmtId="165" formatCode="#,###"/>
  </numFmts>
  <fonts count="25">
    <font>
      <sz val="10"/>
      <name val="Times New Roman CE"/>
      <family val="1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u/>
      <sz val="12"/>
      <color indexed="12"/>
      <name val="Times New Roman CE"/>
      <family val="1"/>
      <charset val="238"/>
    </font>
    <font>
      <u/>
      <sz val="12"/>
      <color indexed="20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sz val="9"/>
      <color indexed="17"/>
      <name val="Times New Roman CE"/>
      <family val="1"/>
      <charset val="238"/>
    </font>
    <font>
      <sz val="10"/>
      <color indexed="17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9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i/>
      <sz val="8"/>
      <name val="Times New Roman CE"/>
      <family val="1"/>
      <charset val="238"/>
    </font>
    <font>
      <sz val="10"/>
      <name val="Times New Roman CE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31"/>
        <bgColor indexed="42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22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</fills>
  <borders count="4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3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13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3" fillId="14" borderId="1" applyNumberFormat="0" applyAlignment="0" applyProtection="0"/>
    <xf numFmtId="164" fontId="24" fillId="0" borderId="0" applyFill="0" applyBorder="0" applyAlignment="0" applyProtection="0"/>
    <xf numFmtId="164" fontId="24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</cellStyleXfs>
  <cellXfs count="150">
    <xf numFmtId="0" fontId="0" fillId="0" borderId="0" xfId="0"/>
    <xf numFmtId="0" fontId="0" fillId="0" borderId="0" xfId="0" applyProtection="1"/>
    <xf numFmtId="0" fontId="7" fillId="0" borderId="0" xfId="0" applyFont="1" applyProtection="1"/>
    <xf numFmtId="0" fontId="8" fillId="0" borderId="0" xfId="0" applyFont="1" applyFill="1" applyProtection="1"/>
    <xf numFmtId="0" fontId="9" fillId="0" borderId="0" xfId="0" applyFont="1" applyFill="1" applyProtection="1"/>
    <xf numFmtId="0" fontId="10" fillId="0" borderId="0" xfId="0" applyFont="1" applyFill="1" applyProtection="1"/>
    <xf numFmtId="0" fontId="11" fillId="0" borderId="0" xfId="0" applyFont="1" applyProtection="1"/>
    <xf numFmtId="0" fontId="12" fillId="0" borderId="0" xfId="0" applyFont="1" applyProtection="1"/>
    <xf numFmtId="0" fontId="9" fillId="0" borderId="0" xfId="0" applyFont="1" applyProtection="1"/>
    <xf numFmtId="0" fontId="6" fillId="0" borderId="0" xfId="30" applyFont="1" applyFill="1" applyProtection="1"/>
    <xf numFmtId="0" fontId="6" fillId="0" borderId="0" xfId="30" applyFont="1" applyFill="1" applyAlignment="1" applyProtection="1">
      <alignment horizontal="right" vertical="center" indent="1"/>
    </xf>
    <xf numFmtId="0" fontId="6" fillId="0" borderId="0" xfId="30" applyFill="1" applyProtection="1"/>
    <xf numFmtId="165" fontId="13" fillId="0" borderId="2" xfId="30" applyNumberFormat="1" applyFont="1" applyFill="1" applyBorder="1" applyAlignment="1" applyProtection="1">
      <alignment vertical="center"/>
    </xf>
    <xf numFmtId="0" fontId="14" fillId="0" borderId="2" xfId="0" applyFont="1" applyFill="1" applyBorder="1" applyAlignment="1" applyProtection="1">
      <alignment horizontal="right" vertical="center"/>
    </xf>
    <xf numFmtId="49" fontId="6" fillId="0" borderId="0" xfId="30" applyNumberFormat="1" applyFill="1" applyProtection="1"/>
    <xf numFmtId="0" fontId="15" fillId="0" borderId="6" xfId="30" applyFont="1" applyFill="1" applyBorder="1" applyAlignment="1" applyProtection="1">
      <alignment horizontal="center" vertical="center" wrapText="1"/>
    </xf>
    <xf numFmtId="0" fontId="15" fillId="0" borderId="7" xfId="30" applyFont="1" applyFill="1" applyBorder="1" applyAlignment="1" applyProtection="1">
      <alignment horizontal="center" vertical="center" wrapText="1"/>
    </xf>
    <xf numFmtId="0" fontId="16" fillId="0" borderId="3" xfId="30" applyFont="1" applyFill="1" applyBorder="1" applyAlignment="1" applyProtection="1">
      <alignment horizontal="center" vertical="center" wrapText="1"/>
    </xf>
    <xf numFmtId="0" fontId="16" fillId="0" borderId="4" xfId="30" applyFont="1" applyFill="1" applyBorder="1" applyAlignment="1" applyProtection="1">
      <alignment horizontal="center" vertical="center" wrapText="1"/>
    </xf>
    <xf numFmtId="0" fontId="16" fillId="0" borderId="8" xfId="30" applyFont="1" applyFill="1" applyBorder="1" applyAlignment="1" applyProtection="1">
      <alignment horizontal="center" vertical="center" wrapText="1"/>
    </xf>
    <xf numFmtId="49" fontId="17" fillId="0" borderId="0" xfId="30" applyNumberFormat="1" applyFont="1" applyFill="1" applyProtection="1"/>
    <xf numFmtId="0" fontId="17" fillId="0" borderId="0" xfId="30" applyFont="1" applyFill="1" applyProtection="1"/>
    <xf numFmtId="0" fontId="16" fillId="0" borderId="3" xfId="30" applyFont="1" applyFill="1" applyBorder="1" applyAlignment="1" applyProtection="1">
      <alignment horizontal="left" vertical="center" wrapText="1" indent="1"/>
    </xf>
    <xf numFmtId="0" fontId="16" fillId="0" borderId="4" xfId="30" applyFont="1" applyFill="1" applyBorder="1" applyAlignment="1" applyProtection="1">
      <alignment horizontal="left" vertical="center" wrapText="1" indent="1"/>
    </xf>
    <xf numFmtId="165" fontId="16" fillId="0" borderId="4" xfId="30" applyNumberFormat="1" applyFont="1" applyFill="1" applyBorder="1" applyAlignment="1" applyProtection="1">
      <alignment horizontal="right" vertical="center" wrapText="1" indent="1"/>
    </xf>
    <xf numFmtId="49" fontId="0" fillId="0" borderId="0" xfId="30" applyNumberFormat="1" applyFont="1" applyFill="1" applyProtection="1"/>
    <xf numFmtId="0" fontId="0" fillId="0" borderId="0" xfId="30" applyFont="1" applyFill="1" applyProtection="1"/>
    <xf numFmtId="49" fontId="17" fillId="0" borderId="9" xfId="30" applyNumberFormat="1" applyFont="1" applyFill="1" applyBorder="1" applyAlignment="1" applyProtection="1">
      <alignment horizontal="left" vertical="center" wrapText="1" indent="1"/>
    </xf>
    <xf numFmtId="0" fontId="18" fillId="0" borderId="10" xfId="0" applyFont="1" applyBorder="1" applyAlignment="1" applyProtection="1">
      <alignment horizontal="left" wrapText="1" indent="1"/>
    </xf>
    <xf numFmtId="165" fontId="17" fillId="0" borderId="10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1" xfId="30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12" xfId="30" applyNumberFormat="1" applyFont="1" applyFill="1" applyBorder="1" applyAlignment="1" applyProtection="1">
      <alignment horizontal="left" vertical="center" wrapText="1" indent="1"/>
    </xf>
    <xf numFmtId="0" fontId="18" fillId="0" borderId="13" xfId="0" applyFont="1" applyBorder="1" applyAlignment="1" applyProtection="1">
      <alignment horizontal="left" wrapText="1" indent="1"/>
    </xf>
    <xf numFmtId="165" fontId="17" fillId="0" borderId="13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4" xfId="30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15" xfId="30" applyNumberFormat="1" applyFont="1" applyFill="1" applyBorder="1" applyAlignment="1" applyProtection="1">
      <alignment horizontal="left" vertical="center" wrapText="1" indent="1"/>
    </xf>
    <xf numFmtId="0" fontId="18" fillId="0" borderId="16" xfId="0" applyFont="1" applyBorder="1" applyAlignment="1" applyProtection="1">
      <alignment horizontal="left" wrapText="1" indent="1"/>
    </xf>
    <xf numFmtId="165" fontId="17" fillId="0" borderId="16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7" xfId="30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4" xfId="0" applyFont="1" applyBorder="1" applyAlignment="1" applyProtection="1">
      <alignment horizontal="left" vertical="center" wrapText="1" indent="1"/>
    </xf>
    <xf numFmtId="0" fontId="18" fillId="0" borderId="16" xfId="0" applyFont="1" applyBorder="1" applyAlignment="1" applyProtection="1">
      <alignment horizontal="left" vertical="center" wrapText="1" indent="1"/>
    </xf>
    <xf numFmtId="165" fontId="17" fillId="0" borderId="10" xfId="30" applyNumberFormat="1" applyFont="1" applyFill="1" applyBorder="1" applyAlignment="1" applyProtection="1">
      <alignment horizontal="right" vertical="center" wrapText="1" indent="1"/>
    </xf>
    <xf numFmtId="0" fontId="19" fillId="0" borderId="3" xfId="0" applyFont="1" applyBorder="1" applyAlignment="1" applyProtection="1">
      <alignment vertical="center" wrapText="1"/>
    </xf>
    <xf numFmtId="165" fontId="16" fillId="0" borderId="8" xfId="30" applyNumberFormat="1" applyFont="1" applyFill="1" applyBorder="1" applyAlignment="1" applyProtection="1">
      <alignment horizontal="right" vertical="center" wrapText="1" indent="1"/>
    </xf>
    <xf numFmtId="0" fontId="18" fillId="0" borderId="16" xfId="0" applyFont="1" applyBorder="1" applyAlignment="1" applyProtection="1">
      <alignment vertical="center" wrapText="1"/>
    </xf>
    <xf numFmtId="165" fontId="0" fillId="0" borderId="4" xfId="30" applyNumberFormat="1" applyFont="1" applyFill="1" applyBorder="1" applyAlignment="1" applyProtection="1">
      <alignment horizontal="right" vertical="center" wrapText="1" indent="1"/>
    </xf>
    <xf numFmtId="0" fontId="18" fillId="0" borderId="9" xfId="0" applyFont="1" applyBorder="1" applyAlignment="1" applyProtection="1">
      <alignment wrapText="1"/>
    </xf>
    <xf numFmtId="0" fontId="18" fillId="0" borderId="12" xfId="0" applyFont="1" applyBorder="1" applyAlignment="1" applyProtection="1">
      <alignment wrapText="1"/>
    </xf>
    <xf numFmtId="0" fontId="18" fillId="0" borderId="15" xfId="0" applyFont="1" applyBorder="1" applyAlignment="1" applyProtection="1">
      <alignment vertical="center" wrapText="1"/>
    </xf>
    <xf numFmtId="165" fontId="16" fillId="0" borderId="4" xfId="30" applyNumberFormat="1" applyFont="1" applyFill="1" applyBorder="1" applyAlignment="1" applyProtection="1">
      <alignment horizontal="right" vertical="center" wrapText="1" indent="1"/>
      <protection locked="0"/>
    </xf>
    <xf numFmtId="165" fontId="16" fillId="0" borderId="8" xfId="30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4" xfId="0" applyFont="1" applyBorder="1" applyAlignment="1" applyProtection="1">
      <alignment vertical="center" wrapText="1"/>
    </xf>
    <xf numFmtId="0" fontId="19" fillId="0" borderId="18" xfId="0" applyFont="1" applyBorder="1" applyAlignment="1" applyProtection="1">
      <alignment vertical="center" wrapText="1"/>
    </xf>
    <xf numFmtId="0" fontId="19" fillId="0" borderId="19" xfId="0" applyFont="1" applyBorder="1" applyAlignment="1" applyProtection="1">
      <alignment vertical="center" wrapText="1"/>
    </xf>
    <xf numFmtId="0" fontId="20" fillId="0" borderId="0" xfId="0" applyFont="1" applyBorder="1" applyAlignment="1" applyProtection="1">
      <alignment horizontal="left" vertical="center" wrapText="1" indent="1"/>
    </xf>
    <xf numFmtId="165" fontId="15" fillId="0" borderId="0" xfId="30" applyNumberFormat="1" applyFont="1" applyFill="1" applyBorder="1" applyAlignment="1" applyProtection="1">
      <alignment horizontal="right" vertical="center" wrapText="1" indent="1"/>
    </xf>
    <xf numFmtId="165" fontId="13" fillId="0" borderId="2" xfId="30" applyNumberFormat="1" applyFont="1" applyFill="1" applyBorder="1" applyAlignment="1" applyProtection="1"/>
    <xf numFmtId="0" fontId="14" fillId="0" borderId="2" xfId="0" applyFont="1" applyFill="1" applyBorder="1" applyAlignment="1" applyProtection="1">
      <alignment horizontal="right"/>
    </xf>
    <xf numFmtId="49" fontId="6" fillId="0" borderId="0" xfId="30" applyNumberFormat="1" applyFill="1" applyAlignment="1" applyProtection="1"/>
    <xf numFmtId="0" fontId="6" fillId="0" borderId="0" xfId="30" applyFill="1" applyAlignment="1" applyProtection="1"/>
    <xf numFmtId="0" fontId="16" fillId="0" borderId="20" xfId="30" applyFont="1" applyFill="1" applyBorder="1" applyAlignment="1" applyProtection="1">
      <alignment horizontal="center" vertical="center" wrapText="1"/>
    </xf>
    <xf numFmtId="0" fontId="16" fillId="0" borderId="21" xfId="30" applyFont="1" applyFill="1" applyBorder="1" applyAlignment="1" applyProtection="1">
      <alignment horizontal="left" vertical="center" wrapText="1" indent="1"/>
    </xf>
    <xf numFmtId="0" fontId="16" fillId="0" borderId="22" xfId="30" applyFont="1" applyFill="1" applyBorder="1" applyAlignment="1" applyProtection="1">
      <alignment vertical="center" wrapText="1"/>
    </xf>
    <xf numFmtId="165" fontId="16" fillId="0" borderId="22" xfId="30" applyNumberFormat="1" applyFont="1" applyFill="1" applyBorder="1" applyAlignment="1" applyProtection="1">
      <alignment horizontal="right" vertical="center" wrapText="1" indent="1"/>
    </xf>
    <xf numFmtId="49" fontId="17" fillId="0" borderId="23" xfId="30" applyNumberFormat="1" applyFont="1" applyFill="1" applyBorder="1" applyAlignment="1" applyProtection="1">
      <alignment horizontal="left" vertical="center" wrapText="1" indent="1"/>
    </xf>
    <xf numFmtId="0" fontId="17" fillId="0" borderId="24" xfId="30" applyFont="1" applyFill="1" applyBorder="1" applyAlignment="1" applyProtection="1">
      <alignment horizontal="left" vertical="center" wrapText="1" indent="1"/>
    </xf>
    <xf numFmtId="165" fontId="17" fillId="0" borderId="24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25" xfId="3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13" xfId="30" applyFont="1" applyFill="1" applyBorder="1" applyAlignment="1" applyProtection="1">
      <alignment horizontal="left" vertical="center" wrapText="1" indent="1"/>
    </xf>
    <xf numFmtId="0" fontId="17" fillId="0" borderId="26" xfId="30" applyFont="1" applyFill="1" applyBorder="1" applyAlignment="1" applyProtection="1">
      <alignment horizontal="left" vertical="center" wrapText="1" indent="1"/>
    </xf>
    <xf numFmtId="0" fontId="17" fillId="0" borderId="0" xfId="30" applyFont="1" applyFill="1" applyBorder="1" applyAlignment="1" applyProtection="1">
      <alignment horizontal="left" vertical="center" wrapText="1" indent="1"/>
    </xf>
    <xf numFmtId="0" fontId="17" fillId="0" borderId="13" xfId="30" applyFont="1" applyFill="1" applyBorder="1" applyAlignment="1" applyProtection="1">
      <alignment horizontal="left" indent="6"/>
    </xf>
    <xf numFmtId="0" fontId="17" fillId="0" borderId="13" xfId="30" applyFont="1" applyFill="1" applyBorder="1" applyAlignment="1" applyProtection="1">
      <alignment horizontal="left" vertical="center" wrapText="1" indent="6"/>
    </xf>
    <xf numFmtId="49" fontId="17" fillId="0" borderId="27" xfId="30" applyNumberFormat="1" applyFont="1" applyFill="1" applyBorder="1" applyAlignment="1" applyProtection="1">
      <alignment horizontal="left" vertical="center" wrapText="1" indent="1"/>
    </xf>
    <xf numFmtId="0" fontId="17" fillId="0" borderId="16" xfId="30" applyFont="1" applyFill="1" applyBorder="1" applyAlignment="1" applyProtection="1">
      <alignment horizontal="left" vertical="center" wrapText="1" indent="6"/>
    </xf>
    <xf numFmtId="49" fontId="17" fillId="0" borderId="28" xfId="30" applyNumberFormat="1" applyFont="1" applyFill="1" applyBorder="1" applyAlignment="1" applyProtection="1">
      <alignment horizontal="left" vertical="center" wrapText="1" indent="1"/>
    </xf>
    <xf numFmtId="0" fontId="17" fillId="0" borderId="6" xfId="30" applyFont="1" applyFill="1" applyBorder="1" applyAlignment="1" applyProtection="1">
      <alignment horizontal="left" vertical="center" wrapText="1" indent="6"/>
    </xf>
    <xf numFmtId="165" fontId="17" fillId="0" borderId="6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29" xfId="3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" xfId="30" applyFont="1" applyFill="1" applyBorder="1" applyAlignment="1" applyProtection="1">
      <alignment vertical="center" wrapText="1"/>
    </xf>
    <xf numFmtId="0" fontId="17" fillId="0" borderId="16" xfId="30" applyFont="1" applyFill="1" applyBorder="1" applyAlignment="1" applyProtection="1">
      <alignment horizontal="left" vertical="center" wrapText="1" indent="1"/>
    </xf>
    <xf numFmtId="0" fontId="18" fillId="0" borderId="13" xfId="0" applyFont="1" applyBorder="1" applyAlignment="1" applyProtection="1">
      <alignment horizontal="left" vertical="center" wrapText="1" indent="1"/>
    </xf>
    <xf numFmtId="0" fontId="17" fillId="0" borderId="10" xfId="30" applyFont="1" applyFill="1" applyBorder="1" applyAlignment="1" applyProtection="1">
      <alignment horizontal="left" vertical="center" wrapText="1" indent="6"/>
    </xf>
    <xf numFmtId="0" fontId="6" fillId="0" borderId="0" xfId="30" applyFill="1" applyAlignment="1" applyProtection="1">
      <alignment horizontal="left" vertical="center" indent="1"/>
    </xf>
    <xf numFmtId="0" fontId="17" fillId="0" borderId="10" xfId="30" applyFont="1" applyFill="1" applyBorder="1" applyAlignment="1" applyProtection="1">
      <alignment horizontal="left" vertical="center" wrapText="1" indent="1"/>
    </xf>
    <xf numFmtId="0" fontId="17" fillId="0" borderId="30" xfId="30" applyFont="1" applyFill="1" applyBorder="1" applyAlignment="1" applyProtection="1">
      <alignment horizontal="left" vertical="center" wrapText="1" indent="1"/>
    </xf>
    <xf numFmtId="165" fontId="19" fillId="0" borderId="4" xfId="0" applyNumberFormat="1" applyFont="1" applyBorder="1" applyAlignment="1" applyProtection="1">
      <alignment horizontal="right" vertical="center" wrapText="1" indent="1"/>
    </xf>
    <xf numFmtId="165" fontId="19" fillId="0" borderId="8" xfId="0" applyNumberFormat="1" applyFont="1" applyBorder="1" applyAlignment="1" applyProtection="1">
      <alignment horizontal="right" vertical="center" wrapText="1" indent="1"/>
    </xf>
    <xf numFmtId="0" fontId="9" fillId="0" borderId="0" xfId="30" applyFont="1" applyFill="1" applyProtection="1"/>
    <xf numFmtId="165" fontId="20" fillId="0" borderId="4" xfId="0" applyNumberFormat="1" applyFont="1" applyBorder="1" applyAlignment="1" applyProtection="1">
      <alignment horizontal="right" vertical="center" wrapText="1" indent="1"/>
    </xf>
    <xf numFmtId="0" fontId="19" fillId="0" borderId="18" xfId="0" applyFont="1" applyBorder="1" applyAlignment="1" applyProtection="1">
      <alignment horizontal="left" vertical="center" wrapText="1" indent="1"/>
    </xf>
    <xf numFmtId="0" fontId="20" fillId="0" borderId="19" xfId="0" applyFont="1" applyBorder="1" applyAlignment="1" applyProtection="1">
      <alignment horizontal="left" vertical="center" wrapText="1" indent="1"/>
    </xf>
    <xf numFmtId="165" fontId="13" fillId="0" borderId="2" xfId="30" applyNumberFormat="1" applyFont="1" applyFill="1" applyBorder="1" applyAlignment="1" applyProtection="1">
      <alignment horizontal="left" vertical="center"/>
    </xf>
    <xf numFmtId="165" fontId="16" fillId="0" borderId="20" xfId="30" applyNumberFormat="1" applyFont="1" applyFill="1" applyBorder="1" applyAlignment="1" applyProtection="1">
      <alignment horizontal="right" vertical="center" wrapText="1" indent="1"/>
    </xf>
    <xf numFmtId="0" fontId="16" fillId="0" borderId="31" xfId="30" applyFont="1" applyFill="1" applyBorder="1" applyAlignment="1" applyProtection="1">
      <alignment horizontal="left" vertical="center" wrapText="1" indent="1"/>
    </xf>
    <xf numFmtId="0" fontId="16" fillId="0" borderId="31" xfId="30" applyFont="1" applyFill="1" applyBorder="1" applyAlignment="1" applyProtection="1">
      <alignment vertical="center" wrapText="1"/>
    </xf>
    <xf numFmtId="165" fontId="16" fillId="0" borderId="31" xfId="30" applyNumberFormat="1" applyFont="1" applyFill="1" applyBorder="1" applyAlignment="1" applyProtection="1">
      <alignment horizontal="right" vertical="center" wrapText="1" indent="1"/>
    </xf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vertical="center" wrapText="1"/>
    </xf>
    <xf numFmtId="165" fontId="14" fillId="0" borderId="0" xfId="0" applyNumberFormat="1" applyFont="1" applyFill="1" applyAlignment="1" applyProtection="1">
      <alignment horizontal="right" vertical="center"/>
    </xf>
    <xf numFmtId="165" fontId="15" fillId="0" borderId="3" xfId="0" applyNumberFormat="1" applyFont="1" applyFill="1" applyBorder="1" applyAlignment="1" applyProtection="1">
      <alignment horizontal="center" vertical="center" wrapText="1"/>
    </xf>
    <xf numFmtId="165" fontId="15" fillId="0" borderId="4" xfId="0" applyNumberFormat="1" applyFont="1" applyFill="1" applyBorder="1" applyAlignment="1" applyProtection="1">
      <alignment horizontal="center" vertical="center" wrapText="1"/>
    </xf>
    <xf numFmtId="165" fontId="15" fillId="0" borderId="32" xfId="0" applyNumberFormat="1" applyFont="1" applyFill="1" applyBorder="1" applyAlignment="1" applyProtection="1">
      <alignment horizontal="center" vertical="center" wrapText="1"/>
    </xf>
    <xf numFmtId="165" fontId="15" fillId="0" borderId="20" xfId="0" applyNumberFormat="1" applyFont="1" applyFill="1" applyBorder="1" applyAlignment="1" applyProtection="1">
      <alignment horizontal="center" vertical="center" wrapText="1"/>
    </xf>
    <xf numFmtId="49" fontId="22" fillId="0" borderId="0" xfId="0" applyNumberFormat="1" applyFont="1" applyFill="1" applyAlignment="1" applyProtection="1">
      <alignment horizontal="center" vertical="center" wrapText="1"/>
    </xf>
    <xf numFmtId="165" fontId="22" fillId="0" borderId="0" xfId="0" applyNumberFormat="1" applyFont="1" applyFill="1" applyAlignment="1" applyProtection="1">
      <alignment horizontal="center" vertical="center" wrapText="1"/>
    </xf>
    <xf numFmtId="165" fontId="16" fillId="0" borderId="31" xfId="0" applyNumberFormat="1" applyFont="1" applyFill="1" applyBorder="1" applyAlignment="1" applyProtection="1">
      <alignment horizontal="center" vertical="center" wrapText="1"/>
    </xf>
    <xf numFmtId="165" fontId="16" fillId="0" borderId="3" xfId="0" applyNumberFormat="1" applyFont="1" applyFill="1" applyBorder="1" applyAlignment="1" applyProtection="1">
      <alignment horizontal="center" vertical="center" wrapText="1"/>
    </xf>
    <xf numFmtId="165" fontId="16" fillId="0" borderId="4" xfId="0" applyNumberFormat="1" applyFont="1" applyFill="1" applyBorder="1" applyAlignment="1" applyProtection="1">
      <alignment horizontal="center" vertical="center" wrapText="1"/>
    </xf>
    <xf numFmtId="165" fontId="16" fillId="0" borderId="20" xfId="0" applyNumberFormat="1" applyFont="1" applyFill="1" applyBorder="1" applyAlignment="1" applyProtection="1">
      <alignment horizontal="center" vertical="center" wrapText="1"/>
    </xf>
    <xf numFmtId="49" fontId="16" fillId="0" borderId="0" xfId="0" applyNumberFormat="1" applyFont="1" applyFill="1" applyAlignment="1" applyProtection="1">
      <alignment horizontal="center" vertical="center" wrapText="1"/>
    </xf>
    <xf numFmtId="165" fontId="16" fillId="0" borderId="0" xfId="0" applyNumberFormat="1" applyFont="1" applyFill="1" applyAlignment="1" applyProtection="1">
      <alignment horizontal="center" vertical="center" wrapText="1"/>
    </xf>
    <xf numFmtId="165" fontId="0" fillId="0" borderId="33" xfId="0" applyNumberFormat="1" applyFont="1" applyFill="1" applyBorder="1" applyAlignment="1" applyProtection="1">
      <alignment horizontal="left" vertical="center" wrapText="1" indent="1"/>
    </xf>
    <xf numFmtId="165" fontId="17" fillId="0" borderId="9" xfId="0" applyNumberFormat="1" applyFont="1" applyFill="1" applyBorder="1" applyAlignment="1" applyProtection="1">
      <alignment horizontal="left" vertical="center" wrapText="1" indent="1"/>
    </xf>
    <xf numFmtId="165" fontId="17" fillId="0" borderId="4" xfId="30" applyNumberFormat="1" applyFont="1" applyFill="1" applyBorder="1" applyAlignment="1" applyProtection="1">
      <alignment horizontal="right" vertical="center" wrapText="1" indent="1"/>
    </xf>
    <xf numFmtId="165" fontId="1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5" fontId="0" fillId="0" borderId="35" xfId="0" applyNumberFormat="1" applyFont="1" applyFill="1" applyBorder="1" applyAlignment="1" applyProtection="1">
      <alignment horizontal="left" vertical="center" wrapText="1" indent="1"/>
    </xf>
    <xf numFmtId="165" fontId="17" fillId="0" borderId="12" xfId="0" applyNumberFormat="1" applyFont="1" applyFill="1" applyBorder="1" applyAlignment="1" applyProtection="1">
      <alignment horizontal="left" vertical="center" wrapText="1" indent="1"/>
    </xf>
    <xf numFmtId="165" fontId="17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7" xfId="0" applyNumberFormat="1" applyFont="1" applyFill="1" applyBorder="1" applyAlignment="1" applyProtection="1">
      <alignment horizontal="left" vertical="center" wrapText="1" indent="1"/>
    </xf>
    <xf numFmtId="165" fontId="17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165" fontId="22" fillId="0" borderId="31" xfId="0" applyNumberFormat="1" applyFont="1" applyFill="1" applyBorder="1" applyAlignment="1" applyProtection="1">
      <alignment horizontal="left" vertical="center" wrapText="1" indent="1"/>
    </xf>
    <xf numFmtId="165" fontId="16" fillId="0" borderId="3" xfId="0" applyNumberFormat="1" applyFont="1" applyFill="1" applyBorder="1" applyAlignment="1" applyProtection="1">
      <alignment horizontal="left" vertical="center" wrapText="1" indent="1"/>
    </xf>
    <xf numFmtId="165" fontId="16" fillId="0" borderId="4" xfId="0" applyNumberFormat="1" applyFont="1" applyFill="1" applyBorder="1" applyAlignment="1" applyProtection="1">
      <alignment horizontal="right" vertical="center" wrapText="1" indent="1"/>
    </xf>
    <xf numFmtId="165" fontId="0" fillId="0" borderId="40" xfId="0" applyNumberFormat="1" applyFont="1" applyFill="1" applyBorder="1" applyAlignment="1" applyProtection="1">
      <alignment horizontal="left" vertical="center" wrapText="1" indent="1"/>
    </xf>
    <xf numFmtId="165" fontId="17" fillId="0" borderId="27" xfId="0" applyNumberFormat="1" applyFont="1" applyFill="1" applyBorder="1" applyAlignment="1" applyProtection="1">
      <alignment horizontal="left" vertical="center" wrapText="1" indent="1"/>
    </xf>
    <xf numFmtId="165" fontId="23" fillId="0" borderId="30" xfId="0" applyNumberFormat="1" applyFont="1" applyFill="1" applyBorder="1" applyAlignment="1" applyProtection="1">
      <alignment horizontal="right" vertical="center" wrapText="1" indent="1"/>
    </xf>
    <xf numFmtId="165" fontId="17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5" fontId="23" fillId="0" borderId="13" xfId="0" applyNumberFormat="1" applyFont="1" applyFill="1" applyBorder="1" applyAlignment="1" applyProtection="1">
      <alignment horizontal="right" vertical="center" wrapText="1" indent="1"/>
    </xf>
    <xf numFmtId="165" fontId="22" fillId="0" borderId="3" xfId="0" applyNumberFormat="1" applyFont="1" applyFill="1" applyBorder="1" applyAlignment="1" applyProtection="1">
      <alignment horizontal="left" vertical="center" wrapText="1" indent="1"/>
    </xf>
    <xf numFmtId="165" fontId="22" fillId="0" borderId="4" xfId="0" applyNumberFormat="1" applyFont="1" applyFill="1" applyBorder="1" applyAlignment="1" applyProtection="1">
      <alignment horizontal="right" vertical="center" wrapText="1" indent="1"/>
    </xf>
    <xf numFmtId="165" fontId="22" fillId="0" borderId="8" xfId="0" applyNumberFormat="1" applyFont="1" applyFill="1" applyBorder="1" applyAlignment="1" applyProtection="1">
      <alignment horizontal="right" vertical="center" wrapText="1" indent="1"/>
    </xf>
    <xf numFmtId="0" fontId="0" fillId="0" borderId="30" xfId="0" applyBorder="1"/>
    <xf numFmtId="165" fontId="9" fillId="0" borderId="0" xfId="30" applyNumberFormat="1" applyFont="1" applyFill="1" applyBorder="1" applyAlignment="1" applyProtection="1">
      <alignment horizontal="center" vertical="center"/>
    </xf>
    <xf numFmtId="0" fontId="15" fillId="0" borderId="3" xfId="30" applyFont="1" applyFill="1" applyBorder="1" applyAlignment="1" applyProtection="1">
      <alignment horizontal="center" vertical="center" wrapText="1"/>
    </xf>
    <xf numFmtId="0" fontId="15" fillId="0" borderId="4" xfId="30" applyFont="1" applyFill="1" applyBorder="1" applyAlignment="1" applyProtection="1">
      <alignment horizontal="center" vertical="center" wrapText="1"/>
    </xf>
    <xf numFmtId="165" fontId="15" fillId="0" borderId="5" xfId="30" applyNumberFormat="1" applyFont="1" applyFill="1" applyBorder="1" applyAlignment="1" applyProtection="1">
      <alignment horizontal="center" vertical="center"/>
    </xf>
    <xf numFmtId="0" fontId="9" fillId="0" borderId="0" xfId="30" applyFont="1" applyFill="1" applyBorder="1" applyAlignment="1" applyProtection="1">
      <alignment horizontal="center"/>
    </xf>
    <xf numFmtId="165" fontId="9" fillId="0" borderId="0" xfId="0" applyNumberFormat="1" applyFont="1" applyFill="1" applyBorder="1" applyAlignment="1" applyProtection="1">
      <alignment horizontal="center" vertical="center" wrapText="1"/>
    </xf>
    <xf numFmtId="165" fontId="21" fillId="0" borderId="0" xfId="0" applyNumberFormat="1" applyFont="1" applyFill="1" applyBorder="1" applyAlignment="1" applyProtection="1">
      <alignment horizontal="center" textRotation="180" wrapText="1"/>
    </xf>
    <xf numFmtId="165" fontId="15" fillId="0" borderId="31" xfId="0" applyNumberFormat="1" applyFont="1" applyFill="1" applyBorder="1" applyAlignment="1" applyProtection="1">
      <alignment horizontal="center" vertical="center" wrapText="1"/>
    </xf>
    <xf numFmtId="165" fontId="15" fillId="0" borderId="3" xfId="0" applyNumberFormat="1" applyFont="1" applyFill="1" applyBorder="1" applyAlignment="1" applyProtection="1">
      <alignment horizontal="center" vertical="center" wrapText="1"/>
    </xf>
  </cellXfs>
  <cellStyles count="31">
    <cellStyle name="1. jelölőszín�" xfId="1"/>
    <cellStyle name="2. jelölőszín�" xfId="2"/>
    <cellStyle name="20% - 1. jelölőszín�" xfId="3"/>
    <cellStyle name="20% - 2. jelölőszín�" xfId="4"/>
    <cellStyle name="20% - 3. jelölőszín�" xfId="5"/>
    <cellStyle name="20% - 4. jelölőszín�" xfId="6"/>
    <cellStyle name="20% - 5. jelölőszín�" xfId="7"/>
    <cellStyle name="20% - 6. jelölőszín�" xfId="8"/>
    <cellStyle name="3. jelölőszín�" xfId="9"/>
    <cellStyle name="4. jelölőszín�" xfId="10"/>
    <cellStyle name="40% - 1. jelölőszín�" xfId="11"/>
    <cellStyle name="40% - 2. jelölőszín�" xfId="12"/>
    <cellStyle name="40% - 3. jelölőszín�" xfId="13"/>
    <cellStyle name="40% - 4. jelölőszín�" xfId="14"/>
    <cellStyle name="40% - 5. jelölőszín�" xfId="15"/>
    <cellStyle name="40% - 6. jelölőszín�" xfId="16"/>
    <cellStyle name="5. jelölőszín�" xfId="17"/>
    <cellStyle name="6. jelölőszín�" xfId="18"/>
    <cellStyle name="60% - 1. jelölőszín�" xfId="19"/>
    <cellStyle name="60% - 2. jelölőszín�" xfId="20"/>
    <cellStyle name="60% - 3. jelölőszín�" xfId="21"/>
    <cellStyle name="60% - 4. jelölőszín�" xfId="22"/>
    <cellStyle name="60% - 5. jelölőszín�" xfId="23"/>
    <cellStyle name="60% - 6. jelölőszín�" xfId="24"/>
    <cellStyle name="Ellenőrzőcella�" xfId="25"/>
    <cellStyle name="Ezres 2" xfId="26"/>
    <cellStyle name="Ezres 3" xfId="27"/>
    <cellStyle name="Hiperhivatkozás" xfId="28"/>
    <cellStyle name="Már látott hiperhivatkozás" xfId="29"/>
    <cellStyle name="Normál" xfId="0" builtinId="0"/>
    <cellStyle name="Normál_KVRENMUNKA" xfId="3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B38"/>
  <sheetViews>
    <sheetView workbookViewId="0">
      <selection activeCell="C47" sqref="C47"/>
    </sheetView>
  </sheetViews>
  <sheetFormatPr defaultColWidth="9.33203125" defaultRowHeight="13.2"/>
  <cols>
    <col min="1" max="1" width="46.33203125" style="1" customWidth="1"/>
    <col min="2" max="2" width="66.109375" style="1" customWidth="1"/>
    <col min="3" max="16384" width="9.33203125" style="1"/>
  </cols>
  <sheetData>
    <row r="1" spans="1:2" ht="17.399999999999999">
      <c r="A1" s="2" t="s">
        <v>0</v>
      </c>
    </row>
    <row r="3" spans="1:2">
      <c r="A3" s="3"/>
      <c r="B3" s="3"/>
    </row>
    <row r="4" spans="1:2" ht="15.6">
      <c r="A4" s="4" t="s">
        <v>1</v>
      </c>
      <c r="B4" s="5"/>
    </row>
    <row r="5" spans="1:2" s="6" customFormat="1">
      <c r="A5" s="3"/>
      <c r="B5" s="3"/>
    </row>
    <row r="6" spans="1:2">
      <c r="A6" s="3" t="s">
        <v>2</v>
      </c>
      <c r="B6" s="3" t="s">
        <v>3</v>
      </c>
    </row>
    <row r="7" spans="1:2">
      <c r="A7" s="3" t="s">
        <v>4</v>
      </c>
      <c r="B7" s="3" t="s">
        <v>5</v>
      </c>
    </row>
    <row r="8" spans="1:2">
      <c r="A8" s="3" t="s">
        <v>6</v>
      </c>
      <c r="B8" s="3" t="s">
        <v>7</v>
      </c>
    </row>
    <row r="9" spans="1:2">
      <c r="A9" s="3"/>
      <c r="B9" s="3"/>
    </row>
    <row r="10" spans="1:2" ht="15.6">
      <c r="A10" s="4" t="str">
        <f ca="1">+CONCATENATE(LEFT(A4,4),". évi módosított előirányzat BEVÉTELEK")</f>
        <v>2014. évi módosított előirányzat BEVÉTELEK</v>
      </c>
      <c r="B10" s="5"/>
    </row>
    <row r="11" spans="1:2">
      <c r="A11" s="3"/>
      <c r="B11" s="3"/>
    </row>
    <row r="12" spans="1:2" s="6" customFormat="1">
      <c r="A12" s="3" t="s">
        <v>8</v>
      </c>
      <c r="B12" s="3" t="s">
        <v>9</v>
      </c>
    </row>
    <row r="13" spans="1:2">
      <c r="A13" s="3" t="s">
        <v>10</v>
      </c>
      <c r="B13" s="3" t="s">
        <v>11</v>
      </c>
    </row>
    <row r="14" spans="1:2">
      <c r="A14" s="3" t="s">
        <v>12</v>
      </c>
      <c r="B14" s="3" t="s">
        <v>13</v>
      </c>
    </row>
    <row r="15" spans="1:2">
      <c r="A15" s="3"/>
      <c r="B15" s="3"/>
    </row>
    <row r="16" spans="1:2" ht="13.8">
      <c r="A16" s="7" t="str">
        <f ca="1">+CONCATENATE(LEFT(A4,4),". évi teljesítés BEVÉTELEK")</f>
        <v>2014. évi teljesítés BEVÉTELEK</v>
      </c>
      <c r="B16" s="5"/>
    </row>
    <row r="17" spans="1:2">
      <c r="A17" s="3"/>
      <c r="B17" s="3"/>
    </row>
    <row r="18" spans="1:2">
      <c r="A18" s="3" t="s">
        <v>14</v>
      </c>
      <c r="B18" s="3" t="s">
        <v>15</v>
      </c>
    </row>
    <row r="19" spans="1:2">
      <c r="A19" s="3" t="s">
        <v>16</v>
      </c>
      <c r="B19" s="3" t="s">
        <v>17</v>
      </c>
    </row>
    <row r="20" spans="1:2">
      <c r="A20" s="3" t="s">
        <v>18</v>
      </c>
      <c r="B20" s="3" t="s">
        <v>19</v>
      </c>
    </row>
    <row r="21" spans="1:2">
      <c r="A21" s="3"/>
      <c r="B21" s="3"/>
    </row>
    <row r="22" spans="1:2" ht="15.6">
      <c r="A22" s="4" t="str">
        <f ca="1">+CONCATENATE(LEFT(A4,4),". évi eredeti előirányzat KIADÁSOK")</f>
        <v>2014. évi eredeti előirányzat KIADÁSOK</v>
      </c>
      <c r="B22" s="5"/>
    </row>
    <row r="23" spans="1:2">
      <c r="A23" s="3"/>
      <c r="B23" s="3"/>
    </row>
    <row r="24" spans="1:2">
      <c r="A24" s="3" t="s">
        <v>20</v>
      </c>
      <c r="B24" s="3" t="s">
        <v>21</v>
      </c>
    </row>
    <row r="25" spans="1:2">
      <c r="A25" s="3" t="s">
        <v>22</v>
      </c>
      <c r="B25" s="3" t="s">
        <v>23</v>
      </c>
    </row>
    <row r="26" spans="1:2">
      <c r="A26" s="3" t="s">
        <v>24</v>
      </c>
      <c r="B26" s="3" t="s">
        <v>25</v>
      </c>
    </row>
    <row r="27" spans="1:2">
      <c r="A27" s="3"/>
      <c r="B27" s="3"/>
    </row>
    <row r="28" spans="1:2" ht="15.6">
      <c r="A28" s="4" t="str">
        <f ca="1">+CONCATENATE(LEFT(A4,4),". évi módosított előirányzat KIADÁSOK")</f>
        <v>2014. évi módosított előirányzat KIADÁSOK</v>
      </c>
      <c r="B28" s="5"/>
    </row>
    <row r="29" spans="1:2">
      <c r="A29" s="3"/>
      <c r="B29" s="3"/>
    </row>
    <row r="30" spans="1:2">
      <c r="A30" s="3" t="s">
        <v>26</v>
      </c>
      <c r="B30" s="3" t="s">
        <v>27</v>
      </c>
    </row>
    <row r="31" spans="1:2">
      <c r="A31" s="3" t="s">
        <v>28</v>
      </c>
      <c r="B31" s="3" t="s">
        <v>29</v>
      </c>
    </row>
    <row r="32" spans="1:2">
      <c r="A32" s="3" t="s">
        <v>30</v>
      </c>
      <c r="B32" s="3" t="s">
        <v>31</v>
      </c>
    </row>
    <row r="33" spans="1:2">
      <c r="A33" s="3"/>
      <c r="B33" s="3"/>
    </row>
    <row r="34" spans="1:2" ht="15.6">
      <c r="A34" s="8" t="str">
        <f ca="1">+CONCATENATE(LEFT(A4,4),". évi teljesítés KIADÁSOK")</f>
        <v>2014. évi teljesítés KIADÁSOK</v>
      </c>
      <c r="B34" s="5"/>
    </row>
    <row r="35" spans="1:2">
      <c r="A35" s="3"/>
      <c r="B35" s="3"/>
    </row>
    <row r="36" spans="1:2">
      <c r="A36" s="3" t="s">
        <v>32</v>
      </c>
      <c r="B36" s="3" t="s">
        <v>33</v>
      </c>
    </row>
    <row r="37" spans="1:2">
      <c r="A37" s="3" t="s">
        <v>34</v>
      </c>
      <c r="B37" s="3" t="s">
        <v>35</v>
      </c>
    </row>
    <row r="38" spans="1:2">
      <c r="A38" s="3" t="s">
        <v>36</v>
      </c>
      <c r="B38" s="3" t="s">
        <v>37</v>
      </c>
    </row>
  </sheetData>
  <sheetProtection selectLockedCells="1" selectUnlockedCells="1"/>
  <pageMargins left="1.0631944444444446" right="1.023611111111111" top="0.78749999999999998" bottom="0.78749999999999998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I162"/>
  <sheetViews>
    <sheetView tabSelected="1" topLeftCell="A133" zoomScale="130" zoomScaleNormal="130" zoomScaleSheetLayoutView="100" workbookViewId="0">
      <selection activeCell="D39" sqref="D39"/>
    </sheetView>
  </sheetViews>
  <sheetFormatPr defaultColWidth="9.33203125" defaultRowHeight="15.6"/>
  <cols>
    <col min="1" max="1" width="9.44140625" style="9" customWidth="1"/>
    <col min="2" max="2" width="60.77734375" style="9" customWidth="1"/>
    <col min="3" max="5" width="15.77734375" style="10" customWidth="1"/>
    <col min="6" max="6" width="0" style="11" hidden="1" customWidth="1"/>
    <col min="7" max="16384" width="9.33203125" style="11"/>
  </cols>
  <sheetData>
    <row r="1" spans="1:6" ht="15.9" customHeight="1">
      <c r="A1" s="141" t="s">
        <v>38</v>
      </c>
      <c r="B1" s="141"/>
      <c r="C1" s="141"/>
      <c r="D1" s="141"/>
      <c r="E1" s="141"/>
    </row>
    <row r="2" spans="1:6" ht="15.9" customHeight="1">
      <c r="A2" s="12" t="s">
        <v>39</v>
      </c>
      <c r="B2" s="12"/>
      <c r="C2" s="13"/>
      <c r="D2" s="13"/>
      <c r="E2" s="13" t="s">
        <v>40</v>
      </c>
    </row>
    <row r="3" spans="1:6" ht="15.9" customHeight="1">
      <c r="A3" s="142" t="s">
        <v>41</v>
      </c>
      <c r="B3" s="143" t="s">
        <v>42</v>
      </c>
      <c r="C3" s="144">
        <v>2016</v>
      </c>
      <c r="D3" s="144"/>
      <c r="E3" s="144"/>
      <c r="F3" s="14"/>
    </row>
    <row r="4" spans="1:6" ht="38.1" customHeight="1">
      <c r="A4" s="142"/>
      <c r="B4" s="143"/>
      <c r="C4" s="15" t="s">
        <v>43</v>
      </c>
      <c r="D4" s="15" t="s">
        <v>44</v>
      </c>
      <c r="E4" s="16" t="s">
        <v>45</v>
      </c>
      <c r="F4" s="14"/>
    </row>
    <row r="5" spans="1:6" s="21" customFormat="1" ht="12" customHeight="1">
      <c r="A5" s="17" t="s">
        <v>46</v>
      </c>
      <c r="B5" s="18" t="s">
        <v>47</v>
      </c>
      <c r="C5" s="18" t="s">
        <v>48</v>
      </c>
      <c r="D5" s="18" t="s">
        <v>49</v>
      </c>
      <c r="E5" s="19" t="s">
        <v>50</v>
      </c>
      <c r="F5" s="20"/>
    </row>
    <row r="6" spans="1:6" s="26" customFormat="1" ht="12" customHeight="1">
      <c r="A6" s="22" t="s">
        <v>51</v>
      </c>
      <c r="B6" s="23" t="s">
        <v>52</v>
      </c>
      <c r="C6" s="24">
        <f ca="1">SUM(C7,C8,C9,C10,C11,C12)</f>
        <v>24252010</v>
      </c>
      <c r="D6" s="24">
        <f ca="1">SUM(D7,D8,D9,D10,D11,D12)</f>
        <v>25045506</v>
      </c>
      <c r="E6" s="24">
        <f ca="1">SUM(E7,E8,E9,E10,E11,E12)</f>
        <v>25045506</v>
      </c>
      <c r="F6" s="25" t="s">
        <v>53</v>
      </c>
    </row>
    <row r="7" spans="1:6" s="26" customFormat="1" ht="12" customHeight="1">
      <c r="A7" s="27" t="s">
        <v>54</v>
      </c>
      <c r="B7" s="28" t="s">
        <v>55</v>
      </c>
      <c r="C7" s="29">
        <v>12904104</v>
      </c>
      <c r="D7" s="29">
        <v>12904104</v>
      </c>
      <c r="E7" s="30">
        <v>12904104</v>
      </c>
      <c r="F7" s="25" t="s">
        <v>56</v>
      </c>
    </row>
    <row r="8" spans="1:6" s="26" customFormat="1" ht="12" customHeight="1">
      <c r="A8" s="31" t="s">
        <v>57</v>
      </c>
      <c r="B8" s="32" t="s">
        <v>58</v>
      </c>
      <c r="C8" s="33">
        <v>10147906</v>
      </c>
      <c r="D8" s="33">
        <v>10283542</v>
      </c>
      <c r="E8" s="34">
        <v>10283542</v>
      </c>
      <c r="F8" s="25" t="s">
        <v>59</v>
      </c>
    </row>
    <row r="9" spans="1:6" s="26" customFormat="1" ht="12" customHeight="1">
      <c r="A9" s="31" t="s">
        <v>60</v>
      </c>
      <c r="B9" s="32" t="s">
        <v>61</v>
      </c>
      <c r="C9" s="33">
        <v>0</v>
      </c>
      <c r="D9" s="33">
        <v>0</v>
      </c>
      <c r="E9" s="34">
        <v>0</v>
      </c>
      <c r="F9" s="25" t="s">
        <v>62</v>
      </c>
    </row>
    <row r="10" spans="1:6" s="26" customFormat="1" ht="12" customHeight="1">
      <c r="A10" s="31" t="s">
        <v>63</v>
      </c>
      <c r="B10" s="32" t="s">
        <v>64</v>
      </c>
      <c r="C10" s="33">
        <v>1200000</v>
      </c>
      <c r="D10" s="33">
        <v>1200000</v>
      </c>
      <c r="E10" s="34">
        <v>1200000</v>
      </c>
      <c r="F10" s="25" t="s">
        <v>65</v>
      </c>
    </row>
    <row r="11" spans="1:6" s="26" customFormat="1" ht="12" customHeight="1">
      <c r="A11" s="31" t="s">
        <v>66</v>
      </c>
      <c r="B11" s="32" t="s">
        <v>67</v>
      </c>
      <c r="C11" s="33">
        <v>0</v>
      </c>
      <c r="D11" s="33">
        <v>657860</v>
      </c>
      <c r="E11" s="34">
        <v>657860</v>
      </c>
      <c r="F11" s="25" t="s">
        <v>68</v>
      </c>
    </row>
    <row r="12" spans="1:6" s="26" customFormat="1" ht="12" customHeight="1">
      <c r="A12" s="35" t="s">
        <v>69</v>
      </c>
      <c r="B12" s="36" t="s">
        <v>70</v>
      </c>
      <c r="C12" s="37">
        <v>0</v>
      </c>
      <c r="D12" s="37">
        <v>0</v>
      </c>
      <c r="E12" s="38"/>
      <c r="F12" s="25" t="s">
        <v>71</v>
      </c>
    </row>
    <row r="13" spans="1:6" s="26" customFormat="1" ht="12" customHeight="1">
      <c r="A13" s="22" t="s">
        <v>72</v>
      </c>
      <c r="B13" s="39" t="s">
        <v>73</v>
      </c>
      <c r="C13" s="24">
        <f ca="1">SUM(C18,C17,C16,C15)</f>
        <v>718700</v>
      </c>
      <c r="D13" s="24">
        <f ca="1">SUM(D18,D17,D16,D15)</f>
        <v>5237171</v>
      </c>
      <c r="E13" s="24">
        <f ca="1">SUM(E18,E17,E16,E15)</f>
        <v>5237171</v>
      </c>
      <c r="F13" s="25" t="s">
        <v>74</v>
      </c>
    </row>
    <row r="14" spans="1:6" s="26" customFormat="1" ht="12" customHeight="1">
      <c r="A14" s="27" t="s">
        <v>75</v>
      </c>
      <c r="B14" s="28" t="s">
        <v>76</v>
      </c>
      <c r="C14" s="29">
        <v>0</v>
      </c>
      <c r="D14" s="29">
        <v>0</v>
      </c>
      <c r="E14" s="30">
        <v>0</v>
      </c>
      <c r="F14" s="25" t="s">
        <v>77</v>
      </c>
    </row>
    <row r="15" spans="1:6" s="26" customFormat="1" ht="12" customHeight="1">
      <c r="A15" s="31" t="s">
        <v>78</v>
      </c>
      <c r="B15" s="32" t="s">
        <v>79</v>
      </c>
      <c r="C15" s="33">
        <v>0</v>
      </c>
      <c r="D15" s="33">
        <v>0</v>
      </c>
      <c r="E15" s="34">
        <v>0</v>
      </c>
      <c r="F15" s="25" t="s">
        <v>80</v>
      </c>
    </row>
    <row r="16" spans="1:6" s="26" customFormat="1" ht="12" customHeight="1">
      <c r="A16" s="31" t="s">
        <v>81</v>
      </c>
      <c r="B16" s="32" t="s">
        <v>82</v>
      </c>
      <c r="C16" s="33">
        <v>0</v>
      </c>
      <c r="D16" s="33">
        <v>0</v>
      </c>
      <c r="E16" s="34">
        <v>0</v>
      </c>
      <c r="F16" s="25" t="s">
        <v>83</v>
      </c>
    </row>
    <row r="17" spans="1:6" s="26" customFormat="1" ht="12" customHeight="1">
      <c r="A17" s="31" t="s">
        <v>84</v>
      </c>
      <c r="B17" s="32" t="s">
        <v>85</v>
      </c>
      <c r="C17" s="33">
        <v>0</v>
      </c>
      <c r="D17" s="33">
        <v>0</v>
      </c>
      <c r="E17" s="34">
        <v>0</v>
      </c>
      <c r="F17" s="25" t="s">
        <v>86</v>
      </c>
    </row>
    <row r="18" spans="1:6" s="26" customFormat="1" ht="12" customHeight="1">
      <c r="A18" s="31" t="s">
        <v>87</v>
      </c>
      <c r="B18" s="32" t="s">
        <v>88</v>
      </c>
      <c r="C18" s="33">
        <v>718700</v>
      </c>
      <c r="D18" s="33">
        <v>5237171</v>
      </c>
      <c r="E18" s="34">
        <v>5237171</v>
      </c>
      <c r="F18" s="25" t="s">
        <v>89</v>
      </c>
    </row>
    <row r="19" spans="1:6" s="26" customFormat="1" ht="12" customHeight="1">
      <c r="A19" s="35" t="s">
        <v>90</v>
      </c>
      <c r="B19" s="36" t="s">
        <v>91</v>
      </c>
      <c r="C19" s="37">
        <v>0</v>
      </c>
      <c r="D19" s="37">
        <v>0</v>
      </c>
      <c r="E19" s="38">
        <v>0</v>
      </c>
      <c r="F19" s="25" t="s">
        <v>92</v>
      </c>
    </row>
    <row r="20" spans="1:6" s="26" customFormat="1" ht="12" customHeight="1">
      <c r="A20" s="22" t="s">
        <v>93</v>
      </c>
      <c r="B20" s="23" t="s">
        <v>94</v>
      </c>
      <c r="C20" s="24">
        <f ca="1">SUM(C21:C26)</f>
        <v>0</v>
      </c>
      <c r="D20" s="24">
        <f ca="1">SUM(D21:D26)</f>
        <v>0</v>
      </c>
      <c r="E20" s="24">
        <f ca="1">SUM(E21:E26)</f>
        <v>0</v>
      </c>
      <c r="F20" s="25" t="s">
        <v>95</v>
      </c>
    </row>
    <row r="21" spans="1:6" s="26" customFormat="1" ht="12" customHeight="1">
      <c r="A21" s="27" t="s">
        <v>96</v>
      </c>
      <c r="B21" s="28" t="s">
        <v>97</v>
      </c>
      <c r="C21" s="29">
        <v>0</v>
      </c>
      <c r="D21"/>
      <c r="E21" s="30">
        <v>0</v>
      </c>
      <c r="F21" s="25" t="s">
        <v>98</v>
      </c>
    </row>
    <row r="22" spans="1:6" s="26" customFormat="1" ht="12" customHeight="1">
      <c r="A22" s="31" t="s">
        <v>99</v>
      </c>
      <c r="B22" s="32" t="s">
        <v>100</v>
      </c>
      <c r="C22" s="33">
        <v>0</v>
      </c>
      <c r="D22" s="33">
        <v>0</v>
      </c>
      <c r="E22" s="34">
        <v>0</v>
      </c>
      <c r="F22" s="25" t="s">
        <v>101</v>
      </c>
    </row>
    <row r="23" spans="1:6" s="26" customFormat="1" ht="12" customHeight="1">
      <c r="A23" s="31" t="s">
        <v>102</v>
      </c>
      <c r="B23" s="32" t="s">
        <v>103</v>
      </c>
      <c r="C23" s="33">
        <v>0</v>
      </c>
      <c r="D23" s="33">
        <v>0</v>
      </c>
      <c r="E23" s="34">
        <v>0</v>
      </c>
      <c r="F23" s="25" t="s">
        <v>104</v>
      </c>
    </row>
    <row r="24" spans="1:6" s="26" customFormat="1" ht="12" customHeight="1">
      <c r="A24" s="31" t="s">
        <v>105</v>
      </c>
      <c r="B24" s="32" t="s">
        <v>106</v>
      </c>
      <c r="C24" s="33">
        <v>0</v>
      </c>
      <c r="D24" s="33">
        <v>0</v>
      </c>
      <c r="E24" s="34">
        <v>0</v>
      </c>
      <c r="F24" s="25" t="s">
        <v>107</v>
      </c>
    </row>
    <row r="25" spans="1:6" s="26" customFormat="1" ht="12" customHeight="1">
      <c r="A25" s="31" t="s">
        <v>108</v>
      </c>
      <c r="B25" s="32" t="s">
        <v>109</v>
      </c>
      <c r="C25" s="33">
        <v>0</v>
      </c>
      <c r="D25" s="33">
        <v>0</v>
      </c>
      <c r="E25" s="34">
        <v>0</v>
      </c>
      <c r="F25" s="25" t="s">
        <v>110</v>
      </c>
    </row>
    <row r="26" spans="1:6" s="26" customFormat="1" ht="12" customHeight="1">
      <c r="A26" s="35" t="s">
        <v>111</v>
      </c>
      <c r="B26" s="40" t="s">
        <v>112</v>
      </c>
      <c r="C26" s="37">
        <v>0</v>
      </c>
      <c r="D26" s="37">
        <v>0</v>
      </c>
      <c r="E26" s="38">
        <v>0</v>
      </c>
      <c r="F26" s="25" t="s">
        <v>113</v>
      </c>
    </row>
    <row r="27" spans="1:6" s="26" customFormat="1" ht="12" customHeight="1">
      <c r="A27" s="22" t="s">
        <v>114</v>
      </c>
      <c r="B27" s="23" t="s">
        <v>115</v>
      </c>
      <c r="C27" s="24">
        <f ca="1">SUM(C28,C31,C32,C33,C30)</f>
        <v>7145234</v>
      </c>
      <c r="D27" s="24">
        <f ca="1">SUM(D28,D31,D32,D33,D30)</f>
        <v>7602647</v>
      </c>
      <c r="E27" s="24">
        <f ca="1">SUM(E28,E31,E32,E33,E30)</f>
        <v>7602647</v>
      </c>
      <c r="F27" s="25" t="s">
        <v>116</v>
      </c>
    </row>
    <row r="28" spans="1:6" s="26" customFormat="1" ht="12" customHeight="1">
      <c r="A28" s="27" t="s">
        <v>117</v>
      </c>
      <c r="B28" s="28" t="s">
        <v>118</v>
      </c>
      <c r="C28" s="41">
        <v>1155000</v>
      </c>
      <c r="D28" s="41">
        <v>1206752</v>
      </c>
      <c r="E28" s="41">
        <v>1206752</v>
      </c>
      <c r="F28" s="25" t="s">
        <v>119</v>
      </c>
    </row>
    <row r="29" spans="1:6" s="26" customFormat="1" ht="12" customHeight="1">
      <c r="A29" s="31" t="s">
        <v>120</v>
      </c>
      <c r="B29" s="32" t="s">
        <v>121</v>
      </c>
      <c r="C29" s="33">
        <v>1155000</v>
      </c>
      <c r="D29" s="33">
        <v>1206752</v>
      </c>
      <c r="E29" s="34">
        <v>1206752</v>
      </c>
      <c r="F29" s="25" t="s">
        <v>122</v>
      </c>
    </row>
    <row r="30" spans="1:6" s="26" customFormat="1" ht="12" customHeight="1">
      <c r="A30" s="31" t="s">
        <v>123</v>
      </c>
      <c r="B30" s="32" t="s">
        <v>124</v>
      </c>
      <c r="C30" s="33">
        <v>4800000</v>
      </c>
      <c r="D30" s="33">
        <v>5455193</v>
      </c>
      <c r="E30" s="34">
        <v>5455193</v>
      </c>
      <c r="F30" s="25" t="s">
        <v>125</v>
      </c>
    </row>
    <row r="31" spans="1:6" s="26" customFormat="1" ht="12" customHeight="1">
      <c r="A31" s="31" t="s">
        <v>126</v>
      </c>
      <c r="B31" s="32" t="s">
        <v>127</v>
      </c>
      <c r="C31" s="33">
        <v>890000</v>
      </c>
      <c r="D31" s="33">
        <v>823384</v>
      </c>
      <c r="E31" s="34">
        <v>823384</v>
      </c>
      <c r="F31" s="25" t="s">
        <v>128</v>
      </c>
    </row>
    <row r="32" spans="1:6" s="26" customFormat="1" ht="12" customHeight="1">
      <c r="A32" s="31" t="s">
        <v>129</v>
      </c>
      <c r="B32" s="32" t="s">
        <v>130</v>
      </c>
      <c r="C32" s="33">
        <v>80000</v>
      </c>
      <c r="D32" s="33"/>
      <c r="E32" s="34"/>
      <c r="F32" s="25" t="s">
        <v>131</v>
      </c>
    </row>
    <row r="33" spans="1:7" s="26" customFormat="1" ht="12" customHeight="1">
      <c r="A33" s="35" t="s">
        <v>132</v>
      </c>
      <c r="B33" s="40" t="s">
        <v>133</v>
      </c>
      <c r="C33" s="37">
        <v>220234</v>
      </c>
      <c r="D33" s="37">
        <v>117318</v>
      </c>
      <c r="E33" s="38">
        <v>117318</v>
      </c>
      <c r="F33" s="25" t="s">
        <v>134</v>
      </c>
    </row>
    <row r="34" spans="1:7" s="26" customFormat="1" ht="12" customHeight="1">
      <c r="A34" s="22" t="s">
        <v>135</v>
      </c>
      <c r="B34" s="23" t="s">
        <v>136</v>
      </c>
      <c r="C34" s="24">
        <f ca="1">SUM(C35:C44)</f>
        <v>872400</v>
      </c>
      <c r="D34" s="24">
        <f ca="1">SUM(D35:D44)</f>
        <v>1814086</v>
      </c>
      <c r="E34" s="24">
        <f ca="1">SUM(E35:E44)</f>
        <v>1814086</v>
      </c>
      <c r="F34" s="25" t="s">
        <v>137</v>
      </c>
    </row>
    <row r="35" spans="1:7" s="26" customFormat="1" ht="12" customHeight="1">
      <c r="A35" s="27" t="s">
        <v>138</v>
      </c>
      <c r="B35" s="28" t="s">
        <v>139</v>
      </c>
      <c r="C35" s="29">
        <v>0</v>
      </c>
      <c r="D35" s="29">
        <v>0</v>
      </c>
      <c r="E35" s="30"/>
      <c r="F35" s="25" t="s">
        <v>140</v>
      </c>
    </row>
    <row r="36" spans="1:7" s="26" customFormat="1" ht="12" customHeight="1">
      <c r="A36" s="31" t="s">
        <v>141</v>
      </c>
      <c r="B36" s="32" t="s">
        <v>142</v>
      </c>
      <c r="C36" s="33">
        <v>110000</v>
      </c>
      <c r="D36" s="33">
        <v>309000</v>
      </c>
      <c r="E36" s="34">
        <v>309000</v>
      </c>
      <c r="F36" s="25" t="s">
        <v>143</v>
      </c>
      <c r="G36"/>
    </row>
    <row r="37" spans="1:7" s="26" customFormat="1" ht="12" customHeight="1">
      <c r="A37" s="31" t="s">
        <v>144</v>
      </c>
      <c r="B37" s="32" t="s">
        <v>145</v>
      </c>
      <c r="C37" s="33">
        <v>0</v>
      </c>
      <c r="D37" s="33">
        <v>88071</v>
      </c>
      <c r="E37" s="34">
        <v>88071</v>
      </c>
      <c r="F37" s="25" t="s">
        <v>146</v>
      </c>
    </row>
    <row r="38" spans="1:7" s="26" customFormat="1" ht="12" customHeight="1">
      <c r="A38" s="31" t="s">
        <v>147</v>
      </c>
      <c r="B38" s="32" t="s">
        <v>148</v>
      </c>
      <c r="C38" s="33">
        <v>418000</v>
      </c>
      <c r="D38" s="33">
        <v>255204</v>
      </c>
      <c r="E38" s="34">
        <v>255204</v>
      </c>
      <c r="F38" s="25" t="s">
        <v>149</v>
      </c>
    </row>
    <row r="39" spans="1:7" s="26" customFormat="1" ht="12" customHeight="1">
      <c r="A39" s="31" t="s">
        <v>150</v>
      </c>
      <c r="B39" s="32" t="s">
        <v>151</v>
      </c>
      <c r="C39" s="33">
        <v>261800</v>
      </c>
      <c r="D39" s="33">
        <v>350405</v>
      </c>
      <c r="E39" s="34">
        <v>350405</v>
      </c>
      <c r="F39" s="25" t="s">
        <v>152</v>
      </c>
    </row>
    <row r="40" spans="1:7" s="26" customFormat="1" ht="12" customHeight="1">
      <c r="A40" s="31" t="s">
        <v>153</v>
      </c>
      <c r="B40" s="32" t="s">
        <v>154</v>
      </c>
      <c r="C40" s="33">
        <v>70600</v>
      </c>
      <c r="D40" s="33">
        <v>119290</v>
      </c>
      <c r="E40" s="34">
        <v>119290</v>
      </c>
      <c r="F40" s="25" t="s">
        <v>155</v>
      </c>
    </row>
    <row r="41" spans="1:7" s="26" customFormat="1" ht="12" customHeight="1">
      <c r="A41" s="31" t="s">
        <v>156</v>
      </c>
      <c r="B41" s="32" t="s">
        <v>157</v>
      </c>
      <c r="C41" s="33">
        <v>0</v>
      </c>
      <c r="D41" s="33">
        <v>342000</v>
      </c>
      <c r="E41" s="34">
        <v>342000</v>
      </c>
      <c r="F41" s="25" t="s">
        <v>158</v>
      </c>
    </row>
    <row r="42" spans="1:7" s="26" customFormat="1" ht="12" customHeight="1">
      <c r="A42" s="31" t="s">
        <v>159</v>
      </c>
      <c r="B42" s="32" t="s">
        <v>160</v>
      </c>
      <c r="C42" s="33">
        <v>12000</v>
      </c>
      <c r="D42" s="33">
        <v>17056</v>
      </c>
      <c r="E42" s="34">
        <v>17056</v>
      </c>
      <c r="F42" s="25" t="s">
        <v>161</v>
      </c>
    </row>
    <row r="43" spans="1:7" s="26" customFormat="1" ht="12" customHeight="1">
      <c r="A43" s="31" t="s">
        <v>162</v>
      </c>
      <c r="B43" s="32" t="s">
        <v>163</v>
      </c>
      <c r="C43" s="33">
        <v>0</v>
      </c>
      <c r="D43" s="33">
        <v>0</v>
      </c>
      <c r="E43" s="34">
        <v>0</v>
      </c>
      <c r="F43" s="25" t="s">
        <v>164</v>
      </c>
    </row>
    <row r="44" spans="1:7" s="26" customFormat="1" ht="12" customHeight="1">
      <c r="A44" s="35" t="s">
        <v>165</v>
      </c>
      <c r="B44" s="36" t="s">
        <v>166</v>
      </c>
      <c r="C44" s="37"/>
      <c r="D44" s="37">
        <v>333060</v>
      </c>
      <c r="E44" s="38">
        <v>333060</v>
      </c>
      <c r="F44" s="25" t="s">
        <v>167</v>
      </c>
    </row>
    <row r="45" spans="1:7" s="26" customFormat="1" ht="12" customHeight="1">
      <c r="A45" s="22" t="s">
        <v>168</v>
      </c>
      <c r="B45" s="23" t="s">
        <v>169</v>
      </c>
      <c r="C45" s="24">
        <f ca="1">SUM(C46:C50)</f>
        <v>0</v>
      </c>
      <c r="D45" s="24">
        <f ca="1">SUM(D46:D50)</f>
        <v>0</v>
      </c>
      <c r="E45" s="24">
        <f ca="1">SUM(E46:E50)</f>
        <v>0</v>
      </c>
      <c r="F45" s="25" t="s">
        <v>170</v>
      </c>
    </row>
    <row r="46" spans="1:7" s="26" customFormat="1" ht="12" customHeight="1">
      <c r="A46" s="27" t="s">
        <v>171</v>
      </c>
      <c r="B46" s="28" t="s">
        <v>172</v>
      </c>
      <c r="C46" s="29">
        <v>0</v>
      </c>
      <c r="D46" s="29">
        <v>0</v>
      </c>
      <c r="E46" s="30">
        <v>0</v>
      </c>
      <c r="F46" s="25" t="s">
        <v>173</v>
      </c>
    </row>
    <row r="47" spans="1:7" s="26" customFormat="1" ht="12" customHeight="1">
      <c r="A47" s="31" t="s">
        <v>174</v>
      </c>
      <c r="B47" s="32" t="s">
        <v>175</v>
      </c>
      <c r="C47" s="33">
        <v>0</v>
      </c>
      <c r="D47" s="33">
        <v>0</v>
      </c>
      <c r="E47" s="34">
        <v>0</v>
      </c>
      <c r="F47" s="25" t="s">
        <v>176</v>
      </c>
    </row>
    <row r="48" spans="1:7" s="26" customFormat="1" ht="12" customHeight="1">
      <c r="A48" s="31" t="s">
        <v>177</v>
      </c>
      <c r="B48" s="32" t="s">
        <v>178</v>
      </c>
      <c r="C48"/>
      <c r="D48" s="33"/>
      <c r="E48" s="34"/>
      <c r="F48" s="25" t="s">
        <v>179</v>
      </c>
    </row>
    <row r="49" spans="1:6" s="26" customFormat="1" ht="12" customHeight="1">
      <c r="A49" s="31" t="s">
        <v>180</v>
      </c>
      <c r="B49" s="32" t="s">
        <v>181</v>
      </c>
      <c r="C49" s="33">
        <v>0</v>
      </c>
      <c r="D49" s="33">
        <v>0</v>
      </c>
      <c r="E49" s="34">
        <v>0</v>
      </c>
      <c r="F49" s="25" t="s">
        <v>182</v>
      </c>
    </row>
    <row r="50" spans="1:6" s="26" customFormat="1" ht="12" customHeight="1">
      <c r="A50" s="35" t="s">
        <v>183</v>
      </c>
      <c r="B50" s="36" t="s">
        <v>184</v>
      </c>
      <c r="C50" s="37">
        <v>0</v>
      </c>
      <c r="D50" s="37">
        <v>0</v>
      </c>
      <c r="E50" s="38">
        <v>0</v>
      </c>
      <c r="F50" s="25" t="s">
        <v>185</v>
      </c>
    </row>
    <row r="51" spans="1:6" s="26" customFormat="1" ht="17.25" customHeight="1">
      <c r="A51" s="22" t="s">
        <v>186</v>
      </c>
      <c r="B51" s="23" t="s">
        <v>187</v>
      </c>
      <c r="C51" s="24">
        <f ca="1">SUM(C52:C55)</f>
        <v>0</v>
      </c>
      <c r="D51" s="24">
        <f ca="1">SUM(D52:D55)</f>
        <v>0</v>
      </c>
      <c r="E51" s="24">
        <f ca="1">SUM(E52:E55)</f>
        <v>0</v>
      </c>
      <c r="F51" s="25" t="s">
        <v>188</v>
      </c>
    </row>
    <row r="52" spans="1:6" s="26" customFormat="1" ht="12" customHeight="1">
      <c r="A52" s="27" t="s">
        <v>189</v>
      </c>
      <c r="B52" s="28" t="s">
        <v>190</v>
      </c>
      <c r="C52" s="29">
        <v>0</v>
      </c>
      <c r="D52" s="29">
        <v>0</v>
      </c>
      <c r="E52" s="30">
        <v>0</v>
      </c>
      <c r="F52" s="25" t="s">
        <v>191</v>
      </c>
    </row>
    <row r="53" spans="1:6" s="26" customFormat="1" ht="12" customHeight="1">
      <c r="A53" s="31" t="s">
        <v>192</v>
      </c>
      <c r="B53" s="32" t="s">
        <v>193</v>
      </c>
      <c r="C53" s="33">
        <v>0</v>
      </c>
      <c r="D53" s="33">
        <v>0</v>
      </c>
      <c r="E53" s="34">
        <v>0</v>
      </c>
      <c r="F53" s="25" t="s">
        <v>194</v>
      </c>
    </row>
    <row r="54" spans="1:6" s="26" customFormat="1" ht="12" customHeight="1">
      <c r="A54" s="31" t="s">
        <v>195</v>
      </c>
      <c r="B54" s="32" t="s">
        <v>196</v>
      </c>
      <c r="C54" s="33">
        <v>0</v>
      </c>
      <c r="D54" s="33"/>
      <c r="E54" s="34"/>
      <c r="F54" s="25" t="s">
        <v>197</v>
      </c>
    </row>
    <row r="55" spans="1:6" s="26" customFormat="1" ht="12" customHeight="1">
      <c r="A55" s="35" t="s">
        <v>198</v>
      </c>
      <c r="B55" s="36" t="s">
        <v>199</v>
      </c>
      <c r="C55" s="37">
        <v>0</v>
      </c>
      <c r="D55" s="37">
        <v>0</v>
      </c>
      <c r="E55" s="38">
        <v>0</v>
      </c>
      <c r="F55" s="25" t="s">
        <v>200</v>
      </c>
    </row>
    <row r="56" spans="1:6" s="26" customFormat="1" ht="12" customHeight="1">
      <c r="A56" s="22" t="s">
        <v>201</v>
      </c>
      <c r="B56" s="39" t="s">
        <v>202</v>
      </c>
      <c r="C56" s="24">
        <f ca="1">SUM(C60,C57:C60)</f>
        <v>0</v>
      </c>
      <c r="D56" s="24">
        <f ca="1">SUM(D60,D57:D60)</f>
        <v>0</v>
      </c>
      <c r="E56" s="24">
        <f ca="1">SUM(E60,E57:E60)</f>
        <v>0</v>
      </c>
      <c r="F56" s="25" t="s">
        <v>203</v>
      </c>
    </row>
    <row r="57" spans="1:6" s="26" customFormat="1" ht="12" customHeight="1">
      <c r="A57" s="27" t="s">
        <v>204</v>
      </c>
      <c r="B57" s="28" t="s">
        <v>205</v>
      </c>
      <c r="C57" s="33">
        <v>0</v>
      </c>
      <c r="D57" s="33">
        <v>0</v>
      </c>
      <c r="E57" s="34">
        <v>0</v>
      </c>
      <c r="F57" s="25" t="s">
        <v>206</v>
      </c>
    </row>
    <row r="58" spans="1:6" s="26" customFormat="1" ht="12" customHeight="1">
      <c r="A58" s="31" t="s">
        <v>207</v>
      </c>
      <c r="B58" s="32" t="s">
        <v>208</v>
      </c>
      <c r="C58" s="33">
        <v>0</v>
      </c>
      <c r="D58" s="33">
        <v>0</v>
      </c>
      <c r="E58" s="34">
        <v>0</v>
      </c>
      <c r="F58" s="25" t="s">
        <v>209</v>
      </c>
    </row>
    <row r="59" spans="1:6" s="26" customFormat="1" ht="12" customHeight="1">
      <c r="A59" s="31" t="s">
        <v>210</v>
      </c>
      <c r="B59" s="32" t="s">
        <v>211</v>
      </c>
      <c r="C59" s="33">
        <v>0</v>
      </c>
      <c r="D59" s="33">
        <v>0</v>
      </c>
      <c r="E59" s="34">
        <v>0</v>
      </c>
      <c r="F59" s="25" t="s">
        <v>212</v>
      </c>
    </row>
    <row r="60" spans="1:6" s="26" customFormat="1" ht="19.5" customHeight="1">
      <c r="A60" s="35" t="s">
        <v>213</v>
      </c>
      <c r="B60" s="36" t="s">
        <v>214</v>
      </c>
      <c r="C60" s="33">
        <v>0</v>
      </c>
      <c r="D60" s="33">
        <v>0</v>
      </c>
      <c r="E60" s="34">
        <v>0</v>
      </c>
      <c r="F60" s="25" t="s">
        <v>215</v>
      </c>
    </row>
    <row r="61" spans="1:6" s="26" customFormat="1" ht="12" customHeight="1">
      <c r="A61" s="22" t="s">
        <v>216</v>
      </c>
      <c r="B61" s="23" t="s">
        <v>217</v>
      </c>
      <c r="C61" s="24">
        <f ca="1">SUM(C6,C13,C20,C27,C34,C45,C51,C56)</f>
        <v>32988344</v>
      </c>
      <c r="D61" s="24">
        <f ca="1">SUM(D6,D13,D20,D27,D34,D45,D51,D56)</f>
        <v>39699410</v>
      </c>
      <c r="E61" s="24">
        <f ca="1">SUM(E6,E13,E20,E27,E34,E45,E51,E56)</f>
        <v>39699410</v>
      </c>
      <c r="F61" s="25" t="s">
        <v>218</v>
      </c>
    </row>
    <row r="62" spans="1:6" s="26" customFormat="1" ht="12" customHeight="1">
      <c r="A62" s="42" t="s">
        <v>219</v>
      </c>
      <c r="B62" s="39" t="s">
        <v>220</v>
      </c>
      <c r="C62" s="24"/>
      <c r="D62" s="24"/>
      <c r="E62" s="43"/>
      <c r="F62" s="25" t="s">
        <v>221</v>
      </c>
    </row>
    <row r="63" spans="1:6" s="26" customFormat="1" ht="12" customHeight="1">
      <c r="A63" s="27" t="s">
        <v>222</v>
      </c>
      <c r="B63" s="28" t="s">
        <v>223</v>
      </c>
      <c r="C63" s="33">
        <v>0</v>
      </c>
      <c r="D63" s="33">
        <v>0</v>
      </c>
      <c r="E63" s="34">
        <v>0</v>
      </c>
      <c r="F63" s="25" t="s">
        <v>224</v>
      </c>
    </row>
    <row r="64" spans="1:6" s="26" customFormat="1" ht="12" customHeight="1">
      <c r="A64" s="31" t="s">
        <v>225</v>
      </c>
      <c r="B64" s="32" t="s">
        <v>226</v>
      </c>
      <c r="C64" s="33">
        <v>0</v>
      </c>
      <c r="D64" s="33">
        <v>0</v>
      </c>
      <c r="E64" s="34">
        <v>0</v>
      </c>
      <c r="F64" s="25" t="s">
        <v>227</v>
      </c>
    </row>
    <row r="65" spans="1:6" s="26" customFormat="1" ht="12" customHeight="1">
      <c r="A65" s="35" t="s">
        <v>228</v>
      </c>
      <c r="B65" s="44" t="s">
        <v>229</v>
      </c>
      <c r="C65" s="33">
        <v>0</v>
      </c>
      <c r="D65" s="33">
        <v>0</v>
      </c>
      <c r="E65" s="34">
        <v>0</v>
      </c>
      <c r="F65" s="25" t="s">
        <v>230</v>
      </c>
    </row>
    <row r="66" spans="1:6" s="26" customFormat="1" ht="12" customHeight="1">
      <c r="A66" s="42" t="s">
        <v>231</v>
      </c>
      <c r="B66" s="39" t="s">
        <v>232</v>
      </c>
      <c r="C66" s="24"/>
      <c r="D66" s="24"/>
      <c r="E66" s="43"/>
      <c r="F66" s="25" t="s">
        <v>233</v>
      </c>
    </row>
    <row r="67" spans="1:6" s="26" customFormat="1" ht="13.5" customHeight="1">
      <c r="A67" s="27" t="s">
        <v>234</v>
      </c>
      <c r="B67" s="28" t="s">
        <v>235</v>
      </c>
      <c r="C67" s="33">
        <v>0</v>
      </c>
      <c r="D67" s="33">
        <v>0</v>
      </c>
      <c r="E67" s="34">
        <v>0</v>
      </c>
      <c r="F67" s="25" t="s">
        <v>236</v>
      </c>
    </row>
    <row r="68" spans="1:6" s="26" customFormat="1" ht="12" customHeight="1">
      <c r="A68" s="31" t="s">
        <v>237</v>
      </c>
      <c r="B68" s="32" t="s">
        <v>238</v>
      </c>
      <c r="C68" s="33">
        <v>0</v>
      </c>
      <c r="D68" s="33">
        <v>0</v>
      </c>
      <c r="E68" s="34">
        <v>0</v>
      </c>
      <c r="F68" s="25" t="s">
        <v>239</v>
      </c>
    </row>
    <row r="69" spans="1:6" s="26" customFormat="1" ht="12" customHeight="1">
      <c r="A69" s="31" t="s">
        <v>240</v>
      </c>
      <c r="B69" s="32" t="s">
        <v>241</v>
      </c>
      <c r="C69" s="33">
        <v>0</v>
      </c>
      <c r="D69" s="33">
        <v>0</v>
      </c>
      <c r="E69" s="34">
        <v>0</v>
      </c>
      <c r="F69" s="25" t="s">
        <v>242</v>
      </c>
    </row>
    <row r="70" spans="1:6" s="26" customFormat="1" ht="12" customHeight="1">
      <c r="A70" s="35" t="s">
        <v>243</v>
      </c>
      <c r="B70" s="36" t="s">
        <v>244</v>
      </c>
      <c r="C70" s="33">
        <v>0</v>
      </c>
      <c r="D70" s="33">
        <v>0</v>
      </c>
      <c r="E70" s="34">
        <v>0</v>
      </c>
      <c r="F70" s="25" t="s">
        <v>245</v>
      </c>
    </row>
    <row r="71" spans="1:6" s="26" customFormat="1" ht="12" customHeight="1">
      <c r="A71" s="42" t="s">
        <v>246</v>
      </c>
      <c r="B71" s="39" t="s">
        <v>247</v>
      </c>
      <c r="C71" s="45">
        <v>4952040</v>
      </c>
      <c r="D71" s="24">
        <v>6829040</v>
      </c>
      <c r="E71" s="43">
        <v>6829040</v>
      </c>
      <c r="F71" s="25" t="s">
        <v>248</v>
      </c>
    </row>
    <row r="72" spans="1:6" s="26" customFormat="1" ht="12" customHeight="1">
      <c r="A72" s="27" t="s">
        <v>249</v>
      </c>
      <c r="B72" s="28" t="s">
        <v>250</v>
      </c>
      <c r="C72" s="33">
        <v>4952040</v>
      </c>
      <c r="D72" s="33">
        <v>6829040</v>
      </c>
      <c r="E72" s="34">
        <v>6829040</v>
      </c>
      <c r="F72" s="25" t="s">
        <v>251</v>
      </c>
    </row>
    <row r="73" spans="1:6" s="26" customFormat="1" ht="12" customHeight="1">
      <c r="A73" s="35" t="s">
        <v>252</v>
      </c>
      <c r="B73" s="36" t="s">
        <v>253</v>
      </c>
      <c r="C73" s="33">
        <v>0</v>
      </c>
      <c r="D73" s="33">
        <v>0</v>
      </c>
      <c r="E73" s="34">
        <v>0</v>
      </c>
      <c r="F73" s="25" t="s">
        <v>254</v>
      </c>
    </row>
    <row r="74" spans="1:6" s="26" customFormat="1" ht="12" customHeight="1">
      <c r="A74" s="42" t="s">
        <v>255</v>
      </c>
      <c r="B74" s="39" t="s">
        <v>256</v>
      </c>
      <c r="C74" s="24"/>
      <c r="D74" s="24">
        <f ca="1">SUM(D77,D76,D75)</f>
        <v>1068753</v>
      </c>
      <c r="E74" s="24">
        <f ca="1">SUM(E77,E76,E75)</f>
        <v>1068753</v>
      </c>
      <c r="F74" s="25" t="s">
        <v>257</v>
      </c>
    </row>
    <row r="75" spans="1:6" s="26" customFormat="1" ht="12" customHeight="1">
      <c r="A75" s="27" t="s">
        <v>258</v>
      </c>
      <c r="B75" s="28" t="s">
        <v>259</v>
      </c>
      <c r="C75" s="33"/>
      <c r="D75" s="33">
        <v>1068753</v>
      </c>
      <c r="E75" s="34">
        <v>1068753</v>
      </c>
      <c r="F75" s="25" t="s">
        <v>260</v>
      </c>
    </row>
    <row r="76" spans="1:6" s="26" customFormat="1" ht="12" customHeight="1">
      <c r="A76" s="31" t="s">
        <v>261</v>
      </c>
      <c r="B76" s="32" t="s">
        <v>262</v>
      </c>
      <c r="C76" s="33">
        <v>0</v>
      </c>
      <c r="D76" s="33">
        <v>0</v>
      </c>
      <c r="E76" s="34">
        <v>0</v>
      </c>
      <c r="F76" s="25" t="s">
        <v>263</v>
      </c>
    </row>
    <row r="77" spans="1:6" s="26" customFormat="1" ht="12" customHeight="1">
      <c r="A77" s="35" t="s">
        <v>264</v>
      </c>
      <c r="B77" s="40" t="s">
        <v>265</v>
      </c>
      <c r="C77" s="33">
        <v>0</v>
      </c>
      <c r="D77" s="33">
        <v>0</v>
      </c>
      <c r="E77" s="34">
        <v>0</v>
      </c>
      <c r="F77" s="25" t="s">
        <v>266</v>
      </c>
    </row>
    <row r="78" spans="1:6" s="26" customFormat="1" ht="12" customHeight="1">
      <c r="A78" s="42" t="s">
        <v>267</v>
      </c>
      <c r="B78" s="39" t="s">
        <v>268</v>
      </c>
      <c r="C78" s="24"/>
      <c r="D78" s="24"/>
      <c r="E78" s="43"/>
      <c r="F78" s="25" t="s">
        <v>269</v>
      </c>
    </row>
    <row r="79" spans="1:6" s="26" customFormat="1" ht="12" customHeight="1">
      <c r="A79" s="46" t="s">
        <v>270</v>
      </c>
      <c r="B79" s="28" t="s">
        <v>271</v>
      </c>
      <c r="C79" s="33">
        <v>0</v>
      </c>
      <c r="D79" s="33">
        <v>0</v>
      </c>
      <c r="E79" s="34">
        <v>0</v>
      </c>
      <c r="F79" s="25" t="s">
        <v>272</v>
      </c>
    </row>
    <row r="80" spans="1:6" s="26" customFormat="1" ht="12" customHeight="1">
      <c r="A80" s="47" t="s">
        <v>273</v>
      </c>
      <c r="B80" s="32" t="s">
        <v>274</v>
      </c>
      <c r="C80" s="33">
        <v>0</v>
      </c>
      <c r="D80" s="33">
        <v>0</v>
      </c>
      <c r="E80" s="34">
        <v>0</v>
      </c>
      <c r="F80" s="25" t="s">
        <v>275</v>
      </c>
    </row>
    <row r="81" spans="1:6" s="26" customFormat="1" ht="12" customHeight="1">
      <c r="A81" s="47" t="s">
        <v>276</v>
      </c>
      <c r="B81" s="32" t="s">
        <v>277</v>
      </c>
      <c r="C81" s="33">
        <v>0</v>
      </c>
      <c r="D81" s="33">
        <v>0</v>
      </c>
      <c r="E81" s="34">
        <v>0</v>
      </c>
      <c r="F81" s="25" t="s">
        <v>278</v>
      </c>
    </row>
    <row r="82" spans="1:6" s="26" customFormat="1" ht="12" customHeight="1">
      <c r="A82" s="48" t="s">
        <v>279</v>
      </c>
      <c r="B82" s="40" t="s">
        <v>280</v>
      </c>
      <c r="C82" s="33">
        <v>0</v>
      </c>
      <c r="D82" s="33">
        <v>0</v>
      </c>
      <c r="E82" s="34">
        <v>0</v>
      </c>
      <c r="F82" s="25" t="s">
        <v>281</v>
      </c>
    </row>
    <row r="83" spans="1:6" s="26" customFormat="1" ht="12" customHeight="1">
      <c r="A83" s="42" t="s">
        <v>282</v>
      </c>
      <c r="B83" s="39" t="s">
        <v>283</v>
      </c>
      <c r="C83" s="49">
        <v>0</v>
      </c>
      <c r="D83" s="49">
        <v>0</v>
      </c>
      <c r="E83" s="50">
        <v>0</v>
      </c>
      <c r="F83" s="25" t="s">
        <v>284</v>
      </c>
    </row>
    <row r="84" spans="1:6" s="26" customFormat="1" ht="12" customHeight="1">
      <c r="A84" s="42" t="s">
        <v>285</v>
      </c>
      <c r="B84" s="51" t="s">
        <v>286</v>
      </c>
      <c r="C84" s="24">
        <f ca="1">SUM(C62,C66,C71,C74,C78,C83)</f>
        <v>4952040</v>
      </c>
      <c r="D84" s="24">
        <f ca="1">SUM(D62,D66,D71,D74,D78,D83)</f>
        <v>7897793</v>
      </c>
      <c r="E84" s="24">
        <f ca="1">SUM(E62,E66,E71,E74,E78,E83)</f>
        <v>7897793</v>
      </c>
      <c r="F84" s="25" t="s">
        <v>287</v>
      </c>
    </row>
    <row r="85" spans="1:6" s="26" customFormat="1" ht="25.5" customHeight="1">
      <c r="A85" s="52" t="s">
        <v>288</v>
      </c>
      <c r="B85" s="53" t="s">
        <v>289</v>
      </c>
      <c r="C85" s="24">
        <f ca="1">SUM(C61,C84)</f>
        <v>37940384</v>
      </c>
      <c r="D85" s="24">
        <f ca="1">SUM(D61,D84)</f>
        <v>47597203</v>
      </c>
      <c r="E85" s="24">
        <f ca="1">SUM(E61,E84)</f>
        <v>47597203</v>
      </c>
      <c r="F85" s="25" t="s">
        <v>290</v>
      </c>
    </row>
    <row r="86" spans="1:6" s="26" customFormat="1" ht="18.75" customHeight="1">
      <c r="A86" s="54"/>
      <c r="B86" s="54"/>
      <c r="C86" s="55"/>
      <c r="D86" s="55"/>
      <c r="E86" s="55"/>
      <c r="F86" s="25"/>
    </row>
    <row r="87" spans="1:6" ht="16.5" customHeight="1">
      <c r="A87" s="141" t="s">
        <v>291</v>
      </c>
      <c r="B87" s="141"/>
      <c r="C87" s="141"/>
      <c r="D87" s="141"/>
      <c r="E87" s="141"/>
      <c r="F87" s="14"/>
    </row>
    <row r="88" spans="1:6" s="59" customFormat="1" ht="16.5" customHeight="1">
      <c r="A88" s="56" t="s">
        <v>292</v>
      </c>
      <c r="B88" s="56"/>
      <c r="C88" s="57"/>
      <c r="D88" s="57"/>
      <c r="E88" s="57" t="s">
        <v>293</v>
      </c>
      <c r="F88" s="58"/>
    </row>
    <row r="89" spans="1:6" s="59" customFormat="1" ht="16.5" customHeight="1">
      <c r="A89" s="142" t="s">
        <v>41</v>
      </c>
      <c r="B89" s="143" t="s">
        <v>294</v>
      </c>
      <c r="C89" s="144">
        <f ca="1">+C3</f>
        <v>2016</v>
      </c>
      <c r="D89" s="144"/>
      <c r="E89" s="144"/>
      <c r="F89" s="58"/>
    </row>
    <row r="90" spans="1:6" ht="38.1" customHeight="1">
      <c r="A90" s="142"/>
      <c r="B90" s="143"/>
      <c r="C90" s="15" t="s">
        <v>43</v>
      </c>
      <c r="D90" s="15" t="s">
        <v>44</v>
      </c>
      <c r="E90" s="16" t="s">
        <v>45</v>
      </c>
      <c r="F90" s="14"/>
    </row>
    <row r="91" spans="1:6" s="21" customFormat="1" ht="12" customHeight="1">
      <c r="A91" s="17" t="s">
        <v>46</v>
      </c>
      <c r="B91" s="18" t="s">
        <v>47</v>
      </c>
      <c r="C91" s="18" t="s">
        <v>48</v>
      </c>
      <c r="D91" s="18" t="s">
        <v>49</v>
      </c>
      <c r="E91" s="60" t="s">
        <v>50</v>
      </c>
      <c r="F91" s="20"/>
    </row>
    <row r="92" spans="1:6" ht="12" customHeight="1">
      <c r="A92" s="61" t="s">
        <v>51</v>
      </c>
      <c r="B92" s="62" t="s">
        <v>295</v>
      </c>
      <c r="C92" s="63">
        <f ca="1">SUM(C93:C97)</f>
        <v>33620303</v>
      </c>
      <c r="D92" s="63">
        <f ca="1">SUM(D93:D97)</f>
        <v>42067122</v>
      </c>
      <c r="E92" s="63">
        <f ca="1">SUM(E93:E97)</f>
        <v>36373047</v>
      </c>
      <c r="F92" s="14" t="s">
        <v>53</v>
      </c>
    </row>
    <row r="93" spans="1:6" ht="12" customHeight="1">
      <c r="A93" s="64" t="s">
        <v>54</v>
      </c>
      <c r="B93" s="65" t="s">
        <v>296</v>
      </c>
      <c r="C93" s="66">
        <v>8324000</v>
      </c>
      <c r="D93" s="66">
        <v>11971195</v>
      </c>
      <c r="E93" s="67">
        <v>11948213</v>
      </c>
      <c r="F93" s="14" t="s">
        <v>56</v>
      </c>
    </row>
    <row r="94" spans="1:6" ht="12" customHeight="1">
      <c r="A94" s="31" t="s">
        <v>57</v>
      </c>
      <c r="B94" s="68" t="s">
        <v>297</v>
      </c>
      <c r="C94" s="33">
        <v>2196800</v>
      </c>
      <c r="D94" s="33">
        <v>2921282</v>
      </c>
      <c r="E94" s="34">
        <v>2921282</v>
      </c>
      <c r="F94" s="14" t="s">
        <v>59</v>
      </c>
    </row>
    <row r="95" spans="1:6" ht="12" customHeight="1">
      <c r="A95" s="31" t="s">
        <v>60</v>
      </c>
      <c r="B95" s="68" t="s">
        <v>298</v>
      </c>
      <c r="C95" s="37">
        <v>10922500</v>
      </c>
      <c r="D95" s="37">
        <v>14329388</v>
      </c>
      <c r="E95" s="38">
        <v>14090130</v>
      </c>
      <c r="F95" s="14" t="s">
        <v>62</v>
      </c>
    </row>
    <row r="96" spans="1:6" ht="12" customHeight="1">
      <c r="A96" s="31" t="s">
        <v>63</v>
      </c>
      <c r="B96" s="69" t="s">
        <v>299</v>
      </c>
      <c r="C96" s="37">
        <v>2036800</v>
      </c>
      <c r="D96" s="37">
        <v>3061600</v>
      </c>
      <c r="E96" s="38">
        <v>3041990</v>
      </c>
      <c r="F96" s="14" t="s">
        <v>65</v>
      </c>
    </row>
    <row r="97" spans="1:6" ht="12" customHeight="1">
      <c r="A97" s="31" t="s">
        <v>300</v>
      </c>
      <c r="B97" s="70" t="s">
        <v>301</v>
      </c>
      <c r="C97" s="37">
        <v>10140203</v>
      </c>
      <c r="D97" s="37">
        <v>9783657</v>
      </c>
      <c r="E97" s="38">
        <v>4371432</v>
      </c>
      <c r="F97" s="14" t="s">
        <v>68</v>
      </c>
    </row>
    <row r="98" spans="1:6" ht="12" customHeight="1">
      <c r="A98" s="31" t="s">
        <v>69</v>
      </c>
      <c r="B98" s="68" t="s">
        <v>302</v>
      </c>
      <c r="C98" s="37">
        <v>0</v>
      </c>
      <c r="D98" s="37">
        <v>0</v>
      </c>
      <c r="E98" s="38">
        <v>0</v>
      </c>
      <c r="F98" s="14" t="s">
        <v>71</v>
      </c>
    </row>
    <row r="99" spans="1:6" ht="12" customHeight="1">
      <c r="A99" s="31" t="s">
        <v>303</v>
      </c>
      <c r="B99" s="71" t="s">
        <v>304</v>
      </c>
      <c r="C99" s="37">
        <v>0</v>
      </c>
      <c r="D99" s="37">
        <v>0</v>
      </c>
      <c r="E99" s="38">
        <v>0</v>
      </c>
      <c r="F99" s="14" t="s">
        <v>74</v>
      </c>
    </row>
    <row r="100" spans="1:6" ht="12" customHeight="1">
      <c r="A100" s="31" t="s">
        <v>305</v>
      </c>
      <c r="B100" s="72" t="s">
        <v>306</v>
      </c>
      <c r="C100" s="37">
        <v>0</v>
      </c>
      <c r="D100" s="37">
        <v>0</v>
      </c>
      <c r="E100" s="38">
        <v>0</v>
      </c>
      <c r="F100" s="14" t="s">
        <v>77</v>
      </c>
    </row>
    <row r="101" spans="1:6" ht="12" customHeight="1">
      <c r="A101" s="31" t="s">
        <v>307</v>
      </c>
      <c r="B101" s="72" t="s">
        <v>308</v>
      </c>
      <c r="C101" s="37">
        <v>0</v>
      </c>
      <c r="D101" s="37">
        <v>0</v>
      </c>
      <c r="E101" s="38">
        <v>0</v>
      </c>
      <c r="F101" s="14" t="s">
        <v>80</v>
      </c>
    </row>
    <row r="102" spans="1:6" ht="12" customHeight="1">
      <c r="A102" s="31" t="s">
        <v>309</v>
      </c>
      <c r="B102" s="71" t="s">
        <v>310</v>
      </c>
      <c r="C102" s="37">
        <v>3680800</v>
      </c>
      <c r="D102" s="37">
        <v>3680800</v>
      </c>
      <c r="E102" s="38">
        <v>829037</v>
      </c>
      <c r="F102" s="14" t="s">
        <v>83</v>
      </c>
    </row>
    <row r="103" spans="1:6" ht="12" customHeight="1">
      <c r="A103" s="31" t="s">
        <v>311</v>
      </c>
      <c r="B103" s="71" t="s">
        <v>312</v>
      </c>
      <c r="C103" s="37">
        <v>0</v>
      </c>
      <c r="D103" s="37">
        <v>0</v>
      </c>
      <c r="E103" s="38">
        <v>0</v>
      </c>
      <c r="F103" s="14" t="s">
        <v>86</v>
      </c>
    </row>
    <row r="104" spans="1:6" ht="12" customHeight="1">
      <c r="A104" s="31" t="s">
        <v>313</v>
      </c>
      <c r="B104" s="72" t="s">
        <v>314</v>
      </c>
      <c r="C104" s="37">
        <v>0</v>
      </c>
      <c r="D104" s="37">
        <v>0</v>
      </c>
      <c r="E104" s="38">
        <v>0</v>
      </c>
      <c r="F104" s="14" t="s">
        <v>89</v>
      </c>
    </row>
    <row r="105" spans="1:6" ht="12" customHeight="1">
      <c r="A105" s="73" t="s">
        <v>315</v>
      </c>
      <c r="B105" s="74" t="s">
        <v>316</v>
      </c>
      <c r="C105" s="37">
        <v>0</v>
      </c>
      <c r="D105" s="37">
        <v>0</v>
      </c>
      <c r="E105" s="38">
        <v>0</v>
      </c>
      <c r="F105" s="14" t="s">
        <v>92</v>
      </c>
    </row>
    <row r="106" spans="1:6" ht="12" customHeight="1">
      <c r="A106" s="31" t="s">
        <v>317</v>
      </c>
      <c r="B106" s="74" t="s">
        <v>318</v>
      </c>
      <c r="C106" s="37">
        <v>0</v>
      </c>
      <c r="D106" s="37">
        <v>0</v>
      </c>
      <c r="E106" s="38">
        <v>0</v>
      </c>
      <c r="F106" s="14" t="s">
        <v>95</v>
      </c>
    </row>
    <row r="107" spans="1:6" ht="12" customHeight="1">
      <c r="A107" s="75" t="s">
        <v>319</v>
      </c>
      <c r="B107" s="76" t="s">
        <v>320</v>
      </c>
      <c r="C107" s="77">
        <v>3431000</v>
      </c>
      <c r="D107" s="77">
        <v>4404155</v>
      </c>
      <c r="E107" s="78">
        <v>3538525</v>
      </c>
      <c r="F107" s="14" t="s">
        <v>98</v>
      </c>
    </row>
    <row r="108" spans="1:6" ht="12" customHeight="1">
      <c r="A108" s="22" t="s">
        <v>72</v>
      </c>
      <c r="B108" s="79" t="s">
        <v>321</v>
      </c>
      <c r="C108" s="24">
        <f ca="1">SUM(C113,C112,C111,C110,C109)</f>
        <v>3350000</v>
      </c>
      <c r="D108" s="24">
        <f ca="1">SUM(D113,D112,D111,D110,D109)</f>
        <v>4560000</v>
      </c>
      <c r="E108" s="24">
        <f ca="1">SUM(E113,E112,E111,E109)</f>
        <v>3804513</v>
      </c>
      <c r="F108" s="14" t="s">
        <v>101</v>
      </c>
    </row>
    <row r="109" spans="1:6" ht="12" customHeight="1">
      <c r="A109" s="27" t="s">
        <v>75</v>
      </c>
      <c r="B109" s="68" t="s">
        <v>322</v>
      </c>
      <c r="C109" s="29">
        <v>850000</v>
      </c>
      <c r="D109" s="29">
        <v>1850000</v>
      </c>
      <c r="E109" s="30">
        <v>1201863</v>
      </c>
      <c r="F109" s="14" t="s">
        <v>104</v>
      </c>
    </row>
    <row r="110" spans="1:6" ht="12" customHeight="1">
      <c r="A110" s="27" t="s">
        <v>78</v>
      </c>
      <c r="B110" s="80" t="s">
        <v>323</v>
      </c>
      <c r="C110" s="29">
        <v>0</v>
      </c>
      <c r="D110" s="29">
        <v>0</v>
      </c>
      <c r="E110" s="30"/>
      <c r="F110" s="14" t="s">
        <v>107</v>
      </c>
    </row>
    <row r="111" spans="1:6">
      <c r="A111" s="27" t="s">
        <v>81</v>
      </c>
      <c r="B111" s="80" t="s">
        <v>324</v>
      </c>
      <c r="C111" s="33">
        <v>2500000</v>
      </c>
      <c r="D111" s="33">
        <v>2710000</v>
      </c>
      <c r="E111" s="34">
        <v>2602650</v>
      </c>
      <c r="F111" s="14" t="s">
        <v>110</v>
      </c>
    </row>
    <row r="112" spans="1:6" ht="12" customHeight="1">
      <c r="A112" s="27" t="s">
        <v>84</v>
      </c>
      <c r="B112" s="80" t="s">
        <v>325</v>
      </c>
      <c r="C112" s="33">
        <v>0</v>
      </c>
      <c r="D112" s="33">
        <v>0</v>
      </c>
      <c r="E112" s="34">
        <v>0</v>
      </c>
      <c r="F112" s="14" t="s">
        <v>113</v>
      </c>
    </row>
    <row r="113" spans="1:6" ht="12" customHeight="1">
      <c r="A113" s="27" t="s">
        <v>87</v>
      </c>
      <c r="B113" s="40" t="s">
        <v>326</v>
      </c>
      <c r="C113" s="33">
        <v>0</v>
      </c>
      <c r="D113" s="33">
        <v>0</v>
      </c>
      <c r="E113" s="34">
        <v>0</v>
      </c>
      <c r="F113" s="14" t="s">
        <v>116</v>
      </c>
    </row>
    <row r="114" spans="1:6" ht="21.75" customHeight="1">
      <c r="A114" s="27" t="s">
        <v>90</v>
      </c>
      <c r="B114" s="81" t="s">
        <v>327</v>
      </c>
      <c r="C114" s="33">
        <v>0</v>
      </c>
      <c r="D114" s="33">
        <v>0</v>
      </c>
      <c r="E114" s="34">
        <v>0</v>
      </c>
      <c r="F114" s="14" t="s">
        <v>119</v>
      </c>
    </row>
    <row r="115" spans="1:6" ht="24" customHeight="1">
      <c r="A115" s="27" t="s">
        <v>328</v>
      </c>
      <c r="B115" s="82" t="s">
        <v>329</v>
      </c>
      <c r="C115" s="33">
        <v>0</v>
      </c>
      <c r="D115" s="33">
        <v>0</v>
      </c>
      <c r="E115" s="34">
        <v>0</v>
      </c>
      <c r="F115" s="14" t="s">
        <v>122</v>
      </c>
    </row>
    <row r="116" spans="1:6" ht="12" customHeight="1">
      <c r="A116" s="27" t="s">
        <v>330</v>
      </c>
      <c r="B116" s="72" t="s">
        <v>308</v>
      </c>
      <c r="C116" s="33">
        <v>0</v>
      </c>
      <c r="D116" s="33">
        <v>0</v>
      </c>
      <c r="E116" s="34">
        <v>0</v>
      </c>
      <c r="F116" s="14" t="s">
        <v>125</v>
      </c>
    </row>
    <row r="117" spans="1:6" ht="12" customHeight="1">
      <c r="A117" s="27" t="s">
        <v>331</v>
      </c>
      <c r="B117" s="72" t="s">
        <v>332</v>
      </c>
      <c r="C117" s="33">
        <v>0</v>
      </c>
      <c r="D117" s="33">
        <v>0</v>
      </c>
      <c r="E117" s="34">
        <v>0</v>
      </c>
      <c r="F117" s="14" t="s">
        <v>128</v>
      </c>
    </row>
    <row r="118" spans="1:6" ht="12" customHeight="1">
      <c r="A118" s="27" t="s">
        <v>333</v>
      </c>
      <c r="B118" s="72" t="s">
        <v>334</v>
      </c>
      <c r="C118" s="33">
        <v>0</v>
      </c>
      <c r="D118" s="33">
        <v>0</v>
      </c>
      <c r="E118" s="34">
        <v>0</v>
      </c>
      <c r="F118" s="14" t="s">
        <v>131</v>
      </c>
    </row>
    <row r="119" spans="1:6" s="83" customFormat="1" ht="12" customHeight="1">
      <c r="A119" s="27" t="s">
        <v>335</v>
      </c>
      <c r="B119" s="72" t="s">
        <v>314</v>
      </c>
      <c r="C119" s="33">
        <v>0</v>
      </c>
      <c r="D119" s="33">
        <v>0</v>
      </c>
      <c r="E119" s="34">
        <v>0</v>
      </c>
      <c r="F119" s="14" t="s">
        <v>134</v>
      </c>
    </row>
    <row r="120" spans="1:6" ht="12" customHeight="1">
      <c r="A120" s="27" t="s">
        <v>336</v>
      </c>
      <c r="B120" s="72" t="s">
        <v>337</v>
      </c>
      <c r="C120" s="33">
        <v>0</v>
      </c>
      <c r="D120" s="33">
        <v>0</v>
      </c>
      <c r="E120" s="34">
        <v>0</v>
      </c>
      <c r="F120" s="14" t="s">
        <v>137</v>
      </c>
    </row>
    <row r="121" spans="1:6" ht="12" customHeight="1">
      <c r="A121" s="73" t="s">
        <v>338</v>
      </c>
      <c r="B121" s="72" t="s">
        <v>339</v>
      </c>
      <c r="C121" s="37">
        <v>0</v>
      </c>
      <c r="D121" s="37">
        <v>0</v>
      </c>
      <c r="E121" s="38">
        <v>0</v>
      </c>
      <c r="F121" s="14" t="s">
        <v>140</v>
      </c>
    </row>
    <row r="122" spans="1:6" ht="12" customHeight="1">
      <c r="A122" s="22" t="s">
        <v>93</v>
      </c>
      <c r="B122" s="23" t="s">
        <v>340</v>
      </c>
      <c r="C122" s="24"/>
      <c r="D122" s="24"/>
      <c r="E122" s="43"/>
      <c r="F122" s="14" t="s">
        <v>143</v>
      </c>
    </row>
    <row r="123" spans="1:6" ht="12" customHeight="1">
      <c r="A123" s="27" t="s">
        <v>96</v>
      </c>
      <c r="B123" s="84" t="s">
        <v>341</v>
      </c>
      <c r="C123" s="29"/>
      <c r="D123" s="29"/>
      <c r="E123" s="30">
        <v>0</v>
      </c>
      <c r="F123" s="14" t="s">
        <v>146</v>
      </c>
    </row>
    <row r="124" spans="1:6" ht="12" customHeight="1">
      <c r="A124" s="35" t="s">
        <v>99</v>
      </c>
      <c r="B124" s="80" t="s">
        <v>342</v>
      </c>
      <c r="C124" s="37"/>
      <c r="D124" s="37"/>
      <c r="E124" s="38">
        <v>0</v>
      </c>
      <c r="F124" s="14" t="s">
        <v>149</v>
      </c>
    </row>
    <row r="125" spans="1:6" ht="12" customHeight="1">
      <c r="A125" s="22" t="s">
        <v>343</v>
      </c>
      <c r="B125" s="23" t="s">
        <v>344</v>
      </c>
      <c r="C125" s="24">
        <f ca="1">SUM(C92,C108,C122)</f>
        <v>36970303</v>
      </c>
      <c r="D125" s="24">
        <f ca="1">SUM(D92,D108,D122)</f>
        <v>46627122</v>
      </c>
      <c r="E125" s="24">
        <f ca="1">SUM(E92,E108,E122)</f>
        <v>40177560</v>
      </c>
      <c r="F125" s="14" t="s">
        <v>152</v>
      </c>
    </row>
    <row r="126" spans="1:6" ht="12" customHeight="1">
      <c r="A126" s="22" t="s">
        <v>135</v>
      </c>
      <c r="B126" s="23" t="s">
        <v>345</v>
      </c>
      <c r="C126" s="24"/>
      <c r="D126" s="24"/>
      <c r="E126" s="43"/>
      <c r="F126" s="14" t="s">
        <v>155</v>
      </c>
    </row>
    <row r="127" spans="1:6" ht="12" customHeight="1">
      <c r="A127" s="27" t="s">
        <v>138</v>
      </c>
      <c r="B127" s="84" t="s">
        <v>346</v>
      </c>
      <c r="C127" s="33">
        <v>0</v>
      </c>
      <c r="D127" s="33">
        <v>0</v>
      </c>
      <c r="E127" s="34">
        <v>0</v>
      </c>
      <c r="F127" s="14" t="s">
        <v>158</v>
      </c>
    </row>
    <row r="128" spans="1:6" ht="12" customHeight="1">
      <c r="A128" s="27" t="s">
        <v>141</v>
      </c>
      <c r="B128" s="84" t="s">
        <v>347</v>
      </c>
      <c r="C128" s="33">
        <v>0</v>
      </c>
      <c r="D128" s="33">
        <v>0</v>
      </c>
      <c r="E128" s="34">
        <v>0</v>
      </c>
      <c r="F128" s="14" t="s">
        <v>161</v>
      </c>
    </row>
    <row r="129" spans="1:9" ht="12" customHeight="1">
      <c r="A129" s="73" t="s">
        <v>144</v>
      </c>
      <c r="B129" s="85" t="s">
        <v>348</v>
      </c>
      <c r="C129" s="33">
        <v>0</v>
      </c>
      <c r="D129" s="33">
        <v>0</v>
      </c>
      <c r="E129" s="34">
        <v>0</v>
      </c>
      <c r="F129" s="14" t="s">
        <v>164</v>
      </c>
    </row>
    <row r="130" spans="1:9" ht="12" customHeight="1">
      <c r="A130" s="22" t="s">
        <v>168</v>
      </c>
      <c r="B130" s="23" t="s">
        <v>349</v>
      </c>
      <c r="C130" s="24"/>
      <c r="D130" s="24"/>
      <c r="E130" s="43"/>
      <c r="F130" s="14" t="s">
        <v>167</v>
      </c>
    </row>
    <row r="131" spans="1:9" ht="12" customHeight="1">
      <c r="A131" s="27" t="s">
        <v>171</v>
      </c>
      <c r="B131" s="84" t="s">
        <v>350</v>
      </c>
      <c r="C131" s="33">
        <v>0</v>
      </c>
      <c r="D131" s="33">
        <v>0</v>
      </c>
      <c r="E131" s="34">
        <v>0</v>
      </c>
      <c r="F131" s="14" t="s">
        <v>170</v>
      </c>
    </row>
    <row r="132" spans="1:9" ht="12" customHeight="1">
      <c r="A132" s="27" t="s">
        <v>174</v>
      </c>
      <c r="B132" s="84" t="s">
        <v>351</v>
      </c>
      <c r="C132" s="33">
        <v>0</v>
      </c>
      <c r="D132" s="33">
        <v>0</v>
      </c>
      <c r="E132" s="34">
        <v>0</v>
      </c>
      <c r="F132" s="14" t="s">
        <v>173</v>
      </c>
    </row>
    <row r="133" spans="1:9" ht="12" customHeight="1">
      <c r="A133" s="27" t="s">
        <v>177</v>
      </c>
      <c r="B133" s="84" t="s">
        <v>352</v>
      </c>
      <c r="C133" s="33">
        <v>0</v>
      </c>
      <c r="D133" s="33">
        <v>0</v>
      </c>
      <c r="E133" s="34">
        <v>0</v>
      </c>
      <c r="F133" s="14" t="s">
        <v>176</v>
      </c>
    </row>
    <row r="134" spans="1:9" ht="12" customHeight="1">
      <c r="A134" s="73" t="s">
        <v>180</v>
      </c>
      <c r="B134" s="85" t="s">
        <v>353</v>
      </c>
      <c r="C134" s="33">
        <v>0</v>
      </c>
      <c r="D134" s="33">
        <v>0</v>
      </c>
      <c r="E134" s="34">
        <v>0</v>
      </c>
      <c r="F134" s="14" t="s">
        <v>179</v>
      </c>
    </row>
    <row r="135" spans="1:9" ht="12" customHeight="1">
      <c r="A135" s="22" t="s">
        <v>354</v>
      </c>
      <c r="B135" s="23" t="s">
        <v>355</v>
      </c>
      <c r="C135" s="24">
        <v>970081</v>
      </c>
      <c r="D135" s="24">
        <v>970081</v>
      </c>
      <c r="E135" s="43">
        <v>970081</v>
      </c>
      <c r="F135" s="14" t="s">
        <v>182</v>
      </c>
    </row>
    <row r="136" spans="1:9" ht="12" customHeight="1">
      <c r="A136" s="27" t="s">
        <v>189</v>
      </c>
      <c r="B136" s="84" t="s">
        <v>356</v>
      </c>
      <c r="C136" s="33">
        <v>970081</v>
      </c>
      <c r="D136" s="33">
        <v>970081</v>
      </c>
      <c r="E136" s="34">
        <v>970081</v>
      </c>
      <c r="F136" s="14" t="s">
        <v>185</v>
      </c>
    </row>
    <row r="137" spans="1:9" ht="12" customHeight="1">
      <c r="A137" s="27" t="s">
        <v>192</v>
      </c>
      <c r="B137" s="84" t="s">
        <v>357</v>
      </c>
      <c r="C137" s="33">
        <v>0</v>
      </c>
      <c r="D137" s="33">
        <v>0</v>
      </c>
      <c r="E137" s="34">
        <v>0</v>
      </c>
      <c r="F137" s="14" t="s">
        <v>188</v>
      </c>
    </row>
    <row r="138" spans="1:9" ht="12" customHeight="1">
      <c r="A138" s="27" t="s">
        <v>195</v>
      </c>
      <c r="B138" s="84" t="s">
        <v>358</v>
      </c>
      <c r="C138" s="33">
        <v>0</v>
      </c>
      <c r="D138" s="33">
        <v>0</v>
      </c>
      <c r="E138" s="34">
        <v>0</v>
      </c>
      <c r="F138" s="14" t="s">
        <v>191</v>
      </c>
    </row>
    <row r="139" spans="1:9" ht="12" customHeight="1">
      <c r="A139" s="73" t="s">
        <v>198</v>
      </c>
      <c r="B139" s="85" t="s">
        <v>359</v>
      </c>
      <c r="C139" s="33">
        <v>0</v>
      </c>
      <c r="D139" s="33">
        <v>0</v>
      </c>
      <c r="E139" s="34">
        <v>0</v>
      </c>
      <c r="F139" s="14" t="s">
        <v>194</v>
      </c>
    </row>
    <row r="140" spans="1:9" ht="15" customHeight="1">
      <c r="A140" s="22" t="s">
        <v>201</v>
      </c>
      <c r="B140" s="23" t="s">
        <v>360</v>
      </c>
      <c r="C140" s="86"/>
      <c r="D140" s="86"/>
      <c r="E140" s="87"/>
      <c r="F140" s="14" t="s">
        <v>197</v>
      </c>
      <c r="G140" s="88"/>
      <c r="H140" s="88"/>
      <c r="I140" s="88"/>
    </row>
    <row r="141" spans="1:9" s="26" customFormat="1" ht="12.9" customHeight="1">
      <c r="A141" s="27" t="s">
        <v>204</v>
      </c>
      <c r="B141" s="84" t="s">
        <v>361</v>
      </c>
      <c r="C141" s="33">
        <v>0</v>
      </c>
      <c r="D141" s="33">
        <v>0</v>
      </c>
      <c r="E141" s="34">
        <v>0</v>
      </c>
      <c r="F141" s="14" t="s">
        <v>200</v>
      </c>
    </row>
    <row r="142" spans="1:9" ht="12.75" customHeight="1">
      <c r="A142" s="27" t="s">
        <v>207</v>
      </c>
      <c r="B142" s="84" t="s">
        <v>362</v>
      </c>
      <c r="C142" s="33">
        <v>0</v>
      </c>
      <c r="D142" s="33">
        <v>0</v>
      </c>
      <c r="E142" s="34">
        <v>0</v>
      </c>
      <c r="F142" s="14" t="s">
        <v>203</v>
      </c>
    </row>
    <row r="143" spans="1:9" ht="12.75" customHeight="1">
      <c r="A143" s="27" t="s">
        <v>210</v>
      </c>
      <c r="B143" s="84" t="s">
        <v>363</v>
      </c>
      <c r="C143" s="33">
        <v>0</v>
      </c>
      <c r="D143" s="33">
        <v>0</v>
      </c>
      <c r="E143" s="34">
        <v>0</v>
      </c>
      <c r="F143" s="14" t="s">
        <v>206</v>
      </c>
    </row>
    <row r="144" spans="1:9" ht="12.75" customHeight="1">
      <c r="A144" s="27" t="s">
        <v>213</v>
      </c>
      <c r="B144" s="84" t="s">
        <v>364</v>
      </c>
      <c r="C144" s="33">
        <v>0</v>
      </c>
      <c r="D144" s="33">
        <v>0</v>
      </c>
      <c r="E144" s="34">
        <v>0</v>
      </c>
      <c r="F144" s="14" t="s">
        <v>209</v>
      </c>
    </row>
    <row r="145" spans="1:6">
      <c r="A145" s="22" t="s">
        <v>216</v>
      </c>
      <c r="B145" s="23" t="s">
        <v>365</v>
      </c>
      <c r="C145" s="89">
        <f ca="1">SUM(C126,C130,C135,C140)</f>
        <v>970081</v>
      </c>
      <c r="D145" s="89">
        <f ca="1">SUM(D126,D130,D135,D140)</f>
        <v>970081</v>
      </c>
      <c r="E145" s="89">
        <f ca="1">SUM(E126,E130,E135,E140)</f>
        <v>970081</v>
      </c>
      <c r="F145" s="14" t="s">
        <v>212</v>
      </c>
    </row>
    <row r="146" spans="1:6">
      <c r="A146" s="90" t="s">
        <v>366</v>
      </c>
      <c r="B146" s="91" t="s">
        <v>367</v>
      </c>
      <c r="C146" s="89">
        <f ca="1">SUM(C125,C145)</f>
        <v>37940384</v>
      </c>
      <c r="D146" s="89">
        <f ca="1">SUM(D125,D145)</f>
        <v>47597203</v>
      </c>
      <c r="E146" s="89">
        <f ca="1">SUM(E125,E145)</f>
        <v>41147641</v>
      </c>
      <c r="F146" s="14" t="s">
        <v>215</v>
      </c>
    </row>
    <row r="148" spans="1:6" ht="18.75" customHeight="1">
      <c r="A148" s="145"/>
      <c r="B148" s="145"/>
      <c r="C148" s="145"/>
      <c r="D148" s="145"/>
      <c r="E148" s="145"/>
    </row>
    <row r="149" spans="1:6" ht="13.5" customHeight="1">
      <c r="A149" s="92"/>
      <c r="B149" s="92"/>
      <c r="C149" s="11"/>
      <c r="E149" s="13" t="s">
        <v>293</v>
      </c>
    </row>
    <row r="150" spans="1:6">
      <c r="A150" s="22">
        <v>1</v>
      </c>
      <c r="B150" s="79" t="s">
        <v>368</v>
      </c>
      <c r="C150" s="93">
        <v>6</v>
      </c>
      <c r="D150" s="93">
        <v>6</v>
      </c>
      <c r="E150" s="93">
        <v>6</v>
      </c>
    </row>
    <row r="151" spans="1:6">
      <c r="A151" s="22" t="s">
        <v>72</v>
      </c>
      <c r="B151" s="79" t="s">
        <v>369</v>
      </c>
      <c r="C151" s="93">
        <v>6</v>
      </c>
      <c r="D151" s="93">
        <v>8</v>
      </c>
      <c r="E151" s="93">
        <v>8</v>
      </c>
    </row>
    <row r="152" spans="1:6">
      <c r="A152" s="94" t="s">
        <v>93</v>
      </c>
      <c r="B152" s="95" t="s">
        <v>370</v>
      </c>
      <c r="C152" s="96">
        <v>2</v>
      </c>
      <c r="D152" s="96">
        <v>2</v>
      </c>
      <c r="E152" s="96">
        <v>2</v>
      </c>
    </row>
    <row r="153" spans="1:6" ht="7.5" customHeight="1"/>
    <row r="155" spans="1:6" hidden="1"/>
    <row r="156" spans="1:6" hidden="1"/>
    <row r="157" spans="1:6" hidden="1"/>
    <row r="158" spans="1:6" hidden="1"/>
    <row r="159" spans="1:6" hidden="1"/>
    <row r="160" spans="1:6" hidden="1"/>
    <row r="161" hidden="1"/>
    <row r="162" hidden="1"/>
  </sheetData>
  <sheetProtection selectLockedCells="1" selectUnlockedCells="1"/>
  <mergeCells count="9">
    <mergeCell ref="A148:E148"/>
    <mergeCell ref="A1:E1"/>
    <mergeCell ref="A3:A4"/>
    <mergeCell ref="B3:B4"/>
    <mergeCell ref="C3:E3"/>
    <mergeCell ref="A87:E87"/>
    <mergeCell ref="A89:A90"/>
    <mergeCell ref="B89:B90"/>
    <mergeCell ref="C89:E89"/>
  </mergeCells>
  <printOptions horizontalCentered="1"/>
  <pageMargins left="0.43333333333333335" right="0.78749999999999998" top="1.0534722222222221" bottom="0.86597222222222225" header="0.51180555555555551" footer="0.51180555555555551"/>
  <pageSetup paperSize="9" scale="75" firstPageNumber="0" orientation="portrait" horizontalDpi="300" verticalDpi="300"/>
  <headerFooter alignWithMargins="0">
    <oddHeader>&amp;R&amp;"Times New Roman CE,Félkövér dőlt"&amp;11 1. melléklet a 4/2016. (V.26.) önkormányzati rendelethez</oddHeader>
  </headerFooter>
  <rowBreaks count="1" manualBreakCount="1">
    <brk id="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K30"/>
  <sheetViews>
    <sheetView topLeftCell="D13" zoomScaleSheetLayoutView="100" workbookViewId="0">
      <selection activeCell="E46" sqref="E46"/>
    </sheetView>
  </sheetViews>
  <sheetFormatPr defaultColWidth="9.33203125" defaultRowHeight="13.2"/>
  <cols>
    <col min="1" max="1" width="6.77734375" style="97" customWidth="1"/>
    <col min="2" max="2" width="55.109375" style="98" customWidth="1"/>
    <col min="3" max="5" width="16.33203125" style="97" customWidth="1"/>
    <col min="6" max="6" width="55.109375" style="97" customWidth="1"/>
    <col min="7" max="9" width="16.33203125" style="97" customWidth="1"/>
    <col min="10" max="10" width="4.77734375" style="97" customWidth="1"/>
    <col min="11" max="11" width="0" style="99" hidden="1" customWidth="1"/>
    <col min="12" max="16384" width="9.33203125" style="97"/>
  </cols>
  <sheetData>
    <row r="1" spans="1:11" ht="39.75" customHeight="1">
      <c r="B1" s="146" t="s">
        <v>371</v>
      </c>
      <c r="C1" s="146"/>
      <c r="D1" s="146"/>
      <c r="E1" s="146"/>
      <c r="F1" s="146"/>
      <c r="G1" s="146"/>
      <c r="H1" s="146"/>
      <c r="I1" s="146"/>
      <c r="J1" s="147" t="str">
        <f ca="1">+CONCATENATE("2.1. melléklet a ……/",LEFT('1.sz.mell.'!C3,4)+1,". (……) önkormányzati rendelethez")</f>
        <v>2.1. melléklet a ……/2017. (……) önkormányzati rendelethez</v>
      </c>
    </row>
    <row r="2" spans="1:11" ht="13.8">
      <c r="G2" s="100"/>
      <c r="H2" s="100"/>
      <c r="I2" s="100" t="s">
        <v>372</v>
      </c>
      <c r="J2" s="147"/>
    </row>
    <row r="3" spans="1:11" ht="18" customHeight="1">
      <c r="A3" s="148" t="s">
        <v>41</v>
      </c>
      <c r="B3" s="149" t="s">
        <v>373</v>
      </c>
      <c r="C3" s="149"/>
      <c r="D3" s="149"/>
      <c r="E3" s="149"/>
      <c r="F3" s="148" t="s">
        <v>374</v>
      </c>
      <c r="G3" s="148"/>
      <c r="H3" s="148"/>
      <c r="I3" s="148"/>
      <c r="J3" s="147"/>
    </row>
    <row r="4" spans="1:11" s="106" customFormat="1" ht="35.25" customHeight="1">
      <c r="A4" s="148"/>
      <c r="B4" s="101" t="s">
        <v>375</v>
      </c>
      <c r="C4" s="102" t="str">
        <f ca="1">+CONCATENATE(LEFT('1.sz.mell.'!C3,4),". évi eredeti előirányzat")</f>
        <v>2016. évi eredeti előirányzat</v>
      </c>
      <c r="D4" s="103" t="str">
        <f ca="1">+CONCATENATE(LEFT('1.sz.mell.'!C3,4),". évi módosított előirányzat")</f>
        <v>2016. évi módosított előirányzat</v>
      </c>
      <c r="E4" s="102" t="str">
        <f ca="1">+CONCATENATE(LEFT('1.sz.mell.'!C3,4),". évi teljesítés")</f>
        <v>2016. évi teljesítés</v>
      </c>
      <c r="F4" s="101" t="s">
        <v>375</v>
      </c>
      <c r="G4" s="102" t="str">
        <f ca="1">+C4</f>
        <v>2016. évi eredeti előirányzat</v>
      </c>
      <c r="H4" s="103" t="str">
        <f ca="1">+D4</f>
        <v>2016. évi módosított előirányzat</v>
      </c>
      <c r="I4" s="104" t="str">
        <f ca="1">+E4</f>
        <v>2016. évi teljesítés</v>
      </c>
      <c r="J4" s="147"/>
      <c r="K4" s="105"/>
    </row>
    <row r="5" spans="1:11" s="112" customFormat="1" ht="12" customHeight="1">
      <c r="A5" s="107" t="s">
        <v>46</v>
      </c>
      <c r="B5" s="108" t="s">
        <v>47</v>
      </c>
      <c r="C5" s="109" t="s">
        <v>48</v>
      </c>
      <c r="D5" s="109" t="s">
        <v>49</v>
      </c>
      <c r="E5" s="109" t="s">
        <v>50</v>
      </c>
      <c r="F5" s="108" t="s">
        <v>376</v>
      </c>
      <c r="G5" s="109" t="s">
        <v>377</v>
      </c>
      <c r="H5" s="109" t="s">
        <v>378</v>
      </c>
      <c r="I5" s="110" t="s">
        <v>379</v>
      </c>
      <c r="J5" s="147"/>
      <c r="K5" s="111"/>
    </row>
    <row r="6" spans="1:11" ht="15" customHeight="1">
      <c r="A6" s="113" t="s">
        <v>51</v>
      </c>
      <c r="B6" s="114" t="s">
        <v>380</v>
      </c>
      <c r="C6" s="115">
        <v>24252010</v>
      </c>
      <c r="D6" s="116">
        <v>25045506</v>
      </c>
      <c r="E6" s="116">
        <v>25045506</v>
      </c>
      <c r="F6" s="114" t="s">
        <v>381</v>
      </c>
      <c r="G6" s="116">
        <v>8324000</v>
      </c>
      <c r="H6" s="116">
        <v>11971195</v>
      </c>
      <c r="I6" s="117">
        <v>11948213</v>
      </c>
      <c r="J6" s="147"/>
      <c r="K6" s="99" t="s">
        <v>53</v>
      </c>
    </row>
    <row r="7" spans="1:11" ht="15" customHeight="1">
      <c r="A7" s="118" t="s">
        <v>72</v>
      </c>
      <c r="B7" s="119" t="s">
        <v>382</v>
      </c>
      <c r="C7" s="120">
        <v>718700</v>
      </c>
      <c r="D7" s="120">
        <v>5237171</v>
      </c>
      <c r="E7" s="120">
        <v>5237171</v>
      </c>
      <c r="F7" s="119" t="s">
        <v>297</v>
      </c>
      <c r="G7" s="120">
        <v>2196800</v>
      </c>
      <c r="H7" s="120">
        <v>2921282</v>
      </c>
      <c r="I7" s="121">
        <v>2921282</v>
      </c>
      <c r="J7" s="147"/>
      <c r="K7" s="99" t="s">
        <v>56</v>
      </c>
    </row>
    <row r="8" spans="1:11" ht="15" customHeight="1">
      <c r="A8" s="118" t="s">
        <v>93</v>
      </c>
      <c r="B8" s="119" t="s">
        <v>383</v>
      </c>
      <c r="C8" s="120">
        <v>0</v>
      </c>
      <c r="D8" s="120">
        <v>0</v>
      </c>
      <c r="E8" s="120">
        <v>0</v>
      </c>
      <c r="F8" s="119" t="s">
        <v>384</v>
      </c>
      <c r="G8" s="120">
        <v>10922500</v>
      </c>
      <c r="H8" s="120">
        <v>14329388</v>
      </c>
      <c r="I8" s="121">
        <v>14090130</v>
      </c>
      <c r="J8" s="147"/>
      <c r="K8" s="99" t="s">
        <v>59</v>
      </c>
    </row>
    <row r="9" spans="1:11" ht="15" customHeight="1">
      <c r="A9" s="118" t="s">
        <v>343</v>
      </c>
      <c r="B9" s="119" t="s">
        <v>385</v>
      </c>
      <c r="C9" s="120">
        <v>7145234</v>
      </c>
      <c r="D9" s="120">
        <v>7602647</v>
      </c>
      <c r="E9" s="120">
        <v>7602647</v>
      </c>
      <c r="F9" s="119" t="s">
        <v>299</v>
      </c>
      <c r="G9" s="120">
        <v>2036800</v>
      </c>
      <c r="H9" s="120">
        <v>3061600</v>
      </c>
      <c r="I9" s="121">
        <v>3041990</v>
      </c>
      <c r="J9" s="147"/>
      <c r="K9" s="99" t="s">
        <v>62</v>
      </c>
    </row>
    <row r="10" spans="1:11" ht="15" customHeight="1">
      <c r="A10" s="118" t="s">
        <v>135</v>
      </c>
      <c r="B10" s="122" t="s">
        <v>386</v>
      </c>
      <c r="C10" s="120">
        <v>0</v>
      </c>
      <c r="D10" s="120"/>
      <c r="E10" s="120"/>
      <c r="F10" s="119" t="s">
        <v>301</v>
      </c>
      <c r="G10" s="120">
        <v>10140203</v>
      </c>
      <c r="H10" s="120">
        <v>9783657</v>
      </c>
      <c r="I10" s="121">
        <v>4371432</v>
      </c>
      <c r="J10" s="147"/>
      <c r="K10" s="99" t="s">
        <v>65</v>
      </c>
    </row>
    <row r="11" spans="1:11" ht="15" customHeight="1">
      <c r="A11" s="118" t="s">
        <v>168</v>
      </c>
      <c r="B11" s="119" t="s">
        <v>387</v>
      </c>
      <c r="C11" s="123">
        <v>0</v>
      </c>
      <c r="D11"/>
      <c r="E11"/>
      <c r="F11" s="119" t="s">
        <v>388</v>
      </c>
      <c r="G11" s="120">
        <v>3024403</v>
      </c>
      <c r="H11" s="120">
        <v>1694702</v>
      </c>
      <c r="I11" s="121"/>
      <c r="J11" s="147"/>
      <c r="K11" s="99" t="s">
        <v>68</v>
      </c>
    </row>
    <row r="12" spans="1:11" ht="15" customHeight="1">
      <c r="A12" s="118" t="s">
        <v>354</v>
      </c>
      <c r="B12" s="119" t="s">
        <v>166</v>
      </c>
      <c r="C12" s="120">
        <v>872400</v>
      </c>
      <c r="D12" s="120">
        <v>1814086</v>
      </c>
      <c r="E12" s="120">
        <v>1814086</v>
      </c>
      <c r="F12" s="124" t="s">
        <v>322</v>
      </c>
      <c r="G12" s="120">
        <v>850000</v>
      </c>
      <c r="H12" s="120">
        <v>1850000</v>
      </c>
      <c r="I12" s="121">
        <v>1201863</v>
      </c>
      <c r="J12" s="147"/>
      <c r="K12" s="99" t="s">
        <v>71</v>
      </c>
    </row>
    <row r="13" spans="1:11" ht="15" customHeight="1">
      <c r="A13" s="118" t="s">
        <v>201</v>
      </c>
      <c r="B13" s="124" t="s">
        <v>389</v>
      </c>
      <c r="C13" s="120">
        <v>0</v>
      </c>
      <c r="D13" s="120"/>
      <c r="E13" s="120"/>
      <c r="F13" s="124" t="s">
        <v>324</v>
      </c>
      <c r="G13" s="120">
        <v>2500000</v>
      </c>
      <c r="H13" s="120">
        <v>2710000</v>
      </c>
      <c r="I13" s="121">
        <v>2602650</v>
      </c>
      <c r="J13" s="147"/>
    </row>
    <row r="14" spans="1:11" ht="15" customHeight="1">
      <c r="A14" s="118" t="s">
        <v>216</v>
      </c>
      <c r="B14" s="125"/>
      <c r="C14" s="123"/>
      <c r="D14" s="123"/>
      <c r="E14" s="123"/>
      <c r="F14" s="124"/>
      <c r="G14" s="120"/>
      <c r="H14" s="120"/>
      <c r="I14" s="121"/>
      <c r="J14" s="147"/>
    </row>
    <row r="15" spans="1:11" ht="15" customHeight="1">
      <c r="A15" s="118" t="s">
        <v>366</v>
      </c>
      <c r="B15" s="124"/>
      <c r="C15" s="120"/>
      <c r="D15" s="120"/>
      <c r="E15" s="120"/>
      <c r="F15" s="124"/>
      <c r="G15" s="120"/>
      <c r="H15" s="120"/>
      <c r="I15" s="121"/>
      <c r="J15" s="147"/>
    </row>
    <row r="16" spans="1:11" ht="15" customHeight="1">
      <c r="A16" s="118" t="s">
        <v>390</v>
      </c>
      <c r="B16" s="124"/>
      <c r="C16" s="120"/>
      <c r="D16" s="120"/>
      <c r="E16" s="120"/>
      <c r="F16" s="124"/>
      <c r="G16" s="120"/>
      <c r="H16" s="120"/>
      <c r="I16" s="121"/>
      <c r="J16" s="147"/>
    </row>
    <row r="17" spans="1:11" ht="15" customHeight="1">
      <c r="A17" s="118" t="s">
        <v>391</v>
      </c>
      <c r="B17" s="126"/>
      <c r="C17" s="127"/>
      <c r="D17" s="127"/>
      <c r="E17" s="127"/>
      <c r="F17" s="124"/>
      <c r="G17" s="127"/>
      <c r="H17" s="127"/>
      <c r="I17" s="128"/>
      <c r="J17" s="147"/>
    </row>
    <row r="18" spans="1:11" ht="17.25" customHeight="1">
      <c r="A18" s="129" t="s">
        <v>392</v>
      </c>
      <c r="B18" s="130" t="s">
        <v>393</v>
      </c>
      <c r="C18" s="131">
        <f ca="1">+C6+C7+C9+C10+C12+C13+C14+C11+C16+C17</f>
        <v>32988344</v>
      </c>
      <c r="D18" s="131">
        <f ca="1">+D6+D7+D9+D10+D12+D13+D14+D11+D16+D17</f>
        <v>39699410</v>
      </c>
      <c r="E18" s="131">
        <f ca="1">+E6+E7+E9+E10+E12+E13+E14+E11+E16+E17</f>
        <v>39699410</v>
      </c>
      <c r="F18" s="130" t="s">
        <v>394</v>
      </c>
      <c r="G18" s="131">
        <f ca="1">SUM(G6:G17)</f>
        <v>39994706</v>
      </c>
      <c r="H18" s="131">
        <f ca="1">SUM(H6:H17)</f>
        <v>48321824</v>
      </c>
      <c r="I18" s="131">
        <f ca="1">SUM(I6:I17)</f>
        <v>40177560</v>
      </c>
      <c r="J18" s="147"/>
      <c r="K18" s="99" t="s">
        <v>74</v>
      </c>
    </row>
    <row r="19" spans="1:11" ht="15" customHeight="1">
      <c r="A19" s="132" t="s">
        <v>395</v>
      </c>
      <c r="B19" s="133" t="s">
        <v>396</v>
      </c>
      <c r="C19" s="134">
        <f ca="1">+C20+C21+C22+C23</f>
        <v>4952040</v>
      </c>
      <c r="D19" s="134">
        <f ca="1">+D20+D21+D22+D23</f>
        <v>7897793</v>
      </c>
      <c r="E19" s="134">
        <f ca="1">+E20+E21+E22+E23</f>
        <v>7897793</v>
      </c>
      <c r="F19" s="119" t="s">
        <v>397</v>
      </c>
      <c r="G19" s="135"/>
      <c r="H19" s="135"/>
      <c r="I19" s="135"/>
      <c r="J19" s="147"/>
      <c r="K19" s="99" t="s">
        <v>77</v>
      </c>
    </row>
    <row r="20" spans="1:11" ht="15" customHeight="1">
      <c r="A20" s="118" t="s">
        <v>398</v>
      </c>
      <c r="B20" s="119" t="s">
        <v>399</v>
      </c>
      <c r="C20" s="120">
        <v>4952040</v>
      </c>
      <c r="D20" s="120">
        <v>6829040</v>
      </c>
      <c r="E20" s="120">
        <v>6829040</v>
      </c>
      <c r="F20" s="119" t="s">
        <v>400</v>
      </c>
      <c r="G20" s="120"/>
      <c r="H20" s="120"/>
      <c r="I20" s="120"/>
      <c r="J20" s="147"/>
      <c r="K20" s="99" t="s">
        <v>80</v>
      </c>
    </row>
    <row r="21" spans="1:11" ht="15" customHeight="1">
      <c r="A21" s="118" t="s">
        <v>401</v>
      </c>
      <c r="B21" s="119" t="s">
        <v>402</v>
      </c>
      <c r="C21" s="120"/>
      <c r="D21" s="120"/>
      <c r="E21" s="120"/>
      <c r="F21" s="119" t="s">
        <v>403</v>
      </c>
      <c r="G21" s="120"/>
      <c r="H21" s="120"/>
      <c r="I21" s="120"/>
      <c r="J21" s="147"/>
      <c r="K21" s="99" t="s">
        <v>83</v>
      </c>
    </row>
    <row r="22" spans="1:11" ht="15" customHeight="1">
      <c r="A22" s="118" t="s">
        <v>404</v>
      </c>
      <c r="B22" s="119" t="s">
        <v>405</v>
      </c>
      <c r="C22" s="120"/>
      <c r="D22" s="120"/>
      <c r="E22" s="120"/>
      <c r="F22" s="119" t="s">
        <v>406</v>
      </c>
      <c r="G22" s="120"/>
      <c r="H22" s="120"/>
      <c r="I22" s="120"/>
      <c r="J22" s="147"/>
      <c r="K22" s="99" t="s">
        <v>86</v>
      </c>
    </row>
    <row r="23" spans="1:11" ht="15" customHeight="1">
      <c r="A23" s="118" t="s">
        <v>407</v>
      </c>
      <c r="B23" s="119" t="s">
        <v>259</v>
      </c>
      <c r="C23" s="120"/>
      <c r="D23" s="120">
        <v>1068753</v>
      </c>
      <c r="E23" s="120">
        <v>1068753</v>
      </c>
      <c r="F23" s="133" t="s">
        <v>408</v>
      </c>
      <c r="G23" s="120"/>
      <c r="H23" s="120"/>
      <c r="I23" s="120"/>
      <c r="J23" s="147"/>
      <c r="K23" s="99" t="s">
        <v>89</v>
      </c>
    </row>
    <row r="24" spans="1:11" ht="15" customHeight="1">
      <c r="A24" s="118" t="s">
        <v>409</v>
      </c>
      <c r="B24" s="119" t="s">
        <v>410</v>
      </c>
      <c r="C24" s="136">
        <f ca="1">+C25+C26</f>
        <v>0</v>
      </c>
      <c r="D24" s="136">
        <f ca="1">+D25+D26</f>
        <v>0</v>
      </c>
      <c r="E24" s="136">
        <f ca="1">+E25+E26</f>
        <v>0</v>
      </c>
      <c r="F24" s="119" t="s">
        <v>411</v>
      </c>
      <c r="G24" s="120"/>
      <c r="H24" s="120"/>
      <c r="I24" s="120" t="s">
        <v>412</v>
      </c>
      <c r="J24" s="147"/>
      <c r="K24" s="99" t="s">
        <v>92</v>
      </c>
    </row>
    <row r="25" spans="1:11" ht="15" customHeight="1">
      <c r="A25" s="132" t="s">
        <v>413</v>
      </c>
      <c r="B25" s="133" t="s">
        <v>414</v>
      </c>
      <c r="C25" s="135"/>
      <c r="D25" s="135"/>
      <c r="E25" s="135"/>
      <c r="F25" s="114" t="s">
        <v>415</v>
      </c>
      <c r="G25" s="135"/>
      <c r="H25" s="135"/>
      <c r="I25" s="135"/>
      <c r="J25" s="147"/>
      <c r="K25" s="99" t="s">
        <v>95</v>
      </c>
    </row>
    <row r="26" spans="1:11" ht="15" customHeight="1">
      <c r="A26" s="118" t="s">
        <v>416</v>
      </c>
      <c r="B26" s="119" t="s">
        <v>417</v>
      </c>
      <c r="C26" s="120"/>
      <c r="D26" s="120"/>
      <c r="E26" s="120"/>
      <c r="F26" s="124" t="s">
        <v>418</v>
      </c>
      <c r="G26" s="120">
        <v>970081</v>
      </c>
      <c r="H26" s="120">
        <v>970081</v>
      </c>
      <c r="I26" s="120">
        <v>970081</v>
      </c>
      <c r="J26" s="147"/>
      <c r="K26" s="99" t="s">
        <v>98</v>
      </c>
    </row>
    <row r="27" spans="1:11" ht="17.25" customHeight="1">
      <c r="A27" s="129" t="s">
        <v>419</v>
      </c>
      <c r="B27" s="130" t="s">
        <v>420</v>
      </c>
      <c r="C27" s="131">
        <f ca="1">+C19+C24</f>
        <v>4952040</v>
      </c>
      <c r="D27" s="131">
        <f ca="1">+D19+D24</f>
        <v>7897793</v>
      </c>
      <c r="E27" s="131">
        <f ca="1">+E19+E24</f>
        <v>7897793</v>
      </c>
      <c r="F27" s="130" t="s">
        <v>421</v>
      </c>
      <c r="G27" s="131">
        <f ca="1">SUM(G19:G26)</f>
        <v>970081</v>
      </c>
      <c r="H27" s="131">
        <f ca="1">SUM(H19:H26)</f>
        <v>970081</v>
      </c>
      <c r="I27" s="131">
        <f ca="1">SUM(I19:I26)</f>
        <v>970081</v>
      </c>
      <c r="J27" s="147"/>
      <c r="K27" s="99" t="s">
        <v>101</v>
      </c>
    </row>
    <row r="28" spans="1:11" ht="17.25" customHeight="1">
      <c r="A28" s="129" t="s">
        <v>422</v>
      </c>
      <c r="B28" s="137" t="s">
        <v>423</v>
      </c>
      <c r="C28" s="138">
        <f ca="1">+C18+C27</f>
        <v>37940384</v>
      </c>
      <c r="D28" s="138">
        <f ca="1">+D18+D27</f>
        <v>47597203</v>
      </c>
      <c r="E28" s="139">
        <f ca="1">+E18+E27</f>
        <v>47597203</v>
      </c>
      <c r="F28" s="137" t="s">
        <v>424</v>
      </c>
      <c r="G28" s="138">
        <f ca="1">+G18+G27</f>
        <v>40964787</v>
      </c>
      <c r="H28" s="138">
        <f ca="1">+H18+H27</f>
        <v>49291905</v>
      </c>
      <c r="I28" s="138">
        <f ca="1">+I18+I27</f>
        <v>41147641</v>
      </c>
      <c r="J28" s="147"/>
      <c r="K28" s="99" t="s">
        <v>104</v>
      </c>
    </row>
    <row r="29" spans="1:11" ht="17.25" customHeight="1">
      <c r="A29" s="129" t="s">
        <v>425</v>
      </c>
      <c r="B29" s="137" t="s">
        <v>426</v>
      </c>
      <c r="C29" s="138">
        <f ca="1">IF(C18-G18&lt;0,G18-C18,"-")</f>
        <v>7006362</v>
      </c>
      <c r="D29" s="138">
        <f ca="1">IF(D18-H18&lt;0,H18-D18,"-")</f>
        <v>8622414</v>
      </c>
      <c r="E29"/>
      <c r="F29" s="137" t="s">
        <v>427</v>
      </c>
      <c r="G29" s="138" t="str">
        <f ca="1">IF(C18-G18&gt;0,C18-G18,"-")</f>
        <v>-</v>
      </c>
      <c r="H29" s="138" t="str">
        <f ca="1">IF(D18-H18&gt;0,D18-H18,"-")</f>
        <v>-</v>
      </c>
      <c r="I29"/>
      <c r="J29" s="147"/>
      <c r="K29" s="99" t="s">
        <v>107</v>
      </c>
    </row>
    <row r="30" spans="1:11" ht="17.25" customHeight="1">
      <c r="A30" s="129" t="s">
        <v>428</v>
      </c>
      <c r="B30" s="137" t="s">
        <v>429</v>
      </c>
      <c r="C30" s="140"/>
      <c r="D30" s="140"/>
      <c r="E30" s="139" t="str">
        <f ca="1">IF(E28-I28&lt;0,I28-E28,"-")</f>
        <v>-</v>
      </c>
      <c r="F30" s="137" t="s">
        <v>430</v>
      </c>
      <c r="G30" s="138" t="str">
        <f ca="1">IF(C28-G28&gt;0,C28-G28,"-")</f>
        <v>-</v>
      </c>
      <c r="H30" s="138" t="str">
        <f ca="1">IF(D28-H28&gt;0,D28-H28,"-")</f>
        <v>-</v>
      </c>
      <c r="I30" s="138"/>
      <c r="J30" s="147"/>
      <c r="K30" s="99" t="s">
        <v>110</v>
      </c>
    </row>
  </sheetData>
  <sheetProtection selectLockedCells="1" selectUnlockedCells="1"/>
  <mergeCells count="5">
    <mergeCell ref="B1:I1"/>
    <mergeCell ref="J1:J30"/>
    <mergeCell ref="A3:A4"/>
    <mergeCell ref="B3:E3"/>
    <mergeCell ref="F3:I3"/>
  </mergeCells>
  <printOptions horizontalCentered="1"/>
  <pageMargins left="0.31527777777777777" right="0.47222222222222221" top="0.90555555555555545" bottom="0.51180555555555551" header="0.6694444444444444" footer="0.51180555555555551"/>
  <pageSetup paperSize="9" scale="60" firstPageNumber="0" orientation="landscape" horizontalDpi="300" verticalDpi="300"/>
  <headerFooter alignWithMargins="0">
    <oddHeader xml:space="preserve">&amp;C2. sz. melléklet a 4/2016.V.26. rendelethez&amp;R&amp;"Times New Roman CE,Félkövér dőlt"&amp;11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2</vt:i4>
      </vt:variant>
    </vt:vector>
  </HeadingPairs>
  <TitlesOfParts>
    <vt:vector size="5" baseType="lpstr">
      <vt:lpstr>ÖSSZEFÜGGÉSEK</vt:lpstr>
      <vt:lpstr>1.sz.mell.</vt:lpstr>
      <vt:lpstr>2.sz.mell  </vt:lpstr>
      <vt:lpstr>'1.sz.mell.'!Nyomtatási_terület</vt:lpstr>
      <vt:lpstr>'2.sz.mell  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Munka</cp:lastModifiedBy>
  <dcterms:created xsi:type="dcterms:W3CDTF">2017-05-31T09:45:02Z</dcterms:created>
  <dcterms:modified xsi:type="dcterms:W3CDTF">2017-05-31T09:45:03Z</dcterms:modified>
</cp:coreProperties>
</file>