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firstSheet="7" activeTab="8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">'1.1.sz.mell.'!$4:$5</definedName>
    <definedName name="_xlnm.Print_Titles" localSheetId="2">'1.2.sz.mell.'!$4:$5</definedName>
    <definedName name="_xlnm.Print_Titles" localSheetId="14">'10.sz.mell'!$1:$4</definedName>
    <definedName name="_xlnm.Print_Titles" localSheetId="5">'3.sz.mell'!$3:$4</definedName>
    <definedName name="_xlnm.Print_Titles" localSheetId="11">'9.sz.mell.'!$4:$5</definedName>
    <definedName name="_xlnm.Print_Area" localSheetId="1">'1.1.sz.mell.'!$A$1:$D$118</definedName>
    <definedName name="_xlnm.Print_Area" localSheetId="2">'1.2.sz.mell.'!$A$1:$D$118</definedName>
    <definedName name="_xlnm.Print_Area" localSheetId="20">'14.sz.mell'!$A$1:$C$19</definedName>
    <definedName name="_xlnm.Print_Area" localSheetId="3">'2.1.sz.mell  '!$A$1:$E$23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'9.sz.mell.'!$A$1:$J$115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'[14]Háttéradatok'!$C$29:$AG$32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'[15]Háttéradatok'!$C$29:$AG$32</definedName>
    <definedName name="xxxxxx_15">'[15]Háttéradatok'!$C$29:$AG$32</definedName>
    <definedName name="xxxxxx_16">'[15]Háttéradatok'!$C$29:$AG$32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<sst xmlns="http://schemas.openxmlformats.org/spreadsheetml/2006/main" count="2035" uniqueCount="732">
  <si>
    <t>B E V É T E L E K</t>
  </si>
  <si>
    <t>adatok Ft-ban</t>
  </si>
  <si>
    <t>Sor-
szám</t>
  </si>
  <si>
    <t>Bevételi jogcím</t>
  </si>
  <si>
    <t>Rovatszám</t>
  </si>
  <si>
    <t>2017. évi eredeti előirányzat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</si>
  <si>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</si>
  <si>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</si>
  <si>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</si>
  <si>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</si>
  <si>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</si>
  <si>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</si>
  <si>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</si>
  <si>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</si>
  <si>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</si>
  <si>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</si>
  <si>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</si>
  <si>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</si>
  <si>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</si>
  <si>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</si>
  <si>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</si>
  <si>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</si>
  <si>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</si>
  <si>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</si>
  <si>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</si>
  <si>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</si>
  <si>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</si>
  <si>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</si>
  <si>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</si>
  <si>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</si>
  <si>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</si>
  <si>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</si>
  <si>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</si>
  <si>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</si>
  <si>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</si>
  <si>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</si>
  <si>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</si>
  <si>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</si>
  <si>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</si>
  <si>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</si>
  <si>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</si>
  <si>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</si>
  <si>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</si>
  <si>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</si>
  <si>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</si>
  <si>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</si>
  <si>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</si>
  <si>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</si>
  <si>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</si>
  <si>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</si>
  <si>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</si>
  <si>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</si>
  <si>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</si>
  <si>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</si>
  <si>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</si>
  <si>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</si>
  <si>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</si>
  <si>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</si>
  <si>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</si>
  <si>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</si>
  <si>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</si>
  <si>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</si>
  <si>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</si>
  <si>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</si>
  <si>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</si>
  <si>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</si>
  <si>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</si>
  <si>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</si>
  <si>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</si>
  <si>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</si>
  <si>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</si>
  <si>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</si>
  <si>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</si>
  <si>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</si>
  <si>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</si>
  <si>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</si>
  <si>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</si>
  <si>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</si>
  <si>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</si>
  <si>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</si>
  <si>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</si>
  <si>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</si>
  <si>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</si>
  <si>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</si>
  <si>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</si>
  <si>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</si>
  <si>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</si>
  <si>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</si>
  <si>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</si>
  <si>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</si>
  <si>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</si>
  <si>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</si>
  <si>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</si>
  <si>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</si>
  <si>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</si>
  <si>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</si>
  <si>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</si>
  <si>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</si>
  <si>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</si>
  <si>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</si>
  <si>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</si>
  <si>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</si>
  <si>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</si>
  <si>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</si>
  <si>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</si>
  <si>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</si>
  <si>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</si>
  <si>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</si>
  <si>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</si>
  <si>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</si>
  <si>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</si>
  <si>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</si>
  <si>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</si>
  <si>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</si>
  <si>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</si>
  <si>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</si>
  <si>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</si>
  <si>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</si>
  <si>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</si>
  <si>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</si>
  <si>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</si>
  <si>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</si>
  <si>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</si>
  <si>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</si>
  <si>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</si>
  <si>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</si>
  <si>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</si>
  <si>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</si>
  <si>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</si>
  <si>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</si>
  <si>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</si>
  <si>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</si>
  <si>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</si>
  <si>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</si>
  <si>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</si>
  <si>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</si>
  <si>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</si>
  <si>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</si>
  <si>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</si>
  <si>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</si>
  <si>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</si>
  <si>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</si>
  <si>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</si>
  <si>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</si>
  <si>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</si>
  <si>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</si>
  <si>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</si>
  <si>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</si>
  <si>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</si>
  <si>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</si>
  <si>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</si>
  <si>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</si>
  <si>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</si>
  <si>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</si>
  <si>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</si>
  <si>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</si>
  <si>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</si>
  <si>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</si>
  <si>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</si>
  <si>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</si>
  <si>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</si>
  <si>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</si>
  <si>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</si>
  <si>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</si>
  <si>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</si>
  <si>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</si>
  <si>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</si>
  <si>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</si>
  <si>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</si>
  <si>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</si>
  <si>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</si>
  <si>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</si>
  <si>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</si>
  <si>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</si>
  <si>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</si>
  <si>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</si>
  <si>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</si>
  <si>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</si>
  <si>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</si>
  <si>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</si>
  <si>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</si>
  <si>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</si>
  <si>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</si>
  <si>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</si>
  <si>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</si>
  <si>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</si>
  <si>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</si>
  <si>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</si>
  <si>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</si>
  <si>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</si>
  <si>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</si>
  <si>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</si>
  <si>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</si>
  <si>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</si>
  <si>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</si>
  <si>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</si>
  <si>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</si>
  <si>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</si>
  <si>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</si>
  <si>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</si>
  <si>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</si>
  <si>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</si>
  <si>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</si>
  <si>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</si>
  <si>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</si>
  <si>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</si>
  <si>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</si>
  <si>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</si>
  <si>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</si>
  <si>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</si>
  <si>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</si>
  <si>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</si>
  <si>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</si>
  <si>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</si>
  <si>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</si>
  <si>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</si>
  <si>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</si>
  <si>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</si>
  <si>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</si>
  <si>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</si>
  <si>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</si>
  <si>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</si>
  <si>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</si>
  <si>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</si>
  <si>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</si>
  <si>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</si>
  <si>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</si>
  <si>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</si>
  <si>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</si>
  <si>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</si>
  <si>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 xml:space="preserve">   Működési költségvetés kiadásai (1.+….+5.)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</si>
  <si>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</si>
  <si>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</si>
  <si>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</si>
  <si>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</si>
  <si>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</si>
  <si>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</si>
  <si>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</si>
  <si>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</si>
  <si>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</si>
  <si>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</si>
  <si>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</si>
  <si>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</si>
  <si>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</si>
  <si>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</si>
  <si>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</si>
  <si>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</si>
  <si>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</si>
  <si>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</si>
  <si>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 xml:space="preserve">   Felhalmozási költségvetés kiadásai (16.+17.+18.)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</si>
  <si>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</si>
  <si>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</si>
  <si>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</si>
  <si>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</si>
  <si>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</si>
  <si>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</si>
  <si>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</si>
  <si>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</si>
  <si>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</si>
  <si>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</si>
  <si>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</si>
  <si>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</si>
  <si>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</si>
  <si>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</si>
  <si>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</si>
  <si>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</si>
  <si>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</si>
  <si>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</si>
  <si>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</si>
  <si>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</si>
  <si>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</si>
  <si>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2017. évi előirányzat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</si>
  <si>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</si>
  <si>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</si>
  <si>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</si>
  <si>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</si>
  <si>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</si>
  <si>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</si>
  <si>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</si>
  <si>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</si>
  <si>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</si>
  <si>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</si>
  <si>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</si>
  <si>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</si>
  <si>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</si>
  <si>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</si>
  <si>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</si>
  <si>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</si>
  <si>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</si>
  <si>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</si>
  <si>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</si>
  <si>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</si>
  <si>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</si>
  <si>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</si>
  <si>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</si>
  <si>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</si>
  <si>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</si>
  <si>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</si>
  <si>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</si>
  <si>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</si>
  <si>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</si>
  <si>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</si>
  <si>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</si>
  <si>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</si>
  <si>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</si>
  <si>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</si>
  <si>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</si>
  <si>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</si>
  <si>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</si>
  <si>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</si>
  <si>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</si>
  <si>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</si>
  <si>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</si>
  <si>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</si>
  <si>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</si>
  <si>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</si>
  <si>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</si>
  <si>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</si>
  <si>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</si>
  <si>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</si>
  <si>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</si>
  <si>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</si>
  <si>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</si>
  <si>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</si>
  <si>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</si>
  <si>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</si>
  <si>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</si>
  <si>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</si>
  <si>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</si>
  <si>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</si>
  <si>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</si>
  <si>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</si>
  <si>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</si>
  <si>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</si>
  <si>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</si>
  <si>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</si>
  <si>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</si>
  <si>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</si>
  <si>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</si>
  <si>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</si>
  <si>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</si>
  <si>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</si>
  <si>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</si>
  <si>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</si>
  <si>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</si>
  <si>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</si>
  <si>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</si>
  <si>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</si>
  <si>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</si>
  <si>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</si>
  <si>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</si>
  <si>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</si>
  <si>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</si>
  <si>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</si>
  <si>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</si>
  <si>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</si>
  <si>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</si>
  <si>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</si>
  <si>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</si>
  <si>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</si>
  <si>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</si>
  <si>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</si>
  <si>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</si>
  <si>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</si>
  <si>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</si>
  <si>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</si>
  <si>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</si>
  <si>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</si>
  <si>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</si>
  <si>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</si>
  <si>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</si>
  <si>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</si>
  <si>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</si>
  <si>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</si>
  <si>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</si>
  <si>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</si>
  <si>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</si>
  <si>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</si>
  <si>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</si>
  <si>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</si>
  <si>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</si>
  <si>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</si>
  <si>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</si>
  <si>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</si>
  <si>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</si>
  <si>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</si>
  <si>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</si>
  <si>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</si>
  <si>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</si>
  <si>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</si>
  <si>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</si>
  <si>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</si>
  <si>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</si>
  <si>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</si>
  <si>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</si>
  <si>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</si>
  <si>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</si>
  <si>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</si>
  <si>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</si>
  <si>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</si>
  <si>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</si>
  <si>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</si>
  <si>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</si>
  <si>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</si>
  <si>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</si>
  <si>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</si>
  <si>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</si>
  <si>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</si>
  <si>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</si>
  <si>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</si>
  <si>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A 2016. évről áthúzódó bérkompenzáció támogatása</t>
  </si>
  <si>
    <t>2017. évi állami támogatás</t>
  </si>
  <si>
    <t>Sor-szám</t>
  </si>
  <si>
    <t>Összesen</t>
  </si>
  <si>
    <t>Beszámítás
(A számított bevétel a 2015. évi iparűzési adóalap 0,55%-a)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</si>
  <si>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</si>
  <si>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</si>
  <si>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</si>
  <si>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</si>
  <si>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</si>
  <si>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</si>
  <si>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</si>
  <si>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</si>
  <si>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</si>
  <si>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</si>
  <si>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</si>
  <si>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</si>
  <si>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</si>
  <si>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</si>
  <si>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</si>
  <si>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</si>
  <si>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</si>
  <si>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</si>
  <si>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</si>
  <si>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</si>
  <si>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</si>
  <si>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</si>
  <si>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</si>
  <si>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</si>
  <si>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</si>
  <si>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</si>
  <si>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</si>
  <si>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</si>
  <si>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</si>
  <si>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</si>
  <si>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</si>
  <si>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</si>
  <si>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</si>
  <si>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</si>
  <si>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</si>
  <si>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</si>
  <si>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</si>
  <si>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</si>
  <si>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</si>
  <si>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</si>
  <si>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</si>
  <si>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</si>
  <si>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</si>
  <si>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</si>
  <si>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</si>
  <si>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</si>
  <si>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</si>
  <si>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</si>
  <si>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</si>
  <si>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</si>
  <si>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</si>
  <si>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</si>
  <si>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</si>
  <si>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</si>
  <si>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</si>
  <si>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</si>
  <si>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</si>
  <si>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</si>
  <si>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</si>
  <si>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</si>
  <si>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</si>
  <si>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</si>
  <si>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</si>
  <si>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</si>
  <si>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</si>
  <si>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</si>
  <si>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</si>
  <si>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</si>
  <si>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</si>
  <si>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</si>
  <si>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</si>
  <si>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</si>
  <si>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</si>
  <si>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</si>
  <si>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</si>
  <si>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</si>
  <si>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</si>
  <si>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</si>
  <si>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</si>
  <si>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</si>
  <si>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</si>
  <si>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</si>
  <si>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</si>
  <si>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</si>
  <si>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</si>
  <si>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</si>
  <si>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</si>
  <si>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</si>
  <si>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</si>
  <si>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</si>
  <si>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</si>
  <si>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</si>
  <si>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</si>
  <si>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>2017. évi terv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</si>
  <si>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</si>
  <si>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</si>
  <si>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</si>
  <si>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</si>
  <si>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</si>
  <si>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</si>
  <si>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</si>
  <si>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</si>
  <si>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</si>
  <si>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</si>
  <si>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</si>
  <si>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</si>
  <si>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</si>
  <si>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</si>
  <si>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</si>
  <si>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</si>
  <si>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</si>
  <si>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</si>
  <si>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</si>
  <si>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</si>
  <si>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</si>
  <si>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</si>
  <si>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</si>
  <si>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</si>
  <si>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</si>
  <si>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</si>
  <si>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</si>
  <si>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</si>
  <si>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</si>
  <si>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</si>
  <si>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</si>
  <si>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</si>
  <si>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2017. évi költelezettség</t>
  </si>
  <si>
    <t>2018. évi kötelezettség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</si>
  <si>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</si>
  <si>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</si>
  <si>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</si>
  <si>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</si>
  <si>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</si>
  <si>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</si>
  <si>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</si>
  <si>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</si>
  <si>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</si>
  <si>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</si>
  <si>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</si>
  <si>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</si>
  <si>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</si>
  <si>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</si>
  <si>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</si>
  <si>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</si>
  <si>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2017.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</si>
  <si>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</si>
  <si>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</si>
  <si>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</si>
  <si>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</si>
  <si>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</si>
  <si>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</si>
  <si>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</si>
  <si>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</si>
  <si>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</si>
  <si>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</si>
  <si>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</si>
  <si>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</si>
  <si>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</si>
  <si>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</si>
  <si>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</si>
  <si>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</si>
  <si>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</si>
  <si>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</si>
  <si>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</si>
  <si>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</si>
  <si>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</si>
  <si>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</si>
  <si>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</si>
  <si>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</si>
  <si>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</si>
  <si>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</si>
  <si>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</si>
  <si>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</si>
  <si>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</si>
  <si>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</si>
  <si>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</si>
  <si>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</si>
  <si>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</si>
  <si>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</si>
  <si>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</si>
  <si>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</si>
  <si>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</si>
  <si>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</si>
  <si>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</si>
  <si>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</si>
  <si>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</si>
  <si>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</si>
  <si>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</si>
  <si>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</si>
  <si>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</si>
  <si>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</si>
  <si>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</si>
  <si>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</si>
  <si>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</si>
  <si>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</si>
  <si>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</si>
  <si>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</si>
  <si>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</si>
  <si>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</si>
  <si>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</si>
  <si>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</si>
  <si>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</si>
  <si>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</si>
  <si>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</si>
  <si>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</si>
  <si>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</si>
  <si>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</si>
  <si>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</si>
  <si>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</si>
  <si>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A 2017. évi fejlesztések várható kiadása</t>
  </si>
  <si>
    <t>A 2017. évi fejlesztésekhezhez kapcsolódó önerő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</si>
  <si>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</si>
  <si>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</si>
  <si>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</si>
  <si>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</si>
  <si>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</si>
  <si>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</si>
  <si>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</si>
  <si>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</si>
  <si>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</si>
  <si>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</si>
  <si>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</si>
  <si>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</si>
  <si>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</si>
  <si>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</si>
  <si>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>2017.év</t>
  </si>
  <si>
    <t>2018. év és azt követő évek</t>
  </si>
  <si>
    <t xml:space="preserve">Előző  években felhasznált összeg </t>
  </si>
  <si>
    <t>2018.  év és azt követő évek javaslata</t>
  </si>
  <si>
    <t>Felhalmozási forrás</t>
  </si>
  <si>
    <t>Önkormányzati saját bevétel</t>
  </si>
  <si>
    <t>éve</t>
  </si>
  <si>
    <t>Ebből 2017. évi kiadáshoz szükséges támogatás</t>
  </si>
  <si>
    <t>2016. évben utalt támogatás</t>
  </si>
  <si>
    <t>Beruházási kiadások összesen</t>
  </si>
  <si>
    <t>Felújítási kiadások összesen</t>
  </si>
  <si>
    <t>Lekötött betét megszüntetése</t>
  </si>
  <si>
    <t>B817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</si>
  <si>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</si>
  <si>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</si>
  <si>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</si>
  <si>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</si>
  <si>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</si>
  <si>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</si>
  <si>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</si>
  <si>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</si>
  <si>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</si>
  <si>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</si>
  <si>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</si>
  <si>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</si>
  <si>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Címrend
Kétpó Községi Önkormányzat 2017. évi költségvetéséhez</t>
  </si>
  <si>
    <t>Kétpó Községi Önkormányzat</t>
  </si>
  <si>
    <t>Arany János Általános Művelődési Központ</t>
  </si>
  <si>
    <t>Kétpó Község Önkormányzata
által 2017. évben nyújtott működési és felhalmozási  támogatások</t>
  </si>
  <si>
    <t>Kétpó Község Önkormányzatának
 Európai Uniós támogatással megvalósuló projektjei</t>
  </si>
  <si>
    <t>Kétpó Község Önkormányzata
által 2017. évben adott közvetett támogatások</t>
  </si>
  <si>
    <t>Kétpó Községi Önkormányzat
által megkötött, több éves kihatással járó, adósságot keletkeztető ügyletek fizetési kötelezettségeinek bemutatása a lejáratig</t>
  </si>
  <si>
    <t>Kétpó Községi Önkormányzat
saját bevételeinek részletezése az adósságot keletkeztető ügyletből származó tárgyévi fizetési kötelezettség megállapításához</t>
  </si>
  <si>
    <t>Kétpó Községi Önkormányzata
költségvetési évet követő három év tervezett előirányzatainak keretszámai</t>
  </si>
  <si>
    <t>Kétpó Községi Önkormányzata
2017. évi általános és céltartalékai</t>
  </si>
  <si>
    <t>Kétpó Községi Önkormányzata
2017. évi engedélyezett létszámkerete</t>
  </si>
  <si>
    <t>Kétpó Községi Önkormányzata
2017. évi Előirányzat-felhasználási terve havi bontásban</t>
  </si>
  <si>
    <t>Kétpó Községi Önkormányzat
2017. évi költségvetésének összevont mérlege</t>
  </si>
  <si>
    <t>Kétpó Községi Önkormányzat
2017. évi kötelező feladatainak mérlege</t>
  </si>
  <si>
    <t>Kétpó Községi  Önkormányzat
2017. évi költségvetésében a működési célú bevételek és kiadások összevont mérlege</t>
  </si>
  <si>
    <t>Kétpó Községi Önkormányzat
 2017. évi költségvetésében a felhalmozási célú bevételek és kiadások összevont mérlege</t>
  </si>
  <si>
    <t>Kétpó Község Önkormányzatának
2017. évi állami támogatások  jogcímei és összegei</t>
  </si>
  <si>
    <t>Kétpó Községi Önkormányzat
2017. évi és további évekre áthúzódó Beruházási és felújítási kiadások feladatonként</t>
  </si>
  <si>
    <t>Kétpó Község Önkormányzata
által 2017. évben folyósított ellátottak pénzbeli juttatásai</t>
  </si>
  <si>
    <t>Kétpó Község Önkormányzata
2017. évi működési költségvetési bevételeinek forrásösszetétele</t>
  </si>
  <si>
    <t>Kétpó Község Önkormányzatának
2017. évi bevételi és kiadási előirányzatai</t>
  </si>
  <si>
    <t>Kétpó Község Önkormányzatának
2017. évi bevételei  feladatonként</t>
  </si>
  <si>
    <t>Kétpó Község Önkormányzatának
2017. évi kiadásai  feladatonként</t>
  </si>
  <si>
    <t>Arany János Általános Művelődési Központ
2017. évi bevételi és kiadási előirányzatai</t>
  </si>
  <si>
    <t>Arany János Általános Művelődési Központ
2017. évi bevételei  feladatonként</t>
  </si>
  <si>
    <t>Arany János Általános Művelődési Központ
2017. évi kiadásai  feladatonként</t>
  </si>
  <si>
    <t xml:space="preserve">Kétpó Községi Önkormányzat
2017. évi adósságot keletkeztető fejlesztési céljai 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</si>
  <si>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</si>
  <si>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</si>
  <si>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</si>
  <si>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</si>
  <si>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</si>
  <si>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</si>
  <si>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Gyógyszertámogatás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</si>
  <si>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</si>
  <si>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</si>
  <si>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</si>
  <si>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</si>
  <si>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</si>
  <si>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</si>
  <si>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</si>
  <si>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</si>
  <si>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</si>
  <si>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</si>
  <si>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</si>
  <si>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</si>
  <si>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</si>
  <si>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</si>
  <si>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</si>
  <si>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</si>
  <si>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</si>
  <si>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</si>
  <si>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</si>
  <si>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</si>
  <si>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</si>
  <si>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</si>
  <si>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</si>
  <si>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</si>
  <si>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</si>
  <si>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</si>
  <si>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</si>
  <si>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</si>
  <si>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</si>
  <si>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</si>
  <si>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</si>
  <si>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>Lakásfenntartási támogatás</t>
  </si>
  <si>
    <t>Temetési támogatás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</si>
</sst>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</numFmts>
  <fonts count="93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thin"/>
      <bottom style="hair"/>
    </border>
    <border>
      <left/>
      <right/>
      <top style="medium"/>
      <bottom/>
    </border>
    <border>
      <left style="thin"/>
      <right/>
      <top style="hair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1" fillId="3" borderId="0" applyNumberFormat="0" applyBorder="0" applyAlignment="0" applyProtection="0"/>
    <xf numFmtId="0" fontId="75" fillId="4" borderId="0" applyNumberFormat="0" applyBorder="0" applyAlignment="0" applyProtection="0"/>
    <xf numFmtId="0" fontId="1" fillId="5" borderId="0" applyNumberFormat="0" applyBorder="0" applyAlignment="0" applyProtection="0"/>
    <xf numFmtId="0" fontId="75" fillId="6" borderId="0" applyNumberFormat="0" applyBorder="0" applyAlignment="0" applyProtection="0"/>
    <xf numFmtId="0" fontId="1" fillId="7" borderId="0" applyNumberFormat="0" applyBorder="0" applyAlignment="0" applyProtection="0"/>
    <xf numFmtId="0" fontId="75" fillId="8" borderId="0" applyNumberFormat="0" applyBorder="0" applyAlignment="0" applyProtection="0"/>
    <xf numFmtId="0" fontId="1" fillId="9" borderId="0" applyNumberFormat="0" applyBorder="0" applyAlignment="0" applyProtection="0"/>
    <xf numFmtId="0" fontId="75" fillId="10" borderId="0" applyNumberFormat="0" applyBorder="0" applyAlignment="0" applyProtection="0"/>
    <xf numFmtId="0" fontId="1" fillId="11" borderId="0" applyNumberFormat="0" applyBorder="0" applyAlignment="0" applyProtection="0"/>
    <xf numFmtId="0" fontId="7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5" fillId="14" borderId="0" applyNumberFormat="0" applyBorder="0" applyAlignment="0" applyProtection="0"/>
    <xf numFmtId="0" fontId="1" fillId="15" borderId="0" applyNumberFormat="0" applyBorder="0" applyAlignment="0" applyProtection="0"/>
    <xf numFmtId="0" fontId="75" fillId="16" borderId="0" applyNumberFormat="0" applyBorder="0" applyAlignment="0" applyProtection="0"/>
    <xf numFmtId="0" fontId="1" fillId="17" borderId="0" applyNumberFormat="0" applyBorder="0" applyAlignment="0" applyProtection="0"/>
    <xf numFmtId="0" fontId="75" fillId="18" borderId="0" applyNumberFormat="0" applyBorder="0" applyAlignment="0" applyProtection="0"/>
    <xf numFmtId="0" fontId="1" fillId="19" borderId="0" applyNumberFormat="0" applyBorder="0" applyAlignment="0" applyProtection="0"/>
    <xf numFmtId="0" fontId="75" fillId="20" borderId="0" applyNumberFormat="0" applyBorder="0" applyAlignment="0" applyProtection="0"/>
    <xf numFmtId="0" fontId="1" fillId="9" borderId="0" applyNumberFormat="0" applyBorder="0" applyAlignment="0" applyProtection="0"/>
    <xf numFmtId="0" fontId="75" fillId="21" borderId="0" applyNumberFormat="0" applyBorder="0" applyAlignment="0" applyProtection="0"/>
    <xf numFmtId="0" fontId="1" fillId="15" borderId="0" applyNumberFormat="0" applyBorder="0" applyAlignment="0" applyProtection="0"/>
    <xf numFmtId="0" fontId="7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20" fillId="25" borderId="0" applyNumberFormat="0" applyBorder="0" applyAlignment="0" applyProtection="0"/>
    <xf numFmtId="0" fontId="76" fillId="26" borderId="0" applyNumberFormat="0" applyBorder="0" applyAlignment="0" applyProtection="0"/>
    <xf numFmtId="0" fontId="20" fillId="17" borderId="0" applyNumberFormat="0" applyBorder="0" applyAlignment="0" applyProtection="0"/>
    <xf numFmtId="0" fontId="76" fillId="27" borderId="0" applyNumberFormat="0" applyBorder="0" applyAlignment="0" applyProtection="0"/>
    <xf numFmtId="0" fontId="20" fillId="19" borderId="0" applyNumberFormat="0" applyBorder="0" applyAlignment="0" applyProtection="0"/>
    <xf numFmtId="0" fontId="76" fillId="28" borderId="0" applyNumberFormat="0" applyBorder="0" applyAlignment="0" applyProtection="0"/>
    <xf numFmtId="0" fontId="20" fillId="29" borderId="0" applyNumberFormat="0" applyBorder="0" applyAlignment="0" applyProtection="0"/>
    <xf numFmtId="0" fontId="76" fillId="30" borderId="0" applyNumberFormat="0" applyBorder="0" applyAlignment="0" applyProtection="0"/>
    <xf numFmtId="0" fontId="20" fillId="31" borderId="0" applyNumberFormat="0" applyBorder="0" applyAlignment="0" applyProtection="0"/>
    <xf numFmtId="0" fontId="7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7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27" fillId="0" borderId="5" applyNumberFormat="0" applyFill="0" applyAlignment="0" applyProtection="0"/>
    <xf numFmtId="0" fontId="80" fillId="0" borderId="6" applyNumberFormat="0" applyFill="0" applyAlignment="0" applyProtection="0"/>
    <xf numFmtId="0" fontId="28" fillId="0" borderId="7" applyNumberFormat="0" applyFill="0" applyAlignment="0" applyProtection="0"/>
    <xf numFmtId="0" fontId="81" fillId="0" borderId="8" applyNumberFormat="0" applyFill="0" applyAlignment="0" applyProtection="0"/>
    <xf numFmtId="0" fontId="29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76" fillId="44" borderId="0" applyNumberFormat="0" applyBorder="0" applyAlignment="0" applyProtection="0"/>
    <xf numFmtId="0" fontId="20" fillId="34" borderId="0" applyNumberFormat="0" applyBorder="0" applyAlignment="0" applyProtection="0"/>
    <xf numFmtId="0" fontId="76" fillId="45" borderId="0" applyNumberFormat="0" applyBorder="0" applyAlignment="0" applyProtection="0"/>
    <xf numFmtId="0" fontId="20" fillId="35" borderId="0" applyNumberFormat="0" applyBorder="0" applyAlignment="0" applyProtection="0"/>
    <xf numFmtId="0" fontId="76" fillId="46" borderId="0" applyNumberFormat="0" applyBorder="0" applyAlignment="0" applyProtection="0"/>
    <xf numFmtId="0" fontId="20" fillId="36" borderId="0" applyNumberFormat="0" applyBorder="0" applyAlignment="0" applyProtection="0"/>
    <xf numFmtId="0" fontId="76" fillId="47" borderId="0" applyNumberFormat="0" applyBorder="0" applyAlignment="0" applyProtection="0"/>
    <xf numFmtId="0" fontId="20" fillId="29" borderId="0" applyNumberFormat="0" applyBorder="0" applyAlignment="0" applyProtection="0"/>
    <xf numFmtId="0" fontId="76" fillId="48" borderId="0" applyNumberFormat="0" applyBorder="0" applyAlignment="0" applyProtection="0"/>
    <xf numFmtId="0" fontId="20" fillId="31" borderId="0" applyNumberFormat="0" applyBorder="0" applyAlignment="0" applyProtection="0"/>
    <xf numFmtId="0" fontId="76" fillId="49" borderId="0" applyNumberFormat="0" applyBorder="0" applyAlignment="0" applyProtection="0"/>
    <xf numFmtId="0" fontId="20" fillId="37" borderId="0" applyNumberFormat="0" applyBorder="0" applyAlignment="0" applyProtection="0"/>
    <xf numFmtId="0" fontId="85" fillId="50" borderId="0" applyNumberFormat="0" applyBorder="0" applyAlignment="0" applyProtection="0"/>
    <xf numFmtId="0" fontId="26" fillId="7" borderId="0" applyNumberFormat="0" applyBorder="0" applyAlignment="0" applyProtection="0"/>
    <xf numFmtId="0" fontId="86" fillId="51" borderId="15" applyNumberFormat="0" applyAlignment="0" applyProtection="0"/>
    <xf numFmtId="0" fontId="36" fillId="39" borderId="16" applyNumberFormat="0" applyAlignment="0" applyProtection="0"/>
    <xf numFmtId="0" fontId="31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3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5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89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0" fillId="53" borderId="0" applyNumberFormat="0" applyBorder="0" applyAlignment="0" applyProtection="0"/>
    <xf numFmtId="0" fontId="21" fillId="5" borderId="0" applyNumberFormat="0" applyBorder="0" applyAlignment="0" applyProtection="0"/>
    <xf numFmtId="0" fontId="91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2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091">
    <xf numFmtId="0" fontId="0" fillId="0" borderId="0" xfId="0" applyAlignment="1">
      <alignment/>
    </xf>
    <xf numFmtId="0" fontId="2" fillId="0" borderId="0" xfId="213" applyFill="1" applyProtection="1">
      <alignment/>
      <protection/>
    </xf>
    <xf numFmtId="164" fontId="5" fillId="0" borderId="0" xfId="213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3" applyFont="1" applyFill="1" applyBorder="1" applyAlignment="1" applyProtection="1">
      <alignment horizontal="center" vertical="center" wrapText="1"/>
      <protection/>
    </xf>
    <xf numFmtId="0" fontId="7" fillId="0" borderId="20" xfId="213" applyFont="1" applyFill="1" applyBorder="1" applyAlignment="1" applyProtection="1">
      <alignment horizontal="center" vertical="center" wrapText="1"/>
      <protection/>
    </xf>
    <xf numFmtId="0" fontId="7" fillId="0" borderId="21" xfId="213" applyFont="1" applyFill="1" applyBorder="1" applyAlignment="1" applyProtection="1">
      <alignment horizontal="center" vertical="center" wrapText="1"/>
      <protection/>
    </xf>
    <xf numFmtId="0" fontId="8" fillId="0" borderId="0" xfId="213" applyFont="1" applyFill="1" applyProtection="1">
      <alignment/>
      <protection/>
    </xf>
    <xf numFmtId="49" fontId="0" fillId="0" borderId="22" xfId="213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164" fontId="0" fillId="0" borderId="24" xfId="21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213" applyFont="1" applyFill="1" applyProtection="1">
      <alignment/>
      <protection/>
    </xf>
    <xf numFmtId="49" fontId="0" fillId="0" borderId="25" xfId="213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164" fontId="0" fillId="0" borderId="27" xfId="213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213" applyNumberFormat="1" applyFont="1" applyFill="1" applyBorder="1" applyAlignment="1" applyProtection="1">
      <alignment horizontal="center" vertical="center" wrapText="1"/>
      <protection/>
    </xf>
    <xf numFmtId="0" fontId="7" fillId="0" borderId="26" xfId="213" applyFont="1" applyFill="1" applyBorder="1" applyAlignment="1" applyProtection="1">
      <alignment horizontal="left" vertical="center" wrapText="1"/>
      <protection/>
    </xf>
    <xf numFmtId="0" fontId="7" fillId="0" borderId="26" xfId="213" applyFont="1" applyFill="1" applyBorder="1" applyAlignment="1" applyProtection="1">
      <alignment horizontal="center" vertical="center" wrapText="1"/>
      <protection/>
    </xf>
    <xf numFmtId="164" fontId="7" fillId="0" borderId="27" xfId="213" applyNumberFormat="1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164" fontId="11" fillId="0" borderId="27" xfId="213" applyNumberFormat="1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 indent="6"/>
      <protection/>
    </xf>
    <xf numFmtId="49" fontId="0" fillId="0" borderId="28" xfId="213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164" fontId="11" fillId="0" borderId="30" xfId="213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213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4" fontId="7" fillId="0" borderId="21" xfId="213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 horizontal="left" wrapText="1"/>
      <protection/>
    </xf>
    <xf numFmtId="164" fontId="0" fillId="0" borderId="24" xfId="21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 applyProtection="1">
      <alignment horizontal="left" wrapText="1"/>
      <protection/>
    </xf>
    <xf numFmtId="164" fontId="0" fillId="0" borderId="27" xfId="213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0" applyFont="1" applyBorder="1" applyAlignment="1" applyProtection="1">
      <alignment horizontal="left" vertical="center" wrapText="1" indent="7"/>
      <protection/>
    </xf>
    <xf numFmtId="0" fontId="10" fillId="0" borderId="29" xfId="0" applyFont="1" applyBorder="1" applyAlignment="1" applyProtection="1">
      <alignment horizontal="left" vertical="center" wrapText="1" indent="7"/>
      <protection/>
    </xf>
    <xf numFmtId="164" fontId="0" fillId="0" borderId="30" xfId="213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213" applyNumberFormat="1" applyFont="1" applyFill="1" applyBorder="1" applyAlignment="1" applyProtection="1">
      <alignment horizontal="center" vertical="center" wrapText="1"/>
      <protection/>
    </xf>
    <xf numFmtId="0" fontId="7" fillId="0" borderId="20" xfId="213" applyFont="1" applyFill="1" applyBorder="1" applyAlignment="1" applyProtection="1">
      <alignment horizontal="left" vertical="center" wrapText="1"/>
      <protection/>
    </xf>
    <xf numFmtId="0" fontId="7" fillId="0" borderId="20" xfId="213" applyFont="1" applyFill="1" applyBorder="1" applyAlignment="1" applyProtection="1">
      <alignment horizontal="center" vertical="center" wrapText="1"/>
      <protection/>
    </xf>
    <xf numFmtId="164" fontId="7" fillId="0" borderId="21" xfId="213" applyNumberFormat="1" applyFont="1" applyFill="1" applyBorder="1" applyAlignment="1" applyProtection="1">
      <alignment horizontal="right" vertical="center" wrapText="1" indent="1"/>
      <protection/>
    </xf>
    <xf numFmtId="49" fontId="0" fillId="0" borderId="31" xfId="213" applyNumberFormat="1" applyFont="1" applyFill="1" applyBorder="1" applyAlignment="1" applyProtection="1">
      <alignment horizontal="center" vertical="center" wrapText="1"/>
      <protection/>
    </xf>
    <xf numFmtId="0" fontId="0" fillId="0" borderId="32" xfId="213" applyFont="1" applyFill="1" applyBorder="1" applyAlignment="1" applyProtection="1">
      <alignment horizontal="left" vertical="center" wrapText="1"/>
      <protection/>
    </xf>
    <xf numFmtId="0" fontId="0" fillId="0" borderId="32" xfId="213" applyFont="1" applyFill="1" applyBorder="1" applyAlignment="1" applyProtection="1">
      <alignment horizontal="center" vertical="center" wrapText="1"/>
      <protection/>
    </xf>
    <xf numFmtId="16" fontId="10" fillId="0" borderId="26" xfId="159" applyNumberFormat="1" applyFont="1" applyFill="1" applyBorder="1" applyAlignment="1">
      <alignment horizontal="left" vertical="center" indent="5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6" xfId="159" applyFont="1" applyFill="1" applyBorder="1" applyAlignment="1">
      <alignment horizontal="left" vertical="center" indent="5"/>
      <protection/>
    </xf>
    <xf numFmtId="0" fontId="9" fillId="0" borderId="26" xfId="159" applyFont="1" applyFill="1" applyBorder="1" applyAlignment="1">
      <alignment horizontal="left"/>
      <protection/>
    </xf>
    <xf numFmtId="0" fontId="10" fillId="0" borderId="26" xfId="159" applyFont="1" applyFill="1" applyBorder="1" applyAlignment="1">
      <alignment horizontal="left" indent="5"/>
      <protection/>
    </xf>
    <xf numFmtId="0" fontId="9" fillId="0" borderId="26" xfId="159" applyFont="1" applyFill="1" applyBorder="1" applyAlignment="1">
      <alignment horizontal="left" wrapText="1"/>
      <protection/>
    </xf>
    <xf numFmtId="49" fontId="0" fillId="0" borderId="33" xfId="213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horizontal="center" wrapText="1"/>
      <protection/>
    </xf>
    <xf numFmtId="164" fontId="0" fillId="0" borderId="34" xfId="21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 applyProtection="1">
      <alignment horizontal="center" wrapText="1"/>
      <protection/>
    </xf>
    <xf numFmtId="164" fontId="0" fillId="0" borderId="27" xfId="21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9" xfId="0" applyFont="1" applyBorder="1" applyAlignment="1" applyProtection="1">
      <alignment horizontal="left" vertical="center" wrapText="1"/>
      <protection/>
    </xf>
    <xf numFmtId="164" fontId="0" fillId="0" borderId="30" xfId="21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213" applyFont="1" applyFill="1" applyBorder="1" applyAlignment="1" applyProtection="1">
      <alignment horizontal="left" vertical="center" wrapText="1"/>
      <protection/>
    </xf>
    <xf numFmtId="164" fontId="7" fillId="0" borderId="21" xfId="213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213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Font="1" applyBorder="1" applyAlignment="1" applyProtection="1">
      <alignment horizontal="center" wrapText="1"/>
      <protection/>
    </xf>
    <xf numFmtId="164" fontId="0" fillId="0" borderId="24" xfId="213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213" applyNumberFormat="1" applyFont="1" applyFill="1" applyBorder="1" applyAlignment="1" applyProtection="1">
      <alignment horizontal="left" vertical="center" wrapText="1" indent="1"/>
      <protection/>
    </xf>
    <xf numFmtId="49" fontId="0" fillId="0" borderId="28" xfId="213" applyNumberFormat="1" applyFont="1" applyFill="1" applyBorder="1" applyAlignment="1" applyProtection="1">
      <alignment horizontal="left" vertical="center" wrapText="1" indent="1"/>
      <protection/>
    </xf>
    <xf numFmtId="0" fontId="9" fillId="0" borderId="20" xfId="0" applyFont="1" applyBorder="1" applyAlignment="1" applyProtection="1">
      <alignment horizontal="center" wrapText="1"/>
      <protection/>
    </xf>
    <xf numFmtId="164" fontId="7" fillId="0" borderId="21" xfId="213" applyNumberFormat="1" applyFont="1" applyFill="1" applyBorder="1" applyAlignment="1" applyProtection="1">
      <alignment horizontal="right" vertical="center" wrapText="1" inden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164" fontId="0" fillId="0" borderId="34" xfId="213" applyNumberFormat="1" applyFont="1" applyFill="1" applyBorder="1" applyAlignment="1" applyProtection="1">
      <alignment horizontal="right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/>
    </xf>
    <xf numFmtId="164" fontId="0" fillId="0" borderId="30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24" xfId="213" applyNumberFormat="1" applyFont="1" applyFill="1" applyBorder="1" applyAlignment="1" applyProtection="1">
      <alignment horizontal="right" vertical="center" wrapText="1"/>
      <protection locked="0"/>
    </xf>
    <xf numFmtId="164" fontId="0" fillId="0" borderId="30" xfId="213" applyNumberFormat="1" applyFont="1" applyFill="1" applyBorder="1" applyAlignment="1" applyProtection="1">
      <alignment horizontal="righ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164" fontId="7" fillId="0" borderId="37" xfId="213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213" applyFont="1" applyFill="1" applyBorder="1" applyAlignment="1" applyProtection="1">
      <alignment horizontal="left" vertical="center" wrapText="1" indent="1"/>
      <protection/>
    </xf>
    <xf numFmtId="164" fontId="0" fillId="0" borderId="24" xfId="213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213" applyNumberFormat="1" applyFont="1" applyFill="1" applyBorder="1" applyAlignment="1" applyProtection="1">
      <alignment horizontal="right" vertical="center" wrapText="1" indent="1"/>
      <protection/>
    </xf>
    <xf numFmtId="0" fontId="10" fillId="0" borderId="26" xfId="0" applyFont="1" applyBorder="1" applyAlignment="1" applyProtection="1">
      <alignment horizontal="left" wrapText="1" indent="5"/>
      <protection/>
    </xf>
    <xf numFmtId="0" fontId="10" fillId="0" borderId="29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wrapText="1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0" xfId="213" applyFill="1" applyAlignment="1" applyProtection="1">
      <alignment/>
      <protection/>
    </xf>
    <xf numFmtId="0" fontId="0" fillId="0" borderId="23" xfId="213" applyFont="1" applyFill="1" applyBorder="1" applyAlignment="1" applyProtection="1">
      <alignment horizontal="left" vertical="center" wrapText="1"/>
      <protection/>
    </xf>
    <xf numFmtId="0" fontId="0" fillId="0" borderId="23" xfId="213" applyFont="1" applyFill="1" applyBorder="1" applyAlignment="1" applyProtection="1">
      <alignment horizontal="center"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/>
      <protection/>
    </xf>
    <xf numFmtId="0" fontId="0" fillId="0" borderId="26" xfId="213" applyFont="1" applyFill="1" applyBorder="1" applyAlignment="1" applyProtection="1">
      <alignment horizontal="center" vertical="center" wrapText="1"/>
      <protection/>
    </xf>
    <xf numFmtId="0" fontId="11" fillId="0" borderId="26" xfId="213" applyFont="1" applyFill="1" applyBorder="1" applyAlignment="1" applyProtection="1">
      <alignment horizontal="left" vertical="center" wrapText="1" indent="5"/>
      <protection/>
    </xf>
    <xf numFmtId="164" fontId="11" fillId="0" borderId="27" xfId="213" applyNumberFormat="1" applyFont="1" applyFill="1" applyBorder="1" applyAlignment="1" applyProtection="1">
      <alignment horizontal="left" vertical="center" wrapText="1" indent="6"/>
      <protection locked="0"/>
    </xf>
    <xf numFmtId="0" fontId="11" fillId="0" borderId="26" xfId="213" applyFont="1" applyFill="1" applyBorder="1" applyAlignment="1" applyProtection="1">
      <alignment horizontal="left" indent="5"/>
      <protection/>
    </xf>
    <xf numFmtId="0" fontId="11" fillId="0" borderId="26" xfId="213" applyFont="1" applyFill="1" applyBorder="1" applyAlignment="1" applyProtection="1">
      <alignment horizontal="center" vertical="center" wrapText="1"/>
      <protection/>
    </xf>
    <xf numFmtId="164" fontId="11" fillId="0" borderId="27" xfId="213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9" xfId="213" applyFont="1" applyFill="1" applyBorder="1" applyAlignment="1" applyProtection="1">
      <alignment horizontal="left" vertical="center" wrapText="1" indent="11"/>
      <protection/>
    </xf>
    <xf numFmtId="0" fontId="11" fillId="0" borderId="29" xfId="213" applyFont="1" applyFill="1" applyBorder="1" applyAlignment="1" applyProtection="1">
      <alignment horizontal="center" vertical="center" wrapText="1"/>
      <protection/>
    </xf>
    <xf numFmtId="164" fontId="11" fillId="0" borderId="30" xfId="213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213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5"/>
      <protection/>
    </xf>
    <xf numFmtId="49" fontId="0" fillId="0" borderId="33" xfId="213" applyNumberFormat="1" applyFont="1" applyFill="1" applyBorder="1" applyAlignment="1" applyProtection="1">
      <alignment horizontal="left" vertical="center" wrapText="1" indent="1"/>
      <protection/>
    </xf>
    <xf numFmtId="0" fontId="0" fillId="0" borderId="29" xfId="213" applyFont="1" applyFill="1" applyBorder="1" applyAlignment="1" applyProtection="1">
      <alignment horizontal="left" vertical="center" wrapText="1" indent="5"/>
      <protection/>
    </xf>
    <xf numFmtId="49" fontId="7" fillId="0" borderId="38" xfId="213" applyNumberFormat="1" applyFont="1" applyFill="1" applyBorder="1" applyAlignment="1" applyProtection="1">
      <alignment horizontal="center" vertical="center" wrapText="1"/>
      <protection/>
    </xf>
    <xf numFmtId="164" fontId="7" fillId="0" borderId="39" xfId="213" applyNumberFormat="1" applyFont="1" applyFill="1" applyBorder="1" applyAlignment="1" applyProtection="1">
      <alignment horizontal="center" vertical="center" wrapText="1"/>
      <protection/>
    </xf>
    <xf numFmtId="49" fontId="0" fillId="0" borderId="31" xfId="213" applyNumberFormat="1" applyFont="1" applyFill="1" applyBorder="1" applyAlignment="1" applyProtection="1">
      <alignment horizontal="left" vertical="center" wrapText="1" indent="1"/>
      <protection/>
    </xf>
    <xf numFmtId="0" fontId="0" fillId="0" borderId="32" xfId="213" applyFont="1" applyFill="1" applyBorder="1" applyAlignment="1" applyProtection="1">
      <alignment horizontal="left" vertical="center" wrapText="1"/>
      <protection/>
    </xf>
    <xf numFmtId="0" fontId="0" fillId="0" borderId="32" xfId="213" applyFont="1" applyFill="1" applyBorder="1" applyAlignment="1" applyProtection="1">
      <alignment horizontal="center" vertical="center" wrapText="1"/>
      <protection/>
    </xf>
    <xf numFmtId="164" fontId="0" fillId="0" borderId="34" xfId="213" applyNumberFormat="1" applyFont="1" applyFill="1" applyBorder="1" applyAlignment="1" applyProtection="1">
      <alignment horizontal="right" vertical="center" wrapText="1" indent="1"/>
      <protection/>
    </xf>
    <xf numFmtId="0" fontId="0" fillId="0" borderId="26" xfId="213" applyFont="1" applyFill="1" applyBorder="1" applyAlignment="1" applyProtection="1">
      <alignment horizontal="left" vertical="center" wrapText="1"/>
      <protection/>
    </xf>
    <xf numFmtId="0" fontId="0" fillId="0" borderId="25" xfId="213" applyFont="1" applyFill="1" applyBorder="1" applyAlignment="1" applyProtection="1">
      <alignment horizontal="left" vertical="center" wrapText="1" indent="1"/>
      <protection/>
    </xf>
    <xf numFmtId="49" fontId="7" fillId="0" borderId="19" xfId="213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3" applyFont="1" applyFill="1" applyBorder="1" applyAlignment="1" applyProtection="1">
      <alignment horizontal="left" vertical="center" wrapText="1" indent="1"/>
      <protection/>
    </xf>
    <xf numFmtId="164" fontId="1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213" applyFont="1" applyFill="1" applyProtection="1">
      <alignment/>
      <protection/>
    </xf>
    <xf numFmtId="0" fontId="7" fillId="0" borderId="19" xfId="213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3" applyFont="1" applyFill="1" applyProtection="1">
      <alignment/>
      <protection/>
    </xf>
    <xf numFmtId="0" fontId="2" fillId="0" borderId="0" xfId="213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31" xfId="213" applyFont="1" applyFill="1" applyBorder="1" applyAlignment="1" applyProtection="1">
      <alignment horizontal="left" vertical="center" wrapText="1" indent="1"/>
      <protection/>
    </xf>
    <xf numFmtId="0" fontId="7" fillId="0" borderId="32" xfId="213" applyFont="1" applyFill="1" applyBorder="1" applyAlignment="1" applyProtection="1">
      <alignment horizontal="center" vertical="center" wrapText="1"/>
      <protection/>
    </xf>
    <xf numFmtId="0" fontId="7" fillId="0" borderId="32" xfId="213" applyFont="1" applyFill="1" applyBorder="1" applyAlignment="1" applyProtection="1">
      <alignment vertical="center" wrapText="1"/>
      <protection/>
    </xf>
    <xf numFmtId="164" fontId="7" fillId="0" borderId="34" xfId="213" applyNumberFormat="1" applyFont="1" applyFill="1" applyBorder="1" applyAlignment="1" applyProtection="1">
      <alignment horizontal="right" vertical="center" wrapText="1" indent="1"/>
      <protection/>
    </xf>
    <xf numFmtId="0" fontId="7" fillId="0" borderId="40" xfId="213" applyFont="1" applyFill="1" applyBorder="1" applyAlignment="1" applyProtection="1">
      <alignment horizontal="left" vertical="center" wrapText="1" indent="1"/>
      <protection/>
    </xf>
    <xf numFmtId="0" fontId="7" fillId="0" borderId="36" xfId="213" applyFont="1" applyFill="1" applyBorder="1" applyAlignment="1" applyProtection="1">
      <alignment horizontal="center" vertical="center" wrapText="1"/>
      <protection/>
    </xf>
    <xf numFmtId="0" fontId="7" fillId="0" borderId="36" xfId="213" applyFont="1" applyFill="1" applyBorder="1" applyAlignment="1" applyProtection="1">
      <alignment vertical="center" wrapText="1"/>
      <protection/>
    </xf>
    <xf numFmtId="164" fontId="7" fillId="0" borderId="41" xfId="213" applyNumberFormat="1" applyFont="1" applyFill="1" applyBorder="1" applyAlignment="1" applyProtection="1">
      <alignment horizontal="right" vertical="center" wrapText="1" indent="1"/>
      <protection/>
    </xf>
    <xf numFmtId="0" fontId="11" fillId="0" borderId="26" xfId="213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vertical="center" wrapText="1"/>
      <protection locked="0"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0" fillId="0" borderId="46" xfId="0" applyNumberFormat="1" applyFont="1" applyFill="1" applyBorder="1" applyAlignment="1" applyProtection="1">
      <alignment vertical="center" wrapText="1"/>
      <protection locked="0"/>
    </xf>
    <xf numFmtId="0" fontId="11" fillId="0" borderId="46" xfId="213" applyFont="1" applyFill="1" applyBorder="1" applyAlignment="1" applyProtection="1">
      <alignment horizontal="left" vertical="center" wrapText="1" indent="4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vertical="center" wrapText="1"/>
      <protection locked="0"/>
    </xf>
    <xf numFmtId="0" fontId="11" fillId="0" borderId="46" xfId="213" applyFont="1" applyFill="1" applyBorder="1" applyAlignment="1" applyProtection="1">
      <alignment horizontal="left" vertical="center" wrapText="1" indent="8"/>
      <protection/>
    </xf>
    <xf numFmtId="164" fontId="7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4" xfId="0" applyNumberFormat="1" applyFont="1" applyFill="1" applyBorder="1" applyAlignment="1" applyProtection="1">
      <alignment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0" xfId="0" applyNumberFormat="1" applyFont="1" applyFill="1" applyBorder="1" applyAlignment="1" applyProtection="1">
      <alignment vertical="center" wrapText="1"/>
      <protection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213" applyFont="1" applyFill="1" applyBorder="1" applyAlignment="1" applyProtection="1">
      <alignment horizontal="left" vertical="center" wrapText="1" indent="3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164" fontId="18" fillId="0" borderId="44" xfId="0" applyNumberFormat="1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213" applyFont="1" applyFill="1" applyBorder="1" applyAlignment="1" applyProtection="1">
      <alignment horizontal="left" vertical="center" wrapText="1" indent="8"/>
      <protection/>
    </xf>
    <xf numFmtId="164" fontId="0" fillId="0" borderId="53" xfId="0" applyNumberFormat="1" applyFont="1" applyFill="1" applyBorder="1" applyAlignment="1" applyProtection="1">
      <alignment horizontal="center" vertical="center" wrapText="1"/>
      <protection/>
    </xf>
    <xf numFmtId="164" fontId="0" fillId="0" borderId="53" xfId="0" applyNumberFormat="1" applyFont="1" applyFill="1" applyBorder="1" applyAlignment="1" applyProtection="1">
      <alignment vertical="center" wrapText="1"/>
      <protection locked="0"/>
    </xf>
    <xf numFmtId="164" fontId="7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Alignment="1" applyProtection="1">
      <alignment textRotation="180" wrapTex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50" xfId="0" applyNumberFormat="1" applyFont="1" applyFill="1" applyBorder="1" applyAlignment="1" applyProtection="1">
      <alignment horizontal="right" vertical="center" wrapText="1"/>
      <protection/>
    </xf>
    <xf numFmtId="164" fontId="0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1" applyFont="1" applyAlignment="1">
      <alignment horizontal="center"/>
      <protection/>
    </xf>
    <xf numFmtId="0" fontId="9" fillId="0" borderId="0" xfId="161" applyFont="1">
      <alignment/>
      <protection/>
    </xf>
    <xf numFmtId="0" fontId="40" fillId="0" borderId="0" xfId="161" applyFont="1">
      <alignment/>
      <protection/>
    </xf>
    <xf numFmtId="3" fontId="9" fillId="0" borderId="0" xfId="161" applyNumberFormat="1" applyFont="1">
      <alignment/>
      <protection/>
    </xf>
    <xf numFmtId="0" fontId="12" fillId="0" borderId="32" xfId="161" applyFont="1" applyBorder="1" applyAlignment="1">
      <alignment horizontal="center" vertical="center"/>
      <protection/>
    </xf>
    <xf numFmtId="3" fontId="12" fillId="0" borderId="0" xfId="161" applyNumberFormat="1" applyFont="1">
      <alignment/>
      <protection/>
    </xf>
    <xf numFmtId="0" fontId="12" fillId="0" borderId="0" xfId="161" applyFont="1">
      <alignment/>
      <protection/>
    </xf>
    <xf numFmtId="0" fontId="12" fillId="0" borderId="36" xfId="161" applyFont="1" applyBorder="1" applyAlignment="1">
      <alignment horizontal="center" vertical="center" wrapText="1"/>
      <protection/>
    </xf>
    <xf numFmtId="0" fontId="12" fillId="0" borderId="41" xfId="161" applyFont="1" applyBorder="1" applyAlignment="1">
      <alignment horizontal="center" vertical="center"/>
      <protection/>
    </xf>
    <xf numFmtId="0" fontId="12" fillId="0" borderId="0" xfId="161" applyFont="1" applyAlignment="1">
      <alignment horizontal="center" vertical="center"/>
      <protection/>
    </xf>
    <xf numFmtId="3" fontId="45" fillId="0" borderId="0" xfId="161" applyNumberFormat="1" applyFont="1">
      <alignment/>
      <protection/>
    </xf>
    <xf numFmtId="0" fontId="9" fillId="0" borderId="0" xfId="161" applyFont="1" applyFill="1">
      <alignment/>
      <protection/>
    </xf>
    <xf numFmtId="0" fontId="12" fillId="0" borderId="19" xfId="161" applyFont="1" applyFill="1" applyBorder="1" applyAlignment="1">
      <alignment horizontal="center" vertical="center"/>
      <protection/>
    </xf>
    <xf numFmtId="0" fontId="12" fillId="0" borderId="20" xfId="161" applyFont="1" applyFill="1" applyBorder="1" applyAlignment="1">
      <alignment vertical="center" wrapText="1"/>
      <protection/>
    </xf>
    <xf numFmtId="0" fontId="12" fillId="0" borderId="20" xfId="161" applyFont="1" applyFill="1" applyBorder="1" applyAlignment="1">
      <alignment horizontal="center" vertical="center"/>
      <protection/>
    </xf>
    <xf numFmtId="0" fontId="12" fillId="0" borderId="20" xfId="161" applyFont="1" applyFill="1" applyBorder="1" applyAlignment="1">
      <alignment vertical="center"/>
      <protection/>
    </xf>
    <xf numFmtId="3" fontId="12" fillId="0" borderId="21" xfId="161" applyNumberFormat="1" applyFont="1" applyFill="1" applyBorder="1" applyAlignment="1">
      <alignment vertical="center"/>
      <protection/>
    </xf>
    <xf numFmtId="0" fontId="12" fillId="0" borderId="25" xfId="161" applyFont="1" applyFill="1" applyBorder="1" applyAlignment="1">
      <alignment horizontal="center" vertical="center"/>
      <protection/>
    </xf>
    <xf numFmtId="0" fontId="12" fillId="0" borderId="26" xfId="161" applyFont="1" applyFill="1" applyBorder="1" applyAlignment="1">
      <alignment vertical="center" wrapText="1"/>
      <protection/>
    </xf>
    <xf numFmtId="0" fontId="12" fillId="0" borderId="26" xfId="161" applyFont="1" applyFill="1" applyBorder="1" applyAlignment="1">
      <alignment horizontal="center" vertical="center"/>
      <protection/>
    </xf>
    <xf numFmtId="0" fontId="9" fillId="0" borderId="22" xfId="161" applyFont="1" applyFill="1" applyBorder="1" applyAlignment="1">
      <alignment horizontal="center" vertical="center"/>
      <protection/>
    </xf>
    <xf numFmtId="0" fontId="9" fillId="0" borderId="23" xfId="161" applyFont="1" applyFill="1" applyBorder="1" applyAlignment="1">
      <alignment vertical="center" wrapText="1"/>
      <protection/>
    </xf>
    <xf numFmtId="0" fontId="9" fillId="0" borderId="23" xfId="161" applyFont="1" applyFill="1" applyBorder="1" applyAlignment="1">
      <alignment horizontal="center" vertical="center" wrapText="1"/>
      <protection/>
    </xf>
    <xf numFmtId="4" fontId="9" fillId="0" borderId="23" xfId="161" applyNumberFormat="1" applyFont="1" applyFill="1" applyBorder="1" applyAlignment="1">
      <alignment vertical="center"/>
      <protection/>
    </xf>
    <xf numFmtId="3" fontId="9" fillId="0" borderId="23" xfId="161" applyNumberFormat="1" applyFont="1" applyFill="1" applyBorder="1" applyAlignment="1">
      <alignment vertical="center"/>
      <protection/>
    </xf>
    <xf numFmtId="3" fontId="41" fillId="0" borderId="24" xfId="161" applyNumberFormat="1" applyFont="1" applyFill="1" applyBorder="1" applyAlignment="1">
      <alignment vertical="center"/>
      <protection/>
    </xf>
    <xf numFmtId="0" fontId="9" fillId="0" borderId="51" xfId="161" applyFont="1" applyFill="1" applyBorder="1" applyAlignment="1">
      <alignment horizontal="center" vertical="center" wrapText="1"/>
      <protection/>
    </xf>
    <xf numFmtId="0" fontId="9" fillId="0" borderId="54" xfId="161" applyFont="1" applyFill="1" applyBorder="1" applyAlignment="1">
      <alignment vertical="center" wrapText="1"/>
      <protection/>
    </xf>
    <xf numFmtId="0" fontId="9" fillId="0" borderId="26" xfId="161" applyFont="1" applyFill="1" applyBorder="1" applyAlignment="1">
      <alignment horizontal="center" vertical="center"/>
      <protection/>
    </xf>
    <xf numFmtId="0" fontId="9" fillId="0" borderId="26" xfId="161" applyFont="1" applyFill="1" applyBorder="1" applyAlignment="1">
      <alignment vertical="center"/>
      <protection/>
    </xf>
    <xf numFmtId="3" fontId="42" fillId="0" borderId="27" xfId="161" applyNumberFormat="1" applyFont="1" applyFill="1" applyBorder="1" applyAlignment="1">
      <alignment vertical="center"/>
      <protection/>
    </xf>
    <xf numFmtId="0" fontId="10" fillId="0" borderId="25" xfId="161" applyFont="1" applyFill="1" applyBorder="1" applyAlignment="1">
      <alignment horizontal="center" vertical="center"/>
      <protection/>
    </xf>
    <xf numFmtId="0" fontId="10" fillId="0" borderId="26" xfId="161" applyFont="1" applyFill="1" applyBorder="1" applyAlignment="1">
      <alignment vertical="center" wrapText="1"/>
      <protection/>
    </xf>
    <xf numFmtId="0" fontId="10" fillId="0" borderId="26" xfId="161" applyFont="1" applyFill="1" applyBorder="1" applyAlignment="1">
      <alignment horizontal="center" vertical="center"/>
      <protection/>
    </xf>
    <xf numFmtId="0" fontId="10" fillId="0" borderId="26" xfId="161" applyFont="1" applyFill="1" applyBorder="1" applyAlignment="1">
      <alignment vertical="center"/>
      <protection/>
    </xf>
    <xf numFmtId="3" fontId="10" fillId="0" borderId="26" xfId="161" applyNumberFormat="1" applyFont="1" applyFill="1" applyBorder="1" applyAlignment="1">
      <alignment vertical="center"/>
      <protection/>
    </xf>
    <xf numFmtId="3" fontId="10" fillId="0" borderId="27" xfId="161" applyNumberFormat="1" applyFont="1" applyFill="1" applyBorder="1" applyAlignment="1">
      <alignment vertical="center"/>
      <protection/>
    </xf>
    <xf numFmtId="3" fontId="43" fillId="0" borderId="27" xfId="161" applyNumberFormat="1" applyFont="1" applyFill="1" applyBorder="1" applyAlignment="1">
      <alignment vertical="center"/>
      <protection/>
    </xf>
    <xf numFmtId="0" fontId="9" fillId="0" borderId="25" xfId="161" applyFont="1" applyFill="1" applyBorder="1" applyAlignment="1">
      <alignment horizontal="center" vertical="center"/>
      <protection/>
    </xf>
    <xf numFmtId="0" fontId="9" fillId="0" borderId="26" xfId="161" applyFont="1" applyFill="1" applyBorder="1" applyAlignment="1">
      <alignment vertical="center" wrapText="1"/>
      <protection/>
    </xf>
    <xf numFmtId="3" fontId="9" fillId="0" borderId="26" xfId="161" applyNumberFormat="1" applyFont="1" applyFill="1" applyBorder="1" applyAlignment="1">
      <alignment vertical="center"/>
      <protection/>
    </xf>
    <xf numFmtId="3" fontId="9" fillId="0" borderId="27" xfId="161" applyNumberFormat="1" applyFont="1" applyFill="1" applyBorder="1" applyAlignment="1">
      <alignment vertical="center"/>
      <protection/>
    </xf>
    <xf numFmtId="0" fontId="9" fillId="0" borderId="26" xfId="161" applyFont="1" applyFill="1" applyBorder="1" applyAlignment="1">
      <alignment horizontal="center" vertical="center" wrapText="1"/>
      <protection/>
    </xf>
    <xf numFmtId="4" fontId="9" fillId="0" borderId="26" xfId="161" applyNumberFormat="1" applyFont="1" applyFill="1" applyBorder="1" applyAlignment="1">
      <alignment vertical="center"/>
      <protection/>
    </xf>
    <xf numFmtId="0" fontId="12" fillId="0" borderId="26" xfId="161" applyFont="1" applyFill="1" applyBorder="1" applyAlignment="1">
      <alignment vertical="center"/>
      <protection/>
    </xf>
    <xf numFmtId="3" fontId="44" fillId="0" borderId="27" xfId="161" applyNumberFormat="1" applyFont="1" applyFill="1" applyBorder="1" applyAlignment="1">
      <alignment vertical="center"/>
      <protection/>
    </xf>
    <xf numFmtId="0" fontId="12" fillId="0" borderId="28" xfId="161" applyFont="1" applyFill="1" applyBorder="1" applyAlignment="1">
      <alignment horizontal="center" vertical="center"/>
      <protection/>
    </xf>
    <xf numFmtId="0" fontId="12" fillId="0" borderId="29" xfId="161" applyFont="1" applyFill="1" applyBorder="1" applyAlignment="1">
      <alignment vertical="center"/>
      <protection/>
    </xf>
    <xf numFmtId="0" fontId="12" fillId="0" borderId="29" xfId="161" applyFont="1" applyFill="1" applyBorder="1" applyAlignment="1">
      <alignment horizontal="center" vertical="center"/>
      <protection/>
    </xf>
    <xf numFmtId="3" fontId="12" fillId="0" borderId="30" xfId="161" applyNumberFormat="1" applyFont="1" applyFill="1" applyBorder="1" applyAlignment="1">
      <alignment vertical="center"/>
      <protection/>
    </xf>
    <xf numFmtId="0" fontId="9" fillId="0" borderId="23" xfId="161" applyFont="1" applyFill="1" applyBorder="1" applyAlignment="1">
      <alignment horizontal="center" vertical="center"/>
      <protection/>
    </xf>
    <xf numFmtId="0" fontId="9" fillId="0" borderId="23" xfId="161" applyFont="1" applyFill="1" applyBorder="1" applyAlignment="1">
      <alignment vertical="center"/>
      <protection/>
    </xf>
    <xf numFmtId="3" fontId="9" fillId="0" borderId="24" xfId="161" applyNumberFormat="1" applyFont="1" applyFill="1" applyBorder="1" applyAlignment="1">
      <alignment vertical="center"/>
      <protection/>
    </xf>
    <xf numFmtId="165" fontId="10" fillId="0" borderId="26" xfId="161" applyNumberFormat="1" applyFont="1" applyFill="1" applyBorder="1" applyAlignment="1">
      <alignment vertical="center"/>
      <protection/>
    </xf>
    <xf numFmtId="0" fontId="9" fillId="0" borderId="28" xfId="161" applyFont="1" applyFill="1" applyBorder="1" applyAlignment="1">
      <alignment horizontal="center" vertical="center"/>
      <protection/>
    </xf>
    <xf numFmtId="0" fontId="9" fillId="0" borderId="29" xfId="161" applyFont="1" applyFill="1" applyBorder="1" applyAlignment="1">
      <alignment vertical="center" wrapText="1"/>
      <protection/>
    </xf>
    <xf numFmtId="0" fontId="9" fillId="0" borderId="29" xfId="161" applyFont="1" applyFill="1" applyBorder="1" applyAlignment="1">
      <alignment horizontal="center" vertical="center"/>
      <protection/>
    </xf>
    <xf numFmtId="3" fontId="9" fillId="0" borderId="30" xfId="161" applyNumberFormat="1" applyFont="1" applyFill="1" applyBorder="1" applyAlignment="1">
      <alignment vertical="center"/>
      <protection/>
    </xf>
    <xf numFmtId="0" fontId="12" fillId="0" borderId="23" xfId="161" applyFont="1" applyFill="1" applyBorder="1" applyAlignment="1">
      <alignment horizontal="center" vertical="center"/>
      <protection/>
    </xf>
    <xf numFmtId="0" fontId="12" fillId="0" borderId="23" xfId="161" applyFont="1" applyFill="1" applyBorder="1" applyAlignment="1">
      <alignment vertical="center"/>
      <protection/>
    </xf>
    <xf numFmtId="3" fontId="12" fillId="0" borderId="24" xfId="161" applyNumberFormat="1" applyFont="1" applyFill="1" applyBorder="1" applyAlignment="1">
      <alignment vertical="center"/>
      <protection/>
    </xf>
    <xf numFmtId="0" fontId="12" fillId="0" borderId="55" xfId="161" applyFont="1" applyFill="1" applyBorder="1" applyAlignment="1">
      <alignment horizontal="center" vertical="center"/>
      <protection/>
    </xf>
    <xf numFmtId="0" fontId="12" fillId="0" borderId="35" xfId="161" applyFont="1" applyFill="1" applyBorder="1" applyAlignment="1">
      <alignment vertical="center" wrapText="1"/>
      <protection/>
    </xf>
    <xf numFmtId="0" fontId="12" fillId="0" borderId="35" xfId="161" applyFont="1" applyFill="1" applyBorder="1" applyAlignment="1">
      <alignment horizontal="center" vertical="center"/>
      <protection/>
    </xf>
    <xf numFmtId="0" fontId="12" fillId="0" borderId="35" xfId="161" applyFont="1" applyFill="1" applyBorder="1" applyAlignment="1">
      <alignment vertical="center"/>
      <protection/>
    </xf>
    <xf numFmtId="3" fontId="12" fillId="0" borderId="37" xfId="161" applyNumberFormat="1" applyFont="1" applyFill="1" applyBorder="1" applyAlignment="1">
      <alignment vertical="center"/>
      <protection/>
    </xf>
    <xf numFmtId="0" fontId="12" fillId="0" borderId="31" xfId="161" applyFont="1" applyFill="1" applyBorder="1" applyAlignment="1">
      <alignment horizontal="center" vertical="center"/>
      <protection/>
    </xf>
    <xf numFmtId="0" fontId="12" fillId="0" borderId="32" xfId="161" applyFont="1" applyFill="1" applyBorder="1" applyAlignment="1">
      <alignment vertical="center" wrapText="1"/>
      <protection/>
    </xf>
    <xf numFmtId="0" fontId="12" fillId="0" borderId="32" xfId="161" applyFont="1" applyFill="1" applyBorder="1" applyAlignment="1">
      <alignment horizontal="center" vertical="center"/>
      <protection/>
    </xf>
    <xf numFmtId="0" fontId="12" fillId="0" borderId="32" xfId="161" applyFont="1" applyFill="1" applyBorder="1" applyAlignment="1">
      <alignment vertical="center"/>
      <protection/>
    </xf>
    <xf numFmtId="3" fontId="45" fillId="0" borderId="34" xfId="161" applyNumberFormat="1" applyFont="1" applyFill="1" applyBorder="1" applyAlignment="1">
      <alignment vertical="center"/>
      <protection/>
    </xf>
    <xf numFmtId="3" fontId="40" fillId="0" borderId="27" xfId="161" applyNumberFormat="1" applyFont="1" applyFill="1" applyBorder="1" applyAlignment="1">
      <alignment vertical="center"/>
      <protection/>
    </xf>
    <xf numFmtId="3" fontId="12" fillId="0" borderId="27" xfId="161" applyNumberFormat="1" applyFont="1" applyFill="1" applyBorder="1" applyAlignment="1">
      <alignment vertical="center"/>
      <protection/>
    </xf>
    <xf numFmtId="0" fontId="12" fillId="0" borderId="40" xfId="161" applyFont="1" applyFill="1" applyBorder="1" applyAlignment="1">
      <alignment horizontal="center" vertical="center"/>
      <protection/>
    </xf>
    <xf numFmtId="0" fontId="12" fillId="0" borderId="36" xfId="161" applyFont="1" applyFill="1" applyBorder="1" applyAlignment="1">
      <alignment vertical="center" wrapText="1"/>
      <protection/>
    </xf>
    <xf numFmtId="0" fontId="12" fillId="0" borderId="36" xfId="161" applyFont="1" applyFill="1" applyBorder="1" applyAlignment="1">
      <alignment horizontal="center" vertical="center"/>
      <protection/>
    </xf>
    <xf numFmtId="0" fontId="12" fillId="0" borderId="36" xfId="161" applyFont="1" applyFill="1" applyBorder="1" applyAlignment="1">
      <alignment vertical="center"/>
      <protection/>
    </xf>
    <xf numFmtId="3" fontId="12" fillId="0" borderId="41" xfId="161" applyNumberFormat="1" applyFont="1" applyFill="1" applyBorder="1" applyAlignment="1">
      <alignment vertical="center"/>
      <protection/>
    </xf>
    <xf numFmtId="0" fontId="12" fillId="43" borderId="20" xfId="161" applyFont="1" applyFill="1" applyBorder="1" applyAlignment="1">
      <alignment horizontal="center" vertical="center"/>
      <protection/>
    </xf>
    <xf numFmtId="0" fontId="12" fillId="43" borderId="20" xfId="161" applyFont="1" applyFill="1" applyBorder="1" applyAlignment="1">
      <alignment vertical="center"/>
      <protection/>
    </xf>
    <xf numFmtId="0" fontId="12" fillId="0" borderId="56" xfId="161" applyFont="1" applyBorder="1" applyAlignment="1">
      <alignment horizontal="center" vertical="center"/>
      <protection/>
    </xf>
    <xf numFmtId="0" fontId="49" fillId="0" borderId="0" xfId="153" applyFont="1">
      <alignment/>
      <protection/>
    </xf>
    <xf numFmtId="0" fontId="49" fillId="0" borderId="0" xfId="153" applyFont="1">
      <alignment/>
      <protection/>
    </xf>
    <xf numFmtId="166" fontId="49" fillId="0" borderId="0" xfId="99" applyNumberFormat="1" applyFont="1" applyAlignment="1">
      <alignment/>
    </xf>
    <xf numFmtId="166" fontId="54" fillId="0" borderId="0" xfId="99" applyNumberFormat="1" applyFont="1" applyFill="1" applyBorder="1" applyAlignment="1">
      <alignment horizontal="right"/>
    </xf>
    <xf numFmtId="0" fontId="46" fillId="0" borderId="25" xfId="153" applyFont="1" applyBorder="1" applyAlignment="1">
      <alignment horizontal="center"/>
      <protection/>
    </xf>
    <xf numFmtId="0" fontId="56" fillId="0" borderId="0" xfId="153" applyFont="1">
      <alignment/>
      <protection/>
    </xf>
    <xf numFmtId="0" fontId="49" fillId="0" borderId="0" xfId="153" applyFont="1" applyBorder="1">
      <alignment/>
      <protection/>
    </xf>
    <xf numFmtId="166" fontId="49" fillId="0" borderId="0" xfId="99" applyNumberFormat="1" applyFont="1" applyBorder="1" applyAlignment="1">
      <alignment/>
    </xf>
    <xf numFmtId="164" fontId="57" fillId="0" borderId="0" xfId="213" applyNumberFormat="1" applyFont="1" applyFill="1" applyBorder="1" applyAlignment="1" applyProtection="1">
      <alignment horizontal="centerContinuous" vertical="center"/>
      <protection/>
    </xf>
    <xf numFmtId="0" fontId="7" fillId="0" borderId="19" xfId="213" applyFont="1" applyFill="1" applyBorder="1" applyAlignment="1" applyProtection="1">
      <alignment horizontal="center" vertical="center" wrapText="1"/>
      <protection/>
    </xf>
    <xf numFmtId="0" fontId="7" fillId="0" borderId="21" xfId="213" applyFont="1" applyFill="1" applyBorder="1" applyAlignment="1" applyProtection="1">
      <alignment horizontal="center" vertical="center" wrapText="1"/>
      <protection/>
    </xf>
    <xf numFmtId="0" fontId="18" fillId="0" borderId="19" xfId="213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6" xfId="209" applyNumberFormat="1" applyFont="1" applyBorder="1" applyAlignment="1">
      <alignment vertical="center"/>
      <protection/>
    </xf>
    <xf numFmtId="4" fontId="9" fillId="0" borderId="26" xfId="209" applyNumberFormat="1" applyFont="1" applyBorder="1" applyAlignment="1">
      <alignment vertical="center"/>
      <protection/>
    </xf>
    <xf numFmtId="164" fontId="9" fillId="0" borderId="27" xfId="209" applyNumberFormat="1" applyFont="1" applyBorder="1" applyAlignment="1">
      <alignment vertical="center"/>
      <protection/>
    </xf>
    <xf numFmtId="164" fontId="12" fillId="0" borderId="20" xfId="209" applyNumberFormat="1" applyFont="1" applyBorder="1" applyAlignment="1">
      <alignment vertical="center"/>
      <protection/>
    </xf>
    <xf numFmtId="164" fontId="12" fillId="0" borderId="21" xfId="209" applyNumberFormat="1" applyFont="1" applyBorder="1" applyAlignment="1">
      <alignment vertical="center"/>
      <protection/>
    </xf>
    <xf numFmtId="164" fontId="48" fillId="0" borderId="19" xfId="209" applyNumberFormat="1" applyFont="1" applyBorder="1" applyAlignment="1">
      <alignment vertical="center" wrapText="1"/>
      <protection/>
    </xf>
    <xf numFmtId="4" fontId="12" fillId="0" borderId="20" xfId="209" applyNumberFormat="1" applyFont="1" applyBorder="1" applyAlignment="1">
      <alignment vertical="center"/>
      <protection/>
    </xf>
    <xf numFmtId="164" fontId="12" fillId="0" borderId="0" xfId="209" applyNumberFormat="1" applyFont="1" applyFill="1" applyBorder="1" applyAlignment="1">
      <alignment vertical="center"/>
      <protection/>
    </xf>
    <xf numFmtId="164" fontId="12" fillId="0" borderId="0" xfId="209" applyNumberFormat="1" applyFont="1" applyBorder="1" applyAlignment="1">
      <alignment horizontal="center" vertical="center" wrapText="1"/>
      <protection/>
    </xf>
    <xf numFmtId="164" fontId="9" fillId="0" borderId="0" xfId="209" applyNumberFormat="1" applyFont="1" applyBorder="1" applyAlignment="1">
      <alignment horizontal="center" vertical="center" wrapText="1"/>
      <protection/>
    </xf>
    <xf numFmtId="164" fontId="48" fillId="0" borderId="0" xfId="209" applyNumberFormat="1" applyFont="1" applyBorder="1" applyAlignment="1">
      <alignment vertical="center"/>
      <protection/>
    </xf>
    <xf numFmtId="164" fontId="12" fillId="0" borderId="0" xfId="209" applyNumberFormat="1" applyFont="1" applyBorder="1" applyAlignment="1">
      <alignment vertical="center" wrapText="1"/>
      <protection/>
    </xf>
    <xf numFmtId="164" fontId="9" fillId="0" borderId="57" xfId="209" applyNumberFormat="1" applyFont="1" applyBorder="1" applyAlignment="1">
      <alignment horizontal="center" vertical="center" wrapText="1"/>
      <protection/>
    </xf>
    <xf numFmtId="164" fontId="9" fillId="0" borderId="57" xfId="209" applyNumberFormat="1" applyFont="1" applyFill="1" applyBorder="1" applyAlignment="1">
      <alignment horizontal="center" vertical="center" wrapText="1"/>
      <protection/>
    </xf>
    <xf numFmtId="164" fontId="9" fillId="0" borderId="25" xfId="209" applyNumberFormat="1" applyFont="1" applyBorder="1" applyAlignment="1">
      <alignment horizontal="left" vertical="center" wrapText="1"/>
      <protection/>
    </xf>
    <xf numFmtId="164" fontId="9" fillId="0" borderId="25" xfId="209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4" fontId="52" fillId="0" borderId="0" xfId="209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08" applyNumberFormat="1" applyFont="1" applyFill="1" applyBorder="1" applyAlignment="1">
      <alignment horizontal="left" vertical="center"/>
      <protection/>
    </xf>
    <xf numFmtId="164" fontId="9" fillId="0" borderId="0" xfId="208" applyNumberFormat="1" applyFont="1" applyFill="1" applyBorder="1" applyAlignment="1">
      <alignment horizontal="left" vertical="center" wrapText="1"/>
      <protection/>
    </xf>
    <xf numFmtId="164" fontId="34" fillId="0" borderId="0" xfId="208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08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08" applyNumberFormat="1" applyFont="1" applyFill="1" applyBorder="1" applyAlignment="1">
      <alignment horizontal="left" vertical="center"/>
      <protection/>
    </xf>
    <xf numFmtId="164" fontId="9" fillId="0" borderId="0" xfId="208" applyNumberFormat="1" applyFont="1" applyFill="1" applyAlignment="1">
      <alignment vertical="center"/>
      <protection/>
    </xf>
    <xf numFmtId="164" fontId="9" fillId="0" borderId="0" xfId="208" applyNumberFormat="1" applyFont="1" applyFill="1" applyBorder="1" applyAlignment="1">
      <alignment vertical="center"/>
      <protection/>
    </xf>
    <xf numFmtId="3" fontId="64" fillId="0" borderId="58" xfId="207" applyNumberFormat="1" applyFont="1" applyFill="1" applyBorder="1" applyAlignment="1">
      <alignment horizontal="right" vertical="center"/>
      <protection/>
    </xf>
    <xf numFmtId="164" fontId="12" fillId="0" borderId="31" xfId="208" applyNumberFormat="1" applyFont="1" applyFill="1" applyBorder="1" applyAlignment="1">
      <alignment horizontal="center" vertical="center"/>
      <protection/>
    </xf>
    <xf numFmtId="164" fontId="12" fillId="0" borderId="32" xfId="208" applyNumberFormat="1" applyFont="1" applyFill="1" applyBorder="1" applyAlignment="1">
      <alignment horizontal="center" vertical="center" wrapText="1"/>
      <protection/>
    </xf>
    <xf numFmtId="164" fontId="12" fillId="0" borderId="32" xfId="208" applyNumberFormat="1" applyFont="1" applyFill="1" applyBorder="1" applyAlignment="1">
      <alignment horizontal="center" vertical="center"/>
      <protection/>
    </xf>
    <xf numFmtId="164" fontId="12" fillId="0" borderId="59" xfId="208" applyNumberFormat="1" applyFont="1" applyFill="1" applyBorder="1" applyAlignment="1">
      <alignment horizontal="center" vertical="center"/>
      <protection/>
    </xf>
    <xf numFmtId="164" fontId="12" fillId="0" borderId="37" xfId="208" applyNumberFormat="1" applyFont="1" applyFill="1" applyBorder="1" applyAlignment="1">
      <alignment horizontal="center" vertical="center"/>
      <protection/>
    </xf>
    <xf numFmtId="164" fontId="12" fillId="0" borderId="19" xfId="208" applyNumberFormat="1" applyFont="1" applyFill="1" applyBorder="1" applyAlignment="1">
      <alignment horizontal="center" vertical="center" wrapText="1"/>
      <protection/>
    </xf>
    <xf numFmtId="164" fontId="12" fillId="0" borderId="20" xfId="208" applyNumberFormat="1" applyFont="1" applyFill="1" applyBorder="1" applyAlignment="1">
      <alignment horizontal="right" vertical="center"/>
      <protection/>
    </xf>
    <xf numFmtId="164" fontId="12" fillId="0" borderId="60" xfId="208" applyNumberFormat="1" applyFont="1" applyFill="1" applyBorder="1" applyAlignment="1">
      <alignment horizontal="right" vertical="center"/>
      <protection/>
    </xf>
    <xf numFmtId="164" fontId="12" fillId="0" borderId="21" xfId="208" applyNumberFormat="1" applyFont="1" applyFill="1" applyBorder="1" applyAlignment="1">
      <alignment horizontal="right" vertical="center"/>
      <protection/>
    </xf>
    <xf numFmtId="164" fontId="9" fillId="0" borderId="61" xfId="208" applyNumberFormat="1" applyFont="1" applyFill="1" applyBorder="1" applyAlignment="1">
      <alignment vertical="center" wrapText="1"/>
      <protection/>
    </xf>
    <xf numFmtId="164" fontId="9" fillId="0" borderId="62" xfId="208" applyNumberFormat="1" applyFont="1" applyFill="1" applyBorder="1" applyAlignment="1">
      <alignment vertical="center" wrapText="1"/>
      <protection/>
    </xf>
    <xf numFmtId="164" fontId="9" fillId="0" borderId="63" xfId="208" applyNumberFormat="1" applyFont="1" applyFill="1" applyBorder="1" applyAlignment="1">
      <alignment vertical="center" wrapText="1"/>
      <protection/>
    </xf>
    <xf numFmtId="164" fontId="9" fillId="0" borderId="22" xfId="208" applyNumberFormat="1" applyFont="1" applyFill="1" applyBorder="1" applyAlignment="1">
      <alignment horizontal="left" vertical="center" wrapText="1"/>
      <protection/>
    </xf>
    <xf numFmtId="164" fontId="9" fillId="0" borderId="23" xfId="208" applyNumberFormat="1" applyFont="1" applyFill="1" applyBorder="1" applyAlignment="1">
      <alignment horizontal="right" vertical="center"/>
      <protection/>
    </xf>
    <xf numFmtId="164" fontId="9" fillId="0" borderId="64" xfId="208" applyNumberFormat="1" applyFont="1" applyFill="1" applyBorder="1" applyAlignment="1">
      <alignment horizontal="right" vertical="center"/>
      <protection/>
    </xf>
    <xf numFmtId="164" fontId="9" fillId="0" borderId="24" xfId="208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5" xfId="208" applyNumberFormat="1" applyFont="1" applyFill="1" applyBorder="1" applyAlignment="1">
      <alignment horizontal="left" vertical="center" wrapText="1"/>
      <protection/>
    </xf>
    <xf numFmtId="164" fontId="9" fillId="0" borderId="26" xfId="208" applyNumberFormat="1" applyFont="1" applyFill="1" applyBorder="1" applyAlignment="1">
      <alignment horizontal="right" vertical="center"/>
      <protection/>
    </xf>
    <xf numFmtId="164" fontId="9" fillId="0" borderId="65" xfId="208" applyNumberFormat="1" applyFont="1" applyFill="1" applyBorder="1" applyAlignment="1">
      <alignment horizontal="right" vertical="center"/>
      <protection/>
    </xf>
    <xf numFmtId="164" fontId="9" fillId="0" borderId="27" xfId="208" applyNumberFormat="1" applyFont="1" applyFill="1" applyBorder="1" applyAlignment="1">
      <alignment horizontal="right" vertical="center"/>
      <protection/>
    </xf>
    <xf numFmtId="164" fontId="9" fillId="0" borderId="40" xfId="208" applyNumberFormat="1" applyFont="1" applyFill="1" applyBorder="1" applyAlignment="1">
      <alignment horizontal="left" vertical="center" wrapText="1"/>
      <protection/>
    </xf>
    <xf numFmtId="164" fontId="9" fillId="0" borderId="36" xfId="208" applyNumberFormat="1" applyFont="1" applyFill="1" applyBorder="1" applyAlignment="1">
      <alignment horizontal="right" vertical="center"/>
      <protection/>
    </xf>
    <xf numFmtId="164" fontId="9" fillId="0" borderId="66" xfId="208" applyNumberFormat="1" applyFont="1" applyFill="1" applyBorder="1" applyAlignment="1">
      <alignment horizontal="right" vertical="center"/>
      <protection/>
    </xf>
    <xf numFmtId="164" fontId="9" fillId="0" borderId="67" xfId="208" applyNumberFormat="1" applyFont="1" applyFill="1" applyBorder="1" applyAlignment="1">
      <alignment horizontal="left" vertical="center" wrapText="1"/>
      <protection/>
    </xf>
    <xf numFmtId="164" fontId="9" fillId="0" borderId="67" xfId="208" applyNumberFormat="1" applyFont="1" applyFill="1" applyBorder="1" applyAlignment="1">
      <alignment horizontal="right" vertical="center"/>
      <protection/>
    </xf>
    <xf numFmtId="164" fontId="12" fillId="0" borderId="61" xfId="208" applyNumberFormat="1" applyFont="1" applyFill="1" applyBorder="1" applyAlignment="1">
      <alignment horizontal="center" vertical="center" wrapText="1"/>
      <protection/>
    </xf>
    <xf numFmtId="164" fontId="12" fillId="0" borderId="20" xfId="208" applyNumberFormat="1" applyFont="1" applyFill="1" applyBorder="1" applyAlignment="1">
      <alignment vertical="center" wrapText="1"/>
      <protection/>
    </xf>
    <xf numFmtId="164" fontId="9" fillId="0" borderId="26" xfId="208" applyNumberFormat="1" applyFont="1" applyFill="1" applyBorder="1" applyAlignment="1">
      <alignment horizontal="right" vertical="center" wrapText="1"/>
      <protection/>
    </xf>
    <xf numFmtId="164" fontId="9" fillId="0" borderId="65" xfId="208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6" xfId="208" applyNumberFormat="1" applyFont="1" applyFill="1" applyBorder="1" applyAlignment="1">
      <alignment horizontal="right" vertical="center" wrapText="1"/>
      <protection/>
    </xf>
    <xf numFmtId="164" fontId="9" fillId="0" borderId="66" xfId="208" applyNumberFormat="1" applyFont="1" applyFill="1" applyBorder="1" applyAlignment="1">
      <alignment horizontal="right" vertical="center" wrapText="1"/>
      <protection/>
    </xf>
    <xf numFmtId="164" fontId="65" fillId="0" borderId="20" xfId="208" applyNumberFormat="1" applyFont="1" applyFill="1" applyBorder="1" applyAlignment="1">
      <alignment horizontal="right" vertical="center" wrapText="1"/>
      <protection/>
    </xf>
    <xf numFmtId="164" fontId="65" fillId="0" borderId="60" xfId="208" applyNumberFormat="1" applyFont="1" applyFill="1" applyBorder="1" applyAlignment="1">
      <alignment horizontal="right" vertical="center" wrapText="1"/>
      <protection/>
    </xf>
    <xf numFmtId="164" fontId="65" fillId="0" borderId="21" xfId="208" applyNumberFormat="1" applyFont="1" applyFill="1" applyBorder="1" applyAlignment="1">
      <alignment horizontal="right" vertical="center"/>
      <protection/>
    </xf>
    <xf numFmtId="164" fontId="46" fillId="0" borderId="0" xfId="208" applyNumberFormat="1" applyFont="1" applyFill="1" applyBorder="1" applyAlignment="1">
      <alignment horizontal="left" vertical="center" wrapText="1"/>
      <protection/>
    </xf>
    <xf numFmtId="164" fontId="46" fillId="0" borderId="0" xfId="208" applyNumberFormat="1" applyFont="1" applyFill="1" applyBorder="1" applyAlignment="1">
      <alignment horizontal="right" vertical="center" wrapText="1"/>
      <protection/>
    </xf>
    <xf numFmtId="164" fontId="46" fillId="0" borderId="0" xfId="208" applyNumberFormat="1" applyFont="1" applyAlignment="1">
      <alignment vertical="center"/>
      <protection/>
    </xf>
    <xf numFmtId="164" fontId="34" fillId="0" borderId="0" xfId="208" applyNumberFormat="1" applyFont="1" applyBorder="1" applyAlignment="1">
      <alignment vertical="center"/>
      <protection/>
    </xf>
    <xf numFmtId="3" fontId="64" fillId="0" borderId="0" xfId="207" applyNumberFormat="1" applyFont="1" applyFill="1" applyBorder="1" applyAlignment="1">
      <alignment horizontal="right" vertical="center"/>
      <protection/>
    </xf>
    <xf numFmtId="164" fontId="12" fillId="0" borderId="0" xfId="208" applyNumberFormat="1" applyFont="1" applyFill="1" applyBorder="1" applyAlignment="1">
      <alignment horizontal="center" vertical="center"/>
      <protection/>
    </xf>
    <xf numFmtId="164" fontId="12" fillId="0" borderId="0" xfId="208" applyNumberFormat="1" applyFont="1" applyFill="1" applyBorder="1" applyAlignment="1">
      <alignment horizontal="center" vertical="center" wrapText="1"/>
      <protection/>
    </xf>
    <xf numFmtId="164" fontId="12" fillId="0" borderId="0" xfId="208" applyNumberFormat="1" applyFont="1" applyFill="1" applyBorder="1" applyAlignment="1">
      <alignment horizontal="right" vertical="center"/>
      <protection/>
    </xf>
    <xf numFmtId="164" fontId="9" fillId="0" borderId="0" xfId="208" applyNumberFormat="1" applyFont="1" applyFill="1" applyBorder="1" applyAlignment="1">
      <alignment vertical="center" wrapText="1"/>
      <protection/>
    </xf>
    <xf numFmtId="164" fontId="9" fillId="0" borderId="0" xfId="208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4" fontId="12" fillId="0" borderId="0" xfId="208" applyNumberFormat="1" applyFont="1" applyFill="1" applyBorder="1" applyAlignment="1">
      <alignment vertical="center" wrapText="1"/>
      <protection/>
    </xf>
    <xf numFmtId="0" fontId="6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4" fontId="9" fillId="0" borderId="0" xfId="208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164" fontId="65" fillId="0" borderId="0" xfId="208" applyNumberFormat="1" applyFont="1" applyFill="1" applyBorder="1" applyAlignment="1">
      <alignment horizontal="left" vertical="center" wrapText="1" indent="1"/>
      <protection/>
    </xf>
    <xf numFmtId="164" fontId="65" fillId="0" borderId="0" xfId="208" applyNumberFormat="1" applyFont="1" applyFill="1" applyBorder="1" applyAlignment="1">
      <alignment horizontal="right" vertical="center" wrapText="1"/>
      <protection/>
    </xf>
    <xf numFmtId="164" fontId="65" fillId="0" borderId="0" xfId="208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/>
    </xf>
    <xf numFmtId="164" fontId="46" fillId="0" borderId="0" xfId="210" applyNumberFormat="1" applyFont="1" applyFill="1" applyBorder="1" applyAlignment="1" applyProtection="1">
      <alignment horizontal="center" vertical="center"/>
      <protection/>
    </xf>
    <xf numFmtId="164" fontId="55" fillId="0" borderId="0" xfId="210" applyNumberFormat="1" applyFont="1" applyFill="1" applyBorder="1" applyAlignment="1" applyProtection="1">
      <alignment vertical="center"/>
      <protection/>
    </xf>
    <xf numFmtId="164" fontId="55" fillId="0" borderId="0" xfId="210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>
      <alignment horizontal="center" vertical="center"/>
    </xf>
    <xf numFmtId="164" fontId="55" fillId="0" borderId="0" xfId="206" applyNumberFormat="1" applyFont="1" applyBorder="1" applyAlignment="1">
      <alignment horizontal="center" vertical="center"/>
      <protection/>
    </xf>
    <xf numFmtId="164" fontId="55" fillId="0" borderId="0" xfId="210" applyNumberFormat="1" applyFont="1" applyFill="1" applyBorder="1" applyAlignment="1" applyProtection="1">
      <alignment horizontal="left" vertical="center" indent="1"/>
      <protection/>
    </xf>
    <xf numFmtId="164" fontId="55" fillId="0" borderId="0" xfId="210" applyNumberFormat="1" applyFont="1" applyFill="1" applyBorder="1" applyAlignment="1" applyProtection="1">
      <alignment horizontal="center" vertical="center" wrapText="1"/>
      <protection/>
    </xf>
    <xf numFmtId="164" fontId="12" fillId="0" borderId="19" xfId="210" applyNumberFormat="1" applyFont="1" applyFill="1" applyBorder="1" applyAlignment="1" applyProtection="1">
      <alignment horizontal="center" vertical="center" wrapText="1"/>
      <protection/>
    </xf>
    <xf numFmtId="164" fontId="12" fillId="0" borderId="20" xfId="210" applyNumberFormat="1" applyFont="1" applyFill="1" applyBorder="1" applyAlignment="1" applyProtection="1">
      <alignment horizontal="center" vertical="center" wrapText="1"/>
      <protection/>
    </xf>
    <xf numFmtId="164" fontId="12" fillId="0" borderId="20" xfId="206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5" xfId="210" applyNumberFormat="1" applyFont="1" applyFill="1" applyBorder="1" applyAlignment="1" applyProtection="1">
      <alignment horizontal="center" vertical="center" wrapText="1"/>
      <protection/>
    </xf>
    <xf numFmtId="164" fontId="9" fillId="0" borderId="26" xfId="210" applyNumberFormat="1" applyFont="1" applyFill="1" applyBorder="1" applyAlignment="1" applyProtection="1">
      <alignment vertical="center" wrapText="1"/>
      <protection/>
    </xf>
    <xf numFmtId="49" fontId="9" fillId="0" borderId="26" xfId="210" applyNumberFormat="1" applyFont="1" applyFill="1" applyBorder="1" applyAlignment="1" applyProtection="1">
      <alignment horizontal="left" vertical="center" wrapText="1" indent="2"/>
      <protection/>
    </xf>
    <xf numFmtId="164" fontId="9" fillId="0" borderId="40" xfId="210" applyNumberFormat="1" applyFont="1" applyFill="1" applyBorder="1" applyAlignment="1" applyProtection="1">
      <alignment horizontal="center" vertical="center" wrapText="1"/>
      <protection/>
    </xf>
    <xf numFmtId="164" fontId="9" fillId="0" borderId="36" xfId="210" applyNumberFormat="1" applyFont="1" applyFill="1" applyBorder="1" applyAlignment="1" applyProtection="1">
      <alignment vertical="center" wrapText="1"/>
      <protection/>
    </xf>
    <xf numFmtId="49" fontId="9" fillId="0" borderId="36" xfId="210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0" applyNumberFormat="1" applyFont="1" applyFill="1" applyBorder="1" applyAlignment="1" applyProtection="1">
      <alignment horizontal="center" vertical="center"/>
      <protection/>
    </xf>
    <xf numFmtId="164" fontId="12" fillId="0" borderId="20" xfId="210" applyNumberFormat="1" applyFont="1" applyFill="1" applyBorder="1" applyAlignment="1" applyProtection="1">
      <alignment vertical="center"/>
      <protection/>
    </xf>
    <xf numFmtId="49" fontId="12" fillId="43" borderId="20" xfId="210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0" applyNumberFormat="1" applyFont="1" applyFill="1" applyBorder="1" applyAlignment="1" applyProtection="1">
      <alignment horizontal="center" vertical="center" wrapText="1"/>
      <protection/>
    </xf>
    <xf numFmtId="164" fontId="10" fillId="0" borderId="0" xfId="206" applyNumberFormat="1" applyFont="1" applyBorder="1" applyAlignment="1">
      <alignment vertical="center"/>
      <protection/>
    </xf>
    <xf numFmtId="164" fontId="10" fillId="0" borderId="0" xfId="206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6" applyNumberFormat="1" applyFont="1" applyBorder="1" applyAlignment="1">
      <alignment vertical="center" wrapText="1"/>
      <protection/>
    </xf>
    <xf numFmtId="164" fontId="10" fillId="0" borderId="0" xfId="210" applyNumberFormat="1" applyFont="1" applyFill="1" applyBorder="1" applyAlignment="1" applyProtection="1">
      <alignment vertical="center" wrapText="1"/>
      <protection/>
    </xf>
    <xf numFmtId="164" fontId="10" fillId="0" borderId="0" xfId="206" applyNumberFormat="1" applyFont="1" applyBorder="1" applyAlignment="1">
      <alignment horizontal="center" vertical="center" wrapText="1"/>
      <protection/>
    </xf>
    <xf numFmtId="164" fontId="46" fillId="0" borderId="0" xfId="210" applyNumberFormat="1" applyFont="1" applyFill="1" applyBorder="1" applyAlignment="1" applyProtection="1">
      <alignment horizontal="center" vertical="center" wrapText="1"/>
      <protection/>
    </xf>
    <xf numFmtId="164" fontId="55" fillId="0" borderId="0" xfId="206" applyNumberFormat="1" applyFont="1" applyBorder="1" applyAlignment="1">
      <alignment vertical="center" wrapText="1"/>
      <protection/>
    </xf>
    <xf numFmtId="164" fontId="55" fillId="0" borderId="0" xfId="210" applyNumberFormat="1" applyFont="1" applyFill="1" applyBorder="1" applyAlignment="1" applyProtection="1">
      <alignment vertical="center" wrapText="1"/>
      <protection/>
    </xf>
    <xf numFmtId="164" fontId="55" fillId="0" borderId="0" xfId="206" applyNumberFormat="1" applyFont="1" applyBorder="1" applyAlignment="1">
      <alignment horizontal="center" vertical="center" wrapText="1"/>
      <protection/>
    </xf>
    <xf numFmtId="164" fontId="55" fillId="0" borderId="0" xfId="206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60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4" xfId="21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8" fillId="0" borderId="45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vertical="center" wrapText="1"/>
    </xf>
    <xf numFmtId="164" fontId="58" fillId="0" borderId="45" xfId="0" applyNumberFormat="1" applyFont="1" applyFill="1" applyBorder="1" applyAlignment="1" applyProtection="1">
      <alignment horizontal="right" vertical="center" wrapText="1"/>
      <protection/>
    </xf>
    <xf numFmtId="0" fontId="58" fillId="0" borderId="46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>
      <alignment vertical="center" wrapText="1"/>
    </xf>
    <xf numFmtId="164" fontId="58" fillId="0" borderId="46" xfId="0" applyNumberFormat="1" applyFont="1" applyFill="1" applyBorder="1" applyAlignment="1" applyProtection="1">
      <alignment horizontal="right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57" fillId="0" borderId="46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>
      <alignment horizontal="left" vertical="center" wrapText="1"/>
    </xf>
    <xf numFmtId="164" fontId="57" fillId="0" borderId="46" xfId="0" applyNumberFormat="1" applyFont="1" applyFill="1" applyBorder="1" applyAlignment="1" applyProtection="1">
      <alignment horizontal="right" vertical="center" wrapText="1"/>
      <protection/>
    </xf>
    <xf numFmtId="0" fontId="12" fillId="0" borderId="46" xfId="0" applyFont="1" applyFill="1" applyBorder="1" applyAlignment="1">
      <alignment vertical="center" wrapText="1"/>
    </xf>
    <xf numFmtId="0" fontId="57" fillId="0" borderId="46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164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Fill="1" applyAlignment="1">
      <alignment vertical="center" wrapText="1"/>
    </xf>
    <xf numFmtId="0" fontId="10" fillId="0" borderId="46" xfId="0" applyFont="1" applyBorder="1" applyAlignment="1">
      <alignment horizontal="left" vertical="center" indent="2"/>
    </xf>
    <xf numFmtId="0" fontId="10" fillId="0" borderId="46" xfId="0" applyFont="1" applyBorder="1" applyAlignment="1">
      <alignment horizontal="center" vertical="center"/>
    </xf>
    <xf numFmtId="164" fontId="11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Alignment="1">
      <alignment vertical="center" wrapText="1"/>
    </xf>
    <xf numFmtId="0" fontId="9" fillId="0" borderId="46" xfId="0" applyFont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164" fontId="7" fillId="0" borderId="46" xfId="0" applyNumberFormat="1" applyFont="1" applyFill="1" applyBorder="1" applyAlignment="1" applyProtection="1">
      <alignment horizontal="right" vertical="center" wrapText="1"/>
      <protection/>
    </xf>
    <xf numFmtId="0" fontId="7" fillId="0" borderId="46" xfId="213" applyFont="1" applyFill="1" applyBorder="1" applyAlignment="1" applyProtection="1">
      <alignment horizontal="left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57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213" applyFont="1" applyFill="1" applyBorder="1" applyAlignment="1" applyProtection="1">
      <alignment horizontal="left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44" xfId="0" applyFont="1" applyFill="1" applyBorder="1" applyAlignment="1" applyProtection="1">
      <alignment horizontal="center" vertical="center" wrapText="1"/>
      <protection/>
    </xf>
    <xf numFmtId="0" fontId="7" fillId="0" borderId="44" xfId="213" applyFont="1" applyFill="1" applyBorder="1" applyAlignment="1" applyProtection="1">
      <alignment horizontal="left" vertical="center" wrapText="1"/>
      <protection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6" xfId="213" applyFont="1" applyFill="1" applyBorder="1" applyAlignment="1" applyProtection="1">
      <alignment horizontal="left" vertical="center" wrapText="1"/>
      <protection/>
    </xf>
    <xf numFmtId="0" fontId="0" fillId="0" borderId="68" xfId="213" applyFont="1" applyFill="1" applyBorder="1" applyAlignment="1" applyProtection="1">
      <alignment horizontal="center" vertical="center" wrapText="1"/>
      <protection/>
    </xf>
    <xf numFmtId="164" fontId="0" fillId="0" borderId="46" xfId="213" applyNumberFormat="1" applyFont="1" applyFill="1" applyBorder="1" applyAlignment="1" applyProtection="1">
      <alignment horizontal="right" vertical="center" wrapText="1"/>
      <protection locked="0"/>
    </xf>
    <xf numFmtId="0" fontId="0" fillId="0" borderId="68" xfId="213" applyFont="1" applyFill="1" applyBorder="1" applyAlignment="1" applyProtection="1">
      <alignment horizontal="center" vertical="center" wrapText="1"/>
      <protection/>
    </xf>
    <xf numFmtId="0" fontId="7" fillId="0" borderId="68" xfId="213" applyFont="1" applyFill="1" applyBorder="1" applyAlignment="1" applyProtection="1">
      <alignment horizontal="center" vertical="center" wrapText="1"/>
      <protection/>
    </xf>
    <xf numFmtId="164" fontId="7" fillId="0" borderId="46" xfId="213" applyNumberFormat="1" applyFont="1" applyFill="1" applyBorder="1" applyAlignment="1" applyProtection="1">
      <alignment horizontal="right" vertical="center" wrapText="1"/>
      <protection/>
    </xf>
    <xf numFmtId="0" fontId="7" fillId="0" borderId="67" xfId="213" applyFont="1" applyFill="1" applyBorder="1" applyAlignment="1" applyProtection="1">
      <alignment horizontal="center" vertical="center" wrapText="1"/>
      <protection/>
    </xf>
    <xf numFmtId="164" fontId="7" fillId="0" borderId="44" xfId="213" applyNumberFormat="1" applyFont="1" applyFill="1" applyBorder="1" applyAlignment="1" applyProtection="1">
      <alignment horizontal="right" vertical="center" wrapText="1"/>
      <protection/>
    </xf>
    <xf numFmtId="0" fontId="7" fillId="0" borderId="44" xfId="213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3" applyFont="1" applyFill="1" applyBorder="1" applyAlignment="1" applyProtection="1">
      <alignment horizontal="left" vertical="center" wrapText="1"/>
      <protection/>
    </xf>
    <xf numFmtId="0" fontId="7" fillId="0" borderId="0" xfId="213" applyFont="1" applyFill="1" applyBorder="1" applyAlignment="1" applyProtection="1">
      <alignment horizontal="center" vertical="center" wrapText="1"/>
      <protection/>
    </xf>
    <xf numFmtId="164" fontId="7" fillId="0" borderId="0" xfId="213" applyNumberFormat="1" applyFont="1" applyFill="1" applyBorder="1" applyAlignment="1" applyProtection="1">
      <alignment horizontal="right" vertical="center" wrapText="1" indent="1"/>
      <protection/>
    </xf>
    <xf numFmtId="164" fontId="57" fillId="0" borderId="58" xfId="213" applyNumberFormat="1" applyFont="1" applyFill="1" applyBorder="1" applyAlignment="1" applyProtection="1">
      <alignment vertical="center"/>
      <protection/>
    </xf>
    <xf numFmtId="0" fontId="7" fillId="0" borderId="43" xfId="213" applyFont="1" applyFill="1" applyBorder="1" applyAlignment="1" applyProtection="1">
      <alignment horizontal="center" vertical="center" wrapText="1"/>
      <protection/>
    </xf>
    <xf numFmtId="0" fontId="18" fillId="0" borderId="44" xfId="213" applyFont="1" applyFill="1" applyBorder="1" applyAlignment="1" applyProtection="1">
      <alignment horizontal="center" vertical="center" wrapText="1"/>
      <protection/>
    </xf>
    <xf numFmtId="49" fontId="0" fillId="0" borderId="50" xfId="213" applyNumberFormat="1" applyFont="1" applyFill="1" applyBorder="1" applyAlignment="1" applyProtection="1">
      <alignment horizontal="center" vertical="center" wrapText="1"/>
      <protection/>
    </xf>
    <xf numFmtId="0" fontId="0" fillId="0" borderId="50" xfId="213" applyFont="1" applyFill="1" applyBorder="1" applyAlignment="1" applyProtection="1">
      <alignment horizontal="left" vertical="center" wrapText="1" indent="1"/>
      <protection/>
    </xf>
    <xf numFmtId="0" fontId="0" fillId="0" borderId="50" xfId="213" applyFont="1" applyFill="1" applyBorder="1" applyAlignment="1" applyProtection="1">
      <alignment horizontal="center" vertical="center" wrapText="1"/>
      <protection/>
    </xf>
    <xf numFmtId="164" fontId="0" fillId="0" borderId="50" xfId="213" applyNumberFormat="1" applyFont="1" applyFill="1" applyBorder="1" applyAlignment="1" applyProtection="1">
      <alignment vertical="center" wrapText="1"/>
      <protection locked="0"/>
    </xf>
    <xf numFmtId="49" fontId="0" fillId="0" borderId="46" xfId="213" applyNumberFormat="1" applyFont="1" applyFill="1" applyBorder="1" applyAlignment="1" applyProtection="1">
      <alignment horizontal="center" vertical="center" wrapText="1"/>
      <protection/>
    </xf>
    <xf numFmtId="0" fontId="0" fillId="0" borderId="46" xfId="213" applyFont="1" applyFill="1" applyBorder="1" applyAlignment="1" applyProtection="1">
      <alignment horizontal="left" vertical="center" wrapText="1" indent="1"/>
      <protection/>
    </xf>
    <xf numFmtId="0" fontId="0" fillId="0" borderId="46" xfId="213" applyFont="1" applyFill="1" applyBorder="1" applyAlignment="1" applyProtection="1">
      <alignment horizontal="center" vertical="center" wrapText="1"/>
      <protection/>
    </xf>
    <xf numFmtId="164" fontId="0" fillId="0" borderId="46" xfId="213" applyNumberFormat="1" applyFont="1" applyFill="1" applyBorder="1" applyAlignment="1" applyProtection="1">
      <alignment vertical="center" wrapText="1"/>
      <protection locked="0"/>
    </xf>
    <xf numFmtId="49" fontId="7" fillId="0" borderId="46" xfId="213" applyNumberFormat="1" applyFont="1" applyFill="1" applyBorder="1" applyAlignment="1" applyProtection="1">
      <alignment horizontal="center" vertical="center" wrapText="1"/>
      <protection/>
    </xf>
    <xf numFmtId="0" fontId="7" fillId="0" borderId="46" xfId="213" applyFont="1" applyFill="1" applyBorder="1" applyAlignment="1" applyProtection="1">
      <alignment vertical="center" wrapText="1"/>
      <protection/>
    </xf>
    <xf numFmtId="0" fontId="7" fillId="0" borderId="46" xfId="213" applyFont="1" applyFill="1" applyBorder="1" applyAlignment="1" applyProtection="1">
      <alignment horizontal="center" vertical="center" wrapText="1"/>
      <protection/>
    </xf>
    <xf numFmtId="164" fontId="7" fillId="0" borderId="46" xfId="213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7" fillId="0" borderId="53" xfId="213" applyNumberFormat="1" applyFont="1" applyFill="1" applyBorder="1" applyAlignment="1" applyProtection="1">
      <alignment horizontal="center" vertical="center" wrapText="1"/>
      <protection/>
    </xf>
    <xf numFmtId="0" fontId="7" fillId="0" borderId="53" xfId="213" applyFont="1" applyFill="1" applyBorder="1" applyAlignment="1" applyProtection="1">
      <alignment horizontal="left" vertical="center" wrapText="1" indent="1"/>
      <protection/>
    </xf>
    <xf numFmtId="0" fontId="7" fillId="0" borderId="53" xfId="213" applyFont="1" applyFill="1" applyBorder="1" applyAlignment="1" applyProtection="1">
      <alignment horizontal="center" vertical="center" wrapText="1"/>
      <protection/>
    </xf>
    <xf numFmtId="164" fontId="7" fillId="0" borderId="53" xfId="213" applyNumberFormat="1" applyFont="1" applyFill="1" applyBorder="1" applyAlignment="1" applyProtection="1">
      <alignment vertical="center" wrapText="1"/>
      <protection locked="0"/>
    </xf>
    <xf numFmtId="49" fontId="7" fillId="0" borderId="44" xfId="213" applyNumberFormat="1" applyFont="1" applyFill="1" applyBorder="1" applyAlignment="1" applyProtection="1">
      <alignment horizontal="center" vertical="center" wrapText="1"/>
      <protection/>
    </xf>
    <xf numFmtId="0" fontId="7" fillId="0" borderId="44" xfId="213" applyFont="1" applyFill="1" applyBorder="1" applyAlignment="1" applyProtection="1">
      <alignment horizontal="left" vertical="center" wrapText="1" indent="1"/>
      <protection/>
    </xf>
    <xf numFmtId="164" fontId="7" fillId="0" borderId="44" xfId="213" applyNumberFormat="1" applyFont="1" applyFill="1" applyBorder="1" applyAlignment="1" applyProtection="1">
      <alignment vertical="center" wrapText="1"/>
      <protection/>
    </xf>
    <xf numFmtId="0" fontId="0" fillId="0" borderId="50" xfId="213" applyFont="1" applyFill="1" applyBorder="1" applyAlignment="1" applyProtection="1">
      <alignment horizontal="center" vertical="center" wrapText="1"/>
      <protection/>
    </xf>
    <xf numFmtId="0" fontId="7" fillId="0" borderId="46" xfId="213" applyFont="1" applyFill="1" applyBorder="1" applyAlignment="1" applyProtection="1">
      <alignment horizontal="left" vertical="center" wrapText="1" indent="1"/>
      <protection/>
    </xf>
    <xf numFmtId="0" fontId="7" fillId="0" borderId="69" xfId="213" applyFont="1" applyFill="1" applyBorder="1" applyAlignment="1" applyProtection="1">
      <alignment horizontal="center" vertical="center" wrapText="1"/>
      <protection/>
    </xf>
    <xf numFmtId="164" fontId="7" fillId="0" borderId="46" xfId="213" applyNumberFormat="1" applyFont="1" applyFill="1" applyBorder="1" applyAlignment="1" applyProtection="1">
      <alignment vertical="center" wrapText="1"/>
      <protection/>
    </xf>
    <xf numFmtId="0" fontId="7" fillId="0" borderId="52" xfId="213" applyFont="1" applyFill="1" applyBorder="1" applyAlignment="1" applyProtection="1">
      <alignment horizontal="center" vertical="center" wrapText="1"/>
      <protection/>
    </xf>
    <xf numFmtId="0" fontId="7" fillId="0" borderId="52" xfId="213" applyFont="1" applyFill="1" applyBorder="1" applyAlignment="1" applyProtection="1">
      <alignment horizontal="left" vertical="center" wrapText="1" indent="1"/>
      <protection/>
    </xf>
    <xf numFmtId="164" fontId="7" fillId="0" borderId="52" xfId="213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3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5" applyFill="1" applyProtection="1">
      <alignment/>
      <protection locked="0"/>
    </xf>
    <xf numFmtId="0" fontId="2" fillId="0" borderId="0" xfId="215" applyFill="1" applyProtection="1">
      <alignment/>
      <protection/>
    </xf>
    <xf numFmtId="0" fontId="67" fillId="0" borderId="0" xfId="215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5" applyFont="1" applyFill="1" applyBorder="1" applyAlignment="1" applyProtection="1">
      <alignment horizontal="center" vertical="center" wrapText="1"/>
      <protection/>
    </xf>
    <xf numFmtId="0" fontId="62" fillId="0" borderId="20" xfId="215" applyFont="1" applyFill="1" applyBorder="1" applyAlignment="1" applyProtection="1">
      <alignment horizontal="center" vertical="center"/>
      <protection/>
    </xf>
    <xf numFmtId="0" fontId="62" fillId="0" borderId="21" xfId="215" applyFont="1" applyFill="1" applyBorder="1" applyAlignment="1" applyProtection="1">
      <alignment horizontal="center" vertical="center"/>
      <protection/>
    </xf>
    <xf numFmtId="0" fontId="8" fillId="0" borderId="33" xfId="215" applyFont="1" applyFill="1" applyBorder="1" applyAlignment="1" applyProtection="1">
      <alignment horizontal="left" vertical="center" indent="1"/>
      <protection/>
    </xf>
    <xf numFmtId="0" fontId="2" fillId="0" borderId="0" xfId="215" applyFill="1" applyAlignment="1" applyProtection="1">
      <alignment vertical="center"/>
      <protection/>
    </xf>
    <xf numFmtId="0" fontId="8" fillId="0" borderId="31" xfId="215" applyFont="1" applyFill="1" applyBorder="1" applyAlignment="1" applyProtection="1">
      <alignment horizontal="left" vertical="center" indent="1"/>
      <protection/>
    </xf>
    <xf numFmtId="0" fontId="8" fillId="0" borderId="32" xfId="215" applyFont="1" applyFill="1" applyBorder="1" applyAlignment="1" applyProtection="1">
      <alignment horizontal="left" vertical="center" indent="1"/>
      <protection/>
    </xf>
    <xf numFmtId="164" fontId="8" fillId="0" borderId="32" xfId="215" applyNumberFormat="1" applyFont="1" applyFill="1" applyBorder="1" applyAlignment="1" applyProtection="1">
      <alignment vertical="center"/>
      <protection locked="0"/>
    </xf>
    <xf numFmtId="164" fontId="8" fillId="0" borderId="34" xfId="215" applyNumberFormat="1" applyFont="1" applyFill="1" applyBorder="1" applyAlignment="1" applyProtection="1">
      <alignment vertical="center"/>
      <protection/>
    </xf>
    <xf numFmtId="0" fontId="2" fillId="0" borderId="0" xfId="215" applyFill="1" applyAlignment="1" applyProtection="1">
      <alignment vertical="center"/>
      <protection locked="0"/>
    </xf>
    <xf numFmtId="0" fontId="8" fillId="0" borderId="25" xfId="215" applyFont="1" applyFill="1" applyBorder="1" applyAlignment="1" applyProtection="1">
      <alignment horizontal="left" vertical="center" indent="1"/>
      <protection/>
    </xf>
    <xf numFmtId="0" fontId="8" fillId="0" borderId="26" xfId="215" applyFont="1" applyFill="1" applyBorder="1" applyAlignment="1" applyProtection="1">
      <alignment horizontal="left" vertical="center" wrapText="1" indent="1"/>
      <protection/>
    </xf>
    <xf numFmtId="164" fontId="8" fillId="0" borderId="26" xfId="215" applyNumberFormat="1" applyFont="1" applyFill="1" applyBorder="1" applyAlignment="1" applyProtection="1">
      <alignment vertical="center"/>
      <protection locked="0"/>
    </xf>
    <xf numFmtId="164" fontId="8" fillId="0" borderId="27" xfId="215" applyNumberFormat="1" applyFont="1" applyFill="1" applyBorder="1" applyAlignment="1" applyProtection="1">
      <alignment vertical="center"/>
      <protection/>
    </xf>
    <xf numFmtId="0" fontId="8" fillId="0" borderId="26" xfId="215" applyFont="1" applyFill="1" applyBorder="1" applyAlignment="1" applyProtection="1">
      <alignment horizontal="left" vertical="center" indent="1"/>
      <protection/>
    </xf>
    <xf numFmtId="0" fontId="8" fillId="0" borderId="28" xfId="215" applyFont="1" applyFill="1" applyBorder="1" applyAlignment="1" applyProtection="1">
      <alignment horizontal="left" vertical="center" indent="1"/>
      <protection/>
    </xf>
    <xf numFmtId="0" fontId="8" fillId="0" borderId="29" xfId="215" applyFont="1" applyFill="1" applyBorder="1" applyAlignment="1" applyProtection="1">
      <alignment horizontal="left" vertical="center" wrapText="1" indent="1"/>
      <protection/>
    </xf>
    <xf numFmtId="164" fontId="8" fillId="0" borderId="29" xfId="215" applyNumberFormat="1" applyFont="1" applyFill="1" applyBorder="1" applyAlignment="1" applyProtection="1">
      <alignment vertical="center"/>
      <protection locked="0"/>
    </xf>
    <xf numFmtId="164" fontId="8" fillId="0" borderId="30" xfId="215" applyNumberFormat="1" applyFont="1" applyFill="1" applyBorder="1" applyAlignment="1" applyProtection="1">
      <alignment vertical="center"/>
      <protection/>
    </xf>
    <xf numFmtId="0" fontId="8" fillId="0" borderId="19" xfId="215" applyFont="1" applyFill="1" applyBorder="1" applyAlignment="1" applyProtection="1">
      <alignment horizontal="left" vertical="center" indent="1"/>
      <protection/>
    </xf>
    <xf numFmtId="0" fontId="62" fillId="0" borderId="20" xfId="215" applyFont="1" applyFill="1" applyBorder="1" applyAlignment="1" applyProtection="1">
      <alignment horizontal="left" vertical="center" indent="1"/>
      <protection/>
    </xf>
    <xf numFmtId="164" fontId="18" fillId="0" borderId="20" xfId="215" applyNumberFormat="1" applyFont="1" applyFill="1" applyBorder="1" applyAlignment="1" applyProtection="1">
      <alignment vertical="center"/>
      <protection/>
    </xf>
    <xf numFmtId="164" fontId="18" fillId="0" borderId="21" xfId="215" applyNumberFormat="1" applyFont="1" applyFill="1" applyBorder="1" applyAlignment="1" applyProtection="1">
      <alignment vertical="center"/>
      <protection/>
    </xf>
    <xf numFmtId="0" fontId="8" fillId="0" borderId="40" xfId="215" applyFont="1" applyFill="1" applyBorder="1" applyAlignment="1" applyProtection="1">
      <alignment horizontal="left" vertical="center" indent="1"/>
      <protection/>
    </xf>
    <xf numFmtId="0" fontId="8" fillId="0" borderId="36" xfId="215" applyFont="1" applyFill="1" applyBorder="1" applyAlignment="1" applyProtection="1">
      <alignment horizontal="left" vertical="center" indent="1"/>
      <protection/>
    </xf>
    <xf numFmtId="164" fontId="8" fillId="0" borderId="36" xfId="215" applyNumberFormat="1" applyFont="1" applyFill="1" applyBorder="1" applyAlignment="1" applyProtection="1">
      <alignment vertical="center"/>
      <protection locked="0"/>
    </xf>
    <xf numFmtId="164" fontId="8" fillId="0" borderId="41" xfId="215" applyNumberFormat="1" applyFont="1" applyFill="1" applyBorder="1" applyAlignment="1" applyProtection="1">
      <alignment vertical="center"/>
      <protection/>
    </xf>
    <xf numFmtId="0" fontId="18" fillId="0" borderId="19" xfId="215" applyFont="1" applyFill="1" applyBorder="1" applyAlignment="1" applyProtection="1">
      <alignment horizontal="left" vertical="center" indent="1"/>
      <protection/>
    </xf>
    <xf numFmtId="0" fontId="18" fillId="0" borderId="70" xfId="215" applyFont="1" applyFill="1" applyBorder="1" applyAlignment="1" applyProtection="1">
      <alignment horizontal="left" vertical="center" indent="1"/>
      <protection/>
    </xf>
    <xf numFmtId="0" fontId="62" fillId="0" borderId="57" xfId="215" applyFont="1" applyFill="1" applyBorder="1" applyAlignment="1" applyProtection="1">
      <alignment horizontal="left" vertical="center" indent="1"/>
      <protection/>
    </xf>
    <xf numFmtId="164" fontId="18" fillId="0" borderId="57" xfId="215" applyNumberFormat="1" applyFont="1" applyFill="1" applyBorder="1" applyProtection="1">
      <alignment/>
      <protection/>
    </xf>
    <xf numFmtId="164" fontId="18" fillId="0" borderId="71" xfId="215" applyNumberFormat="1" applyFont="1" applyFill="1" applyBorder="1" applyProtection="1">
      <alignment/>
      <protection/>
    </xf>
    <xf numFmtId="0" fontId="0" fillId="0" borderId="0" xfId="215" applyFont="1" applyFill="1" applyProtection="1">
      <alignment/>
      <protection/>
    </xf>
    <xf numFmtId="0" fontId="57" fillId="0" borderId="0" xfId="215" applyFont="1" applyFill="1" applyProtection="1">
      <alignment/>
      <protection locked="0"/>
    </xf>
    <xf numFmtId="0" fontId="4" fillId="0" borderId="0" xfId="215" applyFont="1" applyFill="1" applyProtection="1">
      <alignment/>
      <protection locked="0"/>
    </xf>
    <xf numFmtId="0" fontId="49" fillId="0" borderId="0" xfId="183" applyFont="1">
      <alignment/>
      <protection/>
    </xf>
    <xf numFmtId="0" fontId="46" fillId="0" borderId="0" xfId="183" applyFont="1">
      <alignment/>
      <protection/>
    </xf>
    <xf numFmtId="0" fontId="68" fillId="0" borderId="0" xfId="183" applyFont="1" applyAlignment="1">
      <alignment horizontal="center" vertical="center" wrapText="1"/>
      <protection/>
    </xf>
    <xf numFmtId="0" fontId="48" fillId="0" borderId="36" xfId="183" applyFont="1" applyBorder="1" applyAlignment="1">
      <alignment horizontal="center"/>
      <protection/>
    </xf>
    <xf numFmtId="0" fontId="48" fillId="0" borderId="41" xfId="183" applyFont="1" applyBorder="1" applyAlignment="1">
      <alignment horizontal="center"/>
      <protection/>
    </xf>
    <xf numFmtId="0" fontId="69" fillId="0" borderId="0" xfId="183" applyFont="1">
      <alignment/>
      <protection/>
    </xf>
    <xf numFmtId="0" fontId="46" fillId="0" borderId="50" xfId="183" applyFont="1" applyBorder="1" applyAlignment="1">
      <alignment horizontal="center" vertical="center" wrapText="1"/>
      <protection/>
    </xf>
    <xf numFmtId="3" fontId="46" fillId="0" borderId="72" xfId="183" applyNumberFormat="1" applyFont="1" applyBorder="1" applyAlignment="1">
      <alignment horizontal="center" vertical="center"/>
      <protection/>
    </xf>
    <xf numFmtId="3" fontId="46" fillId="0" borderId="23" xfId="183" applyNumberFormat="1" applyFont="1" applyBorder="1" applyAlignment="1">
      <alignment horizontal="center" vertical="center"/>
      <protection/>
    </xf>
    <xf numFmtId="3" fontId="46" fillId="0" borderId="24" xfId="183" applyNumberFormat="1" applyFont="1" applyBorder="1" applyAlignment="1">
      <alignment horizontal="center" vertical="center"/>
      <protection/>
    </xf>
    <xf numFmtId="0" fontId="46" fillId="0" borderId="53" xfId="183" applyFont="1" applyBorder="1" applyAlignment="1">
      <alignment horizontal="center" vertical="center" wrapText="1"/>
      <protection/>
    </xf>
    <xf numFmtId="3" fontId="46" fillId="0" borderId="73" xfId="183" applyNumberFormat="1" applyFont="1" applyBorder="1" applyAlignment="1">
      <alignment horizontal="center" vertical="center"/>
      <protection/>
    </xf>
    <xf numFmtId="3" fontId="46" fillId="0" borderId="29" xfId="183" applyNumberFormat="1" applyFont="1" applyBorder="1" applyAlignment="1">
      <alignment horizontal="center" vertical="center"/>
      <protection/>
    </xf>
    <xf numFmtId="3" fontId="46" fillId="0" borderId="30" xfId="183" applyNumberFormat="1" applyFont="1" applyBorder="1" applyAlignment="1">
      <alignment horizontal="center" vertical="center"/>
      <protection/>
    </xf>
    <xf numFmtId="0" fontId="70" fillId="0" borderId="0" xfId="183" applyFont="1" applyAlignment="1">
      <alignment horizontal="center" vertical="center" wrapText="1"/>
      <protection/>
    </xf>
    <xf numFmtId="0" fontId="70" fillId="0" borderId="0" xfId="183" applyFont="1">
      <alignment/>
      <protection/>
    </xf>
    <xf numFmtId="3" fontId="48" fillId="0" borderId="67" xfId="183" applyNumberFormat="1" applyFont="1" applyBorder="1" applyAlignment="1">
      <alignment horizontal="center" vertical="center"/>
      <protection/>
    </xf>
    <xf numFmtId="0" fontId="48" fillId="43" borderId="44" xfId="183" applyFont="1" applyFill="1" applyBorder="1" applyAlignment="1">
      <alignment horizontal="center" vertical="center"/>
      <protection/>
    </xf>
    <xf numFmtId="3" fontId="48" fillId="0" borderId="20" xfId="183" applyNumberFormat="1" applyFont="1" applyBorder="1" applyAlignment="1">
      <alignment horizontal="center" vertical="center"/>
      <protection/>
    </xf>
    <xf numFmtId="3" fontId="48" fillId="0" borderId="21" xfId="183" applyNumberFormat="1" applyFont="1" applyBorder="1" applyAlignment="1">
      <alignment horizontal="center" vertical="center"/>
      <protection/>
    </xf>
    <xf numFmtId="0" fontId="68" fillId="0" borderId="0" xfId="183" applyFont="1" applyAlignment="1">
      <alignment horizontal="center" vertical="center"/>
      <protection/>
    </xf>
    <xf numFmtId="0" fontId="49" fillId="0" borderId="0" xfId="184" applyFont="1">
      <alignment/>
      <protection/>
    </xf>
    <xf numFmtId="0" fontId="49" fillId="0" borderId="0" xfId="184" applyFont="1" applyAlignment="1">
      <alignment horizontal="center"/>
      <protection/>
    </xf>
    <xf numFmtId="0" fontId="49" fillId="0" borderId="0" xfId="184" applyFont="1" applyFill="1" applyBorder="1" applyAlignment="1">
      <alignment horizontal="right"/>
      <protection/>
    </xf>
    <xf numFmtId="0" fontId="49" fillId="0" borderId="0" xfId="184" applyFont="1" applyAlignment="1">
      <alignment vertical="center"/>
      <protection/>
    </xf>
    <xf numFmtId="0" fontId="49" fillId="0" borderId="0" xfId="184" applyFont="1" applyBorder="1" applyAlignment="1">
      <alignment horizontal="center"/>
      <protection/>
    </xf>
    <xf numFmtId="0" fontId="49" fillId="0" borderId="0" xfId="184" applyFont="1" applyBorder="1">
      <alignment/>
      <protection/>
    </xf>
    <xf numFmtId="0" fontId="54" fillId="0" borderId="0" xfId="184" applyFont="1" applyFill="1" applyBorder="1" applyAlignment="1">
      <alignment horizontal="right"/>
      <protection/>
    </xf>
    <xf numFmtId="0" fontId="68" fillId="0" borderId="19" xfId="184" applyFont="1" applyBorder="1" applyAlignment="1">
      <alignment horizontal="center" vertical="center"/>
      <protection/>
    </xf>
    <xf numFmtId="0" fontId="68" fillId="0" borderId="20" xfId="184" applyFont="1" applyBorder="1" applyAlignment="1">
      <alignment horizontal="center" vertical="center"/>
      <protection/>
    </xf>
    <xf numFmtId="0" fontId="68" fillId="0" borderId="21" xfId="184" applyFont="1" applyFill="1" applyBorder="1" applyAlignment="1">
      <alignment horizontal="center" vertical="center" wrapText="1"/>
      <protection/>
    </xf>
    <xf numFmtId="0" fontId="49" fillId="0" borderId="0" xfId="184" applyFont="1" applyAlignment="1">
      <alignment horizontal="center" vertical="center"/>
      <protection/>
    </xf>
    <xf numFmtId="0" fontId="49" fillId="0" borderId="22" xfId="184" applyFont="1" applyBorder="1" applyAlignment="1">
      <alignment horizontal="center"/>
      <protection/>
    </xf>
    <xf numFmtId="0" fontId="49" fillId="0" borderId="23" xfId="184" applyFont="1" applyBorder="1" applyAlignment="1">
      <alignment wrapText="1"/>
      <protection/>
    </xf>
    <xf numFmtId="3" fontId="49" fillId="0" borderId="34" xfId="184" applyNumberFormat="1" applyFont="1" applyFill="1" applyBorder="1" applyAlignment="1">
      <alignment/>
      <protection/>
    </xf>
    <xf numFmtId="0" fontId="49" fillId="0" borderId="28" xfId="184" applyFont="1" applyBorder="1" applyAlignment="1">
      <alignment horizontal="center"/>
      <protection/>
    </xf>
    <xf numFmtId="0" fontId="49" fillId="0" borderId="29" xfId="184" applyFont="1" applyBorder="1">
      <alignment/>
      <protection/>
    </xf>
    <xf numFmtId="3" fontId="49" fillId="0" borderId="74" xfId="184" applyNumberFormat="1" applyFont="1" applyFill="1" applyBorder="1" applyAlignment="1">
      <alignment/>
      <protection/>
    </xf>
    <xf numFmtId="0" fontId="68" fillId="0" borderId="19" xfId="184" applyFont="1" applyBorder="1" applyAlignment="1">
      <alignment horizontal="center"/>
      <protection/>
    </xf>
    <xf numFmtId="0" fontId="48" fillId="0" borderId="20" xfId="184" applyFont="1" applyBorder="1">
      <alignment/>
      <protection/>
    </xf>
    <xf numFmtId="3" fontId="48" fillId="0" borderId="21" xfId="184" applyNumberFormat="1" applyFont="1" applyFill="1" applyBorder="1">
      <alignment/>
      <protection/>
    </xf>
    <xf numFmtId="0" fontId="68" fillId="0" borderId="0" xfId="184" applyFont="1">
      <alignment/>
      <protection/>
    </xf>
    <xf numFmtId="0" fontId="49" fillId="0" borderId="0" xfId="184" applyFont="1" applyFill="1" applyBorder="1">
      <alignment/>
      <protection/>
    </xf>
    <xf numFmtId="3" fontId="49" fillId="0" borderId="24" xfId="184" applyNumberFormat="1" applyFont="1" applyFill="1" applyBorder="1">
      <alignment/>
      <protection/>
    </xf>
    <xf numFmtId="3" fontId="49" fillId="0" borderId="0" xfId="184" applyNumberFormat="1" applyFont="1">
      <alignment/>
      <protection/>
    </xf>
    <xf numFmtId="0" fontId="49" fillId="0" borderId="25" xfId="184" applyFont="1" applyBorder="1" applyAlignment="1">
      <alignment horizontal="center"/>
      <protection/>
    </xf>
    <xf numFmtId="0" fontId="49" fillId="0" borderId="26" xfId="184" applyFont="1" applyBorder="1" applyAlignment="1">
      <alignment wrapText="1"/>
      <protection/>
    </xf>
    <xf numFmtId="3" fontId="49" fillId="0" borderId="27" xfId="184" applyNumberFormat="1" applyFont="1" applyFill="1" applyBorder="1">
      <alignment/>
      <protection/>
    </xf>
    <xf numFmtId="0" fontId="49" fillId="0" borderId="29" xfId="184" applyFont="1" applyBorder="1" applyAlignment="1">
      <alignment wrapText="1"/>
      <protection/>
    </xf>
    <xf numFmtId="3" fontId="49" fillId="0" borderId="30" xfId="184" applyNumberFormat="1" applyFont="1" applyFill="1" applyBorder="1">
      <alignment/>
      <protection/>
    </xf>
    <xf numFmtId="0" fontId="49" fillId="0" borderId="40" xfId="184" applyFont="1" applyBorder="1" applyAlignment="1">
      <alignment horizontal="center"/>
      <protection/>
    </xf>
    <xf numFmtId="0" fontId="68" fillId="0" borderId="70" xfId="184" applyFont="1" applyBorder="1" applyAlignment="1">
      <alignment horizontal="center"/>
      <protection/>
    </xf>
    <xf numFmtId="0" fontId="68" fillId="0" borderId="20" xfId="184" applyFont="1" applyBorder="1" applyAlignment="1">
      <alignment horizontal="left"/>
      <protection/>
    </xf>
    <xf numFmtId="3" fontId="68" fillId="0" borderId="21" xfId="184" applyNumberFormat="1" applyFont="1" applyBorder="1">
      <alignment/>
      <protection/>
    </xf>
    <xf numFmtId="0" fontId="68" fillId="0" borderId="22" xfId="184" applyFont="1" applyBorder="1" applyAlignment="1">
      <alignment horizontal="center"/>
      <protection/>
    </xf>
    <xf numFmtId="0" fontId="68" fillId="0" borderId="58" xfId="184" applyFont="1" applyBorder="1">
      <alignment/>
      <protection/>
    </xf>
    <xf numFmtId="3" fontId="68" fillId="0" borderId="75" xfId="184" applyNumberFormat="1" applyFont="1" applyBorder="1">
      <alignment/>
      <protection/>
    </xf>
    <xf numFmtId="0" fontId="53" fillId="0" borderId="76" xfId="184" applyFont="1" applyBorder="1" applyAlignment="1">
      <alignment/>
      <protection/>
    </xf>
    <xf numFmtId="0" fontId="53" fillId="0" borderId="0" xfId="184" applyFont="1" applyBorder="1" applyAlignment="1">
      <alignment/>
      <protection/>
    </xf>
    <xf numFmtId="0" fontId="49" fillId="0" borderId="0" xfId="184" applyFont="1" applyFill="1">
      <alignment/>
      <protection/>
    </xf>
    <xf numFmtId="164" fontId="66" fillId="0" borderId="0" xfId="0" applyNumberFormat="1" applyFont="1" applyFill="1" applyAlignment="1">
      <alignment horizontal="center" vertical="center" wrapText="1"/>
    </xf>
    <xf numFmtId="164" fontId="66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right" vertical="center" wrapText="1" indent="1"/>
    </xf>
    <xf numFmtId="0" fontId="71" fillId="0" borderId="82" xfId="0" applyFont="1" applyBorder="1" applyAlignment="1" applyProtection="1">
      <alignment horizontal="left" vertical="center" wrapText="1" indent="1"/>
      <protection locked="0"/>
    </xf>
    <xf numFmtId="164" fontId="0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4" xfId="0" applyFont="1" applyFill="1" applyBorder="1" applyAlignment="1">
      <alignment horizontal="right" vertical="center" wrapText="1" indent="1"/>
    </xf>
    <xf numFmtId="0" fontId="71" fillId="0" borderId="44" xfId="0" applyFont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6" xfId="0" applyFont="1" applyFill="1" applyBorder="1" applyAlignment="1">
      <alignment horizontal="right" vertical="center" wrapText="1" indent="1"/>
    </xf>
    <xf numFmtId="164" fontId="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left" vertical="center" wrapText="1" indent="1"/>
    </xf>
    <xf numFmtId="164" fontId="7" fillId="0" borderId="88" xfId="0" applyNumberFormat="1" applyFont="1" applyFill="1" applyBorder="1" applyAlignment="1">
      <alignment horizontal="right" vertical="center" wrapText="1" indent="1"/>
    </xf>
    <xf numFmtId="164" fontId="7" fillId="0" borderId="8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3" applyFont="1" applyFill="1" applyBorder="1" applyAlignment="1" applyProtection="1">
      <alignment horizontal="center" vertical="center" wrapText="1"/>
      <protection/>
    </xf>
    <xf numFmtId="0" fontId="8" fillId="0" borderId="20" xfId="213" applyFont="1" applyFill="1" applyBorder="1" applyAlignment="1" applyProtection="1">
      <alignment horizontal="center" vertical="center" wrapText="1"/>
      <protection/>
    </xf>
    <xf numFmtId="0" fontId="8" fillId="0" borderId="60" xfId="213" applyFont="1" applyFill="1" applyBorder="1" applyAlignment="1" applyProtection="1">
      <alignment horizontal="center" vertical="center" wrapText="1"/>
      <protection/>
    </xf>
    <xf numFmtId="0" fontId="8" fillId="0" borderId="21" xfId="213" applyFont="1" applyFill="1" applyBorder="1" applyAlignment="1" applyProtection="1">
      <alignment horizontal="center" vertical="center" wrapText="1"/>
      <protection/>
    </xf>
    <xf numFmtId="0" fontId="0" fillId="0" borderId="22" xfId="213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4" fontId="0" fillId="0" borderId="23" xfId="213" applyNumberFormat="1" applyFont="1" applyFill="1" applyBorder="1" applyAlignment="1" applyProtection="1">
      <alignment vertical="center" wrapText="1"/>
      <protection locked="0"/>
    </xf>
    <xf numFmtId="164" fontId="0" fillId="0" borderId="64" xfId="213" applyNumberFormat="1" applyFont="1" applyFill="1" applyBorder="1" applyAlignment="1" applyProtection="1">
      <alignment vertical="center" wrapText="1"/>
      <protection locked="0"/>
    </xf>
    <xf numFmtId="164" fontId="0" fillId="0" borderId="24" xfId="213" applyNumberFormat="1" applyFont="1" applyFill="1" applyBorder="1" applyAlignment="1" applyProtection="1">
      <alignment vertical="center" wrapText="1"/>
      <protection locked="0"/>
    </xf>
    <xf numFmtId="0" fontId="0" fillId="0" borderId="25" xfId="213" applyFont="1" applyFill="1" applyBorder="1" applyAlignment="1" applyProtection="1">
      <alignment horizontal="center"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1"/>
      <protection/>
    </xf>
    <xf numFmtId="164" fontId="0" fillId="0" borderId="26" xfId="213" applyNumberFormat="1" applyFont="1" applyFill="1" applyBorder="1" applyAlignment="1" applyProtection="1">
      <alignment vertical="center" wrapText="1"/>
      <protection locked="0"/>
    </xf>
    <xf numFmtId="164" fontId="0" fillId="0" borderId="27" xfId="213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horizontal="left" vertical="center" wrapText="1" indent="1"/>
      <protection/>
    </xf>
    <xf numFmtId="164" fontId="0" fillId="0" borderId="26" xfId="213" applyNumberFormat="1" applyFont="1" applyFill="1" applyBorder="1" applyAlignment="1" applyProtection="1">
      <alignment vertical="center" wrapText="1"/>
      <protection/>
    </xf>
    <xf numFmtId="164" fontId="0" fillId="0" borderId="27" xfId="213" applyNumberFormat="1" applyFont="1" applyFill="1" applyBorder="1" applyAlignment="1" applyProtection="1">
      <alignment vertical="center" wrapText="1"/>
      <protection/>
    </xf>
    <xf numFmtId="0" fontId="0" fillId="0" borderId="28" xfId="213" applyFont="1" applyFill="1" applyBorder="1" applyAlignment="1" applyProtection="1">
      <alignment horizontal="center" vertical="center" wrapText="1"/>
      <protection/>
    </xf>
    <xf numFmtId="0" fontId="0" fillId="0" borderId="29" xfId="213" applyFont="1" applyFill="1" applyBorder="1" applyAlignment="1" applyProtection="1">
      <alignment horizontal="left" vertical="center" wrapText="1" indent="1"/>
      <protection/>
    </xf>
    <xf numFmtId="164" fontId="0" fillId="0" borderId="29" xfId="213" applyNumberFormat="1" applyFont="1" applyFill="1" applyBorder="1" applyAlignment="1" applyProtection="1">
      <alignment vertical="center" wrapText="1"/>
      <protection locked="0"/>
    </xf>
    <xf numFmtId="164" fontId="0" fillId="0" borderId="30" xfId="213" applyNumberFormat="1" applyFont="1" applyFill="1" applyBorder="1" applyAlignment="1" applyProtection="1">
      <alignment vertical="center" wrapText="1"/>
      <protection locked="0"/>
    </xf>
    <xf numFmtId="164" fontId="7" fillId="0" borderId="20" xfId="213" applyNumberFormat="1" applyFont="1" applyFill="1" applyBorder="1" applyAlignment="1" applyProtection="1">
      <alignment vertical="center" wrapText="1"/>
      <protection/>
    </xf>
    <xf numFmtId="164" fontId="7" fillId="0" borderId="21" xfId="213" applyNumberFormat="1" applyFont="1" applyFill="1" applyBorder="1" applyAlignment="1" applyProtection="1">
      <alignment vertical="center" wrapText="1"/>
      <protection/>
    </xf>
    <xf numFmtId="0" fontId="4" fillId="0" borderId="0" xfId="213" applyFont="1" applyFill="1" applyBorder="1" applyAlignment="1" applyProtection="1">
      <alignment horizontal="center" vertical="center" wrapText="1"/>
      <protection/>
    </xf>
    <xf numFmtId="0" fontId="4" fillId="0" borderId="0" xfId="213" applyFont="1" applyFill="1" applyBorder="1" applyAlignment="1" applyProtection="1">
      <alignment vertical="center" wrapText="1"/>
      <protection/>
    </xf>
    <xf numFmtId="164" fontId="4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3" applyFont="1" applyFill="1" applyBorder="1" applyAlignment="1" applyProtection="1">
      <alignment horizontal="right" vertical="center" wrapText="1" indent="1"/>
      <protection/>
    </xf>
    <xf numFmtId="164" fontId="8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3" applyFont="1" applyFill="1" applyBorder="1" applyProtection="1">
      <alignment/>
      <protection/>
    </xf>
    <xf numFmtId="0" fontId="0" fillId="0" borderId="26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1"/>
      <protection/>
    </xf>
    <xf numFmtId="164" fontId="0" fillId="0" borderId="26" xfId="213" applyNumberFormat="1" applyFont="1" applyFill="1" applyBorder="1" applyAlignment="1" applyProtection="1">
      <alignment vertical="center" wrapText="1"/>
      <protection/>
    </xf>
    <xf numFmtId="164" fontId="0" fillId="0" borderId="27" xfId="213" applyNumberFormat="1" applyFont="1" applyFill="1" applyBorder="1" applyAlignment="1" applyProtection="1">
      <alignment vertical="center" wrapText="1"/>
      <protection/>
    </xf>
    <xf numFmtId="0" fontId="0" fillId="0" borderId="28" xfId="213" applyFont="1" applyFill="1" applyBorder="1" applyAlignment="1" applyProtection="1">
      <alignment horizontal="left" vertical="center" wrapText="1" indent="1"/>
      <protection/>
    </xf>
    <xf numFmtId="0" fontId="0" fillId="0" borderId="29" xfId="213" applyFont="1" applyFill="1" applyBorder="1" applyAlignment="1" applyProtection="1">
      <alignment horizontal="left" vertical="center" wrapText="1" indent="1"/>
      <protection/>
    </xf>
    <xf numFmtId="164" fontId="9" fillId="0" borderId="29" xfId="0" applyNumberFormat="1" applyFont="1" applyBorder="1" applyAlignment="1" applyProtection="1" quotePrefix="1">
      <alignment vertical="center" wrapText="1"/>
      <protection locked="0"/>
    </xf>
    <xf numFmtId="164" fontId="9" fillId="0" borderId="30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34" fillId="0" borderId="0" xfId="214" applyFont="1" applyFill="1" applyBorder="1" applyAlignment="1">
      <alignment horizontal="center" vertical="center" wrapText="1"/>
      <protection/>
    </xf>
    <xf numFmtId="0" fontId="52" fillId="0" borderId="0" xfId="214" applyFont="1" applyFill="1" applyBorder="1" applyAlignment="1">
      <alignment horizontal="right" vertical="center" wrapText="1"/>
      <protection/>
    </xf>
    <xf numFmtId="0" fontId="12" fillId="0" borderId="19" xfId="214" applyFont="1" applyFill="1" applyBorder="1" applyAlignment="1">
      <alignment horizontal="center" vertical="center" wrapText="1"/>
      <protection/>
    </xf>
    <xf numFmtId="0" fontId="12" fillId="0" borderId="20" xfId="214" applyFont="1" applyFill="1" applyBorder="1" applyAlignment="1">
      <alignment horizontal="center" vertical="center" wrapText="1"/>
      <protection/>
    </xf>
    <xf numFmtId="0" fontId="12" fillId="0" borderId="21" xfId="214" applyFont="1" applyFill="1" applyBorder="1" applyAlignment="1">
      <alignment horizontal="center" vertical="center" wrapText="1"/>
      <protection/>
    </xf>
    <xf numFmtId="0" fontId="9" fillId="0" borderId="33" xfId="214" applyFont="1" applyFill="1" applyBorder="1" applyAlignment="1">
      <alignment horizontal="center" vertical="center" wrapText="1"/>
      <protection/>
    </xf>
    <xf numFmtId="0" fontId="9" fillId="0" borderId="90" xfId="214" applyFont="1" applyFill="1" applyBorder="1" applyAlignment="1">
      <alignment horizontal="left" vertical="center" wrapText="1"/>
      <protection/>
    </xf>
    <xf numFmtId="0" fontId="12" fillId="0" borderId="90" xfId="214" applyFont="1" applyFill="1" applyBorder="1" applyAlignment="1">
      <alignment horizontal="center" vertical="center" wrapText="1"/>
      <protection/>
    </xf>
    <xf numFmtId="0" fontId="12" fillId="0" borderId="74" xfId="214" applyFont="1" applyFill="1" applyBorder="1" applyAlignment="1">
      <alignment vertical="center"/>
      <protection/>
    </xf>
    <xf numFmtId="49" fontId="65" fillId="0" borderId="19" xfId="214" applyNumberFormat="1" applyFont="1" applyFill="1" applyBorder="1">
      <alignment/>
      <protection/>
    </xf>
    <xf numFmtId="0" fontId="12" fillId="0" borderId="20" xfId="214" applyFont="1" applyFill="1" applyBorder="1" applyAlignment="1">
      <alignment vertical="center"/>
      <protection/>
    </xf>
    <xf numFmtId="0" fontId="11" fillId="0" borderId="46" xfId="213" applyFont="1" applyFill="1" applyBorder="1" applyAlignment="1" applyProtection="1">
      <alignment horizontal="left" vertical="center" wrapText="1" indent="1"/>
      <protection/>
    </xf>
    <xf numFmtId="0" fontId="11" fillId="0" borderId="46" xfId="213" applyFont="1" applyFill="1" applyBorder="1" applyAlignment="1" applyProtection="1">
      <alignment horizontal="left" vertical="center" wrapText="1" indent="6"/>
      <protection/>
    </xf>
    <xf numFmtId="0" fontId="11" fillId="0" borderId="68" xfId="213" applyFont="1" applyFill="1" applyBorder="1" applyAlignment="1" applyProtection="1">
      <alignment horizontal="center" vertical="center" wrapText="1"/>
      <protection/>
    </xf>
    <xf numFmtId="164" fontId="2" fillId="0" borderId="0" xfId="213" applyNumberFormat="1" applyFont="1" applyFill="1" applyAlignment="1" applyProtection="1">
      <alignment horizontal="right" vertical="center" indent="1"/>
      <protection/>
    </xf>
    <xf numFmtId="164" fontId="11" fillId="0" borderId="27" xfId="213" applyNumberFormat="1" applyFont="1" applyFill="1" applyBorder="1" applyAlignment="1" applyProtection="1">
      <alignment vertical="center" wrapText="1"/>
      <protection locked="0"/>
    </xf>
    <xf numFmtId="164" fontId="11" fillId="0" borderId="27" xfId="213" applyNumberFormat="1" applyFont="1" applyFill="1" applyBorder="1" applyAlignment="1" applyProtection="1">
      <alignment vertical="center"/>
      <protection locked="0"/>
    </xf>
    <xf numFmtId="164" fontId="11" fillId="0" borderId="30" xfId="213" applyNumberFormat="1" applyFont="1" applyFill="1" applyBorder="1" applyAlignment="1" applyProtection="1">
      <alignment vertical="center" wrapText="1"/>
      <protection locked="0"/>
    </xf>
    <xf numFmtId="164" fontId="0" fillId="0" borderId="34" xfId="213" applyNumberFormat="1" applyFont="1" applyFill="1" applyBorder="1" applyAlignment="1" applyProtection="1">
      <alignment vertical="center" wrapText="1"/>
      <protection/>
    </xf>
    <xf numFmtId="164" fontId="0" fillId="0" borderId="30" xfId="213" applyNumberFormat="1" applyFont="1" applyFill="1" applyBorder="1" applyAlignment="1" applyProtection="1">
      <alignment vertical="center" wrapText="1"/>
      <protection locked="0"/>
    </xf>
    <xf numFmtId="164" fontId="11" fillId="0" borderId="27" xfId="213" applyNumberFormat="1" applyFont="1" applyFill="1" applyBorder="1" applyAlignment="1" applyProtection="1">
      <alignment horizontal="right" vertical="center" wrapText="1"/>
      <protection locked="0"/>
    </xf>
    <xf numFmtId="164" fontId="11" fillId="0" borderId="30" xfId="213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34" xfId="213" applyNumberFormat="1" applyFont="1" applyFill="1" applyBorder="1" applyAlignment="1" applyProtection="1">
      <alignment vertical="center" wrapText="1"/>
      <protection locked="0"/>
    </xf>
    <xf numFmtId="164" fontId="0" fillId="0" borderId="27" xfId="213" applyNumberFormat="1" applyFont="1" applyFill="1" applyBorder="1" applyAlignment="1" applyProtection="1">
      <alignment vertical="center" wrapText="1"/>
      <protection locked="0"/>
    </xf>
    <xf numFmtId="164" fontId="7" fillId="0" borderId="21" xfId="213" applyNumberFormat="1" applyFont="1" applyFill="1" applyBorder="1" applyAlignment="1" applyProtection="1">
      <alignment vertical="center" wrapText="1"/>
      <protection locked="0"/>
    </xf>
    <xf numFmtId="164" fontId="0" fillId="0" borderId="24" xfId="213" applyNumberFormat="1" applyFont="1" applyFill="1" applyBorder="1" applyAlignment="1" applyProtection="1">
      <alignment vertical="center" wrapText="1"/>
      <protection locked="0"/>
    </xf>
    <xf numFmtId="164" fontId="7" fillId="0" borderId="21" xfId="213" applyNumberFormat="1" applyFont="1" applyFill="1" applyBorder="1" applyAlignment="1" applyProtection="1">
      <alignment vertical="center" wrapText="1"/>
      <protection/>
    </xf>
    <xf numFmtId="164" fontId="0" fillId="0" borderId="24" xfId="213" applyNumberFormat="1" applyFont="1" applyFill="1" applyBorder="1" applyAlignment="1" applyProtection="1">
      <alignment vertical="center" wrapText="1"/>
      <protection/>
    </xf>
    <xf numFmtId="164" fontId="7" fillId="0" borderId="39" xfId="213" applyNumberFormat="1" applyFont="1" applyFill="1" applyBorder="1" applyAlignment="1" applyProtection="1">
      <alignment vertical="center" wrapText="1"/>
      <protection/>
    </xf>
    <xf numFmtId="164" fontId="0" fillId="0" borderId="34" xfId="213" applyNumberFormat="1" applyFont="1" applyFill="1" applyBorder="1" applyAlignment="1" applyProtection="1">
      <alignment vertical="center" wrapText="1"/>
      <protection/>
    </xf>
    <xf numFmtId="164" fontId="65" fillId="0" borderId="19" xfId="208" applyNumberFormat="1" applyFont="1" applyFill="1" applyBorder="1" applyAlignment="1">
      <alignment vertical="center" wrapText="1"/>
      <protection/>
    </xf>
    <xf numFmtId="3" fontId="0" fillId="0" borderId="0" xfId="213" applyNumberFormat="1" applyFont="1" applyFill="1" applyProtection="1">
      <alignment/>
      <protection/>
    </xf>
    <xf numFmtId="164" fontId="57" fillId="0" borderId="0" xfId="213" applyNumberFormat="1" applyFont="1" applyFill="1" applyBorder="1" applyAlignment="1" applyProtection="1">
      <alignment horizontal="center" vertical="center" wrapText="1"/>
      <protection/>
    </xf>
    <xf numFmtId="0" fontId="68" fillId="0" borderId="0" xfId="185" applyFont="1">
      <alignment/>
      <protection/>
    </xf>
    <xf numFmtId="0" fontId="49" fillId="0" borderId="0" xfId="185" applyFont="1">
      <alignment/>
      <protection/>
    </xf>
    <xf numFmtId="0" fontId="68" fillId="0" borderId="0" xfId="185" applyFont="1" applyAlignment="1">
      <alignment horizontal="center" vertical="center"/>
      <protection/>
    </xf>
    <xf numFmtId="0" fontId="49" fillId="0" borderId="49" xfId="185" applyFont="1" applyBorder="1" applyAlignment="1">
      <alignment horizontal="center" vertical="center"/>
      <protection/>
    </xf>
    <xf numFmtId="0" fontId="71" fillId="0" borderId="50" xfId="185" applyFont="1" applyBorder="1">
      <alignment/>
      <protection/>
    </xf>
    <xf numFmtId="164" fontId="49" fillId="0" borderId="24" xfId="99" applyNumberFormat="1" applyFont="1" applyBorder="1" applyAlignment="1">
      <alignment horizontal="right" vertical="center"/>
    </xf>
    <xf numFmtId="0" fontId="49" fillId="0" borderId="51" xfId="185" applyFont="1" applyBorder="1" applyAlignment="1">
      <alignment horizontal="center" vertical="center"/>
      <protection/>
    </xf>
    <xf numFmtId="0" fontId="71" fillId="0" borderId="46" xfId="185" applyFont="1" applyBorder="1" applyAlignment="1">
      <alignment wrapText="1"/>
      <protection/>
    </xf>
    <xf numFmtId="164" fontId="49" fillId="0" borderId="27" xfId="99" applyNumberFormat="1" applyFont="1" applyBorder="1" applyAlignment="1">
      <alignment horizontal="right" vertical="center"/>
    </xf>
    <xf numFmtId="0" fontId="71" fillId="0" borderId="46" xfId="185" applyFont="1" applyBorder="1">
      <alignment/>
      <protection/>
    </xf>
    <xf numFmtId="0" fontId="71" fillId="0" borderId="46" xfId="185" applyFont="1" applyFill="1" applyBorder="1" applyAlignment="1">
      <alignment wrapText="1"/>
      <protection/>
    </xf>
    <xf numFmtId="164" fontId="49" fillId="0" borderId="27" xfId="99" applyNumberFormat="1" applyFont="1" applyBorder="1" applyAlignment="1">
      <alignment horizontal="right"/>
    </xf>
    <xf numFmtId="0" fontId="1" fillId="0" borderId="0" xfId="186">
      <alignment/>
      <protection/>
    </xf>
    <xf numFmtId="166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6" applyAlignment="1">
      <alignment vertical="center"/>
      <protection/>
    </xf>
    <xf numFmtId="0" fontId="18" fillId="0" borderId="0" xfId="213" applyFont="1" applyFill="1" applyBorder="1" applyAlignment="1" applyProtection="1">
      <alignment horizontal="center" vertical="center" wrapText="1"/>
      <protection/>
    </xf>
    <xf numFmtId="0" fontId="1" fillId="0" borderId="0" xfId="186" applyAlignment="1">
      <alignment horizontal="center"/>
      <protection/>
    </xf>
    <xf numFmtId="0" fontId="1" fillId="0" borderId="0" xfId="186" applyFont="1" applyAlignment="1">
      <alignment horizontal="justify" vertical="center"/>
      <protection/>
    </xf>
    <xf numFmtId="166" fontId="1" fillId="0" borderId="0" xfId="186" applyNumberFormat="1">
      <alignment/>
      <protection/>
    </xf>
    <xf numFmtId="166" fontId="0" fillId="0" borderId="0" xfId="96" applyNumberFormat="1" applyFont="1" applyAlignment="1">
      <alignment/>
    </xf>
    <xf numFmtId="0" fontId="49" fillId="0" borderId="26" xfId="186" applyFont="1" applyFill="1" applyBorder="1" applyAlignment="1">
      <alignment wrapText="1"/>
      <protection/>
    </xf>
    <xf numFmtId="166" fontId="49" fillId="0" borderId="26" xfId="96" applyNumberFormat="1" applyFont="1" applyFill="1" applyBorder="1" applyAlignment="1">
      <alignment horizontal="center" vertical="center"/>
    </xf>
    <xf numFmtId="0" fontId="49" fillId="0" borderId="26" xfId="186" applyFont="1" applyBorder="1" applyAlignment="1">
      <alignment wrapText="1"/>
      <protection/>
    </xf>
    <xf numFmtId="166" fontId="49" fillId="0" borderId="26" xfId="96" applyNumberFormat="1" applyFont="1" applyBorder="1" applyAlignment="1">
      <alignment vertical="center"/>
    </xf>
    <xf numFmtId="0" fontId="71" fillId="0" borderId="26" xfId="186" applyFont="1" applyBorder="1" applyAlignment="1">
      <alignment vertical="center" wrapText="1"/>
      <protection/>
    </xf>
    <xf numFmtId="166" fontId="71" fillId="0" borderId="26" xfId="96" applyNumberFormat="1" applyFont="1" applyBorder="1" applyAlignment="1">
      <alignment horizontal="center" vertical="center"/>
    </xf>
    <xf numFmtId="0" fontId="71" fillId="0" borderId="26" xfId="186" applyFont="1" applyBorder="1" applyAlignment="1">
      <alignment vertical="center" wrapText="1" shrinkToFit="1"/>
      <protection/>
    </xf>
    <xf numFmtId="166" fontId="71" fillId="0" borderId="26" xfId="96" applyNumberFormat="1" applyFont="1" applyBorder="1" applyAlignment="1">
      <alignment vertical="center"/>
    </xf>
    <xf numFmtId="0" fontId="9" fillId="0" borderId="26" xfId="186" applyFont="1" applyFill="1" applyBorder="1" applyAlignment="1">
      <alignment wrapText="1"/>
      <protection/>
    </xf>
    <xf numFmtId="166" fontId="9" fillId="0" borderId="26" xfId="96" applyNumberFormat="1" applyFont="1" applyBorder="1" applyAlignment="1">
      <alignment horizontal="center"/>
    </xf>
    <xf numFmtId="0" fontId="9" fillId="0" borderId="26" xfId="186" applyFont="1" applyBorder="1" applyAlignment="1">
      <alignment wrapText="1"/>
      <protection/>
    </xf>
    <xf numFmtId="166" fontId="9" fillId="0" borderId="26" xfId="96" applyNumberFormat="1" applyFont="1" applyFill="1" applyBorder="1" applyAlignment="1">
      <alignment horizontal="center"/>
    </xf>
    <xf numFmtId="0" fontId="49" fillId="0" borderId="23" xfId="186" applyFont="1" applyFill="1" applyBorder="1" applyAlignment="1">
      <alignment wrapText="1"/>
      <protection/>
    </xf>
    <xf numFmtId="166" fontId="49" fillId="0" borderId="23" xfId="96" applyNumberFormat="1" applyFont="1" applyFill="1" applyBorder="1" applyAlignment="1">
      <alignment horizontal="center" vertical="center"/>
    </xf>
    <xf numFmtId="1" fontId="8" fillId="0" borderId="19" xfId="213" applyNumberFormat="1" applyFont="1" applyFill="1" applyBorder="1" applyAlignment="1" applyProtection="1">
      <alignment horizontal="center" vertical="center"/>
      <protection/>
    </xf>
    <xf numFmtId="1" fontId="8" fillId="0" borderId="20" xfId="213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21" xfId="96" applyNumberFormat="1" applyFont="1" applyFill="1" applyBorder="1" applyAlignment="1" applyProtection="1">
      <alignment horizontal="center" vertical="center"/>
      <protection/>
    </xf>
    <xf numFmtId="166" fontId="7" fillId="0" borderId="20" xfId="96" applyNumberFormat="1" applyFont="1" applyFill="1" applyBorder="1" applyAlignment="1" applyProtection="1">
      <alignment horizontal="center" vertical="center" wrapText="1"/>
      <protection/>
    </xf>
    <xf numFmtId="166" fontId="7" fillId="0" borderId="21" xfId="96" applyNumberFormat="1" applyFont="1" applyFill="1" applyBorder="1" applyAlignment="1" applyProtection="1">
      <alignment horizontal="center" vertical="center" wrapText="1"/>
      <protection/>
    </xf>
    <xf numFmtId="0" fontId="71" fillId="0" borderId="29" xfId="186" applyFont="1" applyBorder="1" applyAlignment="1">
      <alignment vertical="center" wrapText="1" shrinkToFit="1"/>
      <protection/>
    </xf>
    <xf numFmtId="166" fontId="71" fillId="0" borderId="29" xfId="96" applyNumberFormat="1" applyFont="1" applyBorder="1" applyAlignment="1">
      <alignment vertical="center"/>
    </xf>
    <xf numFmtId="166" fontId="9" fillId="0" borderId="23" xfId="96" applyNumberFormat="1" applyFont="1" applyBorder="1" applyAlignment="1">
      <alignment horizontal="center"/>
    </xf>
    <xf numFmtId="0" fontId="7" fillId="0" borderId="20" xfId="213" applyFont="1" applyFill="1" applyBorder="1" applyAlignment="1" applyProtection="1">
      <alignment vertical="center" wrapText="1"/>
      <protection locked="0"/>
    </xf>
    <xf numFmtId="166" fontId="7" fillId="0" borderId="20" xfId="96" applyNumberFormat="1" applyFont="1" applyFill="1" applyBorder="1" applyAlignment="1" applyProtection="1">
      <alignment vertical="center"/>
      <protection locked="0"/>
    </xf>
    <xf numFmtId="166" fontId="7" fillId="0" borderId="21" xfId="96" applyNumberFormat="1" applyFont="1" applyFill="1" applyBorder="1" applyAlignment="1" applyProtection="1">
      <alignment vertical="center"/>
      <protection locked="0"/>
    </xf>
    <xf numFmtId="0" fontId="9" fillId="0" borderId="90" xfId="186" applyFont="1" applyFill="1" applyBorder="1" applyAlignment="1">
      <alignment wrapText="1"/>
      <protection/>
    </xf>
    <xf numFmtId="166" fontId="9" fillId="0" borderId="90" xfId="96" applyNumberFormat="1" applyFont="1" applyBorder="1" applyAlignment="1">
      <alignment horizontal="center"/>
    </xf>
    <xf numFmtId="0" fontId="9" fillId="0" borderId="23" xfId="186" applyFont="1" applyBorder="1" applyAlignment="1">
      <alignment wrapText="1"/>
      <protection/>
    </xf>
    <xf numFmtId="0" fontId="9" fillId="0" borderId="29" xfId="186" applyFont="1" applyFill="1" applyBorder="1" applyAlignment="1">
      <alignment wrapText="1"/>
      <protection/>
    </xf>
    <xf numFmtId="166" fontId="13" fillId="0" borderId="29" xfId="96" applyNumberFormat="1" applyFont="1" applyFill="1" applyBorder="1" applyAlignment="1">
      <alignment/>
    </xf>
    <xf numFmtId="0" fontId="8" fillId="0" borderId="22" xfId="213" applyFont="1" applyFill="1" applyBorder="1" applyAlignment="1" applyProtection="1">
      <alignment horizontal="center" vertical="center"/>
      <protection/>
    </xf>
    <xf numFmtId="166" fontId="58" fillId="0" borderId="24" xfId="96" applyNumberFormat="1" applyFont="1" applyFill="1" applyBorder="1" applyAlignment="1" applyProtection="1">
      <alignment vertical="center"/>
      <protection locked="0"/>
    </xf>
    <xf numFmtId="0" fontId="8" fillId="0" borderId="25" xfId="213" applyFont="1" applyFill="1" applyBorder="1" applyAlignment="1" applyProtection="1">
      <alignment horizontal="center" vertical="center"/>
      <protection/>
    </xf>
    <xf numFmtId="166" fontId="58" fillId="0" borderId="27" xfId="96" applyNumberFormat="1" applyFont="1" applyFill="1" applyBorder="1" applyAlignment="1" applyProtection="1">
      <alignment vertical="center"/>
      <protection locked="0"/>
    </xf>
    <xf numFmtId="166" fontId="0" fillId="0" borderId="27" xfId="96" applyNumberFormat="1" applyFont="1" applyFill="1" applyBorder="1" applyAlignment="1" applyProtection="1">
      <alignment vertical="center"/>
      <protection locked="0"/>
    </xf>
    <xf numFmtId="0" fontId="8" fillId="0" borderId="33" xfId="213" applyFont="1" applyFill="1" applyBorder="1" applyAlignment="1" applyProtection="1">
      <alignment horizontal="center" vertical="center"/>
      <protection/>
    </xf>
    <xf numFmtId="166" fontId="0" fillId="0" borderId="30" xfId="96" applyNumberFormat="1" applyFont="1" applyFill="1" applyBorder="1" applyAlignment="1" applyProtection="1">
      <alignment vertical="center"/>
      <protection locked="0"/>
    </xf>
    <xf numFmtId="166" fontId="0" fillId="0" borderId="74" xfId="96" applyNumberFormat="1" applyFont="1" applyFill="1" applyBorder="1" applyAlignment="1" applyProtection="1">
      <alignment vertical="center"/>
      <protection locked="0"/>
    </xf>
    <xf numFmtId="166" fontId="0" fillId="0" borderId="24" xfId="96" applyNumberFormat="1" applyFont="1" applyFill="1" applyBorder="1" applyAlignment="1" applyProtection="1">
      <alignment vertical="center"/>
      <protection locked="0"/>
    </xf>
    <xf numFmtId="0" fontId="8" fillId="0" borderId="28" xfId="213" applyFont="1" applyFill="1" applyBorder="1" applyAlignment="1" applyProtection="1">
      <alignment horizontal="center" vertical="center"/>
      <protection/>
    </xf>
    <xf numFmtId="0" fontId="18" fillId="0" borderId="70" xfId="213" applyFont="1" applyFill="1" applyBorder="1" applyAlignment="1" applyProtection="1">
      <alignment horizontal="center" vertical="center"/>
      <protection/>
    </xf>
    <xf numFmtId="0" fontId="7" fillId="0" borderId="57" xfId="213" applyFont="1" applyFill="1" applyBorder="1" applyAlignment="1" applyProtection="1">
      <alignment horizontal="left" vertical="center" wrapText="1"/>
      <protection/>
    </xf>
    <xf numFmtId="166" fontId="7" fillId="0" borderId="57" xfId="96" applyNumberFormat="1" applyFont="1" applyFill="1" applyBorder="1" applyAlignment="1" applyProtection="1">
      <alignment vertical="center"/>
      <protection/>
    </xf>
    <xf numFmtId="166" fontId="7" fillId="0" borderId="71" xfId="96" applyNumberFormat="1" applyFont="1" applyFill="1" applyBorder="1" applyAlignment="1" applyProtection="1">
      <alignment vertical="center"/>
      <protection/>
    </xf>
    <xf numFmtId="166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2" applyFont="1">
      <alignment/>
      <protection/>
    </xf>
    <xf numFmtId="0" fontId="9" fillId="0" borderId="0" xfId="212" applyFont="1" applyAlignment="1">
      <alignment vertical="center"/>
      <protection/>
    </xf>
    <xf numFmtId="3" fontId="12" fillId="0" borderId="0" xfId="212" applyNumberFormat="1" applyFont="1" applyFill="1" applyBorder="1" applyAlignment="1">
      <alignment vertical="center"/>
      <protection/>
    </xf>
    <xf numFmtId="0" fontId="12" fillId="0" borderId="0" xfId="212" applyFont="1" applyFill="1" applyAlignment="1">
      <alignment vertical="center"/>
      <protection/>
    </xf>
    <xf numFmtId="0" fontId="9" fillId="0" borderId="0" xfId="212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2" applyFont="1" applyFill="1" applyAlignment="1">
      <alignment horizontal="center" vertical="top" wrapText="1"/>
      <protection/>
    </xf>
    <xf numFmtId="0" fontId="9" fillId="0" borderId="0" xfId="212" applyFont="1" applyFill="1" applyAlignment="1">
      <alignment vertical="center"/>
      <protection/>
    </xf>
    <xf numFmtId="0" fontId="12" fillId="0" borderId="0" xfId="212" applyFont="1" applyFill="1" applyBorder="1" applyAlignment="1">
      <alignment vertical="center"/>
      <protection/>
    </xf>
    <xf numFmtId="0" fontId="48" fillId="0" borderId="19" xfId="212" applyFont="1" applyFill="1" applyBorder="1" applyAlignment="1">
      <alignment horizontal="center" vertical="center" wrapText="1"/>
      <protection/>
    </xf>
    <xf numFmtId="0" fontId="48" fillId="0" borderId="20" xfId="212" applyFont="1" applyFill="1" applyBorder="1" applyAlignment="1">
      <alignment horizontal="center" vertical="center" wrapText="1"/>
      <protection/>
    </xf>
    <xf numFmtId="0" fontId="48" fillId="0" borderId="21" xfId="212" applyFont="1" applyFill="1" applyBorder="1" applyAlignment="1">
      <alignment horizontal="center" vertical="center" wrapText="1"/>
      <protection/>
    </xf>
    <xf numFmtId="0" fontId="46" fillId="0" borderId="22" xfId="212" applyFont="1" applyFill="1" applyBorder="1" applyAlignment="1">
      <alignment horizontal="center"/>
      <protection/>
    </xf>
    <xf numFmtId="14" fontId="58" fillId="0" borderId="23" xfId="0" applyNumberFormat="1" applyFont="1" applyFill="1" applyBorder="1" applyAlignment="1">
      <alignment/>
    </xf>
    <xf numFmtId="3" fontId="46" fillId="0" borderId="24" xfId="212" applyNumberFormat="1" applyFont="1" applyFill="1" applyBorder="1" applyAlignment="1">
      <alignment horizontal="right"/>
      <protection/>
    </xf>
    <xf numFmtId="0" fontId="46" fillId="0" borderId="25" xfId="212" applyFont="1" applyFill="1" applyBorder="1" applyAlignment="1">
      <alignment horizontal="center"/>
      <protection/>
    </xf>
    <xf numFmtId="14" fontId="58" fillId="0" borderId="26" xfId="0" applyNumberFormat="1" applyFont="1" applyFill="1" applyBorder="1" applyAlignment="1">
      <alignment/>
    </xf>
    <xf numFmtId="3" fontId="46" fillId="0" borderId="27" xfId="212" applyNumberFormat="1" applyFont="1" applyFill="1" applyBorder="1" applyAlignment="1">
      <alignment horizontal="right"/>
      <protection/>
    </xf>
    <xf numFmtId="0" fontId="46" fillId="0" borderId="28" xfId="212" applyFont="1" applyFill="1" applyBorder="1" applyAlignment="1">
      <alignment horizontal="center"/>
      <protection/>
    </xf>
    <xf numFmtId="14" fontId="58" fillId="0" borderId="29" xfId="0" applyNumberFormat="1" applyFont="1" applyFill="1" applyBorder="1" applyAlignment="1">
      <alignment/>
    </xf>
    <xf numFmtId="3" fontId="46" fillId="0" borderId="30" xfId="212" applyNumberFormat="1" applyFont="1" applyFill="1" applyBorder="1" applyAlignment="1">
      <alignment horizontal="right"/>
      <protection/>
    </xf>
    <xf numFmtId="0" fontId="48" fillId="0" borderId="19" xfId="212" applyFont="1" applyFill="1" applyBorder="1" applyAlignment="1">
      <alignment horizontal="center"/>
      <protection/>
    </xf>
    <xf numFmtId="0" fontId="48" fillId="0" borderId="20" xfId="212" applyFont="1" applyFill="1" applyBorder="1" applyAlignment="1">
      <alignment horizontal="left"/>
      <protection/>
    </xf>
    <xf numFmtId="3" fontId="48" fillId="0" borderId="21" xfId="21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50" xfId="183" applyFont="1" applyBorder="1" applyAlignment="1">
      <alignment horizontal="left" vertical="center" wrapText="1"/>
      <protection/>
    </xf>
    <xf numFmtId="0" fontId="48" fillId="0" borderId="44" xfId="183" applyFont="1" applyBorder="1" applyAlignment="1">
      <alignment horizontal="left" vertical="center"/>
      <protection/>
    </xf>
    <xf numFmtId="0" fontId="69" fillId="0" borderId="0" xfId="185" applyFont="1" applyAlignment="1">
      <alignment horizontal="right"/>
      <protection/>
    </xf>
    <xf numFmtId="0" fontId="9" fillId="0" borderId="0" xfId="212" applyFont="1" applyAlignment="1">
      <alignment horizontal="center"/>
      <protection/>
    </xf>
    <xf numFmtId="0" fontId="12" fillId="0" borderId="0" xfId="212" applyFont="1" applyAlignment="1">
      <alignment horizontal="center" vertical="center" wrapText="1"/>
      <protection/>
    </xf>
    <xf numFmtId="0" fontId="34" fillId="0" borderId="0" xfId="212" applyFont="1" applyBorder="1" applyAlignment="1">
      <alignment horizontal="center" vertical="center"/>
      <protection/>
    </xf>
    <xf numFmtId="0" fontId="9" fillId="0" borderId="0" xfId="212" applyFont="1" applyBorder="1" applyAlignment="1">
      <alignment vertical="center"/>
      <protection/>
    </xf>
    <xf numFmtId="0" fontId="50" fillId="0" borderId="25" xfId="212" applyFont="1" applyBorder="1" applyAlignment="1">
      <alignment horizontal="center" vertical="center"/>
      <protection/>
    </xf>
    <xf numFmtId="0" fontId="34" fillId="0" borderId="26" xfId="212" applyFont="1" applyBorder="1" applyAlignment="1">
      <alignment horizontal="center" vertical="center"/>
      <protection/>
    </xf>
    <xf numFmtId="0" fontId="50" fillId="0" borderId="27" xfId="212" applyFont="1" applyBorder="1" applyAlignment="1">
      <alignment vertical="center"/>
      <protection/>
    </xf>
    <xf numFmtId="0" fontId="34" fillId="0" borderId="27" xfId="212" applyFont="1" applyBorder="1" applyAlignment="1">
      <alignment vertical="center"/>
      <protection/>
    </xf>
    <xf numFmtId="0" fontId="34" fillId="0" borderId="40" xfId="212" applyFont="1" applyBorder="1" applyAlignment="1">
      <alignment horizontal="center" vertical="center"/>
      <protection/>
    </xf>
    <xf numFmtId="0" fontId="34" fillId="0" borderId="36" xfId="212" applyFont="1" applyBorder="1" applyAlignment="1">
      <alignment horizontal="center" vertical="center"/>
      <protection/>
    </xf>
    <xf numFmtId="0" fontId="34" fillId="0" borderId="41" xfId="212" applyFont="1" applyBorder="1" applyAlignment="1">
      <alignment vertical="center"/>
      <protection/>
    </xf>
    <xf numFmtId="0" fontId="50" fillId="0" borderId="22" xfId="212" applyFont="1" applyBorder="1" applyAlignment="1">
      <alignment horizontal="center" vertical="center"/>
      <protection/>
    </xf>
    <xf numFmtId="0" fontId="34" fillId="0" borderId="23" xfId="212" applyFont="1" applyBorder="1" applyAlignment="1">
      <alignment horizontal="center" vertical="center"/>
      <protection/>
    </xf>
    <xf numFmtId="0" fontId="50" fillId="0" borderId="24" xfId="212" applyFont="1" applyBorder="1" applyAlignment="1">
      <alignment vertical="center"/>
      <protection/>
    </xf>
    <xf numFmtId="0" fontId="50" fillId="0" borderId="19" xfId="212" applyFont="1" applyBorder="1" applyAlignment="1">
      <alignment horizontal="center" vertical="center" wrapText="1"/>
      <protection/>
    </xf>
    <xf numFmtId="0" fontId="50" fillId="0" borderId="20" xfId="212" applyFont="1" applyBorder="1" applyAlignment="1">
      <alignment horizontal="center" vertical="center" wrapText="1"/>
      <protection/>
    </xf>
    <xf numFmtId="0" fontId="50" fillId="0" borderId="21" xfId="212" applyFont="1" applyBorder="1" applyAlignment="1">
      <alignment horizontal="center" vertical="center" wrapText="1"/>
      <protection/>
    </xf>
    <xf numFmtId="0" fontId="46" fillId="0" borderId="28" xfId="153" applyFont="1" applyBorder="1" applyAlignment="1">
      <alignment horizontal="center"/>
      <protection/>
    </xf>
    <xf numFmtId="0" fontId="46" fillId="0" borderId="22" xfId="153" applyFont="1" applyBorder="1" applyAlignment="1">
      <alignment horizontal="center"/>
      <protection/>
    </xf>
    <xf numFmtId="0" fontId="46" fillId="0" borderId="33" xfId="153" applyFont="1" applyBorder="1" applyAlignment="1">
      <alignment horizontal="center"/>
      <protection/>
    </xf>
    <xf numFmtId="166" fontId="48" fillId="0" borderId="21" xfId="99" applyNumberFormat="1" applyFont="1" applyBorder="1" applyAlignment="1">
      <alignment/>
    </xf>
    <xf numFmtId="0" fontId="48" fillId="0" borderId="19" xfId="153" applyFont="1" applyBorder="1" applyAlignment="1">
      <alignment horizontal="center" vertical="center" wrapText="1"/>
      <protection/>
    </xf>
    <xf numFmtId="166" fontId="48" fillId="0" borderId="21" xfId="99" applyNumberFormat="1" applyFont="1" applyBorder="1" applyAlignment="1">
      <alignment horizontal="center" vertical="center" wrapText="1"/>
    </xf>
    <xf numFmtId="0" fontId="48" fillId="0" borderId="19" xfId="153" applyFont="1" applyBorder="1" applyAlignment="1">
      <alignment horizontal="center"/>
      <protection/>
    </xf>
    <xf numFmtId="166" fontId="46" fillId="0" borderId="24" xfId="99" applyNumberFormat="1" applyFont="1" applyFill="1" applyBorder="1" applyAlignment="1">
      <alignment/>
    </xf>
    <xf numFmtId="166" fontId="46" fillId="0" borderId="27" xfId="99" applyNumberFormat="1" applyFont="1" applyFill="1" applyBorder="1" applyAlignment="1">
      <alignment/>
    </xf>
    <xf numFmtId="166" fontId="55" fillId="0" borderId="27" xfId="99" applyNumberFormat="1" applyFont="1" applyFill="1" applyBorder="1" applyAlignment="1">
      <alignment/>
    </xf>
    <xf numFmtId="166" fontId="46" fillId="0" borderId="27" xfId="99" applyNumberFormat="1" applyFont="1" applyBorder="1" applyAlignment="1">
      <alignment/>
    </xf>
    <xf numFmtId="166" fontId="46" fillId="0" borderId="74" xfId="99" applyNumberFormat="1" applyFont="1" applyBorder="1" applyAlignment="1">
      <alignment/>
    </xf>
    <xf numFmtId="166" fontId="48" fillId="0" borderId="71" xfId="99" applyNumberFormat="1" applyFont="1" applyBorder="1" applyAlignment="1">
      <alignment/>
    </xf>
    <xf numFmtId="3" fontId="49" fillId="0" borderId="0" xfId="153" applyNumberFormat="1" applyFont="1">
      <alignment/>
      <protection/>
    </xf>
    <xf numFmtId="3" fontId="56" fillId="0" borderId="0" xfId="153" applyNumberFormat="1" applyFont="1">
      <alignment/>
      <protection/>
    </xf>
    <xf numFmtId="0" fontId="49" fillId="0" borderId="91" xfId="185" applyFont="1" applyBorder="1" applyAlignment="1">
      <alignment horizontal="center" vertical="center"/>
      <protection/>
    </xf>
    <xf numFmtId="0" fontId="71" fillId="0" borderId="53" xfId="185" applyFont="1" applyBorder="1" applyAlignment="1">
      <alignment wrapText="1"/>
      <protection/>
    </xf>
    <xf numFmtId="164" fontId="49" fillId="0" borderId="30" xfId="99" applyNumberFormat="1" applyFont="1" applyBorder="1" applyAlignment="1">
      <alignment horizontal="right"/>
    </xf>
    <xf numFmtId="0" fontId="68" fillId="0" borderId="38" xfId="185" applyFont="1" applyBorder="1" applyAlignment="1">
      <alignment horizontal="center" vertical="center"/>
      <protection/>
    </xf>
    <xf numFmtId="0" fontId="72" fillId="0" borderId="44" xfId="185" applyFont="1" applyFill="1" applyBorder="1">
      <alignment/>
      <protection/>
    </xf>
    <xf numFmtId="164" fontId="68" fillId="0" borderId="21" xfId="99" applyNumberFormat="1" applyFont="1" applyBorder="1" applyAlignment="1">
      <alignment horizontal="right"/>
    </xf>
    <xf numFmtId="0" fontId="68" fillId="0" borderId="42" xfId="185" applyFont="1" applyBorder="1" applyAlignment="1">
      <alignment horizontal="center" vertical="center"/>
      <protection/>
    </xf>
    <xf numFmtId="0" fontId="72" fillId="0" borderId="69" xfId="185" applyFont="1" applyFill="1" applyBorder="1" applyAlignment="1">
      <alignment wrapText="1"/>
      <protection/>
    </xf>
    <xf numFmtId="164" fontId="68" fillId="0" borderId="74" xfId="99" applyNumberFormat="1" applyFont="1" applyBorder="1" applyAlignment="1">
      <alignment horizontal="right"/>
    </xf>
    <xf numFmtId="0" fontId="71" fillId="0" borderId="50" xfId="185" applyFont="1" applyFill="1" applyBorder="1" applyAlignment="1">
      <alignment wrapText="1"/>
      <protection/>
    </xf>
    <xf numFmtId="164" fontId="49" fillId="0" borderId="24" xfId="99" applyNumberFormat="1" applyFont="1" applyBorder="1" applyAlignment="1">
      <alignment horizontal="right"/>
    </xf>
    <xf numFmtId="0" fontId="72" fillId="0" borderId="44" xfId="185" applyFont="1" applyFill="1" applyBorder="1" applyAlignment="1">
      <alignment wrapText="1"/>
      <protection/>
    </xf>
    <xf numFmtId="0" fontId="71" fillId="0" borderId="53" xfId="185" applyFont="1" applyFill="1" applyBorder="1" applyAlignment="1">
      <alignment wrapText="1"/>
      <protection/>
    </xf>
    <xf numFmtId="164" fontId="68" fillId="0" borderId="21" xfId="185" applyNumberFormat="1" applyFont="1" applyBorder="1" applyAlignment="1">
      <alignment horizontal="right"/>
      <protection/>
    </xf>
    <xf numFmtId="0" fontId="49" fillId="0" borderId="38" xfId="185" applyFont="1" applyBorder="1" applyAlignment="1">
      <alignment horizontal="center" vertical="center"/>
      <protection/>
    </xf>
    <xf numFmtId="0" fontId="72" fillId="0" borderId="44" xfId="185" applyFont="1" applyBorder="1" applyAlignment="1">
      <alignment wrapText="1"/>
      <protection/>
    </xf>
    <xf numFmtId="164" fontId="49" fillId="0" borderId="21" xfId="99" applyNumberFormat="1" applyFont="1" applyBorder="1" applyAlignment="1">
      <alignment horizontal="right"/>
    </xf>
    <xf numFmtId="0" fontId="12" fillId="0" borderId="29" xfId="175" applyFont="1" applyFill="1" applyBorder="1" applyAlignment="1">
      <alignment horizontal="center" vertical="center" wrapText="1"/>
      <protection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21" xfId="0" applyNumberFormat="1" applyFont="1" applyFill="1" applyBorder="1" applyAlignment="1">
      <alignment vertical="center" wrapText="1"/>
    </xf>
    <xf numFmtId="164" fontId="0" fillId="0" borderId="72" xfId="0" applyNumberFormat="1" applyFont="1" applyFill="1" applyBorder="1" applyAlignment="1" applyProtection="1">
      <alignment horizontal="left" vertical="center" wrapText="1"/>
      <protection/>
    </xf>
    <xf numFmtId="164" fontId="0" fillId="0" borderId="68" xfId="0" applyNumberFormat="1" applyFont="1" applyFill="1" applyBorder="1" applyAlignment="1" applyProtection="1">
      <alignment horizontal="left" vertical="center" wrapText="1"/>
      <protection/>
    </xf>
    <xf numFmtId="0" fontId="9" fillId="0" borderId="90" xfId="0" applyFont="1" applyBorder="1" applyAlignment="1" applyProtection="1">
      <alignment horizontal="center" vertical="center" wrapText="1"/>
      <protection/>
    </xf>
    <xf numFmtId="164" fontId="0" fillId="0" borderId="74" xfId="21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0" xfId="0" applyFont="1" applyBorder="1" applyAlignment="1" applyProtection="1">
      <alignment horizontal="left" vertical="center" wrapText="1"/>
      <protection/>
    </xf>
    <xf numFmtId="164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50" xfId="213" applyFont="1" applyFill="1" applyBorder="1" applyAlignment="1" applyProtection="1">
      <alignment horizontal="left" vertical="center" wrapText="1"/>
      <protection/>
    </xf>
    <xf numFmtId="0" fontId="11" fillId="0" borderId="50" xfId="213" applyFont="1" applyFill="1" applyBorder="1" applyAlignment="1" applyProtection="1">
      <alignment horizontal="left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/>
      <protection/>
    </xf>
    <xf numFmtId="164" fontId="0" fillId="0" borderId="51" xfId="0" applyNumberFormat="1" applyFont="1" applyFill="1" applyBorder="1" applyAlignment="1" applyProtection="1">
      <alignment horizontal="left" vertical="center" wrapText="1"/>
      <protection/>
    </xf>
    <xf numFmtId="164" fontId="0" fillId="0" borderId="50" xfId="0" applyNumberFormat="1" applyFont="1" applyFill="1" applyBorder="1" applyAlignment="1" applyProtection="1">
      <alignment horizontal="left" vertical="center" wrapText="1"/>
      <protection/>
    </xf>
    <xf numFmtId="164" fontId="0" fillId="0" borderId="46" xfId="0" applyNumberFormat="1" applyFont="1" applyFill="1" applyBorder="1" applyAlignment="1" applyProtection="1">
      <alignment horizontal="left" vertical="center" wrapText="1"/>
      <protection/>
    </xf>
    <xf numFmtId="164" fontId="11" fillId="0" borderId="46" xfId="0" applyNumberFormat="1" applyFont="1" applyFill="1" applyBorder="1" applyAlignment="1" applyProtection="1">
      <alignment horizontal="left" vertical="center" wrapText="1"/>
      <protection/>
    </xf>
    <xf numFmtId="164" fontId="0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50" xfId="213" applyFont="1" applyFill="1" applyBorder="1" applyAlignment="1" applyProtection="1">
      <alignment horizontal="left" vertical="center" wrapText="1"/>
      <protection/>
    </xf>
    <xf numFmtId="0" fontId="11" fillId="0" borderId="50" xfId="213" applyFont="1" applyFill="1" applyBorder="1" applyAlignment="1" applyProtection="1">
      <alignment horizontal="left" vertical="center" wrapText="1" indent="2"/>
      <protection/>
    </xf>
    <xf numFmtId="164" fontId="7" fillId="0" borderId="53" xfId="0" applyNumberFormat="1" applyFont="1" applyFill="1" applyBorder="1" applyAlignment="1" applyProtection="1">
      <alignment horizontal="left" vertical="center" wrapTex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212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2" applyNumberFormat="1" applyFont="1" applyFill="1" applyBorder="1" applyAlignment="1">
      <alignment horizontal="right"/>
      <protection/>
    </xf>
    <xf numFmtId="0" fontId="48" fillId="0" borderId="0" xfId="212" applyFont="1" applyFill="1" applyBorder="1" applyAlignment="1">
      <alignment horizontal="center"/>
      <protection/>
    </xf>
    <xf numFmtId="0" fontId="48" fillId="0" borderId="0" xfId="212" applyFont="1" applyFill="1" applyBorder="1" applyAlignment="1">
      <alignment horizontal="left"/>
      <protection/>
    </xf>
    <xf numFmtId="3" fontId="48" fillId="0" borderId="0" xfId="212" applyNumberFormat="1" applyFont="1" applyFill="1" applyBorder="1" applyAlignment="1">
      <alignment horizontal="right"/>
      <protection/>
    </xf>
    <xf numFmtId="0" fontId="50" fillId="0" borderId="0" xfId="212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2" applyFont="1" applyFill="1" applyBorder="1" applyAlignment="1">
      <alignment horizontal="center" vertical="center"/>
      <protection/>
    </xf>
    <xf numFmtId="164" fontId="9" fillId="0" borderId="28" xfId="210" applyNumberFormat="1" applyFont="1" applyFill="1" applyBorder="1" applyAlignment="1" applyProtection="1">
      <alignment horizontal="center" vertical="center" wrapText="1"/>
      <protection/>
    </xf>
    <xf numFmtId="164" fontId="9" fillId="0" borderId="29" xfId="210" applyNumberFormat="1" applyFont="1" applyFill="1" applyBorder="1" applyAlignment="1" applyProtection="1">
      <alignment vertical="center" wrapText="1"/>
      <protection/>
    </xf>
    <xf numFmtId="49" fontId="9" fillId="0" borderId="29" xfId="210" applyNumberFormat="1" applyFont="1" applyFill="1" applyBorder="1" applyAlignment="1" applyProtection="1">
      <alignment horizontal="left" vertical="center" wrapText="1" indent="2"/>
      <protection/>
    </xf>
    <xf numFmtId="164" fontId="12" fillId="0" borderId="26" xfId="210" applyNumberFormat="1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206" applyNumberFormat="1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12" fillId="0" borderId="29" xfId="210" applyNumberFormat="1" applyFont="1" applyFill="1" applyBorder="1" applyAlignment="1" applyProtection="1">
      <alignment horizontal="center" vertical="center"/>
      <protection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29" xfId="206" applyNumberFormat="1" applyFont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164" fontId="12" fillId="0" borderId="36" xfId="210" applyNumberFormat="1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36" xfId="206" applyNumberFormat="1" applyFont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4" fontId="12" fillId="0" borderId="20" xfId="210" applyNumberFormat="1" applyFont="1" applyFill="1" applyBorder="1" applyAlignment="1" applyProtection="1">
      <alignment horizontal="center" vertical="center"/>
      <protection/>
    </xf>
    <xf numFmtId="164" fontId="9" fillId="0" borderId="26" xfId="210" applyNumberFormat="1" applyFont="1" applyFill="1" applyBorder="1" applyAlignment="1" applyProtection="1">
      <alignment horizontal="center" vertical="center"/>
      <protection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6" xfId="206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9" fillId="0" borderId="29" xfId="210" applyNumberFormat="1" applyFont="1" applyFill="1" applyBorder="1" applyAlignment="1" applyProtection="1">
      <alignment horizontal="center" vertical="center"/>
      <protection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29" xfId="206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4" fontId="9" fillId="0" borderId="36" xfId="210" applyNumberFormat="1" applyFont="1" applyFill="1" applyBorder="1" applyAlignment="1" applyProtection="1">
      <alignment horizontal="center" vertical="center"/>
      <protection/>
    </xf>
    <xf numFmtId="164" fontId="9" fillId="0" borderId="36" xfId="0" applyNumberFormat="1" applyFont="1" applyFill="1" applyBorder="1" applyAlignment="1">
      <alignment horizontal="center" vertical="center"/>
    </xf>
    <xf numFmtId="164" fontId="9" fillId="0" borderId="36" xfId="206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12" fillId="0" borderId="33" xfId="210" applyNumberFormat="1" applyFont="1" applyFill="1" applyBorder="1" applyAlignment="1" applyProtection="1">
      <alignment horizontal="center" vertical="center" wrapText="1"/>
      <protection/>
    </xf>
    <xf numFmtId="164" fontId="12" fillId="0" borderId="90" xfId="210" applyNumberFormat="1" applyFont="1" applyFill="1" applyBorder="1" applyAlignment="1" applyProtection="1">
      <alignment horizontal="center" vertical="center" wrapText="1"/>
      <protection/>
    </xf>
    <xf numFmtId="164" fontId="12" fillId="0" borderId="90" xfId="206" applyNumberFormat="1" applyFont="1" applyBorder="1" applyAlignment="1">
      <alignment horizontal="center" vertical="center" wrapText="1"/>
      <protection/>
    </xf>
    <xf numFmtId="164" fontId="12" fillId="0" borderId="90" xfId="0" applyNumberFormat="1" applyFont="1" applyFill="1" applyBorder="1" applyAlignment="1">
      <alignment horizontal="center" vertical="center" wrapText="1"/>
    </xf>
    <xf numFmtId="49" fontId="55" fillId="0" borderId="0" xfId="210" applyNumberFormat="1" applyFont="1" applyFill="1" applyBorder="1" applyAlignment="1" applyProtection="1">
      <alignment vertical="center"/>
      <protection/>
    </xf>
    <xf numFmtId="49" fontId="55" fillId="0" borderId="0" xfId="210" applyNumberFormat="1" applyFont="1" applyFill="1" applyBorder="1" applyAlignment="1" applyProtection="1">
      <alignment horizontal="left" vertical="center" indent="1"/>
      <protection/>
    </xf>
    <xf numFmtId="49" fontId="12" fillId="0" borderId="20" xfId="210" applyNumberFormat="1" applyFont="1" applyFill="1" applyBorder="1" applyAlignment="1" applyProtection="1">
      <alignment horizontal="center" vertical="center" wrapText="1"/>
      <protection/>
    </xf>
    <xf numFmtId="49" fontId="12" fillId="0" borderId="90" xfId="210" applyNumberFormat="1" applyFont="1" applyFill="1" applyBorder="1" applyAlignment="1" applyProtection="1">
      <alignment horizontal="center" vertical="center" wrapText="1"/>
      <protection/>
    </xf>
    <xf numFmtId="49" fontId="10" fillId="0" borderId="0" xfId="206" applyNumberFormat="1" applyFont="1" applyBorder="1" applyAlignment="1">
      <alignment vertical="center"/>
      <protection/>
    </xf>
    <xf numFmtId="49" fontId="10" fillId="0" borderId="0" xfId="210" applyNumberFormat="1" applyFont="1" applyFill="1" applyBorder="1" applyAlignment="1" applyProtection="1">
      <alignment vertical="center" wrapText="1"/>
      <protection/>
    </xf>
    <xf numFmtId="49" fontId="55" fillId="0" borderId="0" xfId="21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69" xfId="0" applyNumberFormat="1" applyFont="1" applyFill="1" applyBorder="1" applyAlignment="1">
      <alignment horizontal="center" vertical="center" wrapText="1"/>
    </xf>
    <xf numFmtId="164" fontId="12" fillId="0" borderId="93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164" fontId="12" fillId="0" borderId="60" xfId="210" applyNumberFormat="1" applyFont="1" applyFill="1" applyBorder="1" applyAlignment="1" applyProtection="1">
      <alignment horizontal="center" vertical="center"/>
      <protection/>
    </xf>
    <xf numFmtId="164" fontId="12" fillId="0" borderId="44" xfId="210" applyNumberFormat="1" applyFont="1" applyFill="1" applyBorder="1" applyAlignment="1" applyProtection="1">
      <alignment horizontal="center" vertical="center"/>
      <protection/>
    </xf>
    <xf numFmtId="164" fontId="0" fillId="0" borderId="34" xfId="213" applyNumberFormat="1" applyFont="1" applyFill="1" applyBorder="1" applyAlignment="1" applyProtection="1">
      <alignment horizontal="right" vertical="center" wrapText="1" indent="1"/>
      <protection/>
    </xf>
    <xf numFmtId="169" fontId="9" fillId="0" borderId="26" xfId="209" applyNumberFormat="1" applyFont="1" applyBorder="1" applyAlignment="1">
      <alignment vertical="center"/>
      <protection/>
    </xf>
    <xf numFmtId="0" fontId="51" fillId="0" borderId="94" xfId="212" applyFont="1" applyBorder="1" applyAlignment="1">
      <alignment horizontal="center" vertical="center" wrapText="1"/>
      <protection/>
    </xf>
    <xf numFmtId="0" fontId="74" fillId="0" borderId="76" xfId="0" applyFont="1" applyBorder="1" applyAlignment="1">
      <alignment horizontal="center" vertical="center" wrapText="1"/>
    </xf>
    <xf numFmtId="0" fontId="74" fillId="0" borderId="95" xfId="0" applyFont="1" applyBorder="1" applyAlignment="1">
      <alignment horizontal="center" vertical="center" wrapText="1"/>
    </xf>
    <xf numFmtId="0" fontId="74" fillId="0" borderId="96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164" fontId="5" fillId="0" borderId="0" xfId="213" applyNumberFormat="1" applyFont="1" applyFill="1" applyBorder="1" applyAlignment="1" applyProtection="1">
      <alignment horizontal="left" vertical="center"/>
      <protection/>
    </xf>
    <xf numFmtId="164" fontId="4" fillId="0" borderId="0" xfId="213" applyNumberFormat="1" applyFont="1" applyFill="1" applyBorder="1" applyAlignment="1" applyProtection="1">
      <alignment horizontal="center" vertical="center"/>
      <protection/>
    </xf>
    <xf numFmtId="0" fontId="3" fillId="0" borderId="0" xfId="213" applyFont="1" applyFill="1" applyAlignment="1" applyProtection="1">
      <alignment horizontal="center" vertical="center" wrapText="1"/>
      <protection/>
    </xf>
    <xf numFmtId="0" fontId="3" fillId="0" borderId="0" xfId="213" applyFont="1" applyFill="1" applyAlignment="1" applyProtection="1">
      <alignment horizontal="center" vertical="center"/>
      <protection/>
    </xf>
    <xf numFmtId="0" fontId="4" fillId="0" borderId="0" xfId="213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161" applyFont="1" applyBorder="1" applyAlignment="1">
      <alignment horizontal="center" vertical="center" wrapText="1"/>
      <protection/>
    </xf>
    <xf numFmtId="0" fontId="51" fillId="0" borderId="0" xfId="161" applyFont="1" applyBorder="1" applyAlignment="1">
      <alignment horizontal="center" vertical="center"/>
      <protection/>
    </xf>
    <xf numFmtId="0" fontId="46" fillId="0" borderId="0" xfId="161" applyFont="1" applyAlignment="1">
      <alignment horizontal="left"/>
      <protection/>
    </xf>
    <xf numFmtId="0" fontId="47" fillId="0" borderId="0" xfId="161" applyFont="1" applyAlignment="1">
      <alignment horizontal="left"/>
      <protection/>
    </xf>
    <xf numFmtId="0" fontId="48" fillId="0" borderId="0" xfId="161" applyFont="1" applyAlignment="1">
      <alignment horizontal="left"/>
      <protection/>
    </xf>
    <xf numFmtId="0" fontId="52" fillId="0" borderId="58" xfId="161" applyFont="1" applyBorder="1" applyAlignment="1">
      <alignment horizontal="right" vertical="center"/>
      <protection/>
    </xf>
    <xf numFmtId="0" fontId="12" fillId="0" borderId="31" xfId="161" applyFont="1" applyBorder="1" applyAlignment="1">
      <alignment horizontal="center" vertical="center" wrapText="1"/>
      <protection/>
    </xf>
    <xf numFmtId="0" fontId="12" fillId="0" borderId="40" xfId="161" applyFont="1" applyBorder="1" applyAlignment="1">
      <alignment horizontal="center" vertical="center" wrapText="1"/>
      <protection/>
    </xf>
    <xf numFmtId="0" fontId="12" fillId="0" borderId="32" xfId="161" applyFont="1" applyBorder="1" applyAlignment="1">
      <alignment horizontal="center" vertical="center" wrapText="1"/>
      <protection/>
    </xf>
    <xf numFmtId="0" fontId="12" fillId="0" borderId="36" xfId="161" applyFont="1" applyBorder="1" applyAlignment="1">
      <alignment horizontal="center" vertical="center" wrapText="1"/>
      <protection/>
    </xf>
    <xf numFmtId="0" fontId="12" fillId="0" borderId="97" xfId="161" applyFont="1" applyBorder="1" applyAlignment="1">
      <alignment horizontal="center" vertical="center"/>
      <protection/>
    </xf>
    <xf numFmtId="0" fontId="12" fillId="0" borderId="32" xfId="161" applyFont="1" applyBorder="1" applyAlignment="1">
      <alignment horizontal="center" vertical="center"/>
      <protection/>
    </xf>
    <xf numFmtId="0" fontId="12" fillId="0" borderId="34" xfId="161" applyFont="1" applyBorder="1" applyAlignment="1">
      <alignment horizontal="center" vertical="center"/>
      <protection/>
    </xf>
    <xf numFmtId="0" fontId="12" fillId="0" borderId="32" xfId="175" applyFont="1" applyFill="1" applyBorder="1" applyAlignment="1">
      <alignment horizontal="center" vertical="center" wrapText="1"/>
      <protection/>
    </xf>
    <xf numFmtId="0" fontId="12" fillId="0" borderId="26" xfId="175" applyFont="1" applyFill="1" applyBorder="1" applyAlignment="1">
      <alignment horizontal="center" vertical="center" wrapText="1"/>
      <protection/>
    </xf>
    <xf numFmtId="0" fontId="12" fillId="0" borderId="29" xfId="175" applyFont="1" applyFill="1" applyBorder="1" applyAlignment="1">
      <alignment horizontal="center" vertical="center" wrapText="1"/>
      <protection/>
    </xf>
    <xf numFmtId="0" fontId="12" fillId="0" borderId="90" xfId="175" applyFont="1" applyFill="1" applyBorder="1" applyAlignment="1">
      <alignment horizontal="center" vertical="center" wrapText="1"/>
      <protection/>
    </xf>
    <xf numFmtId="164" fontId="12" fillId="0" borderId="92" xfId="0" applyNumberFormat="1" applyFont="1" applyFill="1" applyBorder="1" applyAlignment="1">
      <alignment horizontal="center" vertical="center" wrapText="1"/>
    </xf>
    <xf numFmtId="164" fontId="9" fillId="0" borderId="73" xfId="0" applyNumberFormat="1" applyFont="1" applyFill="1" applyBorder="1" applyAlignment="1">
      <alignment horizontal="center" vertical="center" wrapText="1"/>
    </xf>
    <xf numFmtId="164" fontId="9" fillId="0" borderId="98" xfId="0" applyNumberFormat="1" applyFont="1" applyFill="1" applyBorder="1" applyAlignment="1">
      <alignment horizontal="center" vertical="center" wrapText="1"/>
    </xf>
    <xf numFmtId="164" fontId="9" fillId="0" borderId="9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99" xfId="0" applyNumberFormat="1" applyFont="1" applyFill="1" applyBorder="1" applyAlignment="1">
      <alignment horizontal="center" vertical="center" wrapText="1"/>
    </xf>
    <xf numFmtId="164" fontId="9" fillId="0" borderId="64" xfId="0" applyNumberFormat="1" applyFont="1" applyFill="1" applyBorder="1" applyAlignment="1">
      <alignment horizontal="center" vertical="center" wrapText="1"/>
    </xf>
    <xf numFmtId="164" fontId="9" fillId="0" borderId="72" xfId="0" applyNumberFormat="1" applyFont="1" applyFill="1" applyBorder="1" applyAlignment="1">
      <alignment horizontal="center" vertical="center" wrapText="1"/>
    </xf>
    <xf numFmtId="164" fontId="9" fillId="0" borderId="10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Alignment="1">
      <alignment horizontal="center" vertical="center" wrapText="1"/>
    </xf>
    <xf numFmtId="164" fontId="10" fillId="0" borderId="58" xfId="0" applyNumberFormat="1" applyFont="1" applyFill="1" applyBorder="1" applyAlignment="1" applyProtection="1">
      <alignment horizontal="right" wrapText="1"/>
      <protection/>
    </xf>
    <xf numFmtId="0" fontId="12" fillId="0" borderId="101" xfId="175" applyFont="1" applyFill="1" applyBorder="1" applyAlignment="1">
      <alignment horizontal="center" vertical="center"/>
      <protection/>
    </xf>
    <xf numFmtId="0" fontId="12" fillId="0" borderId="62" xfId="175" applyFont="1" applyFill="1" applyBorder="1" applyAlignment="1">
      <alignment horizontal="center" vertical="center"/>
      <protection/>
    </xf>
    <xf numFmtId="0" fontId="12" fillId="0" borderId="63" xfId="175" applyFont="1" applyFill="1" applyBorder="1" applyAlignment="1">
      <alignment horizontal="center" vertical="center"/>
      <protection/>
    </xf>
    <xf numFmtId="0" fontId="12" fillId="0" borderId="27" xfId="175" applyFont="1" applyFill="1" applyBorder="1" applyAlignment="1">
      <alignment horizontal="center" vertical="center" wrapText="1"/>
      <protection/>
    </xf>
    <xf numFmtId="0" fontId="12" fillId="0" borderId="61" xfId="175" applyFont="1" applyFill="1" applyBorder="1" applyAlignment="1">
      <alignment horizontal="center" vertical="center" wrapText="1"/>
      <protection/>
    </xf>
    <xf numFmtId="0" fontId="12" fillId="0" borderId="51" xfId="175" applyFont="1" applyFill="1" applyBorder="1" applyAlignment="1">
      <alignment horizontal="center" vertical="center" wrapText="1"/>
      <protection/>
    </xf>
    <xf numFmtId="0" fontId="12" fillId="0" borderId="91" xfId="175" applyFont="1" applyFill="1" applyBorder="1" applyAlignment="1">
      <alignment horizontal="center" vertical="center" wrapText="1"/>
      <protection/>
    </xf>
    <xf numFmtId="0" fontId="12" fillId="0" borderId="30" xfId="175" applyFont="1" applyFill="1" applyBorder="1" applyAlignment="1">
      <alignment horizontal="center" vertical="center" wrapText="1"/>
      <protection/>
    </xf>
    <xf numFmtId="0" fontId="53" fillId="0" borderId="0" xfId="153" applyFont="1" applyAlignment="1">
      <alignment horizontal="center" vertical="center" wrapText="1"/>
      <protection/>
    </xf>
    <xf numFmtId="0" fontId="53" fillId="0" borderId="0" xfId="153" applyFont="1" applyAlignment="1">
      <alignment horizontal="center" vertical="center"/>
      <protection/>
    </xf>
    <xf numFmtId="0" fontId="48" fillId="0" borderId="20" xfId="153" applyFont="1" applyBorder="1" applyAlignment="1">
      <alignment horizontal="center" vertical="center" wrapText="1"/>
      <protection/>
    </xf>
    <xf numFmtId="0" fontId="46" fillId="0" borderId="23" xfId="153" applyFont="1" applyBorder="1" applyAlignment="1">
      <alignment horizontal="left" wrapText="1"/>
      <protection/>
    </xf>
    <xf numFmtId="0" fontId="46" fillId="0" borderId="26" xfId="153" applyFont="1" applyBorder="1" applyAlignment="1">
      <alignment horizontal="left" wrapText="1"/>
      <protection/>
    </xf>
    <xf numFmtId="0" fontId="68" fillId="0" borderId="0" xfId="153" applyFont="1" applyAlignment="1">
      <alignment horizontal="center"/>
      <protection/>
    </xf>
    <xf numFmtId="0" fontId="49" fillId="0" borderId="0" xfId="153" applyFont="1" applyAlignment="1">
      <alignment horizontal="center"/>
      <protection/>
    </xf>
    <xf numFmtId="0" fontId="46" fillId="0" borderId="66" xfId="153" applyFont="1" applyBorder="1" applyAlignment="1">
      <alignment horizontal="left"/>
      <protection/>
    </xf>
    <xf numFmtId="0" fontId="46" fillId="0" borderId="48" xfId="153" applyFont="1" applyBorder="1" applyAlignment="1">
      <alignment horizontal="left"/>
      <protection/>
    </xf>
    <xf numFmtId="0" fontId="46" fillId="0" borderId="56" xfId="153" applyFont="1" applyBorder="1" applyAlignment="1">
      <alignment horizontal="left"/>
      <protection/>
    </xf>
    <xf numFmtId="0" fontId="50" fillId="0" borderId="70" xfId="153" applyFont="1" applyBorder="1" applyAlignment="1">
      <alignment horizontal="center"/>
      <protection/>
    </xf>
    <xf numFmtId="0" fontId="50" fillId="0" borderId="57" xfId="153" applyFont="1" applyBorder="1" applyAlignment="1">
      <alignment horizontal="center"/>
      <protection/>
    </xf>
    <xf numFmtId="0" fontId="55" fillId="0" borderId="26" xfId="153" applyFont="1" applyBorder="1" applyAlignment="1">
      <alignment horizontal="left" wrapText="1" indent="1"/>
      <protection/>
    </xf>
    <xf numFmtId="0" fontId="49" fillId="0" borderId="0" xfId="153" applyFont="1" applyBorder="1">
      <alignment/>
      <protection/>
    </xf>
    <xf numFmtId="0" fontId="48" fillId="0" borderId="20" xfId="153" applyFont="1" applyBorder="1" applyAlignment="1">
      <alignment horizontal="left"/>
      <protection/>
    </xf>
    <xf numFmtId="0" fontId="48" fillId="0" borderId="20" xfId="153" applyFont="1" applyBorder="1" applyAlignment="1">
      <alignment/>
      <protection/>
    </xf>
    <xf numFmtId="0" fontId="46" fillId="0" borderId="26" xfId="153" applyFont="1" applyBorder="1" applyAlignment="1">
      <alignment horizontal="left"/>
      <protection/>
    </xf>
    <xf numFmtId="0" fontId="46" fillId="0" borderId="90" xfId="153" applyFont="1" applyBorder="1" applyAlignment="1">
      <alignment horizontal="left"/>
      <protection/>
    </xf>
    <xf numFmtId="0" fontId="50" fillId="0" borderId="0" xfId="21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4" fontId="48" fillId="0" borderId="19" xfId="209" applyNumberFormat="1" applyFont="1" applyBorder="1" applyAlignment="1">
      <alignment horizontal="center" vertical="center"/>
      <protection/>
    </xf>
    <xf numFmtId="164" fontId="48" fillId="0" borderId="19" xfId="209" applyNumberFormat="1" applyFont="1" applyBorder="1" applyAlignment="1">
      <alignment vertical="center"/>
      <protection/>
    </xf>
    <xf numFmtId="164" fontId="12" fillId="0" borderId="32" xfId="209" applyNumberFormat="1" applyFont="1" applyFill="1" applyBorder="1" applyAlignment="1">
      <alignment horizontal="center" vertical="center"/>
      <protection/>
    </xf>
    <xf numFmtId="164" fontId="12" fillId="0" borderId="32" xfId="209" applyNumberFormat="1" applyFont="1" applyBorder="1" applyAlignment="1">
      <alignment horizontal="center" vertical="center"/>
      <protection/>
    </xf>
    <xf numFmtId="164" fontId="12" fillId="0" borderId="32" xfId="209" applyNumberFormat="1" applyFont="1" applyBorder="1" applyAlignment="1">
      <alignment horizontal="center" vertical="center" wrapText="1"/>
      <protection/>
    </xf>
    <xf numFmtId="164" fontId="12" fillId="0" borderId="32" xfId="209" applyNumberFormat="1" applyFont="1" applyBorder="1" applyAlignment="1">
      <alignment vertical="center" wrapText="1"/>
      <protection/>
    </xf>
    <xf numFmtId="164" fontId="12" fillId="0" borderId="21" xfId="209" applyNumberFormat="1" applyFont="1" applyBorder="1" applyAlignment="1">
      <alignment horizontal="center" vertical="center" wrapText="1"/>
      <protection/>
    </xf>
    <xf numFmtId="164" fontId="12" fillId="0" borderId="21" xfId="209" applyNumberFormat="1" applyFont="1" applyBorder="1" applyAlignment="1">
      <alignment vertical="center" wrapText="1"/>
      <protection/>
    </xf>
    <xf numFmtId="0" fontId="9" fillId="0" borderId="0" xfId="208" applyNumberFormat="1" applyFont="1" applyFill="1" applyBorder="1" applyAlignment="1">
      <alignment horizontal="left" vertical="center"/>
      <protection/>
    </xf>
    <xf numFmtId="14" fontId="9" fillId="0" borderId="0" xfId="208" applyNumberFormat="1" applyFont="1" applyFill="1" applyBorder="1" applyAlignment="1">
      <alignment horizontal="left" vertical="center"/>
      <protection/>
    </xf>
    <xf numFmtId="164" fontId="9" fillId="0" borderId="0" xfId="208" applyNumberFormat="1" applyFont="1" applyFill="1" applyBorder="1" applyAlignment="1">
      <alignment horizontal="left" vertical="center" wrapText="1"/>
      <protection/>
    </xf>
    <xf numFmtId="10" fontId="9" fillId="0" borderId="0" xfId="208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12" fillId="0" borderId="0" xfId="208" applyNumberFormat="1" applyFont="1" applyFill="1" applyBorder="1" applyAlignment="1">
      <alignment horizontal="left" vertical="center" wrapText="1"/>
      <protection/>
    </xf>
    <xf numFmtId="164" fontId="12" fillId="0" borderId="0" xfId="208" applyNumberFormat="1" applyFont="1" applyFill="1" applyBorder="1" applyAlignment="1">
      <alignment horizontal="center" vertical="center" wrapText="1"/>
      <protection/>
    </xf>
    <xf numFmtId="164" fontId="9" fillId="0" borderId="0" xfId="208" applyNumberFormat="1" applyFont="1" applyFill="1" applyBorder="1" applyAlignment="1">
      <alignment horizontal="center" vertical="center" wrapText="1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7" fillId="0" borderId="94" xfId="0" applyFont="1" applyFill="1" applyBorder="1" applyAlignment="1" applyProtection="1">
      <alignment horizontal="center" vertical="center" wrapText="1"/>
      <protection/>
    </xf>
    <xf numFmtId="0" fontId="57" fillId="0" borderId="76" xfId="0" applyFont="1" applyFill="1" applyBorder="1" applyAlignment="1" applyProtection="1">
      <alignment horizontal="center" vertical="center" wrapText="1"/>
      <protection/>
    </xf>
    <xf numFmtId="0" fontId="57" fillId="0" borderId="95" xfId="0" applyFont="1" applyFill="1" applyBorder="1" applyAlignment="1" applyProtection="1">
      <alignment horizontal="center" vertical="center" wrapText="1"/>
      <protection/>
    </xf>
    <xf numFmtId="164" fontId="57" fillId="0" borderId="58" xfId="213" applyNumberFormat="1" applyFont="1" applyFill="1" applyBorder="1" applyAlignment="1" applyProtection="1">
      <alignment horizontal="center" vertical="center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0" fontId="3" fillId="0" borderId="0" xfId="215" applyFont="1" applyFill="1" applyAlignment="1" applyProtection="1">
      <alignment horizontal="center" vertical="center"/>
      <protection/>
    </xf>
    <xf numFmtId="0" fontId="5" fillId="0" borderId="90" xfId="215" applyFont="1" applyFill="1" applyBorder="1" applyAlignment="1" applyProtection="1">
      <alignment horizontal="left" vertical="center" indent="1"/>
      <protection/>
    </xf>
    <xf numFmtId="0" fontId="5" fillId="0" borderId="74" xfId="215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2" xfId="0" applyFont="1" applyFill="1" applyBorder="1" applyAlignment="1">
      <alignment horizontal="justify" vertical="center" wrapText="1"/>
    </xf>
    <xf numFmtId="0" fontId="51" fillId="0" borderId="0" xfId="214" applyFont="1" applyFill="1" applyBorder="1" applyAlignment="1">
      <alignment horizontal="center" vertical="center" wrapText="1"/>
      <protection/>
    </xf>
    <xf numFmtId="0" fontId="73" fillId="0" borderId="0" xfId="214" applyFont="1" applyFill="1" applyBorder="1" applyAlignment="1">
      <alignment horizontal="center" vertical="center" wrapText="1"/>
      <protection/>
    </xf>
    <xf numFmtId="0" fontId="53" fillId="0" borderId="0" xfId="184" applyFont="1" applyAlignment="1">
      <alignment horizontal="center" vertical="center" wrapText="1"/>
      <protection/>
    </xf>
    <xf numFmtId="0" fontId="53" fillId="0" borderId="0" xfId="184" applyFont="1" applyAlignment="1">
      <alignment horizontal="center" vertical="center"/>
      <protection/>
    </xf>
    <xf numFmtId="0" fontId="53" fillId="0" borderId="0" xfId="184" applyFont="1" applyBorder="1" applyAlignment="1">
      <alignment horizontal="center" vertical="center"/>
      <protection/>
    </xf>
    <xf numFmtId="164" fontId="5" fillId="0" borderId="0" xfId="213" applyNumberFormat="1" applyFont="1" applyFill="1" applyBorder="1" applyAlignment="1" applyProtection="1">
      <alignment horizontal="left"/>
      <protection/>
    </xf>
    <xf numFmtId="0" fontId="3" fillId="0" borderId="0" xfId="213" applyFont="1" applyFill="1" applyAlignment="1" applyProtection="1">
      <alignment horizontal="center" wrapText="1"/>
      <protection/>
    </xf>
    <xf numFmtId="0" fontId="3" fillId="0" borderId="0" xfId="213" applyFont="1" applyFill="1" applyAlignment="1" applyProtection="1">
      <alignment horizontal="center"/>
      <protection/>
    </xf>
    <xf numFmtId="0" fontId="51" fillId="0" borderId="0" xfId="183" applyFont="1" applyAlignment="1">
      <alignment horizontal="center" vertical="center" wrapText="1"/>
      <protection/>
    </xf>
    <xf numFmtId="0" fontId="10" fillId="0" borderId="0" xfId="183" applyFont="1" applyBorder="1" applyAlignment="1">
      <alignment horizontal="right"/>
      <protection/>
    </xf>
    <xf numFmtId="0" fontId="48" fillId="0" borderId="43" xfId="183" applyFont="1" applyBorder="1" applyAlignment="1">
      <alignment horizontal="center" vertical="center" wrapText="1"/>
      <protection/>
    </xf>
    <xf numFmtId="0" fontId="48" fillId="0" borderId="52" xfId="183" applyFont="1" applyBorder="1" applyAlignment="1">
      <alignment horizontal="center" vertical="center" wrapText="1"/>
      <protection/>
    </xf>
    <xf numFmtId="0" fontId="48" fillId="0" borderId="76" xfId="183" applyFont="1" applyBorder="1" applyAlignment="1">
      <alignment horizontal="center" vertical="center" wrapText="1"/>
      <protection/>
    </xf>
    <xf numFmtId="0" fontId="48" fillId="0" borderId="58" xfId="183" applyFont="1" applyBorder="1" applyAlignment="1">
      <alignment horizontal="center" vertical="center" wrapText="1"/>
      <protection/>
    </xf>
    <xf numFmtId="0" fontId="48" fillId="0" borderId="32" xfId="183" applyFont="1" applyBorder="1" applyAlignment="1">
      <alignment horizontal="center" vertical="center" wrapText="1"/>
      <protection/>
    </xf>
    <xf numFmtId="0" fontId="48" fillId="0" borderId="34" xfId="183" applyFont="1" applyBorder="1" applyAlignment="1">
      <alignment horizontal="center" vertical="center" wrapText="1"/>
      <protection/>
    </xf>
    <xf numFmtId="0" fontId="48" fillId="0" borderId="0" xfId="183" applyFont="1" applyAlignment="1">
      <alignment horizontal="center" wrapText="1"/>
      <protection/>
    </xf>
    <xf numFmtId="0" fontId="68" fillId="0" borderId="61" xfId="185" applyFont="1" applyBorder="1" applyAlignment="1">
      <alignment horizontal="center" vertical="center" wrapText="1"/>
      <protection/>
    </xf>
    <xf numFmtId="0" fontId="68" fillId="0" borderId="103" xfId="185" applyFont="1" applyBorder="1" applyAlignment="1">
      <alignment horizontal="center" vertical="center" wrapText="1"/>
      <protection/>
    </xf>
    <xf numFmtId="0" fontId="68" fillId="0" borderId="45" xfId="185" applyFont="1" applyBorder="1" applyAlignment="1">
      <alignment horizontal="center" vertical="center"/>
      <protection/>
    </xf>
    <xf numFmtId="0" fontId="68" fillId="0" borderId="47" xfId="185" applyFont="1" applyBorder="1" applyAlignment="1">
      <alignment horizontal="center" vertical="center"/>
      <protection/>
    </xf>
    <xf numFmtId="0" fontId="53" fillId="0" borderId="0" xfId="185" applyFont="1" applyAlignment="1">
      <alignment horizontal="center" vertical="center" wrapText="1"/>
      <protection/>
    </xf>
    <xf numFmtId="0" fontId="68" fillId="0" borderId="43" xfId="185" applyFont="1" applyBorder="1" applyAlignment="1">
      <alignment horizontal="center" vertical="center"/>
      <protection/>
    </xf>
    <xf numFmtId="0" fontId="68" fillId="0" borderId="52" xfId="185" applyFont="1" applyBorder="1" applyAlignment="1">
      <alignment horizontal="center" vertical="center"/>
      <protection/>
    </xf>
    <xf numFmtId="164" fontId="3" fillId="0" borderId="0" xfId="213" applyNumberFormat="1" applyFont="1" applyFill="1" applyBorder="1" applyAlignment="1" applyProtection="1">
      <alignment horizontal="center" vertical="center" wrapText="1"/>
      <protection/>
    </xf>
  </cellXfs>
  <cellStyles count="22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ivatkozott cella" xfId="120"/>
    <cellStyle name="Hivatkozott cella 2" xfId="121"/>
    <cellStyle name="Input" xfId="122"/>
    <cellStyle name="Jegyzet" xfId="123"/>
    <cellStyle name="Jegyzet 2" xfId="124"/>
    <cellStyle name="Jelölőszín (1)" xfId="125"/>
    <cellStyle name="Jelölőszín (1) 2" xfId="126"/>
    <cellStyle name="Jelölőszín (2)" xfId="127"/>
    <cellStyle name="Jelölőszín (2) 2" xfId="128"/>
    <cellStyle name="Jelölőszín (3)" xfId="129"/>
    <cellStyle name="Jelölőszín (3) 2" xfId="130"/>
    <cellStyle name="Jelölőszín (4)" xfId="131"/>
    <cellStyle name="Jelölőszín (4) 2" xfId="132"/>
    <cellStyle name="Jelölőszín (5)" xfId="133"/>
    <cellStyle name="Jelölőszín (5) 2" xfId="134"/>
    <cellStyle name="Jelölőszín (6)" xfId="135"/>
    <cellStyle name="Jelölőszín (6) 2" xfId="136"/>
    <cellStyle name="Jó" xfId="137"/>
    <cellStyle name="Jó 2" xfId="138"/>
    <cellStyle name="Kimenet" xfId="139"/>
    <cellStyle name="Kimenet 2" xfId="140"/>
    <cellStyle name="Linked Cell" xfId="141"/>
    <cellStyle name="Magyarázó szöveg" xfId="142"/>
    <cellStyle name="Magyarázó szöveg 2" xfId="143"/>
    <cellStyle name="Már látott hiperhivatkozás" xfId="144"/>
    <cellStyle name="Neutral" xfId="145"/>
    <cellStyle name="Normál 10" xfId="146"/>
    <cellStyle name="Normál 11" xfId="147"/>
    <cellStyle name="Normál 12" xfId="148"/>
    <cellStyle name="Normál 13" xfId="149"/>
    <cellStyle name="Normál 14" xfId="150"/>
    <cellStyle name="Normál 15" xfId="151"/>
    <cellStyle name="Normál 16" xfId="152"/>
    <cellStyle name="Normál 17" xfId="153"/>
    <cellStyle name="Normál 17 2" xfId="154"/>
    <cellStyle name="Normál 17 2 3" xfId="155"/>
    <cellStyle name="Normál 17 2 3 2" xfId="156"/>
    <cellStyle name="Normál 18" xfId="157"/>
    <cellStyle name="Normál 19" xfId="158"/>
    <cellStyle name="Normál 2" xfId="159"/>
    <cellStyle name="Normál 2 2" xfId="160"/>
    <cellStyle name="Normál 2 2 10" xfId="161"/>
    <cellStyle name="Normál 2 2 2" xfId="162"/>
    <cellStyle name="Normál 2 2 3" xfId="163"/>
    <cellStyle name="Normál 2 2 3 2" xfId="164"/>
    <cellStyle name="Normál 2 2_2009. évi beszámoló mellékletei 04.14" xfId="165"/>
    <cellStyle name="Normál 2 3" xfId="166"/>
    <cellStyle name="Normál 2 4" xfId="167"/>
    <cellStyle name="Normál 2 4 2" xfId="168"/>
    <cellStyle name="Normál 2 5" xfId="169"/>
    <cellStyle name="Normál 2_2.sz.melléklet intézmények pontosított 0203" xfId="170"/>
    <cellStyle name="Normál 20" xfId="171"/>
    <cellStyle name="Normál 21" xfId="172"/>
    <cellStyle name="Normál 22" xfId="173"/>
    <cellStyle name="Normál 22 2" xfId="174"/>
    <cellStyle name="Normál 22 3" xfId="175"/>
    <cellStyle name="Normál 22 3 2" xfId="176"/>
    <cellStyle name="Normál 22 3 2 2" xfId="177"/>
    <cellStyle name="Normál 23" xfId="178"/>
    <cellStyle name="Normál 23 2" xfId="179"/>
    <cellStyle name="Normál 24" xfId="180"/>
    <cellStyle name="Normál 25" xfId="181"/>
    <cellStyle name="Normál 25 2" xfId="182"/>
    <cellStyle name="Normál 26" xfId="183"/>
    <cellStyle name="Normál 27" xfId="184"/>
    <cellStyle name="Normál 28" xfId="185"/>
    <cellStyle name="Normál 29" xfId="186"/>
    <cellStyle name="Normál 3" xfId="187"/>
    <cellStyle name="Normál 3 2" xfId="188"/>
    <cellStyle name="Normál 3 3" xfId="189"/>
    <cellStyle name="Normál 3_TGA 2013 2_4_Köztisztaság" xfId="190"/>
    <cellStyle name="Normál 4" xfId="191"/>
    <cellStyle name="Normál 4 2" xfId="192"/>
    <cellStyle name="Normál 4 2 2" xfId="193"/>
    <cellStyle name="Normál 4 2 3" xfId="194"/>
    <cellStyle name="Normál 4_EU támogatott feladatok 0208" xfId="195"/>
    <cellStyle name="Normál 5" xfId="196"/>
    <cellStyle name="Normál 5 2" xfId="197"/>
    <cellStyle name="Normál 5 3" xfId="198"/>
    <cellStyle name="Normál 5 3 2" xfId="199"/>
    <cellStyle name="Normál 6" xfId="200"/>
    <cellStyle name="Normál 7" xfId="201"/>
    <cellStyle name="Normál 7 2" xfId="202"/>
    <cellStyle name="Normál 7 3" xfId="203"/>
    <cellStyle name="Normál 8" xfId="204"/>
    <cellStyle name="Normál 9" xfId="205"/>
    <cellStyle name="Normál_11. KV összesítő 2011.tervegyeztetés lezárt jegyzőkönyvek" xfId="206"/>
    <cellStyle name="Normál_2001 évi terv" xfId="207"/>
    <cellStyle name="Normál_2003 évi kv javaslat" xfId="208"/>
    <cellStyle name="Normál_Függelékek és egyéb táblák 02.06" xfId="209"/>
    <cellStyle name="Normál_Intézményi jegyzőkönyvek 2006  január 2-6 (rendeletbe előkészítő)" xfId="210"/>
    <cellStyle name="Normal_KARSZJ3" xfId="211"/>
    <cellStyle name="Normál_ktgvetés mellékletei 2012 01 20" xfId="212"/>
    <cellStyle name="Normál_KVRENMUNKA" xfId="213"/>
    <cellStyle name="Normál_létszám tájékoztató" xfId="214"/>
    <cellStyle name="Normál_SEGEDLETEK" xfId="215"/>
    <cellStyle name="Normal_tanusitv" xfId="216"/>
    <cellStyle name="Note" xfId="217"/>
    <cellStyle name="Output" xfId="218"/>
    <cellStyle name="Összesen" xfId="219"/>
    <cellStyle name="Összesen 2" xfId="220"/>
    <cellStyle name="Currency" xfId="221"/>
    <cellStyle name="Currency [0]" xfId="222"/>
    <cellStyle name="Pénznem 2" xfId="223"/>
    <cellStyle name="Rossz" xfId="224"/>
    <cellStyle name="Rossz 2" xfId="225"/>
    <cellStyle name="Semleges" xfId="226"/>
    <cellStyle name="Semleges 2" xfId="227"/>
    <cellStyle name="Stílus 1" xfId="228"/>
    <cellStyle name="Számítás" xfId="229"/>
    <cellStyle name="Számítás 2" xfId="230"/>
    <cellStyle name="Percent" xfId="231"/>
    <cellStyle name="Százalék 2" xfId="232"/>
    <cellStyle name="Százalék 2 2" xfId="233"/>
    <cellStyle name="Százalék 3" xfId="234"/>
    <cellStyle name="Százalék 4" xfId="235"/>
    <cellStyle name="Title" xfId="236"/>
    <cellStyle name="Total" xfId="237"/>
    <cellStyle name="Warning Text" xfId="23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externalLink" Target="externalLinks/externalLink16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9"/>
  <sheetViews>
    <sheetView zoomScalePageLayoutView="0" workbookViewId="0" topLeftCell="A1">
      <selection activeCell="C12" sqref="C12"/>
    </sheetView>
  </sheetViews>
  <sheetFormatPr defaultColWidth="10.625" defaultRowHeight="12.75"/>
  <cols>
    <col min="1" max="2" width="8.875" style="804" customWidth="1"/>
    <col min="3" max="3" width="73.50390625" style="776" customWidth="1"/>
    <col min="4" max="16384" width="10.625" style="776" customWidth="1"/>
  </cols>
  <sheetData>
    <row r="1" spans="1:3" ht="12.75">
      <c r="A1" s="957" t="s">
        <v>665</v>
      </c>
      <c r="B1" s="958"/>
      <c r="C1" s="959"/>
    </row>
    <row r="2" spans="1:3" ht="41.25" customHeight="1">
      <c r="A2" s="960"/>
      <c r="B2" s="961"/>
      <c r="C2" s="962"/>
    </row>
    <row r="4" spans="1:3" s="805" customFormat="1" ht="31.5">
      <c r="A4" s="818" t="s">
        <v>628</v>
      </c>
      <c r="B4" s="819" t="s">
        <v>629</v>
      </c>
      <c r="C4" s="820" t="s">
        <v>630</v>
      </c>
    </row>
    <row r="5" spans="1:3" s="777" customFormat="1" ht="24" customHeight="1">
      <c r="A5" s="815" t="s">
        <v>631</v>
      </c>
      <c r="B5" s="816"/>
      <c r="C5" s="817" t="s">
        <v>666</v>
      </c>
    </row>
    <row r="6" spans="1:3" s="777" customFormat="1" ht="24" customHeight="1">
      <c r="A6" s="808"/>
      <c r="B6" s="809" t="s">
        <v>10</v>
      </c>
      <c r="C6" s="811"/>
    </row>
    <row r="7" spans="1:3" s="777" customFormat="1" ht="24" customHeight="1">
      <c r="A7" s="808" t="s">
        <v>632</v>
      </c>
      <c r="B7" s="809"/>
      <c r="C7" s="810" t="s">
        <v>667</v>
      </c>
    </row>
    <row r="8" spans="1:3" s="777" customFormat="1" ht="24" customHeight="1">
      <c r="A8" s="812"/>
      <c r="B8" s="813" t="s">
        <v>10</v>
      </c>
      <c r="C8" s="814"/>
    </row>
    <row r="9" spans="1:3" s="777" customFormat="1" ht="19.5" customHeight="1">
      <c r="A9" s="806"/>
      <c r="B9" s="806"/>
      <c r="C9" s="807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Q10"/>
  <sheetViews>
    <sheetView zoomScale="89" zoomScaleNormal="89" zoomScalePageLayoutView="0" workbookViewId="0" topLeftCell="A1">
      <selection activeCell="B17" sqref="B17"/>
    </sheetView>
  </sheetViews>
  <sheetFormatPr defaultColWidth="9.00390625" defaultRowHeight="12.75"/>
  <cols>
    <col min="1" max="1" width="41.125" style="271" customWidth="1"/>
    <col min="2" max="8" width="17.00390625" style="271" customWidth="1"/>
    <col min="9" max="9" width="16.00390625" style="271" customWidth="1"/>
    <col min="10" max="10" width="17.00390625" style="271" customWidth="1"/>
    <col min="11" max="11" width="12.875" style="271" customWidth="1"/>
    <col min="12" max="12" width="13.625" style="271" customWidth="1"/>
    <col min="13" max="14" width="12.00390625" style="271" customWidth="1"/>
    <col min="15" max="16384" width="9.375" style="271" customWidth="1"/>
  </cols>
  <sheetData>
    <row r="1" spans="1:14" ht="57.75" customHeight="1">
      <c r="A1" s="1031" t="s">
        <v>684</v>
      </c>
      <c r="B1" s="1031"/>
      <c r="C1" s="1031"/>
      <c r="D1" s="1031"/>
      <c r="E1" s="1031"/>
      <c r="F1" s="1031"/>
      <c r="G1" s="1031"/>
      <c r="H1" s="1031"/>
      <c r="I1" s="1031"/>
      <c r="J1" s="1031"/>
      <c r="K1" s="289"/>
      <c r="L1" s="289"/>
      <c r="M1" s="289"/>
      <c r="N1" s="289"/>
    </row>
    <row r="2" spans="1:15" ht="20.2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032"/>
      <c r="N2" s="1032"/>
      <c r="O2" s="272"/>
    </row>
    <row r="3" spans="1:17" ht="22.5" customHeight="1">
      <c r="A3" s="283"/>
      <c r="B3" s="280"/>
      <c r="C3" s="280"/>
      <c r="D3" s="280"/>
      <c r="E3" s="280"/>
      <c r="F3" s="280"/>
      <c r="G3" s="280"/>
      <c r="H3" s="280"/>
      <c r="I3" s="280"/>
      <c r="J3" s="290" t="s">
        <v>1</v>
      </c>
      <c r="K3" s="280"/>
      <c r="L3" s="284"/>
      <c r="M3" s="284"/>
      <c r="N3" s="284"/>
      <c r="O3" s="272"/>
      <c r="P3" s="272"/>
      <c r="Q3" s="272"/>
    </row>
    <row r="4" spans="1:17" ht="22.5" customHeight="1">
      <c r="A4" s="1033" t="s">
        <v>270</v>
      </c>
      <c r="B4" s="1035" t="s">
        <v>423</v>
      </c>
      <c r="C4" s="1035"/>
      <c r="D4" s="1035"/>
      <c r="E4" s="1035"/>
      <c r="F4" s="1035" t="s">
        <v>420</v>
      </c>
      <c r="G4" s="1036"/>
      <c r="H4" s="1037" t="s">
        <v>424</v>
      </c>
      <c r="I4" s="1038"/>
      <c r="J4" s="1039" t="s">
        <v>419</v>
      </c>
      <c r="K4" s="280"/>
      <c r="L4" s="281"/>
      <c r="M4" s="281"/>
      <c r="N4" s="284"/>
      <c r="O4" s="272"/>
      <c r="P4" s="272"/>
      <c r="Q4" s="272"/>
    </row>
    <row r="5" spans="1:17" ht="62.25" customHeight="1">
      <c r="A5" s="1034"/>
      <c r="B5" s="285" t="s">
        <v>425</v>
      </c>
      <c r="C5" s="285" t="s">
        <v>421</v>
      </c>
      <c r="D5" s="286" t="s">
        <v>426</v>
      </c>
      <c r="E5" s="285" t="s">
        <v>421</v>
      </c>
      <c r="F5" s="286" t="s">
        <v>420</v>
      </c>
      <c r="G5" s="285" t="s">
        <v>421</v>
      </c>
      <c r="H5" s="285" t="s">
        <v>427</v>
      </c>
      <c r="I5" s="285" t="s">
        <v>421</v>
      </c>
      <c r="J5" s="1040"/>
      <c r="K5" s="282"/>
      <c r="L5" s="282"/>
      <c r="M5" s="282"/>
      <c r="N5" s="284"/>
      <c r="O5" s="272"/>
      <c r="P5" s="272"/>
      <c r="Q5" s="272"/>
    </row>
    <row r="6" spans="1:10" ht="32.25" customHeight="1">
      <c r="A6" s="287" t="s">
        <v>666</v>
      </c>
      <c r="B6" s="273">
        <v>0</v>
      </c>
      <c r="C6" s="274">
        <f>B6/J6</f>
        <v>0</v>
      </c>
      <c r="D6" s="273">
        <v>11300000</v>
      </c>
      <c r="E6" s="956">
        <f>D6/J6*100</f>
        <v>13.785026777109536</v>
      </c>
      <c r="F6" s="273">
        <v>70673000</v>
      </c>
      <c r="G6" s="274">
        <f>F6/J6*100</f>
        <v>86.21497322289046</v>
      </c>
      <c r="H6" s="273"/>
      <c r="I6" s="274"/>
      <c r="J6" s="275">
        <f>B6+D6+F6+H6</f>
        <v>81973000</v>
      </c>
    </row>
    <row r="7" spans="1:10" ht="27" customHeight="1">
      <c r="A7" s="288" t="s">
        <v>667</v>
      </c>
      <c r="B7" s="273">
        <v>20566518</v>
      </c>
      <c r="C7" s="274">
        <f>B7/J7*100</f>
        <v>78.21891281568215</v>
      </c>
      <c r="D7" s="273"/>
      <c r="E7" s="273"/>
      <c r="F7" s="273">
        <v>106000</v>
      </c>
      <c r="G7" s="274">
        <f>F7/J7*100</f>
        <v>0.4031409088530352</v>
      </c>
      <c r="H7" s="273">
        <v>5621018</v>
      </c>
      <c r="I7" s="274">
        <f>H7/J7*100</f>
        <v>21.37794627546481</v>
      </c>
      <c r="J7" s="275">
        <f>B7+D7+F7+H7</f>
        <v>26293536</v>
      </c>
    </row>
    <row r="8" spans="1:10" ht="40.5" customHeight="1">
      <c r="A8" s="278" t="s">
        <v>428</v>
      </c>
      <c r="B8" s="276">
        <f>B7</f>
        <v>20566518</v>
      </c>
      <c r="C8" s="276">
        <f aca="true" t="shared" si="0" ref="C8:J8">C7</f>
        <v>78.21891281568215</v>
      </c>
      <c r="D8" s="276">
        <f t="shared" si="0"/>
        <v>0</v>
      </c>
      <c r="E8" s="276">
        <f t="shared" si="0"/>
        <v>0</v>
      </c>
      <c r="F8" s="276">
        <f t="shared" si="0"/>
        <v>106000</v>
      </c>
      <c r="G8" s="276">
        <f t="shared" si="0"/>
        <v>0.4031409088530352</v>
      </c>
      <c r="H8" s="276">
        <f t="shared" si="0"/>
        <v>5621018</v>
      </c>
      <c r="I8" s="276">
        <f t="shared" si="0"/>
        <v>21.37794627546481</v>
      </c>
      <c r="J8" s="277">
        <f t="shared" si="0"/>
        <v>26293536</v>
      </c>
    </row>
    <row r="9" spans="1:10" ht="42.75" customHeight="1">
      <c r="A9" s="278" t="s">
        <v>729</v>
      </c>
      <c r="B9" s="276">
        <f>B6</f>
        <v>0</v>
      </c>
      <c r="C9" s="276">
        <f aca="true" t="shared" si="1" ref="C9:J9">C6</f>
        <v>0</v>
      </c>
      <c r="D9" s="276">
        <f t="shared" si="1"/>
        <v>11300000</v>
      </c>
      <c r="E9" s="276">
        <f t="shared" si="1"/>
        <v>13.785026777109536</v>
      </c>
      <c r="F9" s="276">
        <f t="shared" si="1"/>
        <v>70673000</v>
      </c>
      <c r="G9" s="276">
        <f t="shared" si="1"/>
        <v>86.21497322289046</v>
      </c>
      <c r="H9" s="276">
        <f t="shared" si="1"/>
        <v>0</v>
      </c>
      <c r="I9" s="276">
        <f t="shared" si="1"/>
        <v>0</v>
      </c>
      <c r="J9" s="277">
        <f t="shared" si="1"/>
        <v>81973000</v>
      </c>
    </row>
    <row r="10" spans="1:10" ht="59.25" customHeight="1">
      <c r="A10" s="278" t="s">
        <v>429</v>
      </c>
      <c r="B10" s="276">
        <f>SUM(B8:B9)</f>
        <v>20566518</v>
      </c>
      <c r="C10" s="279">
        <f>ROUND(B10/J10*100,2)</f>
        <v>20.04</v>
      </c>
      <c r="D10" s="276">
        <f>SUM(D8:D9)</f>
        <v>11300000</v>
      </c>
      <c r="E10" s="279">
        <f>ROUND(D10/J10*100,2)</f>
        <v>11.01</v>
      </c>
      <c r="F10" s="276">
        <f>SUM(F8:F9)</f>
        <v>70779000</v>
      </c>
      <c r="G10" s="279">
        <f>ROUND((F10/J10)*100,2)</f>
        <v>68.95</v>
      </c>
      <c r="H10" s="276">
        <f>H8+H9</f>
        <v>5621018</v>
      </c>
      <c r="I10" s="279">
        <f>H10/J10*100</f>
        <v>5.476145582898222</v>
      </c>
      <c r="J10" s="277">
        <f>SUM(F10,D10,B10)</f>
        <v>102645518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K5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4.875" style="292" customWidth="1"/>
    <col min="2" max="6" width="16.50390625" style="292" customWidth="1"/>
    <col min="7" max="7" width="13.875" style="292" customWidth="1"/>
    <col min="8" max="16384" width="9.375" style="292" customWidth="1"/>
  </cols>
  <sheetData>
    <row r="1" spans="1:7" ht="39.75" customHeight="1">
      <c r="A1" s="1045" t="s">
        <v>669</v>
      </c>
      <c r="B1" s="1045"/>
      <c r="C1" s="1045"/>
      <c r="D1" s="1045"/>
      <c r="E1" s="1045"/>
      <c r="F1" s="1045"/>
      <c r="G1" s="291"/>
    </row>
    <row r="2" spans="1:7" ht="16.5" customHeight="1">
      <c r="A2" s="293"/>
      <c r="B2" s="1046"/>
      <c r="C2" s="1046"/>
      <c r="D2" s="294"/>
      <c r="E2" s="294"/>
      <c r="F2" s="294"/>
      <c r="G2" s="294"/>
    </row>
    <row r="3" spans="1:11" ht="15.75" customHeight="1">
      <c r="A3" s="295" t="s">
        <v>430</v>
      </c>
      <c r="B3" s="1047"/>
      <c r="C3" s="1047"/>
      <c r="D3" s="1047"/>
      <c r="E3" s="1047"/>
      <c r="F3" s="1047"/>
      <c r="G3" s="298"/>
      <c r="H3" s="299"/>
      <c r="I3" s="299"/>
      <c r="J3" s="299"/>
      <c r="K3" s="299"/>
    </row>
    <row r="4" spans="1:11" ht="15" customHeight="1">
      <c r="A4" s="295" t="s">
        <v>431</v>
      </c>
      <c r="B4" s="1047"/>
      <c r="C4" s="1047"/>
      <c r="D4" s="1047"/>
      <c r="E4" s="1047"/>
      <c r="F4" s="1047"/>
      <c r="G4" s="300"/>
      <c r="H4" s="299"/>
      <c r="I4" s="299"/>
      <c r="J4" s="299"/>
      <c r="K4" s="299"/>
    </row>
    <row r="5" spans="1:11" ht="15.75" customHeight="1">
      <c r="A5" s="295" t="s">
        <v>593</v>
      </c>
      <c r="B5" s="1048" t="s">
        <v>626</v>
      </c>
      <c r="C5" s="1049"/>
      <c r="D5" s="1049"/>
      <c r="E5" s="1049"/>
      <c r="F5" s="1049"/>
      <c r="G5" s="301"/>
      <c r="H5" s="299"/>
      <c r="I5" s="299"/>
      <c r="J5" s="299"/>
      <c r="K5" s="299"/>
    </row>
    <row r="6" spans="1:11" ht="15.75" customHeight="1">
      <c r="A6" s="295" t="s">
        <v>592</v>
      </c>
      <c r="B6" s="1049"/>
      <c r="C6" s="1049"/>
      <c r="D6" s="1049"/>
      <c r="E6" s="1049"/>
      <c r="F6" s="1049"/>
      <c r="G6" s="301"/>
      <c r="H6" s="299"/>
      <c r="I6" s="299"/>
      <c r="J6" s="299"/>
      <c r="K6" s="299"/>
    </row>
    <row r="7" spans="1:11" ht="15.75" customHeight="1">
      <c r="A7" s="295"/>
      <c r="B7" s="1049"/>
      <c r="C7" s="1049"/>
      <c r="D7" s="1049"/>
      <c r="E7" s="1049"/>
      <c r="F7" s="1049"/>
      <c r="G7" s="301"/>
      <c r="H7" s="299"/>
      <c r="I7" s="299"/>
      <c r="J7" s="299"/>
      <c r="K7" s="299"/>
    </row>
    <row r="8" spans="1:11" ht="15.75">
      <c r="A8" s="295" t="s">
        <v>432</v>
      </c>
      <c r="B8" s="1044"/>
      <c r="C8" s="1044"/>
      <c r="D8" s="302"/>
      <c r="E8" s="302"/>
      <c r="F8" s="297"/>
      <c r="G8" s="303"/>
      <c r="H8" s="299"/>
      <c r="I8" s="299"/>
      <c r="J8" s="299"/>
      <c r="K8" s="299"/>
    </row>
    <row r="9" spans="1:11" ht="15.75">
      <c r="A9" s="295" t="s">
        <v>433</v>
      </c>
      <c r="B9" s="1042"/>
      <c r="C9" s="1041"/>
      <c r="D9" s="304"/>
      <c r="E9" s="304"/>
      <c r="F9" s="297"/>
      <c r="G9" s="301"/>
      <c r="H9" s="299"/>
      <c r="I9" s="299"/>
      <c r="J9" s="299"/>
      <c r="K9" s="299"/>
    </row>
    <row r="10" spans="1:11" ht="15.75">
      <c r="A10" s="295" t="s">
        <v>434</v>
      </c>
      <c r="B10" s="1042"/>
      <c r="C10" s="1041"/>
      <c r="D10" s="304"/>
      <c r="E10" s="304"/>
      <c r="F10" s="297"/>
      <c r="G10" s="301"/>
      <c r="H10" s="299"/>
      <c r="I10" s="299"/>
      <c r="J10" s="299"/>
      <c r="K10" s="299"/>
    </row>
    <row r="11" spans="1:11" ht="12.75">
      <c r="A11" s="305"/>
      <c r="B11" s="306"/>
      <c r="C11" s="306"/>
      <c r="D11" s="306"/>
      <c r="E11" s="306"/>
      <c r="F11" s="307" t="s">
        <v>418</v>
      </c>
      <c r="G11" s="301"/>
      <c r="H11" s="299"/>
      <c r="I11" s="299"/>
      <c r="J11" s="299"/>
      <c r="K11" s="299"/>
    </row>
    <row r="12" spans="1:11" ht="38.25">
      <c r="A12" s="308" t="s">
        <v>270</v>
      </c>
      <c r="B12" s="309" t="s">
        <v>435</v>
      </c>
      <c r="C12" s="310" t="s">
        <v>436</v>
      </c>
      <c r="D12" s="311" t="s">
        <v>437</v>
      </c>
      <c r="E12" s="311" t="s">
        <v>589</v>
      </c>
      <c r="F12" s="312" t="s">
        <v>413</v>
      </c>
      <c r="G12" s="301"/>
      <c r="H12" s="299"/>
      <c r="I12" s="299"/>
      <c r="J12" s="299"/>
      <c r="K12" s="299"/>
    </row>
    <row r="13" spans="1:11" ht="12.75">
      <c r="A13" s="313" t="s">
        <v>438</v>
      </c>
      <c r="B13" s="314">
        <f>SUM(B15:B20)</f>
        <v>0</v>
      </c>
      <c r="C13" s="315">
        <f>SUM(C15:C20)</f>
        <v>0</v>
      </c>
      <c r="D13" s="315"/>
      <c r="E13" s="315"/>
      <c r="F13" s="316">
        <f>SUM(B13:C13)</f>
        <v>0</v>
      </c>
      <c r="G13" s="301"/>
      <c r="H13" s="299"/>
      <c r="I13" s="299"/>
      <c r="J13" s="299"/>
      <c r="K13" s="299"/>
    </row>
    <row r="14" spans="1:11" ht="12.75">
      <c r="A14" s="317" t="s">
        <v>439</v>
      </c>
      <c r="B14" s="318"/>
      <c r="C14" s="318"/>
      <c r="D14" s="318"/>
      <c r="E14" s="318"/>
      <c r="F14" s="319"/>
      <c r="G14" s="301"/>
      <c r="H14" s="299"/>
      <c r="I14" s="299"/>
      <c r="J14" s="299"/>
      <c r="K14" s="299"/>
    </row>
    <row r="15" spans="1:11" ht="12.75">
      <c r="A15" s="320" t="s">
        <v>427</v>
      </c>
      <c r="B15" s="321"/>
      <c r="C15" s="321"/>
      <c r="D15" s="322"/>
      <c r="E15" s="322"/>
      <c r="F15" s="323">
        <f aca="true" t="shared" si="0" ref="F15:F20">SUM(B15:E15)</f>
        <v>0</v>
      </c>
      <c r="G15" s="324"/>
      <c r="H15" s="299"/>
      <c r="I15" s="299"/>
      <c r="J15" s="299"/>
      <c r="K15" s="299"/>
    </row>
    <row r="16" spans="1:11" ht="15" customHeight="1">
      <c r="A16" s="325" t="s">
        <v>440</v>
      </c>
      <c r="B16" s="326"/>
      <c r="C16" s="326"/>
      <c r="D16" s="327"/>
      <c r="E16" s="327"/>
      <c r="F16" s="323">
        <f t="shared" si="0"/>
        <v>0</v>
      </c>
      <c r="G16" s="300"/>
      <c r="H16" s="299"/>
      <c r="I16" s="299"/>
      <c r="J16" s="299"/>
      <c r="K16" s="299"/>
    </row>
    <row r="17" spans="1:11" ht="25.5">
      <c r="A17" s="325" t="s">
        <v>590</v>
      </c>
      <c r="B17" s="326"/>
      <c r="C17" s="326"/>
      <c r="D17" s="327"/>
      <c r="E17" s="327"/>
      <c r="F17" s="323">
        <f t="shared" si="0"/>
        <v>0</v>
      </c>
      <c r="G17" s="301"/>
      <c r="H17" s="299"/>
      <c r="I17" s="299"/>
      <c r="J17" s="299"/>
      <c r="K17" s="299"/>
    </row>
    <row r="18" spans="1:11" ht="25.5">
      <c r="A18" s="325" t="s">
        <v>591</v>
      </c>
      <c r="B18" s="326"/>
      <c r="C18" s="326"/>
      <c r="D18" s="327"/>
      <c r="E18" s="327"/>
      <c r="F18" s="323">
        <f t="shared" si="0"/>
        <v>0</v>
      </c>
      <c r="G18" s="301"/>
      <c r="H18" s="299"/>
      <c r="I18" s="299"/>
      <c r="J18" s="299"/>
      <c r="K18" s="299"/>
    </row>
    <row r="19" spans="1:11" ht="12.75">
      <c r="A19" s="325" t="s">
        <v>441</v>
      </c>
      <c r="B19" s="326"/>
      <c r="C19" s="326"/>
      <c r="D19" s="327"/>
      <c r="E19" s="327"/>
      <c r="F19" s="323">
        <f t="shared" si="0"/>
        <v>0</v>
      </c>
      <c r="G19" s="301"/>
      <c r="H19" s="299"/>
      <c r="I19" s="299"/>
      <c r="J19" s="299"/>
      <c r="K19" s="299"/>
    </row>
    <row r="20" spans="1:11" ht="12.75">
      <c r="A20" s="329" t="s">
        <v>442</v>
      </c>
      <c r="B20" s="330"/>
      <c r="C20" s="330"/>
      <c r="D20" s="331"/>
      <c r="E20" s="331"/>
      <c r="F20" s="323">
        <f t="shared" si="0"/>
        <v>0</v>
      </c>
      <c r="G20" s="301"/>
      <c r="H20" s="299"/>
      <c r="I20" s="299"/>
      <c r="J20" s="299"/>
      <c r="K20" s="299"/>
    </row>
    <row r="21" spans="1:11" ht="12.75">
      <c r="A21" s="332"/>
      <c r="B21" s="333"/>
      <c r="C21" s="333"/>
      <c r="D21" s="333"/>
      <c r="E21" s="333"/>
      <c r="F21" s="333"/>
      <c r="G21" s="301"/>
      <c r="H21" s="299"/>
      <c r="I21" s="299"/>
      <c r="J21" s="299"/>
      <c r="K21" s="299"/>
    </row>
    <row r="22" spans="1:11" ht="12.75">
      <c r="A22" s="334" t="s">
        <v>443</v>
      </c>
      <c r="B22" s="335">
        <f>SUM(B24:B29)</f>
        <v>0</v>
      </c>
      <c r="C22" s="335">
        <f>SUM(C24:C29)</f>
        <v>0</v>
      </c>
      <c r="D22" s="335">
        <f>SUM(D24:D29)</f>
        <v>0</v>
      </c>
      <c r="E22" s="335">
        <f>SUM(E24:E29)</f>
        <v>0</v>
      </c>
      <c r="F22" s="335">
        <f>SUM(F24:F29)</f>
        <v>0</v>
      </c>
      <c r="G22" s="301"/>
      <c r="H22" s="299"/>
      <c r="I22" s="299"/>
      <c r="J22" s="299"/>
      <c r="K22" s="299"/>
    </row>
    <row r="23" spans="1:11" ht="12.75">
      <c r="A23" s="317" t="s">
        <v>439</v>
      </c>
      <c r="B23" s="318"/>
      <c r="C23" s="318"/>
      <c r="D23" s="318"/>
      <c r="E23" s="318"/>
      <c r="F23" s="319"/>
      <c r="G23" s="301"/>
      <c r="H23" s="299"/>
      <c r="I23" s="299"/>
      <c r="J23" s="299"/>
      <c r="K23" s="299"/>
    </row>
    <row r="24" spans="1:11" ht="12.75">
      <c r="A24" s="325" t="s">
        <v>444</v>
      </c>
      <c r="B24" s="336"/>
      <c r="C24" s="336"/>
      <c r="D24" s="336"/>
      <c r="E24" s="336"/>
      <c r="F24" s="328">
        <f aca="true" t="shared" si="1" ref="F24:F29">SUM(B24:E24)</f>
        <v>0</v>
      </c>
      <c r="G24" s="301"/>
      <c r="H24" s="299"/>
      <c r="I24" s="299"/>
      <c r="J24" s="299"/>
      <c r="K24" s="299"/>
    </row>
    <row r="25" spans="1:11" ht="25.5">
      <c r="A25" s="325" t="s">
        <v>206</v>
      </c>
      <c r="B25" s="336"/>
      <c r="C25" s="336"/>
      <c r="D25" s="336"/>
      <c r="E25" s="336"/>
      <c r="F25" s="328">
        <f t="shared" si="1"/>
        <v>0</v>
      </c>
      <c r="G25" s="338"/>
      <c r="H25" s="299"/>
      <c r="I25" s="299"/>
      <c r="J25" s="299"/>
      <c r="K25" s="299"/>
    </row>
    <row r="26" spans="1:11" ht="12.75">
      <c r="A26" s="325" t="s">
        <v>445</v>
      </c>
      <c r="B26" s="336"/>
      <c r="C26" s="336"/>
      <c r="D26" s="337"/>
      <c r="E26" s="337"/>
      <c r="F26" s="328">
        <f t="shared" si="1"/>
        <v>0</v>
      </c>
      <c r="G26" s="339"/>
      <c r="H26" s="299"/>
      <c r="I26" s="299"/>
      <c r="J26" s="299"/>
      <c r="K26" s="299"/>
    </row>
    <row r="27" spans="1:11" ht="13.5">
      <c r="A27" s="325" t="s">
        <v>446</v>
      </c>
      <c r="B27" s="336"/>
      <c r="C27" s="336"/>
      <c r="D27" s="337"/>
      <c r="E27" s="337"/>
      <c r="F27" s="328">
        <f t="shared" si="1"/>
        <v>0</v>
      </c>
      <c r="G27" s="298"/>
      <c r="H27" s="299"/>
      <c r="I27" s="299"/>
      <c r="J27" s="299"/>
      <c r="K27" s="299"/>
    </row>
    <row r="28" spans="1:11" ht="12.75">
      <c r="A28" s="325" t="s">
        <v>447</v>
      </c>
      <c r="B28" s="336"/>
      <c r="C28" s="336"/>
      <c r="D28" s="337"/>
      <c r="E28" s="337"/>
      <c r="F28" s="328">
        <f t="shared" si="1"/>
        <v>0</v>
      </c>
      <c r="G28" s="300"/>
      <c r="H28" s="299"/>
      <c r="I28" s="299"/>
      <c r="J28" s="299"/>
      <c r="K28" s="299"/>
    </row>
    <row r="29" spans="1:11" ht="12.75">
      <c r="A29" s="329" t="s">
        <v>236</v>
      </c>
      <c r="B29" s="340"/>
      <c r="C29" s="340"/>
      <c r="D29" s="341"/>
      <c r="E29" s="341"/>
      <c r="F29" s="328">
        <f t="shared" si="1"/>
        <v>0</v>
      </c>
      <c r="G29" s="301"/>
      <c r="H29" s="299"/>
      <c r="I29" s="299"/>
      <c r="J29" s="299"/>
      <c r="K29" s="299"/>
    </row>
    <row r="30" spans="1:11" ht="27">
      <c r="A30" s="707" t="s">
        <v>448</v>
      </c>
      <c r="B30" s="342">
        <f>SUM(B15:B17)</f>
        <v>0</v>
      </c>
      <c r="C30" s="342">
        <f>SUM(C15:C17)</f>
        <v>0</v>
      </c>
      <c r="D30" s="342">
        <f>SUM(D15:D17)</f>
        <v>0</v>
      </c>
      <c r="E30" s="342">
        <f>SUM(E15:E17)</f>
        <v>0</v>
      </c>
      <c r="F30" s="342">
        <f>SUM(F15:F17)</f>
        <v>0</v>
      </c>
      <c r="G30" s="303"/>
      <c r="H30" s="299"/>
      <c r="I30" s="299"/>
      <c r="J30" s="299"/>
      <c r="K30" s="299"/>
    </row>
    <row r="31" spans="1:11" ht="27">
      <c r="A31" s="707" t="s">
        <v>449</v>
      </c>
      <c r="B31" s="342">
        <f>SUM(B18)</f>
        <v>0</v>
      </c>
      <c r="C31" s="342">
        <f>SUM(C18)</f>
        <v>0</v>
      </c>
      <c r="D31" s="343"/>
      <c r="E31" s="343"/>
      <c r="F31" s="344">
        <f>SUM(B31:C31)</f>
        <v>0</v>
      </c>
      <c r="G31" s="301"/>
      <c r="H31" s="299"/>
      <c r="I31" s="299"/>
      <c r="J31" s="299"/>
      <c r="K31" s="299"/>
    </row>
    <row r="32" spans="1:11" ht="15">
      <c r="A32" s="345"/>
      <c r="B32" s="346"/>
      <c r="C32" s="346"/>
      <c r="D32" s="346"/>
      <c r="E32" s="346"/>
      <c r="F32" s="347"/>
      <c r="G32" s="301"/>
      <c r="H32" s="299"/>
      <c r="I32" s="299"/>
      <c r="J32" s="299"/>
      <c r="K32" s="299"/>
    </row>
    <row r="33" spans="1:11" ht="12.75">
      <c r="A33" s="295"/>
      <c r="B33" s="1043"/>
      <c r="C33" s="1043"/>
      <c r="D33" s="1043"/>
      <c r="E33" s="1043"/>
      <c r="F33" s="1043"/>
      <c r="G33" s="301"/>
      <c r="H33" s="299"/>
      <c r="I33" s="299"/>
      <c r="J33" s="299"/>
      <c r="K33" s="299"/>
    </row>
    <row r="34" spans="1:11" ht="15.75">
      <c r="A34" s="295"/>
      <c r="B34" s="1043"/>
      <c r="C34" s="1043"/>
      <c r="D34" s="296"/>
      <c r="E34" s="296"/>
      <c r="F34" s="348"/>
      <c r="G34" s="301"/>
      <c r="H34" s="299"/>
      <c r="I34" s="299"/>
      <c r="J34" s="299"/>
      <c r="K34" s="299"/>
    </row>
    <row r="35" spans="1:11" ht="15.75">
      <c r="A35" s="295"/>
      <c r="B35" s="1043"/>
      <c r="C35" s="1043"/>
      <c r="D35" s="296"/>
      <c r="E35" s="296"/>
      <c r="F35" s="348"/>
      <c r="G35" s="301"/>
      <c r="H35" s="299"/>
      <c r="I35" s="299"/>
      <c r="J35" s="299"/>
      <c r="K35" s="299"/>
    </row>
    <row r="36" spans="1:11" ht="15.75">
      <c r="A36" s="295"/>
      <c r="B36" s="1044"/>
      <c r="C36" s="1044"/>
      <c r="D36" s="302"/>
      <c r="E36" s="302"/>
      <c r="F36" s="348"/>
      <c r="G36" s="301"/>
      <c r="H36" s="299"/>
      <c r="I36" s="299"/>
      <c r="J36" s="299"/>
      <c r="K36" s="299"/>
    </row>
    <row r="37" spans="1:11" ht="15.75">
      <c r="A37" s="295"/>
      <c r="B37" s="1041"/>
      <c r="C37" s="1041"/>
      <c r="D37" s="304"/>
      <c r="E37" s="304"/>
      <c r="F37" s="348"/>
      <c r="G37" s="324"/>
      <c r="H37" s="299"/>
      <c r="I37" s="299"/>
      <c r="J37" s="299"/>
      <c r="K37" s="299"/>
    </row>
    <row r="38" spans="1:11" ht="15.75">
      <c r="A38" s="295"/>
      <c r="B38" s="1041"/>
      <c r="C38" s="1041"/>
      <c r="D38" s="304"/>
      <c r="E38" s="304"/>
      <c r="F38" s="348"/>
      <c r="G38" s="300"/>
      <c r="H38" s="299"/>
      <c r="I38" s="299"/>
      <c r="J38" s="299"/>
      <c r="K38" s="299"/>
    </row>
    <row r="39" spans="1:11" ht="12.75">
      <c r="A39" s="306"/>
      <c r="B39" s="306"/>
      <c r="C39" s="306"/>
      <c r="D39" s="306"/>
      <c r="E39" s="306"/>
      <c r="F39" s="349"/>
      <c r="G39" s="301"/>
      <c r="H39" s="299"/>
      <c r="I39" s="299"/>
      <c r="J39" s="299"/>
      <c r="K39" s="299"/>
    </row>
    <row r="40" spans="1:11" ht="12.75">
      <c r="A40" s="350"/>
      <c r="B40" s="351"/>
      <c r="C40" s="350"/>
      <c r="D40" s="350"/>
      <c r="E40" s="350"/>
      <c r="F40" s="350"/>
      <c r="G40" s="301"/>
      <c r="H40" s="299"/>
      <c r="I40" s="299"/>
      <c r="J40" s="299"/>
      <c r="K40" s="299"/>
    </row>
    <row r="41" spans="1:11" ht="12.75">
      <c r="A41" s="351"/>
      <c r="B41" s="352"/>
      <c r="C41" s="352"/>
      <c r="D41" s="352"/>
      <c r="E41" s="352"/>
      <c r="F41" s="352"/>
      <c r="G41" s="301"/>
      <c r="H41" s="299"/>
      <c r="I41" s="299"/>
      <c r="J41" s="299"/>
      <c r="K41" s="299"/>
    </row>
    <row r="42" spans="1:11" ht="12.75">
      <c r="A42" s="353"/>
      <c r="B42" s="353"/>
      <c r="C42" s="353"/>
      <c r="D42" s="353"/>
      <c r="E42" s="353"/>
      <c r="F42" s="353"/>
      <c r="G42" s="301"/>
      <c r="H42" s="299"/>
      <c r="I42" s="299"/>
      <c r="J42" s="299"/>
      <c r="K42" s="299"/>
    </row>
    <row r="43" spans="1:11" ht="12.75">
      <c r="A43" s="296"/>
      <c r="B43" s="354"/>
      <c r="C43" s="354"/>
      <c r="D43" s="354"/>
      <c r="E43" s="354"/>
      <c r="F43" s="354"/>
      <c r="G43" s="301"/>
      <c r="H43" s="299"/>
      <c r="I43" s="299"/>
      <c r="J43" s="299"/>
      <c r="K43" s="299"/>
    </row>
    <row r="44" spans="1:11" ht="12.75">
      <c r="A44" s="296"/>
      <c r="B44" s="354"/>
      <c r="C44" s="354"/>
      <c r="D44" s="354"/>
      <c r="E44" s="354"/>
      <c r="F44" s="354"/>
      <c r="G44" s="301"/>
      <c r="H44" s="299"/>
      <c r="I44" s="299"/>
      <c r="J44" s="299"/>
      <c r="K44" s="299"/>
    </row>
    <row r="45" spans="1:11" ht="12.75">
      <c r="A45" s="296"/>
      <c r="B45" s="354"/>
      <c r="C45" s="354"/>
      <c r="D45" s="354"/>
      <c r="E45" s="354"/>
      <c r="F45" s="354"/>
      <c r="G45" s="301"/>
      <c r="H45" s="299"/>
      <c r="I45" s="299"/>
      <c r="J45" s="299"/>
      <c r="K45" s="299"/>
    </row>
    <row r="46" spans="1:11" ht="12.75">
      <c r="A46" s="296"/>
      <c r="B46" s="354"/>
      <c r="C46" s="354"/>
      <c r="D46" s="354"/>
      <c r="E46" s="354"/>
      <c r="F46" s="354"/>
      <c r="G46" s="301"/>
      <c r="H46" s="299"/>
      <c r="I46" s="299"/>
      <c r="J46" s="299"/>
      <c r="K46" s="299"/>
    </row>
    <row r="47" spans="1:11" ht="12.75">
      <c r="A47" s="296"/>
      <c r="B47" s="354"/>
      <c r="C47" s="354"/>
      <c r="D47" s="354"/>
      <c r="E47" s="354"/>
      <c r="F47" s="354"/>
      <c r="G47" s="338"/>
      <c r="H47" s="299"/>
      <c r="I47" s="299"/>
      <c r="J47" s="299"/>
      <c r="K47" s="299"/>
    </row>
    <row r="48" spans="1:11" ht="15.75">
      <c r="A48" s="296"/>
      <c r="B48" s="354"/>
      <c r="C48" s="354"/>
      <c r="D48" s="354"/>
      <c r="E48" s="354"/>
      <c r="F48" s="354"/>
      <c r="G48" s="355"/>
      <c r="H48" s="299"/>
      <c r="I48" s="299"/>
      <c r="J48" s="299"/>
      <c r="K48" s="299"/>
    </row>
    <row r="49" spans="1:11" ht="12.75">
      <c r="A49" s="296"/>
      <c r="B49" s="354"/>
      <c r="C49" s="354"/>
      <c r="D49" s="354"/>
      <c r="E49" s="354"/>
      <c r="F49" s="354"/>
      <c r="G49" s="338"/>
      <c r="H49" s="299"/>
      <c r="I49" s="299"/>
      <c r="J49" s="299"/>
      <c r="K49" s="299"/>
    </row>
    <row r="50" spans="1:11" ht="12.75">
      <c r="A50" s="351"/>
      <c r="B50" s="356"/>
      <c r="C50" s="356"/>
      <c r="D50" s="356"/>
      <c r="E50" s="356"/>
      <c r="F50" s="356"/>
      <c r="G50" s="357"/>
      <c r="H50" s="299"/>
      <c r="I50" s="299"/>
      <c r="J50" s="358"/>
      <c r="K50" s="299"/>
    </row>
    <row r="51" spans="1:11" ht="12.75">
      <c r="A51" s="353"/>
      <c r="B51" s="353"/>
      <c r="C51" s="353"/>
      <c r="D51" s="353"/>
      <c r="E51" s="353"/>
      <c r="F51" s="353"/>
      <c r="G51" s="359"/>
      <c r="H51" s="299"/>
      <c r="I51" s="299"/>
      <c r="J51" s="299"/>
      <c r="K51" s="299"/>
    </row>
    <row r="52" spans="1:11" ht="12.75">
      <c r="A52" s="296"/>
      <c r="B52" s="360"/>
      <c r="C52" s="360"/>
      <c r="D52" s="360"/>
      <c r="E52" s="360"/>
      <c r="F52" s="354"/>
      <c r="G52" s="359"/>
      <c r="H52" s="299"/>
      <c r="I52" s="299"/>
      <c r="J52" s="299"/>
      <c r="K52" s="299"/>
    </row>
    <row r="53" spans="1:11" ht="12.75">
      <c r="A53" s="296"/>
      <c r="B53" s="360"/>
      <c r="C53" s="360"/>
      <c r="D53" s="360"/>
      <c r="E53" s="360"/>
      <c r="F53" s="354"/>
      <c r="G53" s="361"/>
      <c r="H53" s="299"/>
      <c r="I53" s="299"/>
      <c r="J53" s="299"/>
      <c r="K53" s="299"/>
    </row>
    <row r="54" spans="1:11" ht="12.75">
      <c r="A54" s="296"/>
      <c r="B54" s="360"/>
      <c r="C54" s="360"/>
      <c r="D54" s="360"/>
      <c r="E54" s="360"/>
      <c r="F54" s="354"/>
      <c r="G54" s="299"/>
      <c r="H54" s="299"/>
      <c r="I54" s="299"/>
      <c r="J54" s="299"/>
      <c r="K54" s="299"/>
    </row>
    <row r="55" spans="1:6" ht="12.75">
      <c r="A55" s="296"/>
      <c r="B55" s="360"/>
      <c r="C55" s="360"/>
      <c r="D55" s="360"/>
      <c r="E55" s="360"/>
      <c r="F55" s="354"/>
    </row>
    <row r="56" spans="1:6" ht="12.75">
      <c r="A56" s="296"/>
      <c r="B56" s="360"/>
      <c r="C56" s="360"/>
      <c r="D56" s="360"/>
      <c r="E56" s="360"/>
      <c r="F56" s="354"/>
    </row>
    <row r="57" spans="1:6" ht="12.75">
      <c r="A57" s="296"/>
      <c r="B57" s="360"/>
      <c r="C57" s="360"/>
      <c r="D57" s="360"/>
      <c r="E57" s="360"/>
      <c r="F57" s="354"/>
    </row>
    <row r="58" spans="1:6" ht="13.5">
      <c r="A58" s="362"/>
      <c r="B58" s="363"/>
      <c r="C58" s="363"/>
      <c r="D58" s="363"/>
      <c r="E58" s="363"/>
      <c r="F58" s="364"/>
    </row>
    <row r="59" spans="1:6" ht="13.5">
      <c r="A59" s="362"/>
      <c r="B59" s="363"/>
      <c r="C59" s="363"/>
      <c r="D59" s="363"/>
      <c r="E59" s="363"/>
      <c r="F59" s="364"/>
    </row>
  </sheetData>
  <sheetProtection/>
  <mergeCells count="14">
    <mergeCell ref="B8:C8"/>
    <mergeCell ref="A1:F1"/>
    <mergeCell ref="B2:C2"/>
    <mergeCell ref="B3:F3"/>
    <mergeCell ref="B4:F4"/>
    <mergeCell ref="B5:F7"/>
    <mergeCell ref="B37:C37"/>
    <mergeCell ref="B38:C38"/>
    <mergeCell ref="B9:C9"/>
    <mergeCell ref="B10:C10"/>
    <mergeCell ref="B33:F33"/>
    <mergeCell ref="B34:C34"/>
    <mergeCell ref="B35:C35"/>
    <mergeCell ref="B36:C36"/>
  </mergeCells>
  <conditionalFormatting sqref="G29:G36 B36:F36 B46:G46 G39:G45 F53:G53 G5:G14 B14:F14 G17:G23 B24:G24 F25:F29">
    <cfRule type="cellIs" priority="1" dxfId="1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G115"/>
  <sheetViews>
    <sheetView zoomScale="106" zoomScaleNormal="106" zoomScaleSheetLayoutView="100" zoomScalePageLayoutView="0" workbookViewId="0" topLeftCell="A1">
      <selection activeCell="D84" sqref="D84"/>
    </sheetView>
  </sheetViews>
  <sheetFormatPr defaultColWidth="9.00390625" defaultRowHeight="12.75"/>
  <cols>
    <col min="1" max="1" width="6.375" style="119" customWidth="1"/>
    <col min="2" max="2" width="76.375" style="119" customWidth="1"/>
    <col min="3" max="3" width="11.125" style="119" customWidth="1"/>
    <col min="4" max="4" width="23.375" style="120" customWidth="1"/>
    <col min="5" max="5" width="11.875" style="1" customWidth="1"/>
    <col min="6" max="13" width="9.375" style="1" customWidth="1"/>
    <col min="14" max="14" width="20.375" style="1" customWidth="1"/>
    <col min="15" max="16384" width="9.375" style="1" customWidth="1"/>
  </cols>
  <sheetData>
    <row r="1" spans="1:4" ht="51" customHeight="1">
      <c r="A1" s="965" t="s">
        <v>685</v>
      </c>
      <c r="B1" s="966"/>
      <c r="C1" s="966"/>
      <c r="D1" s="966"/>
    </row>
    <row r="2" spans="1:4" ht="15.75" customHeight="1">
      <c r="A2" s="964" t="s">
        <v>0</v>
      </c>
      <c r="B2" s="964"/>
      <c r="C2" s="964"/>
      <c r="D2" s="964"/>
    </row>
    <row r="3" spans="1:4" ht="15.75" customHeight="1">
      <c r="A3" s="963"/>
      <c r="B3" s="963"/>
      <c r="C3" s="2"/>
      <c r="D3" s="3" t="s">
        <v>1</v>
      </c>
    </row>
    <row r="4" spans="1:4" ht="37.5" customHeight="1">
      <c r="A4" s="4" t="s">
        <v>2</v>
      </c>
      <c r="B4" s="5" t="s">
        <v>3</v>
      </c>
      <c r="C4" s="5" t="s">
        <v>4</v>
      </c>
      <c r="D4" s="6" t="s">
        <v>5</v>
      </c>
    </row>
    <row r="5" spans="1:4" s="7" customFormat="1" ht="12" customHeight="1">
      <c r="A5" s="4" t="s">
        <v>6</v>
      </c>
      <c r="B5" s="5" t="s">
        <v>7</v>
      </c>
      <c r="C5" s="5" t="s">
        <v>8</v>
      </c>
      <c r="D5" s="6" t="s">
        <v>9</v>
      </c>
    </row>
    <row r="6" spans="1:4" s="12" customFormat="1" ht="15.75" customHeight="1">
      <c r="A6" s="8" t="s">
        <v>10</v>
      </c>
      <c r="B6" s="9" t="s">
        <v>11</v>
      </c>
      <c r="C6" s="10" t="s">
        <v>12</v>
      </c>
      <c r="D6" s="11"/>
    </row>
    <row r="7" spans="1:4" s="12" customFormat="1" ht="15.75" customHeight="1">
      <c r="A7" s="13" t="s">
        <v>13</v>
      </c>
      <c r="B7" s="14" t="s">
        <v>14</v>
      </c>
      <c r="C7" s="15" t="s">
        <v>15</v>
      </c>
      <c r="D7" s="16">
        <v>14248763</v>
      </c>
    </row>
    <row r="8" spans="1:4" s="12" customFormat="1" ht="24" customHeight="1">
      <c r="A8" s="13" t="s">
        <v>16</v>
      </c>
      <c r="B8" s="14" t="s">
        <v>17</v>
      </c>
      <c r="C8" s="15" t="s">
        <v>18</v>
      </c>
      <c r="D8" s="16">
        <v>5117755</v>
      </c>
    </row>
    <row r="9" spans="1:4" s="12" customFormat="1" ht="15.75" customHeight="1">
      <c r="A9" s="13" t="s">
        <v>19</v>
      </c>
      <c r="B9" s="14" t="s">
        <v>20</v>
      </c>
      <c r="C9" s="15" t="s">
        <v>21</v>
      </c>
      <c r="D9" s="16">
        <v>1200000</v>
      </c>
    </row>
    <row r="10" spans="1:4" s="12" customFormat="1" ht="15.75" customHeight="1">
      <c r="A10" s="8" t="s">
        <v>22</v>
      </c>
      <c r="B10" s="14" t="s">
        <v>23</v>
      </c>
      <c r="C10" s="15" t="s">
        <v>24</v>
      </c>
      <c r="D10" s="16"/>
    </row>
    <row r="11" spans="1:4" s="12" customFormat="1" ht="15.75" customHeight="1">
      <c r="A11" s="13" t="s">
        <v>25</v>
      </c>
      <c r="B11" s="14" t="s">
        <v>26</v>
      </c>
      <c r="C11" s="15" t="s">
        <v>27</v>
      </c>
      <c r="D11" s="16"/>
    </row>
    <row r="12" spans="1:4" s="12" customFormat="1" ht="15.75" customHeight="1">
      <c r="A12" s="17" t="s">
        <v>28</v>
      </c>
      <c r="B12" s="18" t="s">
        <v>29</v>
      </c>
      <c r="C12" s="19" t="s">
        <v>30</v>
      </c>
      <c r="D12" s="20">
        <f>+D6+D7+D8+D9+D10+D11</f>
        <v>20566518</v>
      </c>
    </row>
    <row r="13" spans="1:4" s="12" customFormat="1" ht="15.75" customHeight="1">
      <c r="A13" s="13" t="s">
        <v>31</v>
      </c>
      <c r="B13" s="14" t="s">
        <v>32</v>
      </c>
      <c r="C13" s="15" t="s">
        <v>33</v>
      </c>
      <c r="D13" s="16"/>
    </row>
    <row r="14" spans="1:4" s="12" customFormat="1" ht="15.75" customHeight="1">
      <c r="A14" s="8" t="s">
        <v>34</v>
      </c>
      <c r="B14" s="14" t="s">
        <v>35</v>
      </c>
      <c r="C14" s="15" t="s">
        <v>36</v>
      </c>
      <c r="D14" s="16">
        <v>11300000</v>
      </c>
    </row>
    <row r="15" spans="1:4" s="12" customFormat="1" ht="24" customHeight="1">
      <c r="A15" s="13" t="s">
        <v>37</v>
      </c>
      <c r="B15" s="21" t="s">
        <v>38</v>
      </c>
      <c r="C15" s="15" t="s">
        <v>36</v>
      </c>
      <c r="D15" s="692"/>
    </row>
    <row r="16" spans="1:5" s="12" customFormat="1" ht="18.75" customHeight="1">
      <c r="A16" s="13" t="s">
        <v>39</v>
      </c>
      <c r="B16" s="23" t="s">
        <v>40</v>
      </c>
      <c r="C16" s="15" t="s">
        <v>36</v>
      </c>
      <c r="D16" s="692"/>
      <c r="E16" s="708"/>
    </row>
    <row r="17" spans="1:4" s="12" customFormat="1" ht="15.75" customHeight="1">
      <c r="A17" s="8" t="s">
        <v>41</v>
      </c>
      <c r="B17" s="23" t="s">
        <v>42</v>
      </c>
      <c r="C17" s="15" t="s">
        <v>36</v>
      </c>
      <c r="D17" s="692"/>
    </row>
    <row r="18" spans="1:4" s="12" customFormat="1" ht="19.5" customHeight="1">
      <c r="A18" s="13" t="s">
        <v>43</v>
      </c>
      <c r="B18" s="23" t="s">
        <v>44</v>
      </c>
      <c r="C18" s="15" t="s">
        <v>36</v>
      </c>
      <c r="D18" s="692"/>
    </row>
    <row r="19" spans="1:4" s="12" customFormat="1" ht="19.5" customHeight="1">
      <c r="A19" s="13" t="s">
        <v>45</v>
      </c>
      <c r="B19" s="23" t="s">
        <v>46</v>
      </c>
      <c r="C19" s="15" t="s">
        <v>36</v>
      </c>
      <c r="D19" s="692">
        <v>11300000</v>
      </c>
    </row>
    <row r="20" spans="1:4" s="12" customFormat="1" ht="24" customHeight="1">
      <c r="A20" s="8" t="s">
        <v>47</v>
      </c>
      <c r="B20" s="23" t="s">
        <v>48</v>
      </c>
      <c r="C20" s="15" t="s">
        <v>36</v>
      </c>
      <c r="D20" s="692"/>
    </row>
    <row r="21" spans="1:4" s="12" customFormat="1" ht="24.75" customHeight="1">
      <c r="A21" s="24" t="s">
        <v>49</v>
      </c>
      <c r="B21" s="23" t="s">
        <v>50</v>
      </c>
      <c r="C21" s="25" t="s">
        <v>36</v>
      </c>
      <c r="D21" s="693"/>
    </row>
    <row r="22" spans="1:4" s="12" customFormat="1" ht="18" customHeight="1">
      <c r="A22" s="27" t="s">
        <v>51</v>
      </c>
      <c r="B22" s="28" t="s">
        <v>52</v>
      </c>
      <c r="C22" s="29" t="s">
        <v>53</v>
      </c>
      <c r="D22" s="30">
        <f>SUM(D12+D13+D14)</f>
        <v>31866518</v>
      </c>
    </row>
    <row r="23" spans="1:4" s="12" customFormat="1" ht="15.75" customHeight="1">
      <c r="A23" s="8" t="s">
        <v>54</v>
      </c>
      <c r="B23" s="31" t="s">
        <v>55</v>
      </c>
      <c r="C23" s="10" t="s">
        <v>56</v>
      </c>
      <c r="D23" s="639"/>
    </row>
    <row r="24" spans="1:4" s="12" customFormat="1" ht="15.75" customHeight="1">
      <c r="A24" s="13" t="s">
        <v>57</v>
      </c>
      <c r="B24" s="33" t="s">
        <v>58</v>
      </c>
      <c r="C24" s="15" t="s">
        <v>59</v>
      </c>
      <c r="D24" s="643">
        <f>SUM(D25:D30)</f>
        <v>0</v>
      </c>
    </row>
    <row r="25" spans="1:4" s="12" customFormat="1" ht="15.75" customHeight="1">
      <c r="A25" s="13" t="s">
        <v>60</v>
      </c>
      <c r="B25" s="21" t="s">
        <v>61</v>
      </c>
      <c r="C25" s="15" t="s">
        <v>59</v>
      </c>
      <c r="D25" s="643"/>
    </row>
    <row r="26" spans="1:4" s="12" customFormat="1" ht="18.75" customHeight="1">
      <c r="A26" s="8" t="s">
        <v>62</v>
      </c>
      <c r="B26" s="35" t="s">
        <v>63</v>
      </c>
      <c r="C26" s="15" t="s">
        <v>59</v>
      </c>
      <c r="D26" s="643"/>
    </row>
    <row r="27" spans="1:4" s="12" customFormat="1" ht="15.75" customHeight="1">
      <c r="A27" s="13" t="s">
        <v>64</v>
      </c>
      <c r="B27" s="35" t="s">
        <v>65</v>
      </c>
      <c r="C27" s="15" t="s">
        <v>59</v>
      </c>
      <c r="D27" s="643"/>
    </row>
    <row r="28" spans="1:4" s="12" customFormat="1" ht="15.75" customHeight="1">
      <c r="A28" s="13" t="s">
        <v>66</v>
      </c>
      <c r="B28" s="35" t="s">
        <v>67</v>
      </c>
      <c r="C28" s="15" t="s">
        <v>59</v>
      </c>
      <c r="D28" s="643"/>
    </row>
    <row r="29" spans="1:4" s="12" customFormat="1" ht="24.75" customHeight="1">
      <c r="A29" s="8" t="s">
        <v>68</v>
      </c>
      <c r="B29" s="35" t="s">
        <v>69</v>
      </c>
      <c r="C29" s="15" t="s">
        <v>59</v>
      </c>
      <c r="D29" s="643"/>
    </row>
    <row r="30" spans="1:4" s="12" customFormat="1" ht="24" customHeight="1">
      <c r="A30" s="24" t="s">
        <v>70</v>
      </c>
      <c r="B30" s="36" t="s">
        <v>71</v>
      </c>
      <c r="C30" s="25" t="s">
        <v>59</v>
      </c>
      <c r="D30" s="37"/>
    </row>
    <row r="31" spans="1:4" s="12" customFormat="1" ht="22.5" customHeight="1">
      <c r="A31" s="38" t="s">
        <v>72</v>
      </c>
      <c r="B31" s="39" t="s">
        <v>73</v>
      </c>
      <c r="C31" s="40" t="s">
        <v>74</v>
      </c>
      <c r="D31" s="41">
        <f>SUM(D23+D24)</f>
        <v>0</v>
      </c>
    </row>
    <row r="32" spans="1:4" s="12" customFormat="1" ht="14.25" customHeight="1">
      <c r="A32" s="42" t="s">
        <v>75</v>
      </c>
      <c r="B32" s="43" t="s">
        <v>76</v>
      </c>
      <c r="C32" s="44" t="s">
        <v>77</v>
      </c>
      <c r="D32" s="690">
        <v>30000</v>
      </c>
    </row>
    <row r="33" spans="1:4" s="12" customFormat="1" ht="14.25" customHeight="1">
      <c r="A33" s="13" t="s">
        <v>78</v>
      </c>
      <c r="B33" s="14" t="s">
        <v>79</v>
      </c>
      <c r="C33" s="15" t="s">
        <v>80</v>
      </c>
      <c r="D33" s="643">
        <f>SUM(D34:D36)</f>
        <v>13500000</v>
      </c>
    </row>
    <row r="34" spans="1:4" s="12" customFormat="1" ht="14.25" customHeight="1">
      <c r="A34" s="13" t="s">
        <v>81</v>
      </c>
      <c r="B34" s="45" t="s">
        <v>82</v>
      </c>
      <c r="C34" s="46" t="s">
        <v>80</v>
      </c>
      <c r="D34" s="643">
        <v>2500000</v>
      </c>
    </row>
    <row r="35" spans="1:4" s="12" customFormat="1" ht="14.25" customHeight="1">
      <c r="A35" s="8" t="s">
        <v>83</v>
      </c>
      <c r="B35" s="47" t="s">
        <v>84</v>
      </c>
      <c r="C35" s="46" t="s">
        <v>80</v>
      </c>
      <c r="D35" s="643">
        <v>10000000</v>
      </c>
    </row>
    <row r="36" spans="1:4" s="12" customFormat="1" ht="14.25" customHeight="1">
      <c r="A36" s="8" t="s">
        <v>85</v>
      </c>
      <c r="B36" s="47" t="s">
        <v>86</v>
      </c>
      <c r="C36" s="46" t="s">
        <v>80</v>
      </c>
      <c r="D36" s="643">
        <v>1000000</v>
      </c>
    </row>
    <row r="37" spans="1:4" s="12" customFormat="1" ht="14.25" customHeight="1">
      <c r="A37" s="13" t="s">
        <v>87</v>
      </c>
      <c r="B37" s="48" t="s">
        <v>88</v>
      </c>
      <c r="C37" s="15" t="s">
        <v>89</v>
      </c>
      <c r="D37" s="643">
        <f>SUM(D38:D39)</f>
        <v>40000000</v>
      </c>
    </row>
    <row r="38" spans="1:4" s="12" customFormat="1" ht="14.25" customHeight="1">
      <c r="A38" s="13" t="s">
        <v>90</v>
      </c>
      <c r="B38" s="49" t="s">
        <v>91</v>
      </c>
      <c r="C38" s="46" t="s">
        <v>89</v>
      </c>
      <c r="D38" s="643">
        <v>40000000</v>
      </c>
    </row>
    <row r="39" spans="1:4" s="12" customFormat="1" ht="14.25" customHeight="1">
      <c r="A39" s="8" t="s">
        <v>92</v>
      </c>
      <c r="B39" s="49" t="s">
        <v>93</v>
      </c>
      <c r="C39" s="46" t="s">
        <v>89</v>
      </c>
      <c r="D39" s="643"/>
    </row>
    <row r="40" spans="1:4" s="12" customFormat="1" ht="17.25" customHeight="1">
      <c r="A40" s="8" t="s">
        <v>94</v>
      </c>
      <c r="B40" s="50" t="s">
        <v>95</v>
      </c>
      <c r="C40" s="15" t="s">
        <v>96</v>
      </c>
      <c r="D40" s="643">
        <v>7200000</v>
      </c>
    </row>
    <row r="41" spans="1:4" s="12" customFormat="1" ht="17.25" customHeight="1">
      <c r="A41" s="13" t="s">
        <v>97</v>
      </c>
      <c r="B41" s="48" t="s">
        <v>98</v>
      </c>
      <c r="C41" s="15" t="s">
        <v>99</v>
      </c>
      <c r="D41" s="643">
        <f>SUM(D42:D43)</f>
        <v>0</v>
      </c>
    </row>
    <row r="42" spans="1:4" s="12" customFormat="1" ht="14.25" customHeight="1">
      <c r="A42" s="13" t="s">
        <v>100</v>
      </c>
      <c r="B42" s="49" t="s">
        <v>101</v>
      </c>
      <c r="C42" s="46" t="s">
        <v>99</v>
      </c>
      <c r="D42" s="643"/>
    </row>
    <row r="43" spans="1:4" s="12" customFormat="1" ht="14.25" customHeight="1">
      <c r="A43" s="8" t="s">
        <v>102</v>
      </c>
      <c r="B43" s="49" t="s">
        <v>103</v>
      </c>
      <c r="C43" s="46" t="s">
        <v>99</v>
      </c>
      <c r="D43" s="643"/>
    </row>
    <row r="44" spans="1:4" s="12" customFormat="1" ht="14.25" customHeight="1">
      <c r="A44" s="51" t="s">
        <v>104</v>
      </c>
      <c r="B44" s="52" t="s">
        <v>105</v>
      </c>
      <c r="C44" s="53" t="s">
        <v>106</v>
      </c>
      <c r="D44" s="691">
        <v>80000</v>
      </c>
    </row>
    <row r="45" spans="1:4" s="12" customFormat="1" ht="17.25" customHeight="1">
      <c r="A45" s="38" t="s">
        <v>107</v>
      </c>
      <c r="B45" s="39" t="s">
        <v>108</v>
      </c>
      <c r="C45" s="40" t="s">
        <v>109</v>
      </c>
      <c r="D45" s="652">
        <f>SUM(D32+D33+D37+D40+D41+D44)</f>
        <v>60810000</v>
      </c>
    </row>
    <row r="46" spans="1:4" s="12" customFormat="1" ht="14.25" customHeight="1">
      <c r="A46" s="42" t="s">
        <v>110</v>
      </c>
      <c r="B46" s="54" t="s">
        <v>111</v>
      </c>
      <c r="C46" s="55" t="s">
        <v>112</v>
      </c>
      <c r="D46" s="699">
        <v>1700000</v>
      </c>
    </row>
    <row r="47" spans="1:4" s="12" customFormat="1" ht="14.25" customHeight="1">
      <c r="A47" s="13" t="s">
        <v>113</v>
      </c>
      <c r="B47" s="33" t="s">
        <v>114</v>
      </c>
      <c r="C47" s="57" t="s">
        <v>115</v>
      </c>
      <c r="D47" s="643"/>
    </row>
    <row r="48" spans="1:4" s="12" customFormat="1" ht="14.25" customHeight="1">
      <c r="A48" s="13" t="s">
        <v>116</v>
      </c>
      <c r="B48" s="33" t="s">
        <v>117</v>
      </c>
      <c r="C48" s="57" t="s">
        <v>118</v>
      </c>
      <c r="D48" s="643"/>
    </row>
    <row r="49" spans="1:4" s="12" customFormat="1" ht="14.25" customHeight="1">
      <c r="A49" s="13" t="s">
        <v>119</v>
      </c>
      <c r="B49" s="33" t="s">
        <v>120</v>
      </c>
      <c r="C49" s="57" t="s">
        <v>121</v>
      </c>
      <c r="D49" s="643">
        <v>2900000</v>
      </c>
    </row>
    <row r="50" spans="1:4" s="12" customFormat="1" ht="14.25" customHeight="1">
      <c r="A50" s="13" t="s">
        <v>122</v>
      </c>
      <c r="B50" s="33" t="s">
        <v>123</v>
      </c>
      <c r="C50" s="57" t="s">
        <v>124</v>
      </c>
      <c r="D50" s="643">
        <v>3800000</v>
      </c>
    </row>
    <row r="51" spans="1:4" s="12" customFormat="1" ht="14.25" customHeight="1">
      <c r="A51" s="13" t="s">
        <v>125</v>
      </c>
      <c r="B51" s="33" t="s">
        <v>126</v>
      </c>
      <c r="C51" s="57" t="s">
        <v>127</v>
      </c>
      <c r="D51" s="643">
        <v>1463000</v>
      </c>
    </row>
    <row r="52" spans="1:4" s="12" customFormat="1" ht="14.25" customHeight="1">
      <c r="A52" s="13" t="s">
        <v>128</v>
      </c>
      <c r="B52" s="33" t="s">
        <v>129</v>
      </c>
      <c r="C52" s="57" t="s">
        <v>130</v>
      </c>
      <c r="D52" s="643"/>
    </row>
    <row r="53" spans="1:4" s="12" customFormat="1" ht="14.25" customHeight="1">
      <c r="A53" s="13" t="s">
        <v>131</v>
      </c>
      <c r="B53" s="33" t="s">
        <v>132</v>
      </c>
      <c r="C53" s="57" t="s">
        <v>133</v>
      </c>
      <c r="D53" s="643"/>
    </row>
    <row r="54" spans="1:4" s="12" customFormat="1" ht="14.25" customHeight="1">
      <c r="A54" s="13" t="s">
        <v>134</v>
      </c>
      <c r="B54" s="33" t="s">
        <v>135</v>
      </c>
      <c r="C54" s="57" t="s">
        <v>136</v>
      </c>
      <c r="D54" s="700"/>
    </row>
    <row r="55" spans="1:4" s="12" customFormat="1" ht="14.25" customHeight="1">
      <c r="A55" s="13" t="s">
        <v>137</v>
      </c>
      <c r="B55" s="33" t="s">
        <v>138</v>
      </c>
      <c r="C55" s="57" t="s">
        <v>139</v>
      </c>
      <c r="D55" s="700"/>
    </row>
    <row r="56" spans="1:4" s="12" customFormat="1" ht="14.25" customHeight="1">
      <c r="A56" s="24" t="s">
        <v>140</v>
      </c>
      <c r="B56" s="59" t="s">
        <v>141</v>
      </c>
      <c r="C56" s="53" t="s">
        <v>142</v>
      </c>
      <c r="D56" s="650"/>
    </row>
    <row r="57" spans="1:4" s="12" customFormat="1" ht="15.75" customHeight="1">
      <c r="A57" s="27" t="s">
        <v>143</v>
      </c>
      <c r="B57" s="61" t="s">
        <v>144</v>
      </c>
      <c r="C57" s="29" t="s">
        <v>145</v>
      </c>
      <c r="D57" s="701">
        <f>SUM(D46:D56)</f>
        <v>9863000</v>
      </c>
    </row>
    <row r="58" spans="1:4" s="12" customFormat="1" ht="14.25" customHeight="1">
      <c r="A58" s="63" t="s">
        <v>146</v>
      </c>
      <c r="B58" s="31" t="s">
        <v>147</v>
      </c>
      <c r="C58" s="64" t="s">
        <v>148</v>
      </c>
      <c r="D58" s="702"/>
    </row>
    <row r="59" spans="1:4" s="12" customFormat="1" ht="14.25" customHeight="1">
      <c r="A59" s="66" t="s">
        <v>149</v>
      </c>
      <c r="B59" s="33" t="s">
        <v>150</v>
      </c>
      <c r="C59" s="57" t="s">
        <v>151</v>
      </c>
      <c r="D59" s="700"/>
    </row>
    <row r="60" spans="1:4" s="12" customFormat="1" ht="14.25" customHeight="1">
      <c r="A60" s="66" t="s">
        <v>152</v>
      </c>
      <c r="B60" s="33" t="s">
        <v>153</v>
      </c>
      <c r="C60" s="57" t="s">
        <v>154</v>
      </c>
      <c r="D60" s="700"/>
    </row>
    <row r="61" spans="1:4" s="12" customFormat="1" ht="14.25" customHeight="1">
      <c r="A61" s="66" t="s">
        <v>155</v>
      </c>
      <c r="B61" s="33" t="s">
        <v>156</v>
      </c>
      <c r="C61" s="57" t="s">
        <v>157</v>
      </c>
      <c r="D61" s="700"/>
    </row>
    <row r="62" spans="1:4" s="12" customFormat="1" ht="14.25" customHeight="1">
      <c r="A62" s="67" t="s">
        <v>158</v>
      </c>
      <c r="B62" s="59" t="s">
        <v>159</v>
      </c>
      <c r="C62" s="53" t="s">
        <v>160</v>
      </c>
      <c r="D62" s="650"/>
    </row>
    <row r="63" spans="1:4" s="12" customFormat="1" ht="14.25" customHeight="1">
      <c r="A63" s="38" t="s">
        <v>161</v>
      </c>
      <c r="B63" s="61" t="s">
        <v>162</v>
      </c>
      <c r="C63" s="68" t="s">
        <v>163</v>
      </c>
      <c r="D63" s="703">
        <f>SUM(D58:D62)</f>
        <v>0</v>
      </c>
    </row>
    <row r="64" spans="1:4" s="12" customFormat="1" ht="16.5" customHeight="1">
      <c r="A64" s="42" t="s">
        <v>164</v>
      </c>
      <c r="B64" s="70" t="s">
        <v>165</v>
      </c>
      <c r="C64" s="71" t="s">
        <v>166</v>
      </c>
      <c r="D64" s="699"/>
    </row>
    <row r="65" spans="1:4" s="12" customFormat="1" ht="17.25" customHeight="1">
      <c r="A65" s="24" t="s">
        <v>167</v>
      </c>
      <c r="B65" s="59" t="s">
        <v>168</v>
      </c>
      <c r="C65" s="73" t="s">
        <v>169</v>
      </c>
      <c r="D65" s="691"/>
    </row>
    <row r="66" spans="1:4" s="12" customFormat="1" ht="17.25" customHeight="1">
      <c r="A66" s="38" t="s">
        <v>170</v>
      </c>
      <c r="B66" s="28" t="s">
        <v>171</v>
      </c>
      <c r="C66" s="29" t="s">
        <v>172</v>
      </c>
      <c r="D66" s="30">
        <f>SUM(D64:D65)</f>
        <v>0</v>
      </c>
    </row>
    <row r="67" spans="1:4" s="12" customFormat="1" ht="16.5" customHeight="1">
      <c r="A67" s="8" t="s">
        <v>173</v>
      </c>
      <c r="B67" s="9" t="s">
        <v>174</v>
      </c>
      <c r="C67" s="10" t="s">
        <v>175</v>
      </c>
      <c r="D67" s="75"/>
    </row>
    <row r="68" spans="1:4" s="12" customFormat="1" ht="14.25" customHeight="1">
      <c r="A68" s="24" t="s">
        <v>176</v>
      </c>
      <c r="B68" s="59" t="s">
        <v>177</v>
      </c>
      <c r="C68" s="25" t="s">
        <v>178</v>
      </c>
      <c r="D68" s="76"/>
    </row>
    <row r="69" spans="1:4" s="12" customFormat="1" ht="15.75" customHeight="1">
      <c r="A69" s="24" t="s">
        <v>179</v>
      </c>
      <c r="B69" s="77" t="s">
        <v>180</v>
      </c>
      <c r="C69" s="78" t="s">
        <v>181</v>
      </c>
      <c r="D69" s="79">
        <f>SUM(D67:D68)</f>
        <v>0</v>
      </c>
    </row>
    <row r="70" spans="1:4" s="12" customFormat="1" ht="21" customHeight="1">
      <c r="A70" s="38" t="s">
        <v>182</v>
      </c>
      <c r="B70" s="61" t="s">
        <v>183</v>
      </c>
      <c r="C70" s="80" t="s">
        <v>184</v>
      </c>
      <c r="D70" s="652">
        <f>SUM(D22+D31+D45+D57+D63+D66+D69)</f>
        <v>102539518</v>
      </c>
    </row>
    <row r="71" spans="1:4" s="12" customFormat="1" ht="14.25" customHeight="1">
      <c r="A71" s="8" t="s">
        <v>185</v>
      </c>
      <c r="B71" s="9" t="s">
        <v>186</v>
      </c>
      <c r="C71" s="10" t="s">
        <v>187</v>
      </c>
      <c r="D71" s="704"/>
    </row>
    <row r="72" spans="1:4" s="12" customFormat="1" ht="14.25" customHeight="1">
      <c r="A72" s="13" t="s">
        <v>188</v>
      </c>
      <c r="B72" s="14" t="s">
        <v>189</v>
      </c>
      <c r="C72" s="15" t="s">
        <v>190</v>
      </c>
      <c r="D72" s="663">
        <f>SUM(D73:D74)</f>
        <v>0</v>
      </c>
    </row>
    <row r="73" spans="1:4" s="12" customFormat="1" ht="14.25" customHeight="1">
      <c r="A73" s="13" t="s">
        <v>191</v>
      </c>
      <c r="B73" s="83" t="s">
        <v>192</v>
      </c>
      <c r="C73" s="15" t="s">
        <v>193</v>
      </c>
      <c r="D73" s="700"/>
    </row>
    <row r="74" spans="1:4" s="12" customFormat="1" ht="14.25" customHeight="1">
      <c r="A74" s="24" t="s">
        <v>194</v>
      </c>
      <c r="B74" s="84" t="s">
        <v>195</v>
      </c>
      <c r="C74" s="15" t="s">
        <v>196</v>
      </c>
      <c r="D74" s="650"/>
    </row>
    <row r="75" spans="1:4" s="12" customFormat="1" ht="14.25" customHeight="1">
      <c r="A75" s="38" t="s">
        <v>197</v>
      </c>
      <c r="B75" s="85" t="s">
        <v>198</v>
      </c>
      <c r="C75" s="86" t="s">
        <v>199</v>
      </c>
      <c r="D75" s="652">
        <f>SUM(D71:D72)</f>
        <v>0</v>
      </c>
    </row>
    <row r="76" spans="1:4" s="12" customFormat="1" ht="18.75" customHeight="1">
      <c r="A76" s="38" t="s">
        <v>200</v>
      </c>
      <c r="B76" s="85" t="s">
        <v>201</v>
      </c>
      <c r="C76" s="86"/>
      <c r="D76" s="652">
        <f>SUM(D75,D70)</f>
        <v>102539518</v>
      </c>
    </row>
    <row r="77" spans="1:4" ht="17.25" customHeight="1">
      <c r="A77" s="964"/>
      <c r="B77" s="964"/>
      <c r="C77" s="964"/>
      <c r="D77" s="964"/>
    </row>
    <row r="78" spans="1:4" s="87" customFormat="1" ht="16.5" customHeight="1">
      <c r="A78" s="964" t="s">
        <v>202</v>
      </c>
      <c r="B78" s="964"/>
      <c r="C78" s="964"/>
      <c r="D78" s="964"/>
    </row>
    <row r="79" spans="1:4" ht="37.5" customHeight="1">
      <c r="A79" s="4" t="s">
        <v>2</v>
      </c>
      <c r="B79" s="5" t="s">
        <v>203</v>
      </c>
      <c r="C79" s="5" t="s">
        <v>4</v>
      </c>
      <c r="D79" s="6" t="str">
        <f>+D4</f>
        <v>2017. évi eredeti előirányzat</v>
      </c>
    </row>
    <row r="80" spans="1:4" s="7" customFormat="1" ht="12" customHeight="1">
      <c r="A80" s="4" t="s">
        <v>6</v>
      </c>
      <c r="B80" s="5" t="s">
        <v>7</v>
      </c>
      <c r="C80" s="5" t="s">
        <v>8</v>
      </c>
      <c r="D80" s="6" t="s">
        <v>9</v>
      </c>
    </row>
    <row r="81" spans="1:4" ht="15.75" customHeight="1">
      <c r="A81" s="63" t="s">
        <v>10</v>
      </c>
      <c r="B81" s="88" t="s">
        <v>204</v>
      </c>
      <c r="C81" s="89" t="s">
        <v>205</v>
      </c>
      <c r="D81" s="639">
        <v>23524371</v>
      </c>
    </row>
    <row r="82" spans="1:4" ht="15.75" customHeight="1">
      <c r="A82" s="66" t="s">
        <v>13</v>
      </c>
      <c r="B82" s="90" t="s">
        <v>206</v>
      </c>
      <c r="C82" s="91" t="s">
        <v>207</v>
      </c>
      <c r="D82" s="643">
        <v>5175362</v>
      </c>
    </row>
    <row r="83" spans="1:4" ht="15.75" customHeight="1">
      <c r="A83" s="66" t="s">
        <v>16</v>
      </c>
      <c r="B83" s="90" t="s">
        <v>208</v>
      </c>
      <c r="C83" s="91" t="s">
        <v>209</v>
      </c>
      <c r="D83" s="643">
        <v>23707249</v>
      </c>
    </row>
    <row r="84" spans="1:4" ht="15.75" customHeight="1">
      <c r="A84" s="63" t="s">
        <v>19</v>
      </c>
      <c r="B84" s="90" t="s">
        <v>210</v>
      </c>
      <c r="C84" s="91" t="s">
        <v>211</v>
      </c>
      <c r="D84" s="643">
        <v>2945000</v>
      </c>
    </row>
    <row r="85" spans="1:4" ht="15.75" customHeight="1">
      <c r="A85" s="66" t="s">
        <v>22</v>
      </c>
      <c r="B85" s="90" t="s">
        <v>212</v>
      </c>
      <c r="C85" s="91" t="s">
        <v>213</v>
      </c>
      <c r="D85" s="643">
        <f>SUM(D86:D92)</f>
        <v>21000000</v>
      </c>
    </row>
    <row r="86" spans="1:4" ht="15.75" customHeight="1">
      <c r="A86" s="66" t="s">
        <v>25</v>
      </c>
      <c r="B86" s="90" t="s">
        <v>214</v>
      </c>
      <c r="C86" s="91" t="s">
        <v>215</v>
      </c>
      <c r="D86" s="643"/>
    </row>
    <row r="87" spans="1:4" ht="15.75" customHeight="1">
      <c r="A87" s="66" t="s">
        <v>28</v>
      </c>
      <c r="B87" s="92" t="s">
        <v>216</v>
      </c>
      <c r="C87" s="130" t="s">
        <v>217</v>
      </c>
      <c r="D87" s="687"/>
    </row>
    <row r="88" spans="1:4" ht="15.75" customHeight="1">
      <c r="A88" s="63" t="s">
        <v>31</v>
      </c>
      <c r="B88" s="92" t="s">
        <v>218</v>
      </c>
      <c r="C88" s="130" t="s">
        <v>219</v>
      </c>
      <c r="D88" s="687"/>
    </row>
    <row r="89" spans="1:4" ht="15.75" customHeight="1">
      <c r="A89" s="66" t="s">
        <v>34</v>
      </c>
      <c r="B89" s="94" t="s">
        <v>220</v>
      </c>
      <c r="C89" s="130" t="s">
        <v>221</v>
      </c>
      <c r="D89" s="688">
        <v>11000000</v>
      </c>
    </row>
    <row r="90" spans="1:4" ht="15.75" customHeight="1">
      <c r="A90" s="66" t="s">
        <v>37</v>
      </c>
      <c r="B90" s="92" t="s">
        <v>222</v>
      </c>
      <c r="C90" s="130" t="s">
        <v>223</v>
      </c>
      <c r="D90" s="687"/>
    </row>
    <row r="91" spans="1:4" ht="15.75" customHeight="1">
      <c r="A91" s="66" t="s">
        <v>39</v>
      </c>
      <c r="B91" s="92" t="s">
        <v>224</v>
      </c>
      <c r="C91" s="130" t="s">
        <v>225</v>
      </c>
      <c r="D91" s="688">
        <f>'5.sz.mell'!E20</f>
        <v>0</v>
      </c>
    </row>
    <row r="92" spans="1:4" ht="15.75" customHeight="1">
      <c r="A92" s="63" t="s">
        <v>41</v>
      </c>
      <c r="B92" s="92" t="s">
        <v>226</v>
      </c>
      <c r="C92" s="130" t="s">
        <v>227</v>
      </c>
      <c r="D92" s="687">
        <f>SUM(D93:D94)</f>
        <v>10000000</v>
      </c>
    </row>
    <row r="93" spans="1:4" ht="15.75" customHeight="1">
      <c r="A93" s="66" t="s">
        <v>43</v>
      </c>
      <c r="B93" s="92" t="s">
        <v>228</v>
      </c>
      <c r="C93" s="95" t="s">
        <v>227</v>
      </c>
      <c r="D93" s="687">
        <v>9000000</v>
      </c>
    </row>
    <row r="94" spans="1:4" ht="15.75" customHeight="1">
      <c r="A94" s="67" t="s">
        <v>45</v>
      </c>
      <c r="B94" s="97" t="s">
        <v>229</v>
      </c>
      <c r="C94" s="98" t="s">
        <v>227</v>
      </c>
      <c r="D94" s="689">
        <v>1000000</v>
      </c>
    </row>
    <row r="95" spans="1:4" ht="15.75" customHeight="1">
      <c r="A95" s="100" t="s">
        <v>47</v>
      </c>
      <c r="B95" s="101" t="s">
        <v>465</v>
      </c>
      <c r="C95" s="40" t="s">
        <v>231</v>
      </c>
      <c r="D95" s="701">
        <f>SUM(D81:D85)</f>
        <v>76351982</v>
      </c>
    </row>
    <row r="96" spans="1:4" ht="16.5" customHeight="1">
      <c r="A96" s="63" t="s">
        <v>49</v>
      </c>
      <c r="B96" s="88" t="s">
        <v>232</v>
      </c>
      <c r="C96" s="89" t="s">
        <v>233</v>
      </c>
      <c r="D96" s="639"/>
    </row>
    <row r="97" spans="1:4" ht="16.5" customHeight="1">
      <c r="A97" s="66" t="s">
        <v>51</v>
      </c>
      <c r="B97" s="90" t="s">
        <v>234</v>
      </c>
      <c r="C97" s="91" t="s">
        <v>235</v>
      </c>
      <c r="D97" s="643"/>
    </row>
    <row r="98" spans="1:4" ht="16.5" customHeight="1">
      <c r="A98" s="63" t="s">
        <v>54</v>
      </c>
      <c r="B98" s="14" t="s">
        <v>236</v>
      </c>
      <c r="C98" s="15" t="s">
        <v>237</v>
      </c>
      <c r="D98" s="643">
        <f>SUM(D99:D104)</f>
        <v>0</v>
      </c>
    </row>
    <row r="99" spans="1:4" ht="16.5" customHeight="1">
      <c r="A99" s="66" t="s">
        <v>57</v>
      </c>
      <c r="B99" s="90" t="s">
        <v>238</v>
      </c>
      <c r="C99" s="15" t="s">
        <v>239</v>
      </c>
      <c r="D99" s="643"/>
    </row>
    <row r="100" spans="1:4" ht="16.5" customHeight="1">
      <c r="A100" s="63" t="s">
        <v>60</v>
      </c>
      <c r="B100" s="102" t="s">
        <v>218</v>
      </c>
      <c r="C100" s="15" t="s">
        <v>240</v>
      </c>
      <c r="D100" s="643"/>
    </row>
    <row r="101" spans="1:4" ht="16.5" customHeight="1">
      <c r="A101" s="66" t="s">
        <v>62</v>
      </c>
      <c r="B101" s="102" t="s">
        <v>241</v>
      </c>
      <c r="C101" s="15" t="s">
        <v>242</v>
      </c>
      <c r="D101" s="643"/>
    </row>
    <row r="102" spans="1:4" ht="16.5" customHeight="1">
      <c r="A102" s="63" t="s">
        <v>64</v>
      </c>
      <c r="B102" s="102" t="s">
        <v>243</v>
      </c>
      <c r="C102" s="15" t="s">
        <v>244</v>
      </c>
      <c r="D102" s="643"/>
    </row>
    <row r="103" spans="1:4" ht="16.5" customHeight="1">
      <c r="A103" s="66" t="s">
        <v>66</v>
      </c>
      <c r="B103" s="102" t="s">
        <v>245</v>
      </c>
      <c r="C103" s="15" t="s">
        <v>246</v>
      </c>
      <c r="D103" s="643"/>
    </row>
    <row r="104" spans="1:4" ht="16.5" customHeight="1">
      <c r="A104" s="103" t="s">
        <v>68</v>
      </c>
      <c r="B104" s="104" t="s">
        <v>247</v>
      </c>
      <c r="C104" s="15" t="s">
        <v>248</v>
      </c>
      <c r="D104" s="691"/>
    </row>
    <row r="105" spans="1:4" ht="16.5" customHeight="1">
      <c r="A105" s="100" t="s">
        <v>70</v>
      </c>
      <c r="B105" s="101" t="s">
        <v>464</v>
      </c>
      <c r="C105" s="40" t="s">
        <v>250</v>
      </c>
      <c r="D105" s="652">
        <f>+D96+D97+D98</f>
        <v>0</v>
      </c>
    </row>
    <row r="106" spans="1:4" ht="16.5" customHeight="1">
      <c r="A106" s="105" t="s">
        <v>72</v>
      </c>
      <c r="B106" s="61" t="s">
        <v>251</v>
      </c>
      <c r="C106" s="40" t="s">
        <v>252</v>
      </c>
      <c r="D106" s="705">
        <f>SUM(D95+D105)</f>
        <v>76351982</v>
      </c>
    </row>
    <row r="107" spans="1:4" ht="16.5" customHeight="1">
      <c r="A107" s="107" t="s">
        <v>75</v>
      </c>
      <c r="B107" s="108" t="s">
        <v>253</v>
      </c>
      <c r="C107" s="109" t="s">
        <v>254</v>
      </c>
      <c r="D107" s="706">
        <f>'16.sz.mell'!D8</f>
        <v>0</v>
      </c>
    </row>
    <row r="108" spans="1:4" ht="16.5" customHeight="1">
      <c r="A108" s="66" t="s">
        <v>78</v>
      </c>
      <c r="B108" s="111" t="s">
        <v>255</v>
      </c>
      <c r="C108" s="91" t="s">
        <v>256</v>
      </c>
      <c r="D108" s="643"/>
    </row>
    <row r="109" spans="1:4" ht="16.5" customHeight="1">
      <c r="A109" s="112" t="s">
        <v>81</v>
      </c>
      <c r="B109" s="111" t="s">
        <v>257</v>
      </c>
      <c r="C109" s="91" t="s">
        <v>258</v>
      </c>
      <c r="D109" s="643"/>
    </row>
    <row r="110" spans="1:4" ht="16.5" customHeight="1">
      <c r="A110" s="66" t="s">
        <v>83</v>
      </c>
      <c r="B110" s="111" t="s">
        <v>451</v>
      </c>
      <c r="C110" s="91" t="s">
        <v>450</v>
      </c>
      <c r="D110" s="643">
        <v>26187536</v>
      </c>
    </row>
    <row r="111" spans="1:4" ht="16.5" customHeight="1">
      <c r="A111" s="112" t="s">
        <v>85</v>
      </c>
      <c r="B111" s="111" t="s">
        <v>259</v>
      </c>
      <c r="C111" s="91" t="s">
        <v>260</v>
      </c>
      <c r="D111" s="643"/>
    </row>
    <row r="112" spans="1:7" ht="16.5" customHeight="1">
      <c r="A112" s="66" t="s">
        <v>87</v>
      </c>
      <c r="B112" s="39" t="s">
        <v>261</v>
      </c>
      <c r="C112" s="40" t="s">
        <v>262</v>
      </c>
      <c r="D112" s="670">
        <f>SUM(D107:D111)</f>
        <v>26187536</v>
      </c>
      <c r="E112" s="116"/>
      <c r="F112" s="116"/>
      <c r="G112" s="116"/>
    </row>
    <row r="113" spans="1:4" s="12" customFormat="1" ht="24.75" customHeight="1">
      <c r="A113" s="112" t="s">
        <v>90</v>
      </c>
      <c r="B113" s="28" t="s">
        <v>263</v>
      </c>
      <c r="C113" s="118" t="s">
        <v>264</v>
      </c>
      <c r="D113" s="670">
        <f>D106+D112</f>
        <v>102539518</v>
      </c>
    </row>
    <row r="114" ht="16.5" customHeight="1"/>
    <row r="115" ht="15.75">
      <c r="D115" s="686">
        <f>D76-D113</f>
        <v>0</v>
      </c>
    </row>
  </sheetData>
  <sheetProtection/>
  <mergeCells count="5">
    <mergeCell ref="A78:D78"/>
    <mergeCell ref="A1:D1"/>
    <mergeCell ref="A2:D2"/>
    <mergeCell ref="A3:B3"/>
    <mergeCell ref="A77:D77"/>
  </mergeCells>
  <printOptions horizontalCentered="1"/>
  <pageMargins left="0.5905511811023623" right="0.5905511811023623" top="1.062992125984252" bottom="0.8661417322834646" header="0.7874015748031497" footer="0.5905511811023623"/>
  <pageSetup cellComments="asDisplayed" fitToHeight="2" horizontalDpi="600" verticalDpi="600" orientation="portrait" paperSize="9" scale="55" r:id="rId1"/>
  <headerFooter alignWithMargins="0">
    <oddHeader>&amp;C&amp;"Times New Roman CE,Félkövér"&amp;12
&amp;R&amp;"Times New Roman CE,Félkövér dőlt"&amp;11 9. melléklet a ........./2017. (.......) önkormányzati rendelethez</oddHeader>
  </headerFooter>
  <rowBreaks count="2" manualBreakCount="2">
    <brk id="44" max="9" man="1"/>
    <brk id="9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6.625" style="404" customWidth="1"/>
    <col min="2" max="2" width="24.625" style="365" customWidth="1"/>
    <col min="3" max="3" width="13.00390625" style="947" customWidth="1"/>
    <col min="4" max="5" width="15.50390625" style="405" customWidth="1"/>
    <col min="6" max="6" width="11.50390625" style="405" customWidth="1"/>
    <col min="7" max="7" width="13.00390625" style="405" customWidth="1"/>
    <col min="8" max="9" width="14.00390625" style="405" customWidth="1"/>
    <col min="10" max="10" width="13.375" style="365" customWidth="1"/>
    <col min="11" max="11" width="14.625" style="365" customWidth="1"/>
    <col min="12" max="16384" width="9.375" style="365" customWidth="1"/>
  </cols>
  <sheetData>
    <row r="1" spans="1:11" ht="33" customHeight="1">
      <c r="A1" s="1050" t="s">
        <v>686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</row>
    <row r="2" spans="1:9" ht="15">
      <c r="A2" s="366"/>
      <c r="B2" s="367"/>
      <c r="C2" s="940"/>
      <c r="D2" s="368"/>
      <c r="E2" s="369"/>
      <c r="F2" s="369"/>
      <c r="G2" s="370"/>
      <c r="H2" s="370"/>
      <c r="I2" s="369"/>
    </row>
    <row r="3" spans="1:11" ht="15">
      <c r="A3" s="366"/>
      <c r="B3" s="371"/>
      <c r="C3" s="941"/>
      <c r="D3" s="372"/>
      <c r="E3" s="368"/>
      <c r="F3" s="368"/>
      <c r="G3" s="368"/>
      <c r="H3" s="368"/>
      <c r="I3" s="1052" t="s">
        <v>418</v>
      </c>
      <c r="J3" s="1052"/>
      <c r="K3" s="1052"/>
    </row>
    <row r="4" spans="1:11" s="379" customFormat="1" ht="69.75" customHeight="1">
      <c r="A4" s="373" t="s">
        <v>412</v>
      </c>
      <c r="B4" s="374" t="s">
        <v>452</v>
      </c>
      <c r="C4" s="942" t="s">
        <v>453</v>
      </c>
      <c r="D4" s="374" t="s">
        <v>466</v>
      </c>
      <c r="E4" s="374" t="s">
        <v>454</v>
      </c>
      <c r="F4" s="374" t="s">
        <v>455</v>
      </c>
      <c r="G4" s="375" t="s">
        <v>456</v>
      </c>
      <c r="H4" s="375" t="s">
        <v>422</v>
      </c>
      <c r="I4" s="376" t="s">
        <v>457</v>
      </c>
      <c r="J4" s="951" t="s">
        <v>189</v>
      </c>
      <c r="K4" s="407" t="s">
        <v>458</v>
      </c>
    </row>
    <row r="5" spans="1:11" s="379" customFormat="1" ht="30" customHeight="1">
      <c r="A5" s="936" t="s">
        <v>10</v>
      </c>
      <c r="B5" s="937" t="s">
        <v>713</v>
      </c>
      <c r="C5" s="943" t="s">
        <v>701</v>
      </c>
      <c r="D5" s="937"/>
      <c r="E5" s="937"/>
      <c r="F5" s="937"/>
      <c r="G5" s="938"/>
      <c r="H5" s="938"/>
      <c r="I5" s="939"/>
      <c r="J5" s="952"/>
      <c r="K5" s="948">
        <f>SUM(D5:J5)</f>
        <v>0</v>
      </c>
    </row>
    <row r="6" spans="1:11" s="379" customFormat="1" ht="30" customHeight="1">
      <c r="A6" s="936" t="s">
        <v>13</v>
      </c>
      <c r="B6" s="937" t="s">
        <v>714</v>
      </c>
      <c r="C6" s="943" t="s">
        <v>702</v>
      </c>
      <c r="D6" s="937"/>
      <c r="E6" s="937"/>
      <c r="F6" s="937">
        <v>60810</v>
      </c>
      <c r="G6" s="938"/>
      <c r="H6" s="938"/>
      <c r="I6" s="939"/>
      <c r="J6" s="952"/>
      <c r="K6" s="948">
        <f aca="true" t="shared" si="0" ref="K6:K17">SUM(D6:J6)</f>
        <v>60810</v>
      </c>
    </row>
    <row r="7" spans="1:11" s="379" customFormat="1" ht="30" customHeight="1">
      <c r="A7" s="936" t="s">
        <v>16</v>
      </c>
      <c r="B7" s="937" t="s">
        <v>715</v>
      </c>
      <c r="C7" s="943" t="s">
        <v>703</v>
      </c>
      <c r="D7" s="937"/>
      <c r="E7" s="937"/>
      <c r="F7" s="937">
        <v>127</v>
      </c>
      <c r="G7" s="938"/>
      <c r="H7" s="938"/>
      <c r="I7" s="939"/>
      <c r="J7" s="952"/>
      <c r="K7" s="948">
        <f t="shared" si="0"/>
        <v>127</v>
      </c>
    </row>
    <row r="8" spans="1:11" s="379" customFormat="1" ht="30" customHeight="1">
      <c r="A8" s="936" t="s">
        <v>19</v>
      </c>
      <c r="B8" s="937" t="s">
        <v>716</v>
      </c>
      <c r="C8" s="943" t="s">
        <v>704</v>
      </c>
      <c r="D8" s="937"/>
      <c r="E8" s="937"/>
      <c r="F8" s="937">
        <v>3556</v>
      </c>
      <c r="G8" s="938"/>
      <c r="H8" s="938"/>
      <c r="I8" s="939"/>
      <c r="J8" s="952"/>
      <c r="K8" s="948">
        <f t="shared" si="0"/>
        <v>3556</v>
      </c>
    </row>
    <row r="9" spans="1:11" s="379" customFormat="1" ht="30" customHeight="1">
      <c r="A9" s="936" t="s">
        <v>22</v>
      </c>
      <c r="B9" s="937" t="s">
        <v>717</v>
      </c>
      <c r="C9" s="943" t="s">
        <v>705</v>
      </c>
      <c r="D9" s="937">
        <v>20567</v>
      </c>
      <c r="E9" s="937"/>
      <c r="F9" s="937"/>
      <c r="G9" s="938"/>
      <c r="H9" s="938"/>
      <c r="I9" s="939"/>
      <c r="J9" s="952"/>
      <c r="K9" s="948">
        <f t="shared" si="0"/>
        <v>20567</v>
      </c>
    </row>
    <row r="10" spans="1:11" s="379" customFormat="1" ht="30" customHeight="1">
      <c r="A10" s="936" t="s">
        <v>25</v>
      </c>
      <c r="B10" s="937" t="s">
        <v>718</v>
      </c>
      <c r="C10" s="943" t="s">
        <v>706</v>
      </c>
      <c r="D10" s="937"/>
      <c r="E10" s="937"/>
      <c r="F10" s="937">
        <v>1700</v>
      </c>
      <c r="G10" s="938"/>
      <c r="H10" s="938"/>
      <c r="I10" s="939"/>
      <c r="J10" s="952"/>
      <c r="K10" s="948">
        <f t="shared" si="0"/>
        <v>1700</v>
      </c>
    </row>
    <row r="11" spans="1:11" s="379" customFormat="1" ht="30" customHeight="1">
      <c r="A11" s="936" t="s">
        <v>28</v>
      </c>
      <c r="B11" s="937" t="s">
        <v>719</v>
      </c>
      <c r="C11" s="943" t="s">
        <v>707</v>
      </c>
      <c r="D11" s="937"/>
      <c r="E11" s="937"/>
      <c r="F11" s="937"/>
      <c r="G11" s="938"/>
      <c r="H11" s="938"/>
      <c r="I11" s="939"/>
      <c r="J11" s="952"/>
      <c r="K11" s="948">
        <f t="shared" si="0"/>
        <v>0</v>
      </c>
    </row>
    <row r="12" spans="1:11" s="379" customFormat="1" ht="30" customHeight="1">
      <c r="A12" s="936" t="s">
        <v>31</v>
      </c>
      <c r="B12" s="937" t="s">
        <v>720</v>
      </c>
      <c r="C12" s="943" t="s">
        <v>708</v>
      </c>
      <c r="D12" s="937"/>
      <c r="E12" s="937"/>
      <c r="F12" s="937"/>
      <c r="G12" s="938"/>
      <c r="H12" s="938"/>
      <c r="I12" s="939"/>
      <c r="J12" s="952"/>
      <c r="K12" s="948">
        <f t="shared" si="0"/>
        <v>0</v>
      </c>
    </row>
    <row r="13" spans="1:11" s="379" customFormat="1" ht="30" customHeight="1">
      <c r="A13" s="936" t="s">
        <v>34</v>
      </c>
      <c r="B13" s="937" t="s">
        <v>721</v>
      </c>
      <c r="C13" s="943" t="s">
        <v>709</v>
      </c>
      <c r="D13" s="937">
        <v>11300</v>
      </c>
      <c r="E13" s="937"/>
      <c r="F13" s="937"/>
      <c r="G13" s="938"/>
      <c r="H13" s="938"/>
      <c r="I13" s="939"/>
      <c r="J13" s="952"/>
      <c r="K13" s="948">
        <f t="shared" si="0"/>
        <v>11300</v>
      </c>
    </row>
    <row r="14" spans="1:11" s="379" customFormat="1" ht="30" customHeight="1">
      <c r="A14" s="936" t="s">
        <v>37</v>
      </c>
      <c r="B14" s="937" t="s">
        <v>722</v>
      </c>
      <c r="C14" s="943" t="s">
        <v>697</v>
      </c>
      <c r="D14" s="937"/>
      <c r="E14" s="937"/>
      <c r="F14" s="937"/>
      <c r="G14" s="938"/>
      <c r="H14" s="938"/>
      <c r="I14" s="939"/>
      <c r="J14" s="952"/>
      <c r="K14" s="948">
        <f t="shared" si="0"/>
        <v>0</v>
      </c>
    </row>
    <row r="15" spans="1:11" s="379" customFormat="1" ht="30" customHeight="1">
      <c r="A15" s="936" t="s">
        <v>39</v>
      </c>
      <c r="B15" s="937" t="s">
        <v>723</v>
      </c>
      <c r="C15" s="943" t="s">
        <v>710</v>
      </c>
      <c r="D15" s="937"/>
      <c r="E15" s="937"/>
      <c r="F15" s="937">
        <v>4480</v>
      </c>
      <c r="G15" s="938"/>
      <c r="H15" s="938"/>
      <c r="I15" s="939"/>
      <c r="J15" s="952"/>
      <c r="K15" s="948">
        <f t="shared" si="0"/>
        <v>4480</v>
      </c>
    </row>
    <row r="16" spans="1:11" s="379" customFormat="1" ht="38.25">
      <c r="A16" s="936" t="s">
        <v>41</v>
      </c>
      <c r="B16" s="937" t="s">
        <v>724</v>
      </c>
      <c r="C16" s="943" t="s">
        <v>711</v>
      </c>
      <c r="D16" s="937"/>
      <c r="E16" s="937"/>
      <c r="F16" s="937"/>
      <c r="G16" s="938"/>
      <c r="H16" s="938"/>
      <c r="I16" s="939"/>
      <c r="J16" s="952"/>
      <c r="K16" s="948">
        <f t="shared" si="0"/>
        <v>0</v>
      </c>
    </row>
    <row r="17" spans="1:11" s="379" customFormat="1" ht="30" customHeight="1">
      <c r="A17" s="936" t="s">
        <v>43</v>
      </c>
      <c r="B17" s="937" t="s">
        <v>725</v>
      </c>
      <c r="C17" s="943" t="s">
        <v>712</v>
      </c>
      <c r="D17" s="937"/>
      <c r="E17" s="937"/>
      <c r="F17" s="937"/>
      <c r="G17" s="938"/>
      <c r="H17" s="938"/>
      <c r="I17" s="939"/>
      <c r="J17" s="952"/>
      <c r="K17" s="948">
        <f t="shared" si="0"/>
        <v>0</v>
      </c>
    </row>
    <row r="18" spans="1:11" s="389" customFormat="1" ht="33" customHeight="1">
      <c r="A18" s="386" t="s">
        <v>45</v>
      </c>
      <c r="B18" s="387" t="s">
        <v>413</v>
      </c>
      <c r="C18" s="388"/>
      <c r="D18" s="917">
        <f>SUM(D5:D17)</f>
        <v>31867</v>
      </c>
      <c r="E18" s="917">
        <f aca="true" t="shared" si="1" ref="E18:K18">SUM(E5:E17)</f>
        <v>0</v>
      </c>
      <c r="F18" s="917">
        <f t="shared" si="1"/>
        <v>70673</v>
      </c>
      <c r="G18" s="917">
        <f t="shared" si="1"/>
        <v>0</v>
      </c>
      <c r="H18" s="917">
        <f t="shared" si="1"/>
        <v>0</v>
      </c>
      <c r="I18" s="917">
        <f t="shared" si="1"/>
        <v>0</v>
      </c>
      <c r="J18" s="953">
        <f t="shared" si="1"/>
        <v>0</v>
      </c>
      <c r="K18" s="954">
        <f t="shared" si="1"/>
        <v>102540</v>
      </c>
    </row>
    <row r="19" spans="1:9" ht="21" customHeight="1">
      <c r="A19" s="390"/>
      <c r="B19" s="391"/>
      <c r="C19" s="944"/>
      <c r="D19" s="392"/>
      <c r="E19" s="393"/>
      <c r="F19" s="392"/>
      <c r="G19" s="392"/>
      <c r="H19" s="392"/>
      <c r="I19" s="394"/>
    </row>
    <row r="20" spans="1:9" ht="42" customHeight="1">
      <c r="A20" s="390"/>
      <c r="B20" s="395"/>
      <c r="C20" s="945"/>
      <c r="D20" s="397"/>
      <c r="E20" s="393"/>
      <c r="F20" s="393"/>
      <c r="G20" s="392"/>
      <c r="H20" s="392"/>
      <c r="I20" s="392"/>
    </row>
    <row r="21" spans="1:9" ht="42" customHeight="1">
      <c r="A21" s="398"/>
      <c r="B21" s="399"/>
      <c r="C21" s="946"/>
      <c r="D21" s="401"/>
      <c r="E21" s="369"/>
      <c r="F21" s="369"/>
      <c r="G21" s="370"/>
      <c r="H21" s="370"/>
      <c r="I21" s="370"/>
    </row>
    <row r="22" spans="1:9" ht="15">
      <c r="A22" s="366"/>
      <c r="B22" s="367"/>
      <c r="C22" s="940"/>
      <c r="D22" s="368"/>
      <c r="E22" s="368"/>
      <c r="F22" s="368"/>
      <c r="G22" s="368"/>
      <c r="H22" s="368"/>
      <c r="I22" s="368"/>
    </row>
    <row r="23" spans="1:9" s="403" customFormat="1" ht="15">
      <c r="A23" s="366"/>
      <c r="B23" s="367"/>
      <c r="C23" s="940"/>
      <c r="D23" s="368"/>
      <c r="E23" s="369"/>
      <c r="F23" s="402"/>
      <c r="G23" s="402"/>
      <c r="H23" s="402"/>
      <c r="I23" s="402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9.1. melléklet a ……/2017.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M2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875" style="404" customWidth="1"/>
    <col min="2" max="2" width="22.375" style="365" customWidth="1"/>
    <col min="3" max="3" width="13.00390625" style="365" customWidth="1"/>
    <col min="4" max="4" width="11.00390625" style="405" customWidth="1"/>
    <col min="5" max="5" width="15.50390625" style="405" customWidth="1"/>
    <col min="6" max="6" width="11.125" style="405" customWidth="1"/>
    <col min="7" max="7" width="13.375" style="405" customWidth="1"/>
    <col min="8" max="9" width="14.00390625" style="405" customWidth="1"/>
    <col min="10" max="10" width="13.375" style="365" customWidth="1"/>
    <col min="11" max="11" width="12.375" style="365" customWidth="1"/>
    <col min="12" max="12" width="14.375" style="365" customWidth="1"/>
    <col min="13" max="13" width="15.125" style="365" customWidth="1"/>
    <col min="14" max="16384" width="9.375" style="365" customWidth="1"/>
  </cols>
  <sheetData>
    <row r="1" spans="1:13" ht="33" customHeight="1">
      <c r="A1" s="1050" t="s">
        <v>687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</row>
    <row r="2" spans="1:9" ht="15">
      <c r="A2" s="366"/>
      <c r="B2" s="367"/>
      <c r="C2" s="367"/>
      <c r="D2" s="368"/>
      <c r="E2" s="369"/>
      <c r="F2" s="369"/>
      <c r="G2" s="370"/>
      <c r="H2" s="370"/>
      <c r="I2" s="369"/>
    </row>
    <row r="3" spans="1:13" ht="15">
      <c r="A3" s="366"/>
      <c r="B3" s="371"/>
      <c r="C3" s="371"/>
      <c r="D3" s="372"/>
      <c r="E3" s="368"/>
      <c r="F3" s="368"/>
      <c r="G3" s="368"/>
      <c r="H3" s="368"/>
      <c r="I3" s="368"/>
      <c r="K3" s="1052" t="s">
        <v>418</v>
      </c>
      <c r="L3" s="1052"/>
      <c r="M3" s="1052"/>
    </row>
    <row r="4" spans="1:13" s="379" customFormat="1" ht="75.75" customHeight="1">
      <c r="A4" s="373" t="s">
        <v>412</v>
      </c>
      <c r="B4" s="374" t="s">
        <v>452</v>
      </c>
      <c r="C4" s="374" t="s">
        <v>453</v>
      </c>
      <c r="D4" s="374" t="s">
        <v>459</v>
      </c>
      <c r="E4" s="374" t="s">
        <v>206</v>
      </c>
      <c r="F4" s="374" t="s">
        <v>460</v>
      </c>
      <c r="G4" s="375" t="s">
        <v>210</v>
      </c>
      <c r="H4" s="375" t="s">
        <v>461</v>
      </c>
      <c r="I4" s="375" t="s">
        <v>232</v>
      </c>
      <c r="J4" s="377" t="s">
        <v>234</v>
      </c>
      <c r="K4" s="406" t="s">
        <v>236</v>
      </c>
      <c r="L4" s="377" t="s">
        <v>462</v>
      </c>
      <c r="M4" s="407" t="s">
        <v>463</v>
      </c>
    </row>
    <row r="5" spans="1:13" s="379" customFormat="1" ht="30" customHeight="1">
      <c r="A5" s="936" t="s">
        <v>10</v>
      </c>
      <c r="B5" s="937" t="s">
        <v>713</v>
      </c>
      <c r="C5" s="943" t="s">
        <v>701</v>
      </c>
      <c r="D5" s="937">
        <v>7339</v>
      </c>
      <c r="E5" s="937">
        <v>1614</v>
      </c>
      <c r="F5" s="937"/>
      <c r="G5" s="938"/>
      <c r="H5" s="938"/>
      <c r="I5" s="939"/>
      <c r="J5" s="939"/>
      <c r="K5" s="939"/>
      <c r="L5" s="949"/>
      <c r="M5" s="950">
        <f>SUM(D5:L5)</f>
        <v>8953</v>
      </c>
    </row>
    <row r="6" spans="1:13" s="379" customFormat="1" ht="30" customHeight="1">
      <c r="A6" s="936" t="s">
        <v>13</v>
      </c>
      <c r="B6" s="937" t="s">
        <v>714</v>
      </c>
      <c r="C6" s="943" t="s">
        <v>702</v>
      </c>
      <c r="D6" s="937"/>
      <c r="E6" s="937"/>
      <c r="F6" s="937"/>
      <c r="G6" s="938"/>
      <c r="H6" s="938"/>
      <c r="I6" s="939"/>
      <c r="J6" s="939"/>
      <c r="K6" s="939"/>
      <c r="L6" s="949"/>
      <c r="M6" s="948">
        <f>SUM(D6:L6)</f>
        <v>0</v>
      </c>
    </row>
    <row r="7" spans="1:13" s="379" customFormat="1" ht="30" customHeight="1">
      <c r="A7" s="936" t="s">
        <v>16</v>
      </c>
      <c r="B7" s="937" t="s">
        <v>715</v>
      </c>
      <c r="C7" s="943" t="s">
        <v>703</v>
      </c>
      <c r="D7" s="937"/>
      <c r="E7" s="937"/>
      <c r="F7" s="937">
        <v>64</v>
      </c>
      <c r="G7" s="938"/>
      <c r="H7" s="938"/>
      <c r="I7" s="939"/>
      <c r="J7" s="939"/>
      <c r="K7" s="939"/>
      <c r="L7" s="949"/>
      <c r="M7" s="948">
        <f aca="true" t="shared" si="0" ref="M7:M17">SUM(D7:L7)</f>
        <v>64</v>
      </c>
    </row>
    <row r="8" spans="1:13" s="379" customFormat="1" ht="38.25">
      <c r="A8" s="936" t="s">
        <v>19</v>
      </c>
      <c r="B8" s="937" t="s">
        <v>716</v>
      </c>
      <c r="C8" s="943" t="s">
        <v>704</v>
      </c>
      <c r="D8" s="937"/>
      <c r="E8" s="937"/>
      <c r="F8" s="937">
        <v>381</v>
      </c>
      <c r="G8" s="938"/>
      <c r="H8" s="938"/>
      <c r="I8" s="939"/>
      <c r="J8" s="939"/>
      <c r="K8" s="939"/>
      <c r="L8" s="949"/>
      <c r="M8" s="948">
        <f t="shared" si="0"/>
        <v>381</v>
      </c>
    </row>
    <row r="9" spans="1:13" s="379" customFormat="1" ht="38.25">
      <c r="A9" s="936" t="s">
        <v>22</v>
      </c>
      <c r="B9" s="937" t="s">
        <v>717</v>
      </c>
      <c r="C9" s="943" t="s">
        <v>705</v>
      </c>
      <c r="D9" s="937"/>
      <c r="E9" s="937"/>
      <c r="F9" s="937"/>
      <c r="G9" s="938"/>
      <c r="H9" s="938"/>
      <c r="I9" s="939"/>
      <c r="J9" s="939"/>
      <c r="K9" s="939"/>
      <c r="L9" s="949">
        <v>26188</v>
      </c>
      <c r="M9" s="948">
        <f t="shared" si="0"/>
        <v>26188</v>
      </c>
    </row>
    <row r="10" spans="1:13" s="379" customFormat="1" ht="30" customHeight="1">
      <c r="A10" s="936" t="s">
        <v>25</v>
      </c>
      <c r="B10" s="937" t="s">
        <v>718</v>
      </c>
      <c r="C10" s="943" t="s">
        <v>706</v>
      </c>
      <c r="D10" s="937"/>
      <c r="E10" s="937"/>
      <c r="F10" s="937"/>
      <c r="G10" s="938"/>
      <c r="H10" s="938"/>
      <c r="I10" s="939"/>
      <c r="J10" s="939"/>
      <c r="K10" s="939"/>
      <c r="L10" s="949"/>
      <c r="M10" s="948">
        <f t="shared" si="0"/>
        <v>0</v>
      </c>
    </row>
    <row r="11" spans="1:13" s="379" customFormat="1" ht="30" customHeight="1">
      <c r="A11" s="936" t="s">
        <v>28</v>
      </c>
      <c r="B11" s="937" t="s">
        <v>719</v>
      </c>
      <c r="C11" s="943" t="s">
        <v>707</v>
      </c>
      <c r="D11" s="937"/>
      <c r="E11" s="937"/>
      <c r="F11" s="937">
        <v>1270</v>
      </c>
      <c r="G11" s="938"/>
      <c r="H11" s="938"/>
      <c r="I11" s="939"/>
      <c r="J11" s="939"/>
      <c r="K11" s="939"/>
      <c r="L11" s="949"/>
      <c r="M11" s="948">
        <f t="shared" si="0"/>
        <v>1270</v>
      </c>
    </row>
    <row r="12" spans="1:13" s="379" customFormat="1" ht="30" customHeight="1">
      <c r="A12" s="936" t="s">
        <v>31</v>
      </c>
      <c r="B12" s="937" t="s">
        <v>720</v>
      </c>
      <c r="C12" s="943" t="s">
        <v>708</v>
      </c>
      <c r="D12" s="937">
        <v>11184</v>
      </c>
      <c r="E12" s="937">
        <v>2461</v>
      </c>
      <c r="F12" s="937">
        <v>13852</v>
      </c>
      <c r="G12" s="938"/>
      <c r="H12" s="938">
        <v>21000</v>
      </c>
      <c r="I12" s="939"/>
      <c r="J12" s="939"/>
      <c r="K12" s="939"/>
      <c r="L12" s="949"/>
      <c r="M12" s="948">
        <f t="shared" si="0"/>
        <v>48497</v>
      </c>
    </row>
    <row r="13" spans="1:13" s="379" customFormat="1" ht="30" customHeight="1">
      <c r="A13" s="936" t="s">
        <v>34</v>
      </c>
      <c r="B13" s="937" t="s">
        <v>721</v>
      </c>
      <c r="C13" s="943" t="s">
        <v>709</v>
      </c>
      <c r="D13" s="937">
        <v>2326</v>
      </c>
      <c r="E13" s="937">
        <v>512</v>
      </c>
      <c r="F13" s="937">
        <v>7188</v>
      </c>
      <c r="G13" s="938"/>
      <c r="H13" s="938"/>
      <c r="I13" s="939"/>
      <c r="J13" s="939"/>
      <c r="K13" s="939"/>
      <c r="L13" s="949"/>
      <c r="M13" s="948">
        <f t="shared" si="0"/>
        <v>10026</v>
      </c>
    </row>
    <row r="14" spans="1:13" s="379" customFormat="1" ht="30" customHeight="1">
      <c r="A14" s="936" t="s">
        <v>37</v>
      </c>
      <c r="B14" s="937" t="s">
        <v>722</v>
      </c>
      <c r="C14" s="943" t="s">
        <v>697</v>
      </c>
      <c r="D14" s="937"/>
      <c r="E14" s="937"/>
      <c r="F14" s="937"/>
      <c r="G14" s="938"/>
      <c r="H14" s="938"/>
      <c r="I14" s="939"/>
      <c r="J14" s="939"/>
      <c r="K14" s="939"/>
      <c r="L14" s="949"/>
      <c r="M14" s="948">
        <f t="shared" si="0"/>
        <v>0</v>
      </c>
    </row>
    <row r="15" spans="1:13" s="379" customFormat="1" ht="30" customHeight="1">
      <c r="A15" s="936" t="s">
        <v>39</v>
      </c>
      <c r="B15" s="937" t="s">
        <v>723</v>
      </c>
      <c r="C15" s="943" t="s">
        <v>710</v>
      </c>
      <c r="D15" s="937"/>
      <c r="E15" s="937"/>
      <c r="F15" s="937">
        <v>254</v>
      </c>
      <c r="G15" s="938"/>
      <c r="H15" s="938"/>
      <c r="I15" s="939"/>
      <c r="J15" s="939"/>
      <c r="K15" s="939"/>
      <c r="L15" s="949"/>
      <c r="M15" s="948">
        <f t="shared" si="0"/>
        <v>254</v>
      </c>
    </row>
    <row r="16" spans="1:13" s="379" customFormat="1" ht="38.25">
      <c r="A16" s="936" t="s">
        <v>41</v>
      </c>
      <c r="B16" s="937" t="s">
        <v>724</v>
      </c>
      <c r="C16" s="943" t="s">
        <v>711</v>
      </c>
      <c r="D16" s="937">
        <v>2675</v>
      </c>
      <c r="E16" s="937">
        <v>589</v>
      </c>
      <c r="F16" s="937">
        <v>698</v>
      </c>
      <c r="G16" s="938"/>
      <c r="H16" s="938"/>
      <c r="I16" s="939"/>
      <c r="J16" s="939"/>
      <c r="K16" s="939"/>
      <c r="L16" s="949"/>
      <c r="M16" s="948">
        <f t="shared" si="0"/>
        <v>3962</v>
      </c>
    </row>
    <row r="17" spans="1:13" s="379" customFormat="1" ht="30" customHeight="1">
      <c r="A17" s="936" t="s">
        <v>43</v>
      </c>
      <c r="B17" s="937" t="s">
        <v>725</v>
      </c>
      <c r="C17" s="943" t="s">
        <v>712</v>
      </c>
      <c r="D17" s="937"/>
      <c r="E17" s="937"/>
      <c r="F17" s="937">
        <v>0</v>
      </c>
      <c r="G17" s="938">
        <v>2945</v>
      </c>
      <c r="H17" s="938"/>
      <c r="I17" s="939"/>
      <c r="J17" s="939"/>
      <c r="K17" s="939"/>
      <c r="L17" s="949"/>
      <c r="M17" s="948">
        <f t="shared" si="0"/>
        <v>2945</v>
      </c>
    </row>
    <row r="18" spans="1:13" s="389" customFormat="1" ht="33" customHeight="1">
      <c r="A18" s="386" t="s">
        <v>45</v>
      </c>
      <c r="B18" s="387" t="s">
        <v>413</v>
      </c>
      <c r="C18" s="388"/>
      <c r="D18" s="917">
        <f>SUM(D5:D17)</f>
        <v>23524</v>
      </c>
      <c r="E18" s="917">
        <f aca="true" t="shared" si="1" ref="E18:L18">SUM(E5:E17)</f>
        <v>5176</v>
      </c>
      <c r="F18" s="917">
        <f t="shared" si="1"/>
        <v>23707</v>
      </c>
      <c r="G18" s="917">
        <f t="shared" si="1"/>
        <v>2945</v>
      </c>
      <c r="H18" s="917">
        <f t="shared" si="1"/>
        <v>21000</v>
      </c>
      <c r="I18" s="917">
        <f t="shared" si="1"/>
        <v>0</v>
      </c>
      <c r="J18" s="917">
        <f t="shared" si="1"/>
        <v>0</v>
      </c>
      <c r="K18" s="917">
        <f t="shared" si="1"/>
        <v>0</v>
      </c>
      <c r="L18" s="953">
        <f t="shared" si="1"/>
        <v>26188</v>
      </c>
      <c r="M18" s="407">
        <f>SUM(M5:M17)</f>
        <v>102540</v>
      </c>
    </row>
    <row r="19" spans="1:9" ht="21" customHeight="1">
      <c r="A19" s="390"/>
      <c r="B19" s="391"/>
      <c r="C19" s="391"/>
      <c r="D19" s="392"/>
      <c r="E19" s="393"/>
      <c r="F19" s="392"/>
      <c r="G19" s="392"/>
      <c r="H19" s="392"/>
      <c r="I19" s="394"/>
    </row>
    <row r="20" spans="1:9" ht="42" customHeight="1">
      <c r="A20" s="390"/>
      <c r="B20" s="395"/>
      <c r="C20" s="396"/>
      <c r="D20" s="397"/>
      <c r="E20" s="393"/>
      <c r="F20" s="393"/>
      <c r="G20" s="392"/>
      <c r="H20" s="392"/>
      <c r="I20" s="392"/>
    </row>
    <row r="21" spans="1:9" ht="42" customHeight="1">
      <c r="A21" s="398"/>
      <c r="B21" s="399"/>
      <c r="C21" s="400"/>
      <c r="D21" s="401"/>
      <c r="E21" s="369"/>
      <c r="F21" s="369"/>
      <c r="G21" s="370"/>
      <c r="H21" s="370"/>
      <c r="I21" s="370"/>
    </row>
    <row r="22" spans="1:9" ht="15">
      <c r="A22" s="366"/>
      <c r="B22" s="367"/>
      <c r="C22" s="367"/>
      <c r="D22" s="368"/>
      <c r="E22" s="368"/>
      <c r="F22" s="368"/>
      <c r="G22" s="368"/>
      <c r="H22" s="368"/>
      <c r="I22" s="368"/>
    </row>
    <row r="23" spans="1:9" s="403" customFormat="1" ht="15">
      <c r="A23" s="366"/>
      <c r="B23" s="367"/>
      <c r="C23" s="367"/>
      <c r="D23" s="368"/>
      <c r="E23" s="369"/>
      <c r="F23" s="402"/>
      <c r="G23" s="402"/>
      <c r="H23" s="402"/>
      <c r="I23" s="402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9.2.  melléklet a ……/2017. (……)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J65"/>
  <sheetViews>
    <sheetView zoomScale="87" zoomScaleNormal="87" zoomScaleSheetLayoutView="100" zoomScalePageLayoutView="0" workbookViewId="0" topLeftCell="B1">
      <selection activeCell="J49" sqref="J49"/>
    </sheetView>
  </sheetViews>
  <sheetFormatPr defaultColWidth="9.00390625" defaultRowHeight="12.75"/>
  <cols>
    <col min="1" max="1" width="6.875" style="503" customWidth="1"/>
    <col min="2" max="2" width="60.125" style="504" customWidth="1"/>
    <col min="3" max="3" width="8.125" style="504" customWidth="1"/>
    <col min="4" max="6" width="14.50390625" style="414" customWidth="1"/>
    <col min="7" max="16384" width="9.375" style="414" customWidth="1"/>
  </cols>
  <sheetData>
    <row r="1" spans="1:6" s="408" customFormat="1" ht="55.5" customHeight="1">
      <c r="A1" s="1053" t="s">
        <v>688</v>
      </c>
      <c r="B1" s="1054"/>
      <c r="C1" s="1054"/>
      <c r="D1" s="1054"/>
      <c r="E1" s="1054"/>
      <c r="F1" s="1054"/>
    </row>
    <row r="2" spans="1:6" s="411" customFormat="1" ht="15.75" customHeight="1">
      <c r="A2" s="409"/>
      <c r="B2" s="409"/>
      <c r="C2" s="410"/>
      <c r="D2" s="410"/>
      <c r="E2" s="410"/>
      <c r="F2" s="410" t="s">
        <v>1</v>
      </c>
    </row>
    <row r="3" spans="1:6" ht="38.25" customHeight="1">
      <c r="A3" s="412" t="s">
        <v>412</v>
      </c>
      <c r="B3" s="412" t="s">
        <v>467</v>
      </c>
      <c r="C3" s="413" t="s">
        <v>468</v>
      </c>
      <c r="D3" s="413" t="s">
        <v>469</v>
      </c>
      <c r="E3" s="413" t="s">
        <v>470</v>
      </c>
      <c r="F3" s="413" t="s">
        <v>271</v>
      </c>
    </row>
    <row r="4" spans="1:6" s="416" customFormat="1" ht="12.75" customHeight="1">
      <c r="A4" s="415" t="s">
        <v>6</v>
      </c>
      <c r="B4" s="415" t="s">
        <v>7</v>
      </c>
      <c r="C4" s="415" t="s">
        <v>8</v>
      </c>
      <c r="D4" s="415" t="s">
        <v>9</v>
      </c>
      <c r="E4" s="415" t="s">
        <v>272</v>
      </c>
      <c r="F4" s="415" t="s">
        <v>471</v>
      </c>
    </row>
    <row r="5" spans="1:6" s="416" customFormat="1" ht="15.75" customHeight="1">
      <c r="A5" s="1055" t="s">
        <v>268</v>
      </c>
      <c r="B5" s="1056"/>
      <c r="C5" s="1056"/>
      <c r="D5" s="1056"/>
      <c r="E5" s="1056"/>
      <c r="F5" s="1057"/>
    </row>
    <row r="6" spans="1:6" s="416" customFormat="1" ht="25.5" customHeight="1">
      <c r="A6" s="417" t="s">
        <v>10</v>
      </c>
      <c r="B6" s="418" t="s">
        <v>472</v>
      </c>
      <c r="C6" s="417" t="s">
        <v>473</v>
      </c>
      <c r="D6" s="419"/>
      <c r="E6" s="419"/>
      <c r="F6" s="419">
        <f>SUM(D6:E6)</f>
        <v>0</v>
      </c>
    </row>
    <row r="7" spans="1:6" s="416" customFormat="1" ht="30" customHeight="1">
      <c r="A7" s="420" t="s">
        <v>13</v>
      </c>
      <c r="B7" s="421" t="s">
        <v>474</v>
      </c>
      <c r="C7" s="420" t="s">
        <v>475</v>
      </c>
      <c r="D7" s="422"/>
      <c r="E7" s="422"/>
      <c r="F7" s="422">
        <f>SUM(D7:E7)</f>
        <v>0</v>
      </c>
    </row>
    <row r="8" spans="1:6" s="416" customFormat="1" ht="25.5" customHeight="1">
      <c r="A8" s="420" t="s">
        <v>16</v>
      </c>
      <c r="B8" s="421" t="s">
        <v>476</v>
      </c>
      <c r="C8" s="423" t="s">
        <v>477</v>
      </c>
      <c r="D8" s="422"/>
      <c r="E8" s="422"/>
      <c r="F8" s="422">
        <f>SUM(D8:E8)</f>
        <v>0</v>
      </c>
    </row>
    <row r="9" spans="1:6" s="416" customFormat="1" ht="25.5" customHeight="1">
      <c r="A9" s="420" t="s">
        <v>19</v>
      </c>
      <c r="B9" s="421" t="s">
        <v>478</v>
      </c>
      <c r="C9" s="423" t="s">
        <v>479</v>
      </c>
      <c r="D9" s="422"/>
      <c r="E9" s="422"/>
      <c r="F9" s="422">
        <f>SUM(D9:E9)</f>
        <v>0</v>
      </c>
    </row>
    <row r="10" spans="1:6" s="416" customFormat="1" ht="27.75" customHeight="1">
      <c r="A10" s="424" t="s">
        <v>22</v>
      </c>
      <c r="B10" s="425" t="s">
        <v>480</v>
      </c>
      <c r="C10" s="424" t="s">
        <v>36</v>
      </c>
      <c r="D10" s="426">
        <f>SUM(D6:D9)</f>
        <v>0</v>
      </c>
      <c r="E10" s="426">
        <f>SUM(E6:E9)</f>
        <v>0</v>
      </c>
      <c r="F10" s="426">
        <f>SUM(F6:F9)</f>
        <v>0</v>
      </c>
    </row>
    <row r="11" spans="1:6" s="416" customFormat="1" ht="24.75" customHeight="1">
      <c r="A11" s="420" t="s">
        <v>25</v>
      </c>
      <c r="B11" s="421" t="s">
        <v>481</v>
      </c>
      <c r="C11" s="420" t="s">
        <v>482</v>
      </c>
      <c r="D11" s="426"/>
      <c r="E11" s="426"/>
      <c r="F11" s="426">
        <f>SUM(D11:E11)</f>
        <v>0</v>
      </c>
    </row>
    <row r="12" spans="1:6" s="416" customFormat="1" ht="30" customHeight="1">
      <c r="A12" s="420" t="s">
        <v>28</v>
      </c>
      <c r="B12" s="421" t="s">
        <v>483</v>
      </c>
      <c r="C12" s="420" t="s">
        <v>484</v>
      </c>
      <c r="D12" s="426"/>
      <c r="E12" s="426"/>
      <c r="F12" s="426">
        <f>SUM(D11:E11)</f>
        <v>0</v>
      </c>
    </row>
    <row r="13" spans="1:6" s="416" customFormat="1" ht="30" customHeight="1">
      <c r="A13" s="420" t="s">
        <v>31</v>
      </c>
      <c r="B13" s="421" t="s">
        <v>485</v>
      </c>
      <c r="C13" s="420" t="s">
        <v>486</v>
      </c>
      <c r="D13" s="426"/>
      <c r="E13" s="426"/>
      <c r="F13" s="426">
        <f>SUM(D13:E13)</f>
        <v>0</v>
      </c>
    </row>
    <row r="14" spans="1:6" s="416" customFormat="1" ht="30" customHeight="1">
      <c r="A14" s="420" t="s">
        <v>34</v>
      </c>
      <c r="B14" s="421" t="s">
        <v>487</v>
      </c>
      <c r="C14" s="420" t="s">
        <v>488</v>
      </c>
      <c r="D14" s="426"/>
      <c r="E14" s="426"/>
      <c r="F14" s="426">
        <f>SUM(D13:E13)</f>
        <v>0</v>
      </c>
    </row>
    <row r="15" spans="1:6" s="416" customFormat="1" ht="21.75" customHeight="1">
      <c r="A15" s="424" t="s">
        <v>37</v>
      </c>
      <c r="B15" s="427" t="s">
        <v>454</v>
      </c>
      <c r="C15" s="428" t="s">
        <v>59</v>
      </c>
      <c r="D15" s="426">
        <f>SUM(D11:D14)</f>
        <v>0</v>
      </c>
      <c r="E15" s="426">
        <f>SUM(E11:E14)</f>
        <v>0</v>
      </c>
      <c r="F15" s="426">
        <f>SUM(F11:F14)</f>
        <v>0</v>
      </c>
    </row>
    <row r="16" spans="1:6" s="432" customFormat="1" ht="16.5" customHeight="1">
      <c r="A16" s="420" t="s">
        <v>39</v>
      </c>
      <c r="B16" s="429" t="s">
        <v>111</v>
      </c>
      <c r="C16" s="430" t="s">
        <v>112</v>
      </c>
      <c r="D16" s="431"/>
      <c r="E16" s="431"/>
      <c r="F16" s="431">
        <f>SUM(D16:E16)</f>
        <v>0</v>
      </c>
    </row>
    <row r="17" spans="1:6" s="432" customFormat="1" ht="16.5" customHeight="1">
      <c r="A17" s="420" t="s">
        <v>41</v>
      </c>
      <c r="B17" s="429" t="s">
        <v>114</v>
      </c>
      <c r="C17" s="430" t="s">
        <v>115</v>
      </c>
      <c r="D17" s="431"/>
      <c r="E17" s="431"/>
      <c r="F17" s="431">
        <f>SUM(D17:E17)</f>
        <v>0</v>
      </c>
    </row>
    <row r="18" spans="1:6" s="432" customFormat="1" ht="16.5" customHeight="1">
      <c r="A18" s="420" t="s">
        <v>43</v>
      </c>
      <c r="B18" s="429" t="s">
        <v>489</v>
      </c>
      <c r="C18" s="430" t="s">
        <v>118</v>
      </c>
      <c r="D18" s="431">
        <f>SUM(D19:D20)</f>
        <v>0</v>
      </c>
      <c r="E18" s="431">
        <f>SUM(E19:E20)</f>
        <v>0</v>
      </c>
      <c r="F18" s="431">
        <f>SUM(F19:F20)</f>
        <v>0</v>
      </c>
    </row>
    <row r="19" spans="1:6" s="432" customFormat="1" ht="16.5" customHeight="1">
      <c r="A19" s="420" t="s">
        <v>45</v>
      </c>
      <c r="B19" s="433" t="s">
        <v>490</v>
      </c>
      <c r="C19" s="434" t="s">
        <v>491</v>
      </c>
      <c r="D19" s="435"/>
      <c r="E19" s="435"/>
      <c r="F19" s="435">
        <f>SUM(D19:E19)</f>
        <v>0</v>
      </c>
    </row>
    <row r="20" spans="1:6" s="436" customFormat="1" ht="16.5" customHeight="1">
      <c r="A20" s="420" t="s">
        <v>47</v>
      </c>
      <c r="B20" s="433" t="s">
        <v>492</v>
      </c>
      <c r="C20" s="434" t="s">
        <v>493</v>
      </c>
      <c r="D20" s="435"/>
      <c r="E20" s="435"/>
      <c r="F20" s="435">
        <f>SUM(D20:E20)</f>
        <v>0</v>
      </c>
    </row>
    <row r="21" spans="1:6" s="436" customFormat="1" ht="16.5" customHeight="1">
      <c r="A21" s="420" t="s">
        <v>49</v>
      </c>
      <c r="B21" s="437" t="s">
        <v>120</v>
      </c>
      <c r="C21" s="430" t="s">
        <v>121</v>
      </c>
      <c r="D21" s="435"/>
      <c r="E21" s="435"/>
      <c r="F21" s="435">
        <f>SUM(D21:E21)</f>
        <v>0</v>
      </c>
    </row>
    <row r="22" spans="1:6" s="432" customFormat="1" ht="16.5" customHeight="1">
      <c r="A22" s="420" t="s">
        <v>51</v>
      </c>
      <c r="B22" s="429" t="s">
        <v>123</v>
      </c>
      <c r="C22" s="430" t="s">
        <v>124</v>
      </c>
      <c r="D22" s="431">
        <v>100000</v>
      </c>
      <c r="E22" s="431"/>
      <c r="F22" s="435">
        <f aca="true" t="shared" si="0" ref="F22:F28">SUM(D22:E22)</f>
        <v>100000</v>
      </c>
    </row>
    <row r="23" spans="1:6" s="432" customFormat="1" ht="16.5" customHeight="1">
      <c r="A23" s="420" t="s">
        <v>54</v>
      </c>
      <c r="B23" s="429" t="s">
        <v>494</v>
      </c>
      <c r="C23" s="430" t="s">
        <v>127</v>
      </c>
      <c r="D23" s="431">
        <v>6000</v>
      </c>
      <c r="E23" s="431"/>
      <c r="F23" s="435">
        <f t="shared" si="0"/>
        <v>6000</v>
      </c>
    </row>
    <row r="24" spans="1:6" s="436" customFormat="1" ht="16.5" customHeight="1">
      <c r="A24" s="420" t="s">
        <v>57</v>
      </c>
      <c r="B24" s="429" t="s">
        <v>495</v>
      </c>
      <c r="C24" s="430" t="s">
        <v>130</v>
      </c>
      <c r="D24" s="431"/>
      <c r="E24" s="431"/>
      <c r="F24" s="435">
        <f t="shared" si="0"/>
        <v>0</v>
      </c>
    </row>
    <row r="25" spans="1:6" s="436" customFormat="1" ht="16.5" customHeight="1">
      <c r="A25" s="420" t="s">
        <v>60</v>
      </c>
      <c r="B25" s="438" t="s">
        <v>132</v>
      </c>
      <c r="C25" s="430" t="s">
        <v>133</v>
      </c>
      <c r="D25" s="431"/>
      <c r="E25" s="431"/>
      <c r="F25" s="435">
        <f t="shared" si="0"/>
        <v>0</v>
      </c>
    </row>
    <row r="26" spans="1:6" s="436" customFormat="1" ht="16.5" customHeight="1">
      <c r="A26" s="420" t="s">
        <v>62</v>
      </c>
      <c r="B26" s="429" t="s">
        <v>496</v>
      </c>
      <c r="C26" s="430" t="s">
        <v>136</v>
      </c>
      <c r="D26" s="431"/>
      <c r="E26" s="431"/>
      <c r="F26" s="435">
        <f t="shared" si="0"/>
        <v>0</v>
      </c>
    </row>
    <row r="27" spans="1:6" s="436" customFormat="1" ht="16.5" customHeight="1">
      <c r="A27" s="420" t="s">
        <v>64</v>
      </c>
      <c r="B27" s="429" t="s">
        <v>497</v>
      </c>
      <c r="C27" s="430" t="s">
        <v>139</v>
      </c>
      <c r="D27" s="431"/>
      <c r="E27" s="431"/>
      <c r="F27" s="435">
        <f t="shared" si="0"/>
        <v>0</v>
      </c>
    </row>
    <row r="28" spans="1:6" s="436" customFormat="1" ht="16.5" customHeight="1">
      <c r="A28" s="420" t="s">
        <v>66</v>
      </c>
      <c r="B28" s="429" t="s">
        <v>141</v>
      </c>
      <c r="C28" s="430" t="s">
        <v>142</v>
      </c>
      <c r="D28" s="439"/>
      <c r="E28" s="439"/>
      <c r="F28" s="435">
        <f t="shared" si="0"/>
        <v>0</v>
      </c>
    </row>
    <row r="29" spans="1:6" s="436" customFormat="1" ht="16.5" customHeight="1">
      <c r="A29" s="424" t="s">
        <v>68</v>
      </c>
      <c r="B29" s="440" t="s">
        <v>498</v>
      </c>
      <c r="C29" s="441" t="s">
        <v>145</v>
      </c>
      <c r="D29" s="442">
        <f>SUM(D16+D17+D18+D21+D22+D23+D24+D25+D26+D27+D28)</f>
        <v>106000</v>
      </c>
      <c r="E29" s="442">
        <f>SUM(E16+E17+E18+E21+E22+E23+E24+E25+E26+E27+E28)</f>
        <v>0</v>
      </c>
      <c r="F29" s="442">
        <f>SUM(F16+F17+F18+F21+F22+F23+F24+F25+F26+F27+F28)</f>
        <v>106000</v>
      </c>
    </row>
    <row r="30" spans="1:6" s="443" customFormat="1" ht="16.5" customHeight="1">
      <c r="A30" s="424" t="s">
        <v>70</v>
      </c>
      <c r="B30" s="440" t="s">
        <v>456</v>
      </c>
      <c r="C30" s="441" t="s">
        <v>163</v>
      </c>
      <c r="D30" s="442"/>
      <c r="E30" s="442"/>
      <c r="F30" s="442">
        <f>SUM(D30:E30)</f>
        <v>0</v>
      </c>
    </row>
    <row r="31" spans="1:6" s="436" customFormat="1" ht="16.5" customHeight="1">
      <c r="A31" s="424" t="s">
        <v>72</v>
      </c>
      <c r="B31" s="440" t="s">
        <v>422</v>
      </c>
      <c r="C31" s="441" t="s">
        <v>172</v>
      </c>
      <c r="D31" s="174"/>
      <c r="E31" s="174"/>
      <c r="F31" s="174">
        <f>SUM(D31:E31)</f>
        <v>0</v>
      </c>
    </row>
    <row r="32" spans="1:6" s="436" customFormat="1" ht="16.5" customHeight="1">
      <c r="A32" s="444" t="s">
        <v>75</v>
      </c>
      <c r="B32" s="445" t="s">
        <v>457</v>
      </c>
      <c r="C32" s="446" t="s">
        <v>181</v>
      </c>
      <c r="D32" s="447"/>
      <c r="E32" s="447"/>
      <c r="F32" s="447">
        <f>SUM(D32:E32)</f>
        <v>0</v>
      </c>
    </row>
    <row r="33" spans="1:6" s="436" customFormat="1" ht="16.5" customHeight="1">
      <c r="A33" s="448" t="s">
        <v>78</v>
      </c>
      <c r="B33" s="449" t="s">
        <v>499</v>
      </c>
      <c r="C33" s="450"/>
      <c r="D33" s="451">
        <f>D10+D15+D29+D30+D31+D32</f>
        <v>106000</v>
      </c>
      <c r="E33" s="451">
        <f>E10+E15+E29+E30+E31+E32</f>
        <v>0</v>
      </c>
      <c r="F33" s="451">
        <f>F10+F15+F29+F30+F31+F32</f>
        <v>106000</v>
      </c>
    </row>
    <row r="34" spans="1:6" s="432" customFormat="1" ht="16.5" customHeight="1">
      <c r="A34" s="420" t="s">
        <v>81</v>
      </c>
      <c r="B34" s="452" t="s">
        <v>500</v>
      </c>
      <c r="C34" s="453" t="s">
        <v>190</v>
      </c>
      <c r="D34" s="454">
        <f>SUM(D35:D36)</f>
        <v>0</v>
      </c>
      <c r="E34" s="454">
        <f>SUM(E35:E36)</f>
        <v>0</v>
      </c>
      <c r="F34" s="454">
        <f>SUM(F35:F36)</f>
        <v>0</v>
      </c>
    </row>
    <row r="35" spans="1:6" s="432" customFormat="1" ht="16.5" customHeight="1">
      <c r="A35" s="420" t="s">
        <v>83</v>
      </c>
      <c r="B35" s="146" t="s">
        <v>192</v>
      </c>
      <c r="C35" s="453" t="s">
        <v>193</v>
      </c>
      <c r="D35" s="454"/>
      <c r="E35" s="454"/>
      <c r="F35" s="454">
        <f>SUM(D35:E35)</f>
        <v>0</v>
      </c>
    </row>
    <row r="36" spans="1:6" s="432" customFormat="1" ht="16.5" customHeight="1">
      <c r="A36" s="420" t="s">
        <v>85</v>
      </c>
      <c r="B36" s="146" t="s">
        <v>195</v>
      </c>
      <c r="C36" s="453" t="s">
        <v>196</v>
      </c>
      <c r="D36" s="454"/>
      <c r="E36" s="454"/>
      <c r="F36" s="454">
        <f>SUM(D36:E36)</f>
        <v>0</v>
      </c>
    </row>
    <row r="37" spans="1:6" s="432" customFormat="1" ht="16.5" customHeight="1">
      <c r="A37" s="420" t="s">
        <v>87</v>
      </c>
      <c r="B37" s="452" t="s">
        <v>501</v>
      </c>
      <c r="C37" s="455" t="s">
        <v>502</v>
      </c>
      <c r="D37" s="454">
        <f>SUM(D38:D39)</f>
        <v>26187536</v>
      </c>
      <c r="E37" s="454">
        <f>SUM(E38:E39)</f>
        <v>0</v>
      </c>
      <c r="F37" s="454">
        <f>SUM(F38:F39)</f>
        <v>26187536</v>
      </c>
    </row>
    <row r="38" spans="1:6" s="432" customFormat="1" ht="16.5" customHeight="1">
      <c r="A38" s="420"/>
      <c r="B38" s="683" t="s">
        <v>586</v>
      </c>
      <c r="C38" s="685" t="s">
        <v>502</v>
      </c>
      <c r="D38" s="454">
        <v>20566518</v>
      </c>
      <c r="E38" s="454"/>
      <c r="F38" s="454">
        <f>SUM(D38:E38)</f>
        <v>20566518</v>
      </c>
    </row>
    <row r="39" spans="1:6" s="432" customFormat="1" ht="16.5" customHeight="1">
      <c r="A39" s="420"/>
      <c r="B39" s="684" t="s">
        <v>587</v>
      </c>
      <c r="C39" s="685" t="s">
        <v>502</v>
      </c>
      <c r="D39" s="454">
        <v>5621018</v>
      </c>
      <c r="E39" s="454"/>
      <c r="F39" s="454">
        <f>SUM(D39:E39)</f>
        <v>5621018</v>
      </c>
    </row>
    <row r="40" spans="1:6" s="432" customFormat="1" ht="16.5" customHeight="1">
      <c r="A40" s="420" t="s">
        <v>90</v>
      </c>
      <c r="B40" s="440" t="s">
        <v>503</v>
      </c>
      <c r="C40" s="456" t="s">
        <v>504</v>
      </c>
      <c r="D40" s="457">
        <f>SUM(D34+D37)</f>
        <v>26187536</v>
      </c>
      <c r="E40" s="457">
        <f>SUM(E34+E37)</f>
        <v>0</v>
      </c>
      <c r="F40" s="457">
        <f>SUM(F34+F37)</f>
        <v>26187536</v>
      </c>
    </row>
    <row r="41" spans="1:6" s="432" customFormat="1" ht="16.5" customHeight="1">
      <c r="A41" s="448" t="s">
        <v>94</v>
      </c>
      <c r="B41" s="449" t="s">
        <v>505</v>
      </c>
      <c r="C41" s="458" t="s">
        <v>199</v>
      </c>
      <c r="D41" s="459">
        <f>D40</f>
        <v>26187536</v>
      </c>
      <c r="E41" s="459">
        <f>E40</f>
        <v>0</v>
      </c>
      <c r="F41" s="459">
        <f>F40</f>
        <v>26187536</v>
      </c>
    </row>
    <row r="42" spans="1:6" s="432" customFormat="1" ht="23.25" customHeight="1">
      <c r="A42" s="448" t="s">
        <v>97</v>
      </c>
      <c r="B42" s="449" t="s">
        <v>506</v>
      </c>
      <c r="C42" s="460"/>
      <c r="D42" s="459">
        <f>D33+D41</f>
        <v>26293536</v>
      </c>
      <c r="E42" s="459">
        <f>E33+E41</f>
        <v>0</v>
      </c>
      <c r="F42" s="459">
        <f>F33+F41</f>
        <v>26293536</v>
      </c>
    </row>
    <row r="43" spans="1:6" s="432" customFormat="1" ht="15" customHeight="1">
      <c r="A43" s="461"/>
      <c r="B43" s="462"/>
      <c r="C43" s="463"/>
      <c r="D43" s="464"/>
      <c r="E43" s="464"/>
      <c r="F43" s="464"/>
    </row>
    <row r="44" spans="1:6" s="432" customFormat="1" ht="15" customHeight="1">
      <c r="A44" s="1058" t="s">
        <v>507</v>
      </c>
      <c r="B44" s="1058"/>
      <c r="C44" s="1058"/>
      <c r="D44" s="1058"/>
      <c r="E44" s="1058"/>
      <c r="F44" s="465"/>
    </row>
    <row r="45" spans="1:6" s="432" customFormat="1" ht="38.25" customHeight="1">
      <c r="A45" s="413" t="s">
        <v>412</v>
      </c>
      <c r="B45" s="413" t="s">
        <v>270</v>
      </c>
      <c r="C45" s="466" t="s">
        <v>468</v>
      </c>
      <c r="D45" s="466" t="s">
        <v>469</v>
      </c>
      <c r="E45" s="466" t="s">
        <v>470</v>
      </c>
      <c r="F45" s="466" t="s">
        <v>508</v>
      </c>
    </row>
    <row r="46" spans="1:6" s="432" customFormat="1" ht="15" customHeight="1">
      <c r="A46" s="467" t="s">
        <v>6</v>
      </c>
      <c r="B46" s="467" t="s">
        <v>7</v>
      </c>
      <c r="C46" s="467"/>
      <c r="D46" s="467" t="s">
        <v>9</v>
      </c>
      <c r="E46" s="467" t="s">
        <v>272</v>
      </c>
      <c r="F46" s="467" t="s">
        <v>471</v>
      </c>
    </row>
    <row r="47" spans="1:6" s="432" customFormat="1" ht="17.25" customHeight="1">
      <c r="A47" s="468" t="s">
        <v>10</v>
      </c>
      <c r="B47" s="469" t="s">
        <v>204</v>
      </c>
      <c r="C47" s="470" t="s">
        <v>205</v>
      </c>
      <c r="D47" s="471">
        <v>16851259</v>
      </c>
      <c r="E47" s="471"/>
      <c r="F47" s="471">
        <f>SUM(D47:E47)</f>
        <v>16851259</v>
      </c>
    </row>
    <row r="48" spans="1:6" s="432" customFormat="1" ht="17.25" customHeight="1">
      <c r="A48" s="472" t="s">
        <v>13</v>
      </c>
      <c r="B48" s="473" t="s">
        <v>206</v>
      </c>
      <c r="C48" s="474" t="s">
        <v>207</v>
      </c>
      <c r="D48" s="475">
        <v>3707277</v>
      </c>
      <c r="E48" s="475"/>
      <c r="F48" s="471">
        <f>SUM(D48:E48)</f>
        <v>3707277</v>
      </c>
    </row>
    <row r="49" spans="1:6" s="432" customFormat="1" ht="17.25" customHeight="1">
      <c r="A49" s="472" t="s">
        <v>16</v>
      </c>
      <c r="B49" s="473" t="s">
        <v>208</v>
      </c>
      <c r="C49" s="474" t="s">
        <v>209</v>
      </c>
      <c r="D49" s="475">
        <v>5735000</v>
      </c>
      <c r="E49" s="475"/>
      <c r="F49" s="471">
        <f>SUM(D49:E49)</f>
        <v>5735000</v>
      </c>
    </row>
    <row r="50" spans="1:6" s="432" customFormat="1" ht="17.25" customHeight="1">
      <c r="A50" s="472" t="s">
        <v>19</v>
      </c>
      <c r="B50" s="473" t="s">
        <v>210</v>
      </c>
      <c r="C50" s="474" t="s">
        <v>211</v>
      </c>
      <c r="D50" s="475"/>
      <c r="E50" s="475"/>
      <c r="F50" s="471">
        <f>SUM(D50:E50)</f>
        <v>0</v>
      </c>
    </row>
    <row r="51" spans="1:6" s="432" customFormat="1" ht="17.25" customHeight="1">
      <c r="A51" s="472" t="s">
        <v>22</v>
      </c>
      <c r="B51" s="473" t="s">
        <v>212</v>
      </c>
      <c r="C51" s="474" t="s">
        <v>213</v>
      </c>
      <c r="D51" s="475"/>
      <c r="E51" s="475"/>
      <c r="F51" s="471">
        <f>SUM(D51:E51)</f>
        <v>0</v>
      </c>
    </row>
    <row r="52" spans="1:10" s="416" customFormat="1" ht="17.25" customHeight="1">
      <c r="A52" s="476" t="s">
        <v>25</v>
      </c>
      <c r="B52" s="477" t="s">
        <v>509</v>
      </c>
      <c r="C52" s="478" t="s">
        <v>231</v>
      </c>
      <c r="D52" s="479">
        <f>SUM(D47:D51)</f>
        <v>26293536</v>
      </c>
      <c r="E52" s="479">
        <f>SUM(E47:E51)</f>
        <v>0</v>
      </c>
      <c r="F52" s="479">
        <f>SUM(F47:F51)</f>
        <v>26293536</v>
      </c>
      <c r="G52" s="480"/>
      <c r="H52" s="480"/>
      <c r="I52" s="480"/>
      <c r="J52" s="480"/>
    </row>
    <row r="53" spans="1:10" s="482" customFormat="1" ht="17.25" customHeight="1">
      <c r="A53" s="472" t="s">
        <v>28</v>
      </c>
      <c r="B53" s="473" t="s">
        <v>510</v>
      </c>
      <c r="C53" s="474" t="s">
        <v>233</v>
      </c>
      <c r="D53" s="475"/>
      <c r="E53" s="475"/>
      <c r="F53" s="475">
        <f>SUM(D53:E53)</f>
        <v>0</v>
      </c>
      <c r="G53" s="481"/>
      <c r="H53" s="481"/>
      <c r="I53" s="481"/>
      <c r="J53" s="481"/>
    </row>
    <row r="54" spans="1:10" ht="17.25" customHeight="1">
      <c r="A54" s="472" t="s">
        <v>31</v>
      </c>
      <c r="B54" s="473" t="s">
        <v>234</v>
      </c>
      <c r="C54" s="474" t="s">
        <v>235</v>
      </c>
      <c r="D54" s="475"/>
      <c r="E54" s="475"/>
      <c r="F54" s="475">
        <f>SUM(D54:E54)</f>
        <v>0</v>
      </c>
      <c r="G54" s="483"/>
      <c r="H54" s="483"/>
      <c r="I54" s="483"/>
      <c r="J54" s="483"/>
    </row>
    <row r="55" spans="1:10" ht="17.25" customHeight="1">
      <c r="A55" s="472" t="s">
        <v>34</v>
      </c>
      <c r="B55" s="473" t="s">
        <v>511</v>
      </c>
      <c r="C55" s="474" t="s">
        <v>237</v>
      </c>
      <c r="D55" s="475"/>
      <c r="E55" s="475"/>
      <c r="F55" s="475">
        <f>SUM(D55:E55)</f>
        <v>0</v>
      </c>
      <c r="G55" s="483"/>
      <c r="H55" s="483"/>
      <c r="I55" s="483"/>
      <c r="J55" s="483"/>
    </row>
    <row r="56" spans="1:10" ht="17.25" customHeight="1">
      <c r="A56" s="484" t="s">
        <v>37</v>
      </c>
      <c r="B56" s="485" t="s">
        <v>512</v>
      </c>
      <c r="C56" s="486" t="s">
        <v>250</v>
      </c>
      <c r="D56" s="487">
        <f>SUM(D53:D55)</f>
        <v>0</v>
      </c>
      <c r="E56" s="487">
        <f>SUM(E53:E55)</f>
        <v>0</v>
      </c>
      <c r="F56" s="479">
        <f>SUM(D56:E56)</f>
        <v>0</v>
      </c>
      <c r="G56" s="483"/>
      <c r="H56" s="483"/>
      <c r="I56" s="483"/>
      <c r="J56" s="483"/>
    </row>
    <row r="57" spans="1:10" ht="17.25" customHeight="1">
      <c r="A57" s="488" t="s">
        <v>39</v>
      </c>
      <c r="B57" s="489" t="s">
        <v>513</v>
      </c>
      <c r="C57" s="460" t="s">
        <v>514</v>
      </c>
      <c r="D57" s="490">
        <f>D52+D56</f>
        <v>26293536</v>
      </c>
      <c r="E57" s="490">
        <f>E52+E56</f>
        <v>0</v>
      </c>
      <c r="F57" s="490">
        <f>F52+F56</f>
        <v>26293536</v>
      </c>
      <c r="G57" s="483"/>
      <c r="H57" s="483"/>
      <c r="I57" s="483"/>
      <c r="J57" s="483"/>
    </row>
    <row r="58" spans="1:10" ht="17.25" customHeight="1">
      <c r="A58" s="491" t="s">
        <v>41</v>
      </c>
      <c r="B58" s="492" t="s">
        <v>515</v>
      </c>
      <c r="C58" s="493" t="s">
        <v>516</v>
      </c>
      <c r="D58" s="494"/>
      <c r="E58" s="494"/>
      <c r="F58" s="494">
        <f>SUM(D58:E58)</f>
        <v>0</v>
      </c>
      <c r="G58" s="483"/>
      <c r="H58" s="483"/>
      <c r="I58" s="483"/>
      <c r="J58" s="483"/>
    </row>
    <row r="59" spans="1:10" ht="27.75" customHeight="1">
      <c r="A59" s="460" t="s">
        <v>45</v>
      </c>
      <c r="B59" s="489" t="s">
        <v>588</v>
      </c>
      <c r="C59" s="460" t="s">
        <v>262</v>
      </c>
      <c r="D59" s="490">
        <f>SUM(D58:D58)</f>
        <v>0</v>
      </c>
      <c r="E59" s="490">
        <f>SUM(E58:E58)</f>
        <v>0</v>
      </c>
      <c r="F59" s="490">
        <f>SUM(F58:F58)</f>
        <v>0</v>
      </c>
      <c r="G59" s="483"/>
      <c r="H59" s="483"/>
      <c r="I59" s="483"/>
      <c r="J59" s="483"/>
    </row>
    <row r="60" spans="1:10" ht="17.25" customHeight="1">
      <c r="A60" s="495" t="s">
        <v>47</v>
      </c>
      <c r="B60" s="496" t="s">
        <v>517</v>
      </c>
      <c r="C60" s="460" t="s">
        <v>264</v>
      </c>
      <c r="D60" s="497">
        <f>SUM(D57+D59)</f>
        <v>26293536</v>
      </c>
      <c r="E60" s="497">
        <f>SUM(E57+E59)</f>
        <v>0</v>
      </c>
      <c r="F60" s="497">
        <f>SUM(F57+F59)</f>
        <v>26293536</v>
      </c>
      <c r="G60" s="483"/>
      <c r="H60" s="483"/>
      <c r="I60" s="483"/>
      <c r="J60" s="483"/>
    </row>
    <row r="61" spans="1:10" ht="12" customHeight="1">
      <c r="A61" s="498"/>
      <c r="B61" s="499"/>
      <c r="C61" s="500"/>
      <c r="D61" s="500"/>
      <c r="E61" s="500"/>
      <c r="F61" s="500"/>
      <c r="G61" s="483"/>
      <c r="H61" s="483"/>
      <c r="I61" s="483"/>
      <c r="J61" s="483"/>
    </row>
    <row r="62" spans="1:10" ht="12" customHeight="1">
      <c r="A62" s="498"/>
      <c r="B62" s="499"/>
      <c r="C62" s="500"/>
      <c r="D62" s="500"/>
      <c r="E62" s="500"/>
      <c r="F62" s="500"/>
      <c r="G62" s="483"/>
      <c r="H62" s="483"/>
      <c r="I62" s="483"/>
      <c r="J62" s="483"/>
    </row>
    <row r="63" spans="1:3" ht="12.75">
      <c r="A63" s="501"/>
      <c r="B63" s="502"/>
      <c r="C63" s="502"/>
    </row>
    <row r="64" spans="1:3" ht="12.75">
      <c r="A64" s="501"/>
      <c r="B64" s="502"/>
      <c r="C64" s="502"/>
    </row>
    <row r="65" spans="1:3" ht="12.75">
      <c r="A65" s="501"/>
      <c r="B65" s="502"/>
      <c r="C65" s="502"/>
    </row>
  </sheetData>
  <sheetProtection formatCells="0"/>
  <mergeCells count="3">
    <mergeCell ref="A1:F1"/>
    <mergeCell ref="A5:F5"/>
    <mergeCell ref="A44:E44"/>
  </mergeCells>
  <printOptions horizontalCentered="1"/>
  <pageMargins left="0.5118110236220472" right="0.5118110236220472" top="0.984251968503937" bottom="0.984251968503937" header="0.7874015748031497" footer="0.7874015748031497"/>
  <pageSetup horizontalDpi="600" verticalDpi="600" orientation="portrait" paperSize="9" scale="84" r:id="rId1"/>
  <headerFooter alignWithMargins="0">
    <oddHeader>&amp;R&amp;"Times New Roman CE,Félkövér dőlt"&amp;11 10. melléklet a ……/2017.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K13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6.625" style="404" customWidth="1"/>
    <col min="2" max="2" width="24.625" style="365" customWidth="1"/>
    <col min="3" max="3" width="13.00390625" style="365" customWidth="1"/>
    <col min="4" max="5" width="15.50390625" style="405" customWidth="1"/>
    <col min="6" max="6" width="11.50390625" style="405" customWidth="1"/>
    <col min="7" max="7" width="13.00390625" style="405" customWidth="1"/>
    <col min="8" max="9" width="14.00390625" style="405" customWidth="1"/>
    <col min="10" max="10" width="13.375" style="365" customWidth="1"/>
    <col min="11" max="11" width="14.625" style="365" customWidth="1"/>
    <col min="12" max="16384" width="9.375" style="365" customWidth="1"/>
  </cols>
  <sheetData>
    <row r="1" spans="1:11" ht="33" customHeight="1">
      <c r="A1" s="1050" t="s">
        <v>689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</row>
    <row r="2" spans="1:9" ht="15">
      <c r="A2" s="366"/>
      <c r="B2" s="367"/>
      <c r="C2" s="367"/>
      <c r="D2" s="368"/>
      <c r="E2" s="369"/>
      <c r="F2" s="369"/>
      <c r="G2" s="370"/>
      <c r="H2" s="370"/>
      <c r="I2" s="369"/>
    </row>
    <row r="3" spans="1:11" ht="15">
      <c r="A3" s="366"/>
      <c r="B3" s="371"/>
      <c r="C3" s="371"/>
      <c r="D3" s="372"/>
      <c r="E3" s="368"/>
      <c r="F3" s="368"/>
      <c r="G3" s="368"/>
      <c r="H3" s="368"/>
      <c r="I3" s="1052" t="s">
        <v>418</v>
      </c>
      <c r="J3" s="1052"/>
      <c r="K3" s="1052"/>
    </row>
    <row r="4" spans="1:11" s="379" customFormat="1" ht="69.75" customHeight="1">
      <c r="A4" s="373" t="s">
        <v>412</v>
      </c>
      <c r="B4" s="374" t="s">
        <v>452</v>
      </c>
      <c r="C4" s="374" t="s">
        <v>453</v>
      </c>
      <c r="D4" s="374" t="s">
        <v>466</v>
      </c>
      <c r="E4" s="374" t="s">
        <v>454</v>
      </c>
      <c r="F4" s="374" t="s">
        <v>455</v>
      </c>
      <c r="G4" s="375" t="s">
        <v>456</v>
      </c>
      <c r="H4" s="375" t="s">
        <v>422</v>
      </c>
      <c r="I4" s="376" t="s">
        <v>457</v>
      </c>
      <c r="J4" s="377" t="s">
        <v>189</v>
      </c>
      <c r="K4" s="378" t="s">
        <v>458</v>
      </c>
    </row>
    <row r="5" spans="1:11" ht="57" customHeight="1">
      <c r="A5" s="380" t="s">
        <v>10</v>
      </c>
      <c r="B5" s="381" t="s">
        <v>692</v>
      </c>
      <c r="C5" s="382" t="s">
        <v>695</v>
      </c>
      <c r="D5" s="903">
        <v>19850</v>
      </c>
      <c r="E5" s="904"/>
      <c r="F5" s="904"/>
      <c r="G5" s="905"/>
      <c r="H5" s="905"/>
      <c r="I5" s="904"/>
      <c r="J5" s="906"/>
      <c r="K5" s="907">
        <f>SUM(D5:J5)</f>
        <v>19850</v>
      </c>
    </row>
    <row r="6" spans="1:11" ht="57" customHeight="1">
      <c r="A6" s="900" t="s">
        <v>13</v>
      </c>
      <c r="B6" s="901" t="s">
        <v>693</v>
      </c>
      <c r="C6" s="902" t="s">
        <v>696</v>
      </c>
      <c r="D6" s="908">
        <v>2574</v>
      </c>
      <c r="E6" s="909"/>
      <c r="F6" s="909">
        <v>106</v>
      </c>
      <c r="G6" s="910"/>
      <c r="H6" s="910"/>
      <c r="I6" s="909"/>
      <c r="J6" s="911"/>
      <c r="K6" s="907">
        <f>SUM(D6:J6)</f>
        <v>2680</v>
      </c>
    </row>
    <row r="7" spans="1:11" ht="42" customHeight="1">
      <c r="A7" s="383" t="s">
        <v>16</v>
      </c>
      <c r="B7" s="384" t="s">
        <v>694</v>
      </c>
      <c r="C7" s="385" t="s">
        <v>697</v>
      </c>
      <c r="D7" s="912">
        <v>3764</v>
      </c>
      <c r="E7" s="913"/>
      <c r="F7" s="913"/>
      <c r="G7" s="914"/>
      <c r="H7" s="914"/>
      <c r="I7" s="913"/>
      <c r="J7" s="915"/>
      <c r="K7" s="916">
        <f>SUM(D7:J7)</f>
        <v>3764</v>
      </c>
    </row>
    <row r="8" spans="1:11" s="389" customFormat="1" ht="33" customHeight="1">
      <c r="A8" s="386" t="s">
        <v>19</v>
      </c>
      <c r="B8" s="387" t="s">
        <v>413</v>
      </c>
      <c r="C8" s="388"/>
      <c r="D8" s="917">
        <f>SUM(D5:D7)</f>
        <v>26188</v>
      </c>
      <c r="E8" s="917">
        <f aca="true" t="shared" si="0" ref="E8:K8">SUM(E5:E7)</f>
        <v>0</v>
      </c>
      <c r="F8" s="917">
        <f t="shared" si="0"/>
        <v>106</v>
      </c>
      <c r="G8" s="917">
        <f t="shared" si="0"/>
        <v>0</v>
      </c>
      <c r="H8" s="917">
        <f t="shared" si="0"/>
        <v>0</v>
      </c>
      <c r="I8" s="917">
        <f t="shared" si="0"/>
        <v>0</v>
      </c>
      <c r="J8" s="917">
        <f t="shared" si="0"/>
        <v>0</v>
      </c>
      <c r="K8" s="917">
        <f t="shared" si="0"/>
        <v>26294</v>
      </c>
    </row>
    <row r="9" spans="1:9" ht="21" customHeight="1">
      <c r="A9" s="390"/>
      <c r="B9" s="391"/>
      <c r="C9" s="391"/>
      <c r="D9" s="392"/>
      <c r="E9" s="393"/>
      <c r="F9" s="392"/>
      <c r="G9" s="392"/>
      <c r="H9" s="392"/>
      <c r="I9" s="394"/>
    </row>
    <row r="10" spans="1:9" ht="42" customHeight="1">
      <c r="A10" s="390"/>
      <c r="B10" s="395"/>
      <c r="C10" s="396"/>
      <c r="D10" s="397"/>
      <c r="E10" s="393"/>
      <c r="F10" s="393"/>
      <c r="G10" s="392"/>
      <c r="H10" s="392"/>
      <c r="I10" s="392"/>
    </row>
    <row r="11" spans="1:9" ht="42" customHeight="1">
      <c r="A11" s="398"/>
      <c r="B11" s="399"/>
      <c r="C11" s="400"/>
      <c r="D11" s="401"/>
      <c r="E11" s="369"/>
      <c r="F11" s="369"/>
      <c r="G11" s="370"/>
      <c r="H11" s="370"/>
      <c r="I11" s="370"/>
    </row>
    <row r="12" spans="1:9" ht="15">
      <c r="A12" s="366"/>
      <c r="B12" s="367"/>
      <c r="C12" s="367"/>
      <c r="D12" s="368"/>
      <c r="E12" s="368"/>
      <c r="F12" s="368"/>
      <c r="G12" s="368"/>
      <c r="H12" s="368"/>
      <c r="I12" s="368"/>
    </row>
    <row r="13" spans="1:9" s="403" customFormat="1" ht="15">
      <c r="A13" s="366"/>
      <c r="B13" s="367"/>
      <c r="C13" s="367"/>
      <c r="D13" s="368"/>
      <c r="E13" s="369"/>
      <c r="F13" s="402"/>
      <c r="G13" s="402"/>
      <c r="H13" s="402"/>
      <c r="I13" s="402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……/2017.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M13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.875" style="404" customWidth="1"/>
    <col min="2" max="2" width="22.375" style="365" customWidth="1"/>
    <col min="3" max="3" width="13.00390625" style="365" customWidth="1"/>
    <col min="4" max="4" width="11.00390625" style="405" customWidth="1"/>
    <col min="5" max="5" width="15.50390625" style="405" customWidth="1"/>
    <col min="6" max="6" width="11.125" style="405" customWidth="1"/>
    <col min="7" max="7" width="13.375" style="405" customWidth="1"/>
    <col min="8" max="9" width="14.00390625" style="405" customWidth="1"/>
    <col min="10" max="10" width="13.375" style="365" customWidth="1"/>
    <col min="11" max="11" width="12.375" style="365" customWidth="1"/>
    <col min="12" max="12" width="14.375" style="365" customWidth="1"/>
    <col min="13" max="13" width="15.125" style="365" customWidth="1"/>
    <col min="14" max="16384" width="9.375" style="365" customWidth="1"/>
  </cols>
  <sheetData>
    <row r="1" spans="1:13" ht="33" customHeight="1">
      <c r="A1" s="1050" t="s">
        <v>690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</row>
    <row r="2" spans="1:9" ht="15">
      <c r="A2" s="366"/>
      <c r="B2" s="367"/>
      <c r="C2" s="367"/>
      <c r="D2" s="368"/>
      <c r="E2" s="369"/>
      <c r="F2" s="369"/>
      <c r="G2" s="370"/>
      <c r="H2" s="370"/>
      <c r="I2" s="369"/>
    </row>
    <row r="3" spans="1:13" ht="15">
      <c r="A3" s="366"/>
      <c r="B3" s="371"/>
      <c r="C3" s="371"/>
      <c r="D3" s="372"/>
      <c r="E3" s="368"/>
      <c r="F3" s="368"/>
      <c r="G3" s="368"/>
      <c r="H3" s="368"/>
      <c r="I3" s="368"/>
      <c r="K3" s="1052" t="s">
        <v>418</v>
      </c>
      <c r="L3" s="1052"/>
      <c r="M3" s="1052"/>
    </row>
    <row r="4" spans="1:13" s="379" customFormat="1" ht="75.75" customHeight="1">
      <c r="A4" s="373" t="s">
        <v>412</v>
      </c>
      <c r="B4" s="374" t="s">
        <v>452</v>
      </c>
      <c r="C4" s="374" t="s">
        <v>453</v>
      </c>
      <c r="D4" s="374" t="s">
        <v>459</v>
      </c>
      <c r="E4" s="374" t="s">
        <v>206</v>
      </c>
      <c r="F4" s="374" t="s">
        <v>460</v>
      </c>
      <c r="G4" s="375" t="s">
        <v>210</v>
      </c>
      <c r="H4" s="375" t="s">
        <v>461</v>
      </c>
      <c r="I4" s="375" t="s">
        <v>232</v>
      </c>
      <c r="J4" s="377" t="s">
        <v>234</v>
      </c>
      <c r="K4" s="406" t="s">
        <v>236</v>
      </c>
      <c r="L4" s="377" t="s">
        <v>462</v>
      </c>
      <c r="M4" s="407" t="s">
        <v>463</v>
      </c>
    </row>
    <row r="5" spans="1:13" ht="49.5" customHeight="1">
      <c r="A5" s="380" t="s">
        <v>10</v>
      </c>
      <c r="B5" s="381" t="s">
        <v>692</v>
      </c>
      <c r="C5" s="382" t="s">
        <v>695</v>
      </c>
      <c r="D5" s="918">
        <v>14832</v>
      </c>
      <c r="E5" s="919">
        <v>3263</v>
      </c>
      <c r="F5" s="919">
        <v>1755</v>
      </c>
      <c r="G5" s="920"/>
      <c r="H5" s="920"/>
      <c r="I5" s="919"/>
      <c r="J5" s="921"/>
      <c r="K5" s="922"/>
      <c r="L5" s="921"/>
      <c r="M5" s="923">
        <f>SUM(D5:L5)</f>
        <v>19850</v>
      </c>
    </row>
    <row r="6" spans="1:13" ht="65.25" customHeight="1">
      <c r="A6" s="900" t="s">
        <v>13</v>
      </c>
      <c r="B6" s="901" t="s">
        <v>693</v>
      </c>
      <c r="C6" s="902" t="s">
        <v>696</v>
      </c>
      <c r="D6" s="924"/>
      <c r="E6" s="925"/>
      <c r="F6" s="925">
        <v>2680</v>
      </c>
      <c r="G6" s="926"/>
      <c r="H6" s="926"/>
      <c r="I6" s="925"/>
      <c r="J6" s="927"/>
      <c r="K6" s="928"/>
      <c r="L6" s="927"/>
      <c r="M6" s="923">
        <f>SUM(D6:L6)</f>
        <v>2680</v>
      </c>
    </row>
    <row r="7" spans="1:13" ht="45" customHeight="1">
      <c r="A7" s="383" t="s">
        <v>16</v>
      </c>
      <c r="B7" s="384" t="s">
        <v>694</v>
      </c>
      <c r="C7" s="385" t="s">
        <v>697</v>
      </c>
      <c r="D7" s="929">
        <v>2020</v>
      </c>
      <c r="E7" s="930">
        <v>444</v>
      </c>
      <c r="F7" s="930">
        <v>1300</v>
      </c>
      <c r="G7" s="931"/>
      <c r="H7" s="931"/>
      <c r="I7" s="930"/>
      <c r="J7" s="932"/>
      <c r="K7" s="933"/>
      <c r="L7" s="934"/>
      <c r="M7" s="923">
        <f>SUM(D7:L7)</f>
        <v>3764</v>
      </c>
    </row>
    <row r="8" spans="1:13" s="389" customFormat="1" ht="33" customHeight="1">
      <c r="A8" s="386" t="s">
        <v>19</v>
      </c>
      <c r="B8" s="387" t="s">
        <v>413</v>
      </c>
      <c r="C8" s="388"/>
      <c r="D8" s="917">
        <f aca="true" t="shared" si="0" ref="D8:M8">SUM(D5:D7)</f>
        <v>16852</v>
      </c>
      <c r="E8" s="917">
        <f t="shared" si="0"/>
        <v>3707</v>
      </c>
      <c r="F8" s="917">
        <f t="shared" si="0"/>
        <v>5735</v>
      </c>
      <c r="G8" s="917">
        <f t="shared" si="0"/>
        <v>0</v>
      </c>
      <c r="H8" s="917">
        <f t="shared" si="0"/>
        <v>0</v>
      </c>
      <c r="I8" s="917">
        <f t="shared" si="0"/>
        <v>0</v>
      </c>
      <c r="J8" s="917">
        <f t="shared" si="0"/>
        <v>0</v>
      </c>
      <c r="K8" s="917">
        <f t="shared" si="0"/>
        <v>0</v>
      </c>
      <c r="L8" s="917">
        <f t="shared" si="0"/>
        <v>0</v>
      </c>
      <c r="M8" s="935">
        <f t="shared" si="0"/>
        <v>26294</v>
      </c>
    </row>
    <row r="9" spans="1:9" ht="21" customHeight="1">
      <c r="A9" s="390"/>
      <c r="B9" s="391"/>
      <c r="C9" s="391"/>
      <c r="D9" s="392"/>
      <c r="E9" s="393"/>
      <c r="F9" s="392"/>
      <c r="G9" s="392"/>
      <c r="H9" s="392"/>
      <c r="I9" s="394"/>
    </row>
    <row r="10" spans="1:9" ht="42" customHeight="1">
      <c r="A10" s="390"/>
      <c r="B10" s="395"/>
      <c r="C10" s="396"/>
      <c r="D10" s="397"/>
      <c r="E10" s="393"/>
      <c r="F10" s="393"/>
      <c r="G10" s="392"/>
      <c r="H10" s="392"/>
      <c r="I10" s="392"/>
    </row>
    <row r="11" spans="1:9" ht="42" customHeight="1">
      <c r="A11" s="398"/>
      <c r="B11" s="399"/>
      <c r="C11" s="400"/>
      <c r="D11" s="401"/>
      <c r="E11" s="369"/>
      <c r="F11" s="369"/>
      <c r="G11" s="370"/>
      <c r="H11" s="370"/>
      <c r="I11" s="370"/>
    </row>
    <row r="12" spans="1:9" ht="15">
      <c r="A12" s="366"/>
      <c r="B12" s="367"/>
      <c r="C12" s="367"/>
      <c r="D12" s="368"/>
      <c r="E12" s="368"/>
      <c r="F12" s="368"/>
      <c r="G12" s="368"/>
      <c r="H12" s="368"/>
      <c r="I12" s="368"/>
    </row>
    <row r="13" spans="1:9" s="403" customFormat="1" ht="15">
      <c r="A13" s="366"/>
      <c r="B13" s="367"/>
      <c r="C13" s="367"/>
      <c r="D13" s="368"/>
      <c r="E13" s="369"/>
      <c r="F13" s="402"/>
      <c r="G13" s="402"/>
      <c r="H13" s="402"/>
      <c r="I13" s="402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……/2017.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O26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5.50390625" style="506" customWidth="1"/>
    <col min="2" max="2" width="28.875" style="505" customWidth="1"/>
    <col min="3" max="14" width="11.375" style="505" customWidth="1"/>
    <col min="15" max="15" width="11.375" style="506" customWidth="1"/>
    <col min="16" max="16384" width="9.375" style="505" customWidth="1"/>
  </cols>
  <sheetData>
    <row r="1" spans="1:15" ht="45.75" customHeight="1">
      <c r="A1" s="1059" t="s">
        <v>676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</row>
    <row r="2" spans="14:15" ht="12" customHeight="1">
      <c r="N2" s="507"/>
      <c r="O2" s="508" t="s">
        <v>418</v>
      </c>
    </row>
    <row r="3" spans="1:15" s="506" customFormat="1" ht="31.5" customHeight="1">
      <c r="A3" s="509" t="s">
        <v>412</v>
      </c>
      <c r="B3" s="510" t="s">
        <v>270</v>
      </c>
      <c r="C3" s="510" t="s">
        <v>518</v>
      </c>
      <c r="D3" s="510" t="s">
        <v>519</v>
      </c>
      <c r="E3" s="510" t="s">
        <v>520</v>
      </c>
      <c r="F3" s="510" t="s">
        <v>521</v>
      </c>
      <c r="G3" s="510" t="s">
        <v>522</v>
      </c>
      <c r="H3" s="510" t="s">
        <v>523</v>
      </c>
      <c r="I3" s="510" t="s">
        <v>524</v>
      </c>
      <c r="J3" s="510" t="s">
        <v>525</v>
      </c>
      <c r="K3" s="510" t="s">
        <v>526</v>
      </c>
      <c r="L3" s="510" t="s">
        <v>527</v>
      </c>
      <c r="M3" s="510" t="s">
        <v>528</v>
      </c>
      <c r="N3" s="510" t="s">
        <v>529</v>
      </c>
      <c r="O3" s="511" t="s">
        <v>530</v>
      </c>
    </row>
    <row r="4" spans="1:15" s="513" customFormat="1" ht="21" customHeight="1">
      <c r="A4" s="512" t="s">
        <v>10</v>
      </c>
      <c r="B4" s="1061" t="s">
        <v>268</v>
      </c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2"/>
    </row>
    <row r="5" spans="1:15" s="518" customFormat="1" ht="21" customHeight="1">
      <c r="A5" s="514" t="s">
        <v>13</v>
      </c>
      <c r="B5" s="515" t="s">
        <v>531</v>
      </c>
      <c r="C5" s="516">
        <v>2655</v>
      </c>
      <c r="D5" s="516">
        <v>2655</v>
      </c>
      <c r="E5" s="516">
        <v>2655</v>
      </c>
      <c r="F5" s="516">
        <v>2655</v>
      </c>
      <c r="G5" s="516">
        <v>2655</v>
      </c>
      <c r="H5" s="516">
        <v>2655</v>
      </c>
      <c r="I5" s="516">
        <v>2655</v>
      </c>
      <c r="J5" s="516">
        <v>2655</v>
      </c>
      <c r="K5" s="516">
        <v>2655</v>
      </c>
      <c r="L5" s="516">
        <v>2655</v>
      </c>
      <c r="M5" s="516">
        <v>2655</v>
      </c>
      <c r="N5" s="516">
        <v>2662</v>
      </c>
      <c r="O5" s="517">
        <f aca="true" t="shared" si="0" ref="O5:O12">SUM(C5:N5)</f>
        <v>31867</v>
      </c>
    </row>
    <row r="6" spans="1:15" s="518" customFormat="1" ht="21" customHeight="1">
      <c r="A6" s="519" t="s">
        <v>16</v>
      </c>
      <c r="B6" s="520" t="s">
        <v>532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2">
        <f t="shared" si="0"/>
        <v>0</v>
      </c>
    </row>
    <row r="7" spans="1:15" s="518" customFormat="1" ht="21" customHeight="1">
      <c r="A7" s="519" t="s">
        <v>19</v>
      </c>
      <c r="B7" s="523" t="s">
        <v>455</v>
      </c>
      <c r="C7" s="521">
        <v>5898</v>
      </c>
      <c r="D7" s="521">
        <v>5898</v>
      </c>
      <c r="E7" s="521">
        <v>5898</v>
      </c>
      <c r="F7" s="521">
        <v>5898</v>
      </c>
      <c r="G7" s="521">
        <v>5898</v>
      </c>
      <c r="H7" s="521">
        <v>5898</v>
      </c>
      <c r="I7" s="521">
        <v>5898</v>
      </c>
      <c r="J7" s="521">
        <v>5898</v>
      </c>
      <c r="K7" s="521">
        <v>5898</v>
      </c>
      <c r="L7" s="521">
        <v>5898</v>
      </c>
      <c r="M7" s="521">
        <v>5898</v>
      </c>
      <c r="N7" s="521">
        <v>5901</v>
      </c>
      <c r="O7" s="522">
        <f t="shared" si="0"/>
        <v>70779</v>
      </c>
    </row>
    <row r="8" spans="1:15" s="518" customFormat="1" ht="21" customHeight="1">
      <c r="A8" s="519" t="s">
        <v>22</v>
      </c>
      <c r="B8" s="523" t="s">
        <v>456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2">
        <f t="shared" si="0"/>
        <v>0</v>
      </c>
    </row>
    <row r="9" spans="1:15" s="518" customFormat="1" ht="21" customHeight="1">
      <c r="A9" s="519" t="s">
        <v>25</v>
      </c>
      <c r="B9" s="523" t="s">
        <v>533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2">
        <f t="shared" si="0"/>
        <v>0</v>
      </c>
    </row>
    <row r="10" spans="1:15" s="518" customFormat="1" ht="21" customHeight="1">
      <c r="A10" s="519" t="s">
        <v>28</v>
      </c>
      <c r="B10" s="523" t="s">
        <v>534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2">
        <f t="shared" si="0"/>
        <v>0</v>
      </c>
    </row>
    <row r="11" spans="1:15" s="518" customFormat="1" ht="21" customHeight="1">
      <c r="A11" s="524" t="s">
        <v>31</v>
      </c>
      <c r="B11" s="525" t="s">
        <v>535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7">
        <f t="shared" si="0"/>
        <v>0</v>
      </c>
    </row>
    <row r="12" spans="1:15" s="513" customFormat="1" ht="21" customHeight="1">
      <c r="A12" s="528" t="s">
        <v>34</v>
      </c>
      <c r="B12" s="529" t="s">
        <v>536</v>
      </c>
      <c r="C12" s="530">
        <f aca="true" t="shared" si="1" ref="C12:N12">SUM(C5:C11)</f>
        <v>8553</v>
      </c>
      <c r="D12" s="530">
        <f t="shared" si="1"/>
        <v>8553</v>
      </c>
      <c r="E12" s="530">
        <f t="shared" si="1"/>
        <v>8553</v>
      </c>
      <c r="F12" s="530">
        <f t="shared" si="1"/>
        <v>8553</v>
      </c>
      <c r="G12" s="530">
        <f t="shared" si="1"/>
        <v>8553</v>
      </c>
      <c r="H12" s="530">
        <f t="shared" si="1"/>
        <v>8553</v>
      </c>
      <c r="I12" s="530">
        <f t="shared" si="1"/>
        <v>8553</v>
      </c>
      <c r="J12" s="530">
        <f t="shared" si="1"/>
        <v>8553</v>
      </c>
      <c r="K12" s="530">
        <f t="shared" si="1"/>
        <v>8553</v>
      </c>
      <c r="L12" s="530">
        <f t="shared" si="1"/>
        <v>8553</v>
      </c>
      <c r="M12" s="530">
        <f t="shared" si="1"/>
        <v>8553</v>
      </c>
      <c r="N12" s="530">
        <f t="shared" si="1"/>
        <v>8563</v>
      </c>
      <c r="O12" s="531">
        <f t="shared" si="0"/>
        <v>102646</v>
      </c>
    </row>
    <row r="13" spans="1:15" s="513" customFormat="1" ht="21" customHeight="1">
      <c r="A13" s="512" t="s">
        <v>37</v>
      </c>
      <c r="B13" s="1061" t="s">
        <v>269</v>
      </c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2"/>
    </row>
    <row r="14" spans="1:15" s="518" customFormat="1" ht="21" customHeight="1">
      <c r="A14" s="514" t="s">
        <v>39</v>
      </c>
      <c r="B14" s="515" t="s">
        <v>459</v>
      </c>
      <c r="C14" s="516">
        <v>3365</v>
      </c>
      <c r="D14" s="516">
        <v>3365</v>
      </c>
      <c r="E14" s="516">
        <v>3365</v>
      </c>
      <c r="F14" s="516">
        <v>3365</v>
      </c>
      <c r="G14" s="516">
        <v>3365</v>
      </c>
      <c r="H14" s="516">
        <v>3365</v>
      </c>
      <c r="I14" s="516">
        <v>3365</v>
      </c>
      <c r="J14" s="516">
        <v>3365</v>
      </c>
      <c r="K14" s="516">
        <v>3365</v>
      </c>
      <c r="L14" s="516">
        <v>3365</v>
      </c>
      <c r="M14" s="516">
        <v>3365</v>
      </c>
      <c r="N14" s="516">
        <v>3361</v>
      </c>
      <c r="O14" s="517">
        <f aca="true" t="shared" si="2" ref="O14:O23">SUM(C14:N14)</f>
        <v>40376</v>
      </c>
    </row>
    <row r="15" spans="1:15" s="518" customFormat="1" ht="21" customHeight="1">
      <c r="A15" s="519" t="s">
        <v>41</v>
      </c>
      <c r="B15" s="520" t="s">
        <v>206</v>
      </c>
      <c r="C15" s="521">
        <v>740</v>
      </c>
      <c r="D15" s="521">
        <v>740</v>
      </c>
      <c r="E15" s="521">
        <v>740</v>
      </c>
      <c r="F15" s="521">
        <v>740</v>
      </c>
      <c r="G15" s="521">
        <v>740</v>
      </c>
      <c r="H15" s="521">
        <v>740</v>
      </c>
      <c r="I15" s="521">
        <v>740</v>
      </c>
      <c r="J15" s="521">
        <v>740</v>
      </c>
      <c r="K15" s="521">
        <v>740</v>
      </c>
      <c r="L15" s="521">
        <v>740</v>
      </c>
      <c r="M15" s="521">
        <v>740</v>
      </c>
      <c r="N15" s="521">
        <v>743</v>
      </c>
      <c r="O15" s="522">
        <f t="shared" si="2"/>
        <v>8883</v>
      </c>
    </row>
    <row r="16" spans="1:15" s="518" customFormat="1" ht="21" customHeight="1">
      <c r="A16" s="519" t="s">
        <v>43</v>
      </c>
      <c r="B16" s="523" t="s">
        <v>208</v>
      </c>
      <c r="C16" s="521">
        <v>2453</v>
      </c>
      <c r="D16" s="521">
        <v>2453</v>
      </c>
      <c r="E16" s="521">
        <v>2453</v>
      </c>
      <c r="F16" s="521">
        <v>2453</v>
      </c>
      <c r="G16" s="521">
        <v>2453</v>
      </c>
      <c r="H16" s="521">
        <v>2453</v>
      </c>
      <c r="I16" s="521">
        <v>2453</v>
      </c>
      <c r="J16" s="521">
        <v>2453</v>
      </c>
      <c r="K16" s="521">
        <v>2453</v>
      </c>
      <c r="L16" s="521">
        <v>2453</v>
      </c>
      <c r="M16" s="521">
        <v>2453</v>
      </c>
      <c r="N16" s="521">
        <v>2459</v>
      </c>
      <c r="O16" s="522">
        <f t="shared" si="2"/>
        <v>29442</v>
      </c>
    </row>
    <row r="17" spans="1:15" s="518" customFormat="1" ht="21" customHeight="1">
      <c r="A17" s="519" t="s">
        <v>45</v>
      </c>
      <c r="B17" s="523" t="s">
        <v>210</v>
      </c>
      <c r="C17" s="521">
        <v>245</v>
      </c>
      <c r="D17" s="521">
        <v>245</v>
      </c>
      <c r="E17" s="521">
        <v>245</v>
      </c>
      <c r="F17" s="521">
        <v>245</v>
      </c>
      <c r="G17" s="521">
        <v>245</v>
      </c>
      <c r="H17" s="521">
        <v>245</v>
      </c>
      <c r="I17" s="521">
        <v>245</v>
      </c>
      <c r="J17" s="521">
        <v>245</v>
      </c>
      <c r="K17" s="521">
        <v>245</v>
      </c>
      <c r="L17" s="521">
        <v>245</v>
      </c>
      <c r="M17" s="521">
        <v>245</v>
      </c>
      <c r="N17" s="521">
        <v>250</v>
      </c>
      <c r="O17" s="522">
        <f t="shared" si="2"/>
        <v>2945</v>
      </c>
    </row>
    <row r="18" spans="1:15" s="518" customFormat="1" ht="21" customHeight="1">
      <c r="A18" s="519" t="s">
        <v>47</v>
      </c>
      <c r="B18" s="523" t="s">
        <v>212</v>
      </c>
      <c r="C18" s="521">
        <v>1750</v>
      </c>
      <c r="D18" s="521">
        <v>1750</v>
      </c>
      <c r="E18" s="521">
        <v>1750</v>
      </c>
      <c r="F18" s="521">
        <v>1750</v>
      </c>
      <c r="G18" s="521">
        <v>1750</v>
      </c>
      <c r="H18" s="521">
        <v>1750</v>
      </c>
      <c r="I18" s="521">
        <v>1750</v>
      </c>
      <c r="J18" s="521">
        <v>1750</v>
      </c>
      <c r="K18" s="521">
        <v>1750</v>
      </c>
      <c r="L18" s="521">
        <v>1750</v>
      </c>
      <c r="M18" s="521">
        <v>1750</v>
      </c>
      <c r="N18" s="521">
        <v>1750</v>
      </c>
      <c r="O18" s="522">
        <f t="shared" si="2"/>
        <v>21000</v>
      </c>
    </row>
    <row r="19" spans="1:15" s="518" customFormat="1" ht="21" customHeight="1">
      <c r="A19" s="519" t="s">
        <v>49</v>
      </c>
      <c r="B19" s="523" t="s">
        <v>232</v>
      </c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2">
        <f t="shared" si="2"/>
        <v>0</v>
      </c>
    </row>
    <row r="20" spans="1:15" s="518" customFormat="1" ht="21" customHeight="1">
      <c r="A20" s="519" t="s">
        <v>51</v>
      </c>
      <c r="B20" s="520" t="s">
        <v>234</v>
      </c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2">
        <f t="shared" si="2"/>
        <v>0</v>
      </c>
    </row>
    <row r="21" spans="1:15" s="518" customFormat="1" ht="21" customHeight="1">
      <c r="A21" s="519" t="s">
        <v>54</v>
      </c>
      <c r="B21" s="523" t="s">
        <v>236</v>
      </c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2">
        <f t="shared" si="2"/>
        <v>0</v>
      </c>
    </row>
    <row r="22" spans="1:15" s="518" customFormat="1" ht="21" customHeight="1">
      <c r="A22" s="532" t="s">
        <v>64</v>
      </c>
      <c r="B22" s="533" t="s">
        <v>462</v>
      </c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5">
        <f t="shared" si="2"/>
        <v>0</v>
      </c>
    </row>
    <row r="23" spans="1:15" s="513" customFormat="1" ht="21" customHeight="1">
      <c r="A23" s="536" t="s">
        <v>66</v>
      </c>
      <c r="B23" s="529" t="s">
        <v>443</v>
      </c>
      <c r="C23" s="530">
        <f aca="true" t="shared" si="3" ref="C23:N23">SUM(C14:C22)</f>
        <v>8553</v>
      </c>
      <c r="D23" s="530">
        <f t="shared" si="3"/>
        <v>8553</v>
      </c>
      <c r="E23" s="530">
        <f t="shared" si="3"/>
        <v>8553</v>
      </c>
      <c r="F23" s="530">
        <f t="shared" si="3"/>
        <v>8553</v>
      </c>
      <c r="G23" s="530">
        <f t="shared" si="3"/>
        <v>8553</v>
      </c>
      <c r="H23" s="530">
        <f t="shared" si="3"/>
        <v>8553</v>
      </c>
      <c r="I23" s="530">
        <f t="shared" si="3"/>
        <v>8553</v>
      </c>
      <c r="J23" s="530">
        <f t="shared" si="3"/>
        <v>8553</v>
      </c>
      <c r="K23" s="530">
        <f t="shared" si="3"/>
        <v>8553</v>
      </c>
      <c r="L23" s="530">
        <f t="shared" si="3"/>
        <v>8553</v>
      </c>
      <c r="M23" s="530">
        <f t="shared" si="3"/>
        <v>8553</v>
      </c>
      <c r="N23" s="530">
        <f t="shared" si="3"/>
        <v>8563</v>
      </c>
      <c r="O23" s="531">
        <f t="shared" si="2"/>
        <v>102646</v>
      </c>
    </row>
    <row r="24" spans="1:15" ht="21" customHeight="1">
      <c r="A24" s="537" t="s">
        <v>68</v>
      </c>
      <c r="B24" s="538" t="s">
        <v>537</v>
      </c>
      <c r="C24" s="539">
        <f aca="true" t="shared" si="4" ref="C24:O24">C12-C23</f>
        <v>0</v>
      </c>
      <c r="D24" s="539">
        <f t="shared" si="4"/>
        <v>0</v>
      </c>
      <c r="E24" s="539">
        <f t="shared" si="4"/>
        <v>0</v>
      </c>
      <c r="F24" s="539">
        <f t="shared" si="4"/>
        <v>0</v>
      </c>
      <c r="G24" s="539">
        <f t="shared" si="4"/>
        <v>0</v>
      </c>
      <c r="H24" s="539">
        <f t="shared" si="4"/>
        <v>0</v>
      </c>
      <c r="I24" s="539">
        <f t="shared" si="4"/>
        <v>0</v>
      </c>
      <c r="J24" s="539">
        <f t="shared" si="4"/>
        <v>0</v>
      </c>
      <c r="K24" s="539">
        <f t="shared" si="4"/>
        <v>0</v>
      </c>
      <c r="L24" s="539">
        <f t="shared" si="4"/>
        <v>0</v>
      </c>
      <c r="M24" s="539">
        <f t="shared" si="4"/>
        <v>0</v>
      </c>
      <c r="N24" s="539">
        <f t="shared" si="4"/>
        <v>0</v>
      </c>
      <c r="O24" s="540">
        <f t="shared" si="4"/>
        <v>0</v>
      </c>
    </row>
    <row r="25" ht="15.75">
      <c r="A25" s="541"/>
    </row>
    <row r="26" spans="2:4" ht="15.75">
      <c r="B26" s="542"/>
      <c r="C26" s="543"/>
      <c r="D26" s="543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11. melléklet a ....../2017.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D17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875" style="630" customWidth="1"/>
    <col min="2" max="2" width="54.875" style="414" customWidth="1"/>
    <col min="3" max="4" width="17.625" style="414" customWidth="1"/>
    <col min="5" max="16384" width="9.375" style="414" customWidth="1"/>
  </cols>
  <sheetData>
    <row r="1" spans="1:4" ht="44.25" customHeight="1">
      <c r="A1" s="1063" t="s">
        <v>670</v>
      </c>
      <c r="B1" s="1063"/>
      <c r="C1" s="1063"/>
      <c r="D1" s="1063"/>
    </row>
    <row r="2" spans="1:4" ht="20.25" customHeight="1">
      <c r="A2" s="1064" t="s">
        <v>626</v>
      </c>
      <c r="B2" s="1064"/>
      <c r="C2" s="1064"/>
      <c r="D2" s="1064"/>
    </row>
    <row r="3" spans="1:4" s="605" customFormat="1" ht="15.75" thickBot="1">
      <c r="A3" s="604"/>
      <c r="D3" s="606" t="s">
        <v>418</v>
      </c>
    </row>
    <row r="4" spans="1:4" s="610" customFormat="1" ht="48" customHeight="1" thickBot="1">
      <c r="A4" s="607" t="s">
        <v>412</v>
      </c>
      <c r="B4" s="608" t="s">
        <v>3</v>
      </c>
      <c r="C4" s="608" t="s">
        <v>555</v>
      </c>
      <c r="D4" s="609" t="s">
        <v>556</v>
      </c>
    </row>
    <row r="5" spans="1:4" s="610" customFormat="1" ht="13.5" customHeight="1" thickBot="1">
      <c r="A5" s="611">
        <v>1</v>
      </c>
      <c r="B5" s="612">
        <v>2</v>
      </c>
      <c r="C5" s="613">
        <v>3</v>
      </c>
      <c r="D5" s="614">
        <v>4</v>
      </c>
    </row>
    <row r="6" spans="1:4" ht="18" customHeight="1">
      <c r="A6" s="615" t="s">
        <v>10</v>
      </c>
      <c r="B6" s="616"/>
      <c r="C6" s="617"/>
      <c r="D6" s="618"/>
    </row>
    <row r="7" spans="1:4" ht="18" customHeight="1">
      <c r="A7" s="619" t="s">
        <v>13</v>
      </c>
      <c r="B7" s="620"/>
      <c r="C7" s="621"/>
      <c r="D7" s="622"/>
    </row>
    <row r="8" spans="1:4" ht="18" customHeight="1">
      <c r="A8" s="619" t="s">
        <v>16</v>
      </c>
      <c r="B8" s="620"/>
      <c r="C8" s="621"/>
      <c r="D8" s="622"/>
    </row>
    <row r="9" spans="1:4" ht="18" customHeight="1">
      <c r="A9" s="619" t="s">
        <v>19</v>
      </c>
      <c r="B9" s="620"/>
      <c r="C9" s="621"/>
      <c r="D9" s="622"/>
    </row>
    <row r="10" spans="1:4" ht="18" customHeight="1">
      <c r="A10" s="619" t="s">
        <v>22</v>
      </c>
      <c r="B10" s="620"/>
      <c r="C10" s="621"/>
      <c r="D10" s="622"/>
    </row>
    <row r="11" spans="1:4" ht="18" customHeight="1">
      <c r="A11" s="619" t="s">
        <v>25</v>
      </c>
      <c r="B11" s="620"/>
      <c r="C11" s="621"/>
      <c r="D11" s="622"/>
    </row>
    <row r="12" spans="1:4" ht="18" customHeight="1">
      <c r="A12" s="623" t="s">
        <v>28</v>
      </c>
      <c r="B12" s="620"/>
      <c r="C12" s="624"/>
      <c r="D12" s="622"/>
    </row>
    <row r="13" spans="1:4" ht="18" customHeight="1">
      <c r="A13" s="623" t="s">
        <v>31</v>
      </c>
      <c r="B13" s="620"/>
      <c r="C13" s="624"/>
      <c r="D13" s="622"/>
    </row>
    <row r="14" spans="1:4" ht="18" customHeight="1">
      <c r="A14" s="623" t="s">
        <v>34</v>
      </c>
      <c r="B14" s="620"/>
      <c r="C14" s="624"/>
      <c r="D14" s="622"/>
    </row>
    <row r="15" spans="1:4" ht="18" customHeight="1">
      <c r="A15" s="623" t="s">
        <v>37</v>
      </c>
      <c r="B15" s="620"/>
      <c r="C15" s="624"/>
      <c r="D15" s="622"/>
    </row>
    <row r="16" spans="1:4" ht="18" customHeight="1" thickBot="1">
      <c r="A16" s="625" t="s">
        <v>39</v>
      </c>
      <c r="B16" s="626" t="s">
        <v>530</v>
      </c>
      <c r="C16" s="627">
        <f>SUM(C6:C15)</f>
        <v>0</v>
      </c>
      <c r="D16" s="628">
        <f>SUM(D6:D15)</f>
        <v>0</v>
      </c>
    </row>
    <row r="17" spans="1:4" ht="25.5" customHeight="1">
      <c r="A17" s="629"/>
      <c r="B17" s="1065"/>
      <c r="C17" s="1065"/>
      <c r="D17" s="1065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……/2017.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18"/>
  <sheetViews>
    <sheetView zoomScaleSheetLayoutView="100" zoomScalePageLayoutView="0" workbookViewId="0" topLeftCell="A1">
      <selection activeCell="D94" sqref="D94"/>
    </sheetView>
  </sheetViews>
  <sheetFormatPr defaultColWidth="9.00390625" defaultRowHeight="12.75"/>
  <cols>
    <col min="1" max="1" width="6.375" style="119" customWidth="1"/>
    <col min="2" max="2" width="76.375" style="119" customWidth="1"/>
    <col min="3" max="3" width="11.125" style="119" customWidth="1"/>
    <col min="4" max="4" width="20.875" style="120" customWidth="1"/>
    <col min="5" max="16384" width="9.375" style="1" customWidth="1"/>
  </cols>
  <sheetData>
    <row r="1" spans="1:4" ht="60" customHeight="1">
      <c r="A1" s="965" t="s">
        <v>677</v>
      </c>
      <c r="B1" s="966"/>
      <c r="C1" s="966"/>
      <c r="D1" s="966"/>
    </row>
    <row r="2" spans="1:4" ht="15.75" customHeight="1">
      <c r="A2" s="964" t="s">
        <v>0</v>
      </c>
      <c r="B2" s="964"/>
      <c r="C2" s="964"/>
      <c r="D2" s="964"/>
    </row>
    <row r="3" spans="1:4" ht="15.75" customHeight="1">
      <c r="A3" s="963"/>
      <c r="B3" s="963"/>
      <c r="C3" s="2"/>
      <c r="D3" s="3" t="s">
        <v>1</v>
      </c>
    </row>
    <row r="4" spans="1:4" ht="37.5" customHeight="1">
      <c r="A4" s="4" t="s">
        <v>2</v>
      </c>
      <c r="B4" s="5" t="s">
        <v>3</v>
      </c>
      <c r="C4" s="5" t="s">
        <v>4</v>
      </c>
      <c r="D4" s="6" t="s">
        <v>5</v>
      </c>
    </row>
    <row r="5" spans="1:4" s="7" customFormat="1" ht="12" customHeight="1">
      <c r="A5" s="4" t="s">
        <v>6</v>
      </c>
      <c r="B5" s="5" t="s">
        <v>7</v>
      </c>
      <c r="C5" s="5" t="s">
        <v>8</v>
      </c>
      <c r="D5" s="6" t="s">
        <v>9</v>
      </c>
    </row>
    <row r="6" spans="1:4" s="12" customFormat="1" ht="15.75" customHeight="1">
      <c r="A6" s="8" t="s">
        <v>10</v>
      </c>
      <c r="B6" s="9" t="s">
        <v>11</v>
      </c>
      <c r="C6" s="10" t="s">
        <v>12</v>
      </c>
      <c r="D6" s="11"/>
    </row>
    <row r="7" spans="1:4" s="12" customFormat="1" ht="15.75" customHeight="1">
      <c r="A7" s="13" t="s">
        <v>13</v>
      </c>
      <c r="B7" s="14" t="s">
        <v>14</v>
      </c>
      <c r="C7" s="15" t="s">
        <v>15</v>
      </c>
      <c r="D7" s="16">
        <v>14248763</v>
      </c>
    </row>
    <row r="8" spans="1:4" s="12" customFormat="1" ht="24" customHeight="1">
      <c r="A8" s="13" t="s">
        <v>16</v>
      </c>
      <c r="B8" s="14" t="s">
        <v>17</v>
      </c>
      <c r="C8" s="15" t="s">
        <v>18</v>
      </c>
      <c r="D8" s="16">
        <v>5117755</v>
      </c>
    </row>
    <row r="9" spans="1:4" s="12" customFormat="1" ht="15.75" customHeight="1">
      <c r="A9" s="13" t="s">
        <v>19</v>
      </c>
      <c r="B9" s="14" t="s">
        <v>20</v>
      </c>
      <c r="C9" s="15" t="s">
        <v>21</v>
      </c>
      <c r="D9" s="16">
        <v>1200000</v>
      </c>
    </row>
    <row r="10" spans="1:4" s="12" customFormat="1" ht="15.75" customHeight="1">
      <c r="A10" s="8" t="s">
        <v>22</v>
      </c>
      <c r="B10" s="14" t="s">
        <v>23</v>
      </c>
      <c r="C10" s="15" t="s">
        <v>24</v>
      </c>
      <c r="D10" s="16"/>
    </row>
    <row r="11" spans="1:4" s="12" customFormat="1" ht="15.75" customHeight="1">
      <c r="A11" s="13" t="s">
        <v>25</v>
      </c>
      <c r="B11" s="14" t="s">
        <v>26</v>
      </c>
      <c r="C11" s="15" t="s">
        <v>27</v>
      </c>
      <c r="D11" s="16"/>
    </row>
    <row r="12" spans="1:4" s="12" customFormat="1" ht="15.75" customHeight="1">
      <c r="A12" s="17" t="s">
        <v>28</v>
      </c>
      <c r="B12" s="18" t="s">
        <v>29</v>
      </c>
      <c r="C12" s="19" t="s">
        <v>30</v>
      </c>
      <c r="D12" s="20">
        <f>+D6+D7+D8+D9+D10+D11</f>
        <v>20566518</v>
      </c>
    </row>
    <row r="13" spans="1:4" s="12" customFormat="1" ht="15.75" customHeight="1">
      <c r="A13" s="13" t="s">
        <v>31</v>
      </c>
      <c r="B13" s="14" t="s">
        <v>32</v>
      </c>
      <c r="C13" s="15" t="s">
        <v>33</v>
      </c>
      <c r="D13" s="16"/>
    </row>
    <row r="14" spans="1:4" s="12" customFormat="1" ht="15.75" customHeight="1">
      <c r="A14" s="8" t="s">
        <v>34</v>
      </c>
      <c r="B14" s="14" t="s">
        <v>35</v>
      </c>
      <c r="C14" s="15" t="s">
        <v>36</v>
      </c>
      <c r="D14" s="16">
        <f>SUM(D15:D21)</f>
        <v>11300000</v>
      </c>
    </row>
    <row r="15" spans="1:4" s="12" customFormat="1" ht="24" customHeight="1">
      <c r="A15" s="13" t="s">
        <v>37</v>
      </c>
      <c r="B15" s="21" t="s">
        <v>38</v>
      </c>
      <c r="C15" s="15" t="s">
        <v>36</v>
      </c>
      <c r="D15" s="22"/>
    </row>
    <row r="16" spans="1:4" s="12" customFormat="1" ht="18.75" customHeight="1">
      <c r="A16" s="13" t="s">
        <v>39</v>
      </c>
      <c r="B16" s="23" t="s">
        <v>40</v>
      </c>
      <c r="C16" s="15" t="s">
        <v>36</v>
      </c>
      <c r="D16" s="22"/>
    </row>
    <row r="17" spans="1:4" s="12" customFormat="1" ht="15.75" customHeight="1">
      <c r="A17" s="8" t="s">
        <v>41</v>
      </c>
      <c r="B17" s="23" t="s">
        <v>42</v>
      </c>
      <c r="C17" s="15" t="s">
        <v>36</v>
      </c>
      <c r="D17" s="22"/>
    </row>
    <row r="18" spans="1:4" s="12" customFormat="1" ht="19.5" customHeight="1">
      <c r="A18" s="13" t="s">
        <v>43</v>
      </c>
      <c r="B18" s="23" t="s">
        <v>44</v>
      </c>
      <c r="C18" s="15" t="s">
        <v>36</v>
      </c>
      <c r="D18" s="22"/>
    </row>
    <row r="19" spans="1:4" s="12" customFormat="1" ht="19.5" customHeight="1">
      <c r="A19" s="13" t="s">
        <v>45</v>
      </c>
      <c r="B19" s="23" t="s">
        <v>46</v>
      </c>
      <c r="C19" s="15" t="s">
        <v>36</v>
      </c>
      <c r="D19" s="692">
        <v>11300000</v>
      </c>
    </row>
    <row r="20" spans="1:4" s="12" customFormat="1" ht="24" customHeight="1">
      <c r="A20" s="8" t="s">
        <v>47</v>
      </c>
      <c r="B20" s="23" t="s">
        <v>48</v>
      </c>
      <c r="C20" s="15" t="s">
        <v>36</v>
      </c>
      <c r="D20" s="22"/>
    </row>
    <row r="21" spans="1:4" s="12" customFormat="1" ht="24.75" customHeight="1">
      <c r="A21" s="24" t="s">
        <v>49</v>
      </c>
      <c r="B21" s="23" t="s">
        <v>50</v>
      </c>
      <c r="C21" s="25" t="s">
        <v>36</v>
      </c>
      <c r="D21" s="26"/>
    </row>
    <row r="22" spans="1:4" s="12" customFormat="1" ht="18" customHeight="1">
      <c r="A22" s="27" t="s">
        <v>51</v>
      </c>
      <c r="B22" s="28" t="s">
        <v>52</v>
      </c>
      <c r="C22" s="29" t="s">
        <v>53</v>
      </c>
      <c r="D22" s="30">
        <f>SUM(D12+D13+D14)</f>
        <v>31866518</v>
      </c>
    </row>
    <row r="23" spans="1:4" s="12" customFormat="1" ht="15.75" customHeight="1">
      <c r="A23" s="8" t="s">
        <v>54</v>
      </c>
      <c r="B23" s="31" t="s">
        <v>55</v>
      </c>
      <c r="C23" s="10" t="s">
        <v>56</v>
      </c>
      <c r="D23" s="32"/>
    </row>
    <row r="24" spans="1:4" s="12" customFormat="1" ht="15.75" customHeight="1">
      <c r="A24" s="13" t="s">
        <v>57</v>
      </c>
      <c r="B24" s="33" t="s">
        <v>58</v>
      </c>
      <c r="C24" s="15" t="s">
        <v>59</v>
      </c>
      <c r="D24" s="34">
        <f>SUM(D25:D30)</f>
        <v>0</v>
      </c>
    </row>
    <row r="25" spans="1:4" s="12" customFormat="1" ht="15.75" customHeight="1">
      <c r="A25" s="13" t="s">
        <v>60</v>
      </c>
      <c r="B25" s="21" t="s">
        <v>61</v>
      </c>
      <c r="C25" s="15" t="s">
        <v>59</v>
      </c>
      <c r="D25" s="34"/>
    </row>
    <row r="26" spans="1:4" s="12" customFormat="1" ht="18.75" customHeight="1">
      <c r="A26" s="8" t="s">
        <v>62</v>
      </c>
      <c r="B26" s="35" t="s">
        <v>63</v>
      </c>
      <c r="C26" s="15" t="s">
        <v>59</v>
      </c>
      <c r="D26" s="34"/>
    </row>
    <row r="27" spans="1:4" s="12" customFormat="1" ht="15.75" customHeight="1">
      <c r="A27" s="13" t="s">
        <v>64</v>
      </c>
      <c r="B27" s="35" t="s">
        <v>65</v>
      </c>
      <c r="C27" s="15" t="s">
        <v>59</v>
      </c>
      <c r="D27" s="34"/>
    </row>
    <row r="28" spans="1:4" s="12" customFormat="1" ht="15.75" customHeight="1">
      <c r="A28" s="13" t="s">
        <v>66</v>
      </c>
      <c r="B28" s="35" t="s">
        <v>67</v>
      </c>
      <c r="C28" s="15" t="s">
        <v>59</v>
      </c>
      <c r="D28" s="34"/>
    </row>
    <row r="29" spans="1:4" s="12" customFormat="1" ht="24.75" customHeight="1">
      <c r="A29" s="8" t="s">
        <v>68</v>
      </c>
      <c r="B29" s="35" t="s">
        <v>69</v>
      </c>
      <c r="C29" s="15" t="s">
        <v>59</v>
      </c>
      <c r="D29" s="34"/>
    </row>
    <row r="30" spans="1:4" s="12" customFormat="1" ht="24" customHeight="1">
      <c r="A30" s="24" t="s">
        <v>70</v>
      </c>
      <c r="B30" s="36" t="s">
        <v>71</v>
      </c>
      <c r="C30" s="25" t="s">
        <v>59</v>
      </c>
      <c r="D30" s="37"/>
    </row>
    <row r="31" spans="1:4" s="12" customFormat="1" ht="22.5" customHeight="1">
      <c r="A31" s="38" t="s">
        <v>72</v>
      </c>
      <c r="B31" s="39" t="s">
        <v>73</v>
      </c>
      <c r="C31" s="40" t="s">
        <v>74</v>
      </c>
      <c r="D31" s="41">
        <f>SUM(D23+D24)</f>
        <v>0</v>
      </c>
    </row>
    <row r="32" spans="1:4" s="12" customFormat="1" ht="14.25" customHeight="1">
      <c r="A32" s="42" t="s">
        <v>75</v>
      </c>
      <c r="B32" s="43" t="s">
        <v>76</v>
      </c>
      <c r="C32" s="44" t="s">
        <v>77</v>
      </c>
      <c r="D32" s="955">
        <v>30000</v>
      </c>
    </row>
    <row r="33" spans="1:4" s="12" customFormat="1" ht="14.25" customHeight="1">
      <c r="A33" s="13" t="s">
        <v>78</v>
      </c>
      <c r="B33" s="14" t="s">
        <v>79</v>
      </c>
      <c r="C33" s="15" t="s">
        <v>80</v>
      </c>
      <c r="D33" s="34">
        <f>SUM(D34:D36)</f>
        <v>13500000</v>
      </c>
    </row>
    <row r="34" spans="1:4" s="12" customFormat="1" ht="14.25" customHeight="1">
      <c r="A34" s="13" t="s">
        <v>81</v>
      </c>
      <c r="B34" s="45" t="s">
        <v>82</v>
      </c>
      <c r="C34" s="46" t="s">
        <v>80</v>
      </c>
      <c r="D34" s="34">
        <v>2500000</v>
      </c>
    </row>
    <row r="35" spans="1:4" s="12" customFormat="1" ht="14.25" customHeight="1">
      <c r="A35" s="8" t="s">
        <v>83</v>
      </c>
      <c r="B35" s="47" t="s">
        <v>84</v>
      </c>
      <c r="C35" s="46" t="s">
        <v>80</v>
      </c>
      <c r="D35" s="34">
        <v>10000000</v>
      </c>
    </row>
    <row r="36" spans="1:4" s="12" customFormat="1" ht="14.25" customHeight="1">
      <c r="A36" s="8" t="s">
        <v>85</v>
      </c>
      <c r="B36" s="47" t="s">
        <v>86</v>
      </c>
      <c r="C36" s="46" t="s">
        <v>80</v>
      </c>
      <c r="D36" s="34">
        <v>1000000</v>
      </c>
    </row>
    <row r="37" spans="1:4" s="12" customFormat="1" ht="14.25" customHeight="1">
      <c r="A37" s="13" t="s">
        <v>87</v>
      </c>
      <c r="B37" s="48" t="s">
        <v>88</v>
      </c>
      <c r="C37" s="15" t="s">
        <v>89</v>
      </c>
      <c r="D37" s="34">
        <f>SUM(D38:D39)</f>
        <v>40000000</v>
      </c>
    </row>
    <row r="38" spans="1:4" s="12" customFormat="1" ht="14.25" customHeight="1">
      <c r="A38" s="13" t="s">
        <v>90</v>
      </c>
      <c r="B38" s="49" t="s">
        <v>91</v>
      </c>
      <c r="C38" s="46" t="s">
        <v>89</v>
      </c>
      <c r="D38" s="34">
        <v>40000000</v>
      </c>
    </row>
    <row r="39" spans="1:4" s="12" customFormat="1" ht="14.25" customHeight="1">
      <c r="A39" s="8" t="s">
        <v>92</v>
      </c>
      <c r="B39" s="49" t="s">
        <v>93</v>
      </c>
      <c r="C39" s="46" t="s">
        <v>89</v>
      </c>
      <c r="D39" s="34"/>
    </row>
    <row r="40" spans="1:4" s="12" customFormat="1" ht="17.25" customHeight="1">
      <c r="A40" s="8" t="s">
        <v>94</v>
      </c>
      <c r="B40" s="50" t="s">
        <v>95</v>
      </c>
      <c r="C40" s="15" t="s">
        <v>96</v>
      </c>
      <c r="D40" s="34">
        <v>7200000</v>
      </c>
    </row>
    <row r="41" spans="1:4" s="12" customFormat="1" ht="17.25" customHeight="1">
      <c r="A41" s="13" t="s">
        <v>97</v>
      </c>
      <c r="B41" s="48" t="s">
        <v>98</v>
      </c>
      <c r="C41" s="15" t="s">
        <v>99</v>
      </c>
      <c r="D41" s="34">
        <f>SUM(D42:D43)</f>
        <v>0</v>
      </c>
    </row>
    <row r="42" spans="1:4" s="12" customFormat="1" ht="14.25" customHeight="1">
      <c r="A42" s="13" t="s">
        <v>100</v>
      </c>
      <c r="B42" s="49" t="s">
        <v>101</v>
      </c>
      <c r="C42" s="46" t="s">
        <v>99</v>
      </c>
      <c r="D42" s="34"/>
    </row>
    <row r="43" spans="1:4" s="12" customFormat="1" ht="14.25" customHeight="1">
      <c r="A43" s="8" t="s">
        <v>102</v>
      </c>
      <c r="B43" s="49" t="s">
        <v>103</v>
      </c>
      <c r="C43" s="46" t="s">
        <v>99</v>
      </c>
      <c r="D43" s="34"/>
    </row>
    <row r="44" spans="1:4" s="12" customFormat="1" ht="14.25" customHeight="1">
      <c r="A44" s="51" t="s">
        <v>104</v>
      </c>
      <c r="B44" s="52" t="s">
        <v>105</v>
      </c>
      <c r="C44" s="53" t="s">
        <v>106</v>
      </c>
      <c r="D44" s="37">
        <v>80000</v>
      </c>
    </row>
    <row r="45" spans="1:4" s="12" customFormat="1" ht="17.25" customHeight="1">
      <c r="A45" s="38" t="s">
        <v>107</v>
      </c>
      <c r="B45" s="39" t="s">
        <v>108</v>
      </c>
      <c r="C45" s="40" t="s">
        <v>109</v>
      </c>
      <c r="D45" s="41">
        <f>SUM(D44)+D40+D37+D33+D32</f>
        <v>60810000</v>
      </c>
    </row>
    <row r="46" spans="1:4" s="12" customFormat="1" ht="14.25" customHeight="1">
      <c r="A46" s="42" t="s">
        <v>110</v>
      </c>
      <c r="B46" s="54" t="s">
        <v>111</v>
      </c>
      <c r="C46" s="55" t="s">
        <v>112</v>
      </c>
      <c r="D46" s="56">
        <v>1700000</v>
      </c>
    </row>
    <row r="47" spans="1:4" s="12" customFormat="1" ht="14.25" customHeight="1">
      <c r="A47" s="13" t="s">
        <v>113</v>
      </c>
      <c r="B47" s="33" t="s">
        <v>114</v>
      </c>
      <c r="C47" s="57" t="s">
        <v>115</v>
      </c>
      <c r="D47" s="34"/>
    </row>
    <row r="48" spans="1:4" s="12" customFormat="1" ht="14.25" customHeight="1">
      <c r="A48" s="13" t="s">
        <v>116</v>
      </c>
      <c r="B48" s="33" t="s">
        <v>117</v>
      </c>
      <c r="C48" s="57" t="s">
        <v>118</v>
      </c>
      <c r="D48" s="34"/>
    </row>
    <row r="49" spans="1:4" s="12" customFormat="1" ht="14.25" customHeight="1">
      <c r="A49" s="13" t="s">
        <v>119</v>
      </c>
      <c r="B49" s="33" t="s">
        <v>120</v>
      </c>
      <c r="C49" s="57" t="s">
        <v>121</v>
      </c>
      <c r="D49" s="34">
        <v>2900000</v>
      </c>
    </row>
    <row r="50" spans="1:4" s="12" customFormat="1" ht="14.25" customHeight="1">
      <c r="A50" s="13" t="s">
        <v>122</v>
      </c>
      <c r="B50" s="33" t="s">
        <v>123</v>
      </c>
      <c r="C50" s="57" t="s">
        <v>124</v>
      </c>
      <c r="D50" s="34">
        <v>3900000</v>
      </c>
    </row>
    <row r="51" spans="1:4" s="12" customFormat="1" ht="14.25" customHeight="1">
      <c r="A51" s="13" t="s">
        <v>125</v>
      </c>
      <c r="B51" s="33" t="s">
        <v>126</v>
      </c>
      <c r="C51" s="57" t="s">
        <v>127</v>
      </c>
      <c r="D51" s="34">
        <v>1469000</v>
      </c>
    </row>
    <row r="52" spans="1:4" s="12" customFormat="1" ht="14.25" customHeight="1">
      <c r="A52" s="13" t="s">
        <v>128</v>
      </c>
      <c r="B52" s="33" t="s">
        <v>129</v>
      </c>
      <c r="C52" s="57" t="s">
        <v>130</v>
      </c>
      <c r="D52" s="34"/>
    </row>
    <row r="53" spans="1:4" s="12" customFormat="1" ht="14.25" customHeight="1">
      <c r="A53" s="13" t="s">
        <v>131</v>
      </c>
      <c r="B53" s="33" t="s">
        <v>132</v>
      </c>
      <c r="C53" s="57" t="s">
        <v>133</v>
      </c>
      <c r="D53" s="34"/>
    </row>
    <row r="54" spans="1:4" s="12" customFormat="1" ht="14.25" customHeight="1">
      <c r="A54" s="13" t="s">
        <v>134</v>
      </c>
      <c r="B54" s="33" t="s">
        <v>135</v>
      </c>
      <c r="C54" s="57" t="s">
        <v>136</v>
      </c>
      <c r="D54" s="58"/>
    </row>
    <row r="55" spans="1:4" s="12" customFormat="1" ht="14.25" customHeight="1">
      <c r="A55" s="13" t="s">
        <v>137</v>
      </c>
      <c r="B55" s="33" t="s">
        <v>138</v>
      </c>
      <c r="C55" s="57" t="s">
        <v>139</v>
      </c>
      <c r="D55" s="58"/>
    </row>
    <row r="56" spans="1:4" s="12" customFormat="1" ht="14.25" customHeight="1">
      <c r="A56" s="24" t="s">
        <v>140</v>
      </c>
      <c r="B56" s="59" t="s">
        <v>141</v>
      </c>
      <c r="C56" s="53" t="s">
        <v>142</v>
      </c>
      <c r="D56" s="60"/>
    </row>
    <row r="57" spans="1:4" s="12" customFormat="1" ht="15.75" customHeight="1">
      <c r="A57" s="27" t="s">
        <v>143</v>
      </c>
      <c r="B57" s="61" t="s">
        <v>144</v>
      </c>
      <c r="C57" s="29" t="s">
        <v>145</v>
      </c>
      <c r="D57" s="62">
        <f>SUM(D46:D56)</f>
        <v>9969000</v>
      </c>
    </row>
    <row r="58" spans="1:4" s="12" customFormat="1" ht="14.25" customHeight="1">
      <c r="A58" s="63" t="s">
        <v>146</v>
      </c>
      <c r="B58" s="31" t="s">
        <v>147</v>
      </c>
      <c r="C58" s="64" t="s">
        <v>148</v>
      </c>
      <c r="D58" s="65"/>
    </row>
    <row r="59" spans="1:4" s="12" customFormat="1" ht="14.25" customHeight="1">
      <c r="A59" s="66" t="s">
        <v>149</v>
      </c>
      <c r="B59" s="33" t="s">
        <v>150</v>
      </c>
      <c r="C59" s="57" t="s">
        <v>151</v>
      </c>
      <c r="D59" s="58"/>
    </row>
    <row r="60" spans="1:4" s="12" customFormat="1" ht="14.25" customHeight="1">
      <c r="A60" s="66" t="s">
        <v>152</v>
      </c>
      <c r="B60" s="33" t="s">
        <v>153</v>
      </c>
      <c r="C60" s="57" t="s">
        <v>154</v>
      </c>
      <c r="D60" s="58"/>
    </row>
    <row r="61" spans="1:4" s="12" customFormat="1" ht="14.25" customHeight="1">
      <c r="A61" s="66" t="s">
        <v>155</v>
      </c>
      <c r="B61" s="33" t="s">
        <v>156</v>
      </c>
      <c r="C61" s="57" t="s">
        <v>157</v>
      </c>
      <c r="D61" s="58"/>
    </row>
    <row r="62" spans="1:4" s="12" customFormat="1" ht="14.25" customHeight="1">
      <c r="A62" s="67" t="s">
        <v>158</v>
      </c>
      <c r="B62" s="59" t="s">
        <v>159</v>
      </c>
      <c r="C62" s="53" t="s">
        <v>160</v>
      </c>
      <c r="D62" s="60"/>
    </row>
    <row r="63" spans="1:4" s="12" customFormat="1" ht="14.25" customHeight="1">
      <c r="A63" s="38" t="s">
        <v>161</v>
      </c>
      <c r="B63" s="61" t="s">
        <v>162</v>
      </c>
      <c r="C63" s="68" t="s">
        <v>163</v>
      </c>
      <c r="D63" s="69">
        <f>SUM(D58:D62)</f>
        <v>0</v>
      </c>
    </row>
    <row r="64" spans="1:4" s="12" customFormat="1" ht="16.5" customHeight="1">
      <c r="A64" s="42" t="s">
        <v>164</v>
      </c>
      <c r="B64" s="70" t="s">
        <v>165</v>
      </c>
      <c r="C64" s="71" t="s">
        <v>166</v>
      </c>
      <c r="D64" s="72"/>
    </row>
    <row r="65" spans="1:4" s="12" customFormat="1" ht="17.25" customHeight="1">
      <c r="A65" s="24" t="s">
        <v>167</v>
      </c>
      <c r="B65" s="59" t="s">
        <v>168</v>
      </c>
      <c r="C65" s="73" t="s">
        <v>169</v>
      </c>
      <c r="D65" s="74"/>
    </row>
    <row r="66" spans="1:4" s="12" customFormat="1" ht="17.25" customHeight="1">
      <c r="A66" s="38" t="s">
        <v>170</v>
      </c>
      <c r="B66" s="28" t="s">
        <v>171</v>
      </c>
      <c r="C66" s="29" t="s">
        <v>172</v>
      </c>
      <c r="D66" s="30">
        <f>SUM(D64:D65)</f>
        <v>0</v>
      </c>
    </row>
    <row r="67" spans="1:4" s="12" customFormat="1" ht="16.5" customHeight="1">
      <c r="A67" s="8" t="s">
        <v>173</v>
      </c>
      <c r="B67" s="9" t="s">
        <v>174</v>
      </c>
      <c r="C67" s="10" t="s">
        <v>175</v>
      </c>
      <c r="D67" s="75"/>
    </row>
    <row r="68" spans="1:4" s="12" customFormat="1" ht="14.25" customHeight="1">
      <c r="A68" s="24" t="s">
        <v>176</v>
      </c>
      <c r="B68" s="59" t="s">
        <v>177</v>
      </c>
      <c r="C68" s="25" t="s">
        <v>178</v>
      </c>
      <c r="D68" s="76"/>
    </row>
    <row r="69" spans="1:4" s="12" customFormat="1" ht="15.75" customHeight="1">
      <c r="A69" s="24" t="s">
        <v>179</v>
      </c>
      <c r="B69" s="77" t="s">
        <v>180</v>
      </c>
      <c r="C69" s="78" t="s">
        <v>181</v>
      </c>
      <c r="D69" s="79">
        <f>SUM(D67:D68)</f>
        <v>0</v>
      </c>
    </row>
    <row r="70" spans="1:4" s="12" customFormat="1" ht="21" customHeight="1">
      <c r="A70" s="38" t="s">
        <v>182</v>
      </c>
      <c r="B70" s="61" t="s">
        <v>183</v>
      </c>
      <c r="C70" s="80" t="s">
        <v>184</v>
      </c>
      <c r="D70" s="41">
        <f>SUM(D22+D31+D45+D57+D63+D66+D69)</f>
        <v>102645518</v>
      </c>
    </row>
    <row r="71" spans="1:4" s="12" customFormat="1" ht="14.25" customHeight="1">
      <c r="A71" s="8" t="s">
        <v>185</v>
      </c>
      <c r="B71" s="9" t="s">
        <v>186</v>
      </c>
      <c r="C71" s="10" t="s">
        <v>187</v>
      </c>
      <c r="D71" s="81"/>
    </row>
    <row r="72" spans="1:4" s="12" customFormat="1" ht="14.25" customHeight="1">
      <c r="A72" s="13" t="s">
        <v>188</v>
      </c>
      <c r="B72" s="14" t="s">
        <v>189</v>
      </c>
      <c r="C72" s="15" t="s">
        <v>190</v>
      </c>
      <c r="D72" s="82">
        <f>SUM(D73:D74)</f>
        <v>0</v>
      </c>
    </row>
    <row r="73" spans="1:4" s="12" customFormat="1" ht="14.25" customHeight="1">
      <c r="A73" s="13" t="s">
        <v>191</v>
      </c>
      <c r="B73" s="83" t="s">
        <v>192</v>
      </c>
      <c r="C73" s="46" t="s">
        <v>193</v>
      </c>
      <c r="D73" s="96"/>
    </row>
    <row r="74" spans="1:4" s="12" customFormat="1" ht="14.25" customHeight="1">
      <c r="A74" s="13" t="s">
        <v>194</v>
      </c>
      <c r="B74" s="83" t="s">
        <v>195</v>
      </c>
      <c r="C74" s="46" t="s">
        <v>196</v>
      </c>
      <c r="D74" s="96"/>
    </row>
    <row r="75" spans="1:4" s="12" customFormat="1" ht="14.25" customHeight="1">
      <c r="A75" s="51" t="s">
        <v>197</v>
      </c>
      <c r="B75" s="874" t="s">
        <v>651</v>
      </c>
      <c r="C75" s="872" t="s">
        <v>652</v>
      </c>
      <c r="D75" s="873"/>
    </row>
    <row r="76" spans="1:4" s="12" customFormat="1" ht="14.25" customHeight="1">
      <c r="A76" s="38" t="s">
        <v>200</v>
      </c>
      <c r="B76" s="85" t="s">
        <v>656</v>
      </c>
      <c r="C76" s="86" t="s">
        <v>199</v>
      </c>
      <c r="D76" s="41">
        <f>D71+D72+D75</f>
        <v>0</v>
      </c>
    </row>
    <row r="77" spans="1:4" s="12" customFormat="1" ht="18.75" customHeight="1">
      <c r="A77" s="38" t="s">
        <v>653</v>
      </c>
      <c r="B77" s="85" t="s">
        <v>654</v>
      </c>
      <c r="C77" s="86" t="s">
        <v>655</v>
      </c>
      <c r="D77" s="41">
        <f>SUM(D76,D70)</f>
        <v>102645518</v>
      </c>
    </row>
    <row r="78" spans="1:4" ht="17.25" customHeight="1">
      <c r="A78" s="964"/>
      <c r="B78" s="964"/>
      <c r="C78" s="964"/>
      <c r="D78" s="964"/>
    </row>
    <row r="79" spans="1:4" s="87" customFormat="1" ht="16.5" customHeight="1">
      <c r="A79" s="964" t="s">
        <v>202</v>
      </c>
      <c r="B79" s="964"/>
      <c r="C79" s="964"/>
      <c r="D79" s="964"/>
    </row>
    <row r="80" spans="1:4" ht="37.5" customHeight="1">
      <c r="A80" s="4" t="s">
        <v>2</v>
      </c>
      <c r="B80" s="5" t="s">
        <v>203</v>
      </c>
      <c r="C80" s="5" t="s">
        <v>4</v>
      </c>
      <c r="D80" s="6" t="str">
        <f>+D4</f>
        <v>2017. évi eredeti előirányzat</v>
      </c>
    </row>
    <row r="81" spans="1:4" s="7" customFormat="1" ht="12" customHeight="1">
      <c r="A81" s="4" t="s">
        <v>6</v>
      </c>
      <c r="B81" s="5" t="s">
        <v>7</v>
      </c>
      <c r="C81" s="5" t="s">
        <v>8</v>
      </c>
      <c r="D81" s="6" t="s">
        <v>9</v>
      </c>
    </row>
    <row r="82" spans="1:4" ht="15.75" customHeight="1">
      <c r="A82" s="63" t="s">
        <v>10</v>
      </c>
      <c r="B82" s="88" t="s">
        <v>204</v>
      </c>
      <c r="C82" s="89" t="s">
        <v>205</v>
      </c>
      <c r="D82" s="32">
        <v>40375630</v>
      </c>
    </row>
    <row r="83" spans="1:4" ht="15.75" customHeight="1">
      <c r="A83" s="66" t="s">
        <v>13</v>
      </c>
      <c r="B83" s="90" t="s">
        <v>206</v>
      </c>
      <c r="C83" s="91" t="s">
        <v>207</v>
      </c>
      <c r="D83" s="34">
        <v>8882639</v>
      </c>
    </row>
    <row r="84" spans="1:4" ht="15.75" customHeight="1">
      <c r="A84" s="66" t="s">
        <v>16</v>
      </c>
      <c r="B84" s="90" t="s">
        <v>208</v>
      </c>
      <c r="C84" s="91" t="s">
        <v>209</v>
      </c>
      <c r="D84" s="34">
        <v>29442249</v>
      </c>
    </row>
    <row r="85" spans="1:4" ht="15.75" customHeight="1">
      <c r="A85" s="63" t="s">
        <v>19</v>
      </c>
      <c r="B85" s="90" t="s">
        <v>210</v>
      </c>
      <c r="C85" s="91" t="s">
        <v>211</v>
      </c>
      <c r="D85" s="34">
        <v>2945000</v>
      </c>
    </row>
    <row r="86" spans="1:4" ht="15.75" customHeight="1">
      <c r="A86" s="66" t="s">
        <v>22</v>
      </c>
      <c r="B86" s="90" t="s">
        <v>212</v>
      </c>
      <c r="C86" s="91" t="s">
        <v>213</v>
      </c>
      <c r="D86" s="34">
        <f>SUM(D87:D93)</f>
        <v>21000000</v>
      </c>
    </row>
    <row r="87" spans="1:4" ht="15.75" customHeight="1">
      <c r="A87" s="66" t="s">
        <v>25</v>
      </c>
      <c r="B87" s="90" t="s">
        <v>214</v>
      </c>
      <c r="C87" s="91" t="s">
        <v>215</v>
      </c>
      <c r="D87" s="34"/>
    </row>
    <row r="88" spans="1:4" ht="15.75" customHeight="1">
      <c r="A88" s="66" t="s">
        <v>28</v>
      </c>
      <c r="B88" s="92" t="s">
        <v>216</v>
      </c>
      <c r="C88" s="130" t="s">
        <v>217</v>
      </c>
      <c r="D88" s="93"/>
    </row>
    <row r="89" spans="1:4" ht="15.75" customHeight="1">
      <c r="A89" s="63" t="s">
        <v>31</v>
      </c>
      <c r="B89" s="92" t="s">
        <v>218</v>
      </c>
      <c r="C89" s="130" t="s">
        <v>219</v>
      </c>
      <c r="D89" s="93"/>
    </row>
    <row r="90" spans="1:4" ht="15.75" customHeight="1">
      <c r="A90" s="66" t="s">
        <v>34</v>
      </c>
      <c r="B90" s="94" t="s">
        <v>220</v>
      </c>
      <c r="C90" s="130" t="s">
        <v>221</v>
      </c>
      <c r="D90" s="93">
        <v>11000000</v>
      </c>
    </row>
    <row r="91" spans="1:4" ht="15.75" customHeight="1">
      <c r="A91" s="66" t="s">
        <v>37</v>
      </c>
      <c r="B91" s="92" t="s">
        <v>222</v>
      </c>
      <c r="C91" s="130" t="s">
        <v>223</v>
      </c>
      <c r="D91" s="93"/>
    </row>
    <row r="92" spans="1:4" ht="15.75" customHeight="1">
      <c r="A92" s="66" t="s">
        <v>39</v>
      </c>
      <c r="B92" s="92" t="s">
        <v>224</v>
      </c>
      <c r="C92" s="130" t="s">
        <v>225</v>
      </c>
      <c r="D92" s="93"/>
    </row>
    <row r="93" spans="1:4" ht="15.75" customHeight="1">
      <c r="A93" s="63" t="s">
        <v>41</v>
      </c>
      <c r="B93" s="92" t="s">
        <v>226</v>
      </c>
      <c r="C93" s="130" t="s">
        <v>227</v>
      </c>
      <c r="D93" s="93">
        <v>10000000</v>
      </c>
    </row>
    <row r="94" spans="1:4" ht="15.75" customHeight="1">
      <c r="A94" s="66" t="s">
        <v>43</v>
      </c>
      <c r="B94" s="92" t="s">
        <v>228</v>
      </c>
      <c r="C94" s="95" t="s">
        <v>227</v>
      </c>
      <c r="D94" s="96">
        <v>9000000</v>
      </c>
    </row>
    <row r="95" spans="1:4" ht="15.75" customHeight="1">
      <c r="A95" s="67" t="s">
        <v>45</v>
      </c>
      <c r="B95" s="97" t="s">
        <v>229</v>
      </c>
      <c r="C95" s="98" t="s">
        <v>227</v>
      </c>
      <c r="D95" s="99">
        <v>1000000</v>
      </c>
    </row>
    <row r="96" spans="1:4" ht="15.75" customHeight="1">
      <c r="A96" s="100" t="s">
        <v>47</v>
      </c>
      <c r="B96" s="101" t="s">
        <v>465</v>
      </c>
      <c r="C96" s="40" t="s">
        <v>231</v>
      </c>
      <c r="D96" s="62">
        <f>SUM(D82:D86)</f>
        <v>102645518</v>
      </c>
    </row>
    <row r="97" spans="1:4" ht="16.5" customHeight="1">
      <c r="A97" s="63" t="s">
        <v>49</v>
      </c>
      <c r="B97" s="88" t="s">
        <v>232</v>
      </c>
      <c r="C97" s="89" t="s">
        <v>233</v>
      </c>
      <c r="D97" s="32"/>
    </row>
    <row r="98" spans="1:4" ht="16.5" customHeight="1">
      <c r="A98" s="66" t="s">
        <v>51</v>
      </c>
      <c r="B98" s="90" t="s">
        <v>234</v>
      </c>
      <c r="C98" s="91" t="s">
        <v>235</v>
      </c>
      <c r="D98" s="34"/>
    </row>
    <row r="99" spans="1:4" ht="16.5" customHeight="1">
      <c r="A99" s="63" t="s">
        <v>54</v>
      </c>
      <c r="B99" s="14" t="s">
        <v>236</v>
      </c>
      <c r="C99" s="15" t="s">
        <v>237</v>
      </c>
      <c r="D99" s="34">
        <f>SUM(D100:D105)</f>
        <v>0</v>
      </c>
    </row>
    <row r="100" spans="1:4" ht="16.5" customHeight="1">
      <c r="A100" s="66" t="s">
        <v>57</v>
      </c>
      <c r="B100" s="90" t="s">
        <v>238</v>
      </c>
      <c r="C100" s="15" t="s">
        <v>239</v>
      </c>
      <c r="D100" s="34"/>
    </row>
    <row r="101" spans="1:4" ht="16.5" customHeight="1">
      <c r="A101" s="63" t="s">
        <v>60</v>
      </c>
      <c r="B101" s="102" t="s">
        <v>218</v>
      </c>
      <c r="C101" s="15" t="s">
        <v>240</v>
      </c>
      <c r="D101" s="34"/>
    </row>
    <row r="102" spans="1:4" ht="16.5" customHeight="1">
      <c r="A102" s="66" t="s">
        <v>62</v>
      </c>
      <c r="B102" s="102" t="s">
        <v>241</v>
      </c>
      <c r="C102" s="15" t="s">
        <v>242</v>
      </c>
      <c r="D102" s="34"/>
    </row>
    <row r="103" spans="1:4" ht="16.5" customHeight="1">
      <c r="A103" s="63" t="s">
        <v>64</v>
      </c>
      <c r="B103" s="102" t="s">
        <v>243</v>
      </c>
      <c r="C103" s="15" t="s">
        <v>244</v>
      </c>
      <c r="D103" s="34"/>
    </row>
    <row r="104" spans="1:4" ht="16.5" customHeight="1">
      <c r="A104" s="66" t="s">
        <v>66</v>
      </c>
      <c r="B104" s="102" t="s">
        <v>245</v>
      </c>
      <c r="C104" s="15" t="s">
        <v>246</v>
      </c>
      <c r="D104" s="34"/>
    </row>
    <row r="105" spans="1:4" ht="16.5" customHeight="1">
      <c r="A105" s="103" t="s">
        <v>68</v>
      </c>
      <c r="B105" s="104" t="s">
        <v>247</v>
      </c>
      <c r="C105" s="15" t="s">
        <v>248</v>
      </c>
      <c r="D105" s="37"/>
    </row>
    <row r="106" spans="1:4" ht="16.5" customHeight="1">
      <c r="A106" s="100" t="s">
        <v>70</v>
      </c>
      <c r="B106" s="101" t="s">
        <v>464</v>
      </c>
      <c r="C106" s="40" t="s">
        <v>250</v>
      </c>
      <c r="D106" s="41">
        <f>+D97+D98+D99</f>
        <v>0</v>
      </c>
    </row>
    <row r="107" spans="1:4" ht="16.5" customHeight="1">
      <c r="A107" s="105" t="s">
        <v>72</v>
      </c>
      <c r="B107" s="61" t="s">
        <v>251</v>
      </c>
      <c r="C107" s="40" t="s">
        <v>252</v>
      </c>
      <c r="D107" s="106">
        <f>SUM(D96+D106)</f>
        <v>102645518</v>
      </c>
    </row>
    <row r="108" spans="1:4" ht="16.5" customHeight="1">
      <c r="A108" s="107" t="s">
        <v>75</v>
      </c>
      <c r="B108" s="108" t="s">
        <v>253</v>
      </c>
      <c r="C108" s="109" t="s">
        <v>254</v>
      </c>
      <c r="D108" s="110"/>
    </row>
    <row r="109" spans="1:4" ht="16.5" customHeight="1">
      <c r="A109" s="66" t="s">
        <v>78</v>
      </c>
      <c r="B109" s="111" t="s">
        <v>255</v>
      </c>
      <c r="C109" s="91" t="s">
        <v>256</v>
      </c>
      <c r="D109" s="34"/>
    </row>
    <row r="110" spans="1:4" ht="16.5" customHeight="1">
      <c r="A110" s="112" t="s">
        <v>81</v>
      </c>
      <c r="B110" s="111" t="s">
        <v>257</v>
      </c>
      <c r="C110" s="91" t="s">
        <v>258</v>
      </c>
      <c r="D110" s="34"/>
    </row>
    <row r="111" spans="1:4" ht="16.5" customHeight="1">
      <c r="A111" s="66" t="s">
        <v>83</v>
      </c>
      <c r="B111" s="111" t="s">
        <v>259</v>
      </c>
      <c r="C111" s="91" t="s">
        <v>260</v>
      </c>
      <c r="D111" s="34"/>
    </row>
    <row r="112" spans="1:7" ht="16.5" customHeight="1">
      <c r="A112" s="113" t="s">
        <v>85</v>
      </c>
      <c r="B112" s="39" t="s">
        <v>261</v>
      </c>
      <c r="C112" s="40" t="s">
        <v>262</v>
      </c>
      <c r="D112" s="115">
        <f>SUM(D108:D111)</f>
        <v>0</v>
      </c>
      <c r="E112" s="116"/>
      <c r="F112" s="116"/>
      <c r="G112" s="116"/>
    </row>
    <row r="113" spans="1:4" s="12" customFormat="1" ht="16.5" customHeight="1">
      <c r="A113" s="117">
        <v>32</v>
      </c>
      <c r="B113" s="28" t="s">
        <v>263</v>
      </c>
      <c r="C113" s="118" t="s">
        <v>264</v>
      </c>
      <c r="D113" s="115">
        <f>D107+D112</f>
        <v>102645518</v>
      </c>
    </row>
    <row r="114" ht="16.5" customHeight="1"/>
    <row r="115" spans="1:4" ht="30.75" customHeight="1">
      <c r="A115" s="967" t="s">
        <v>265</v>
      </c>
      <c r="B115" s="967"/>
      <c r="C115" s="967"/>
      <c r="D115" s="967"/>
    </row>
    <row r="116" spans="1:4" ht="15" customHeight="1">
      <c r="A116" s="963"/>
      <c r="B116" s="963"/>
      <c r="C116" s="2"/>
      <c r="D116" s="121"/>
    </row>
    <row r="117" spans="1:4" ht="29.25" customHeight="1">
      <c r="A117" s="122">
        <v>1</v>
      </c>
      <c r="B117" s="123" t="s">
        <v>266</v>
      </c>
      <c r="C117" s="124"/>
      <c r="D117" s="125">
        <f>D70-D107</f>
        <v>0</v>
      </c>
    </row>
    <row r="118" spans="1:4" ht="40.5" customHeight="1">
      <c r="A118" s="126" t="s">
        <v>13</v>
      </c>
      <c r="B118" s="127" t="s">
        <v>267</v>
      </c>
      <c r="C118" s="128"/>
      <c r="D118" s="129">
        <f>D76-D112</f>
        <v>0</v>
      </c>
    </row>
  </sheetData>
  <sheetProtection/>
  <mergeCells count="7">
    <mergeCell ref="A116:B116"/>
    <mergeCell ref="A79:D79"/>
    <mergeCell ref="A1:D1"/>
    <mergeCell ref="A2:D2"/>
    <mergeCell ref="A3:B3"/>
    <mergeCell ref="A78:D78"/>
    <mergeCell ref="A115:D115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&amp;C&amp;"Times New Roman CE,Félkövér"&amp;12
&amp;R&amp;"Times New Roman CE,Félkövér dőlt"&amp;11 1.1 melléklet a ........./2017. (.......) önkormányzati rendelethez</oddHeader>
  </headerFooter>
  <rowBreaks count="2" manualBreakCount="2">
    <brk id="44" max="3" man="1"/>
    <brk id="9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H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066" t="s">
        <v>675</v>
      </c>
      <c r="B1" s="1067"/>
      <c r="C1" s="1067"/>
      <c r="D1" s="1067"/>
      <c r="E1" s="1067"/>
      <c r="F1" s="1067"/>
      <c r="G1" s="1067"/>
      <c r="H1" s="1067"/>
    </row>
    <row r="2" spans="1:8" ht="12.75" customHeight="1">
      <c r="A2" s="671"/>
      <c r="B2" s="672"/>
      <c r="C2" s="672"/>
      <c r="D2" s="672"/>
      <c r="E2" s="672"/>
      <c r="F2" s="672"/>
      <c r="G2" s="672"/>
      <c r="H2" s="673" t="s">
        <v>579</v>
      </c>
    </row>
    <row r="3" spans="1:8" ht="38.25">
      <c r="A3" s="674" t="s">
        <v>412</v>
      </c>
      <c r="B3" s="675" t="s">
        <v>580</v>
      </c>
      <c r="C3" s="675" t="s">
        <v>584</v>
      </c>
      <c r="D3" s="675" t="s">
        <v>581</v>
      </c>
      <c r="E3" s="675" t="s">
        <v>582</v>
      </c>
      <c r="F3" s="675" t="s">
        <v>583</v>
      </c>
      <c r="G3" s="675" t="s">
        <v>585</v>
      </c>
      <c r="H3" s="676" t="s">
        <v>413</v>
      </c>
    </row>
    <row r="4" spans="1:8" ht="48" customHeight="1">
      <c r="A4" s="677" t="s">
        <v>10</v>
      </c>
      <c r="B4" s="678" t="s">
        <v>666</v>
      </c>
      <c r="C4" s="678">
        <v>1</v>
      </c>
      <c r="D4" s="679">
        <v>2</v>
      </c>
      <c r="E4" s="679"/>
      <c r="F4" s="679">
        <v>2</v>
      </c>
      <c r="G4" s="679"/>
      <c r="H4" s="680">
        <f>SUM(C4:G4)</f>
        <v>5</v>
      </c>
    </row>
    <row r="5" spans="1:8" ht="33" customHeight="1">
      <c r="A5" s="677" t="s">
        <v>13</v>
      </c>
      <c r="B5" s="678" t="s">
        <v>667</v>
      </c>
      <c r="C5" s="678"/>
      <c r="D5" s="679">
        <v>4</v>
      </c>
      <c r="E5" s="679">
        <v>1</v>
      </c>
      <c r="F5" s="679"/>
      <c r="G5" s="679">
        <v>4</v>
      </c>
      <c r="H5" s="680">
        <f>SUM(C5:G5)</f>
        <v>9</v>
      </c>
    </row>
    <row r="6" spans="1:8" ht="35.25" customHeight="1">
      <c r="A6" s="681"/>
      <c r="B6" s="682" t="s">
        <v>413</v>
      </c>
      <c r="C6" s="682">
        <f aca="true" t="shared" si="0" ref="C6:H6">SUM(C4:C5)</f>
        <v>1</v>
      </c>
      <c r="D6" s="682">
        <f t="shared" si="0"/>
        <v>6</v>
      </c>
      <c r="E6" s="682">
        <f t="shared" si="0"/>
        <v>1</v>
      </c>
      <c r="F6" s="682">
        <f t="shared" si="0"/>
        <v>2</v>
      </c>
      <c r="G6" s="682">
        <f t="shared" si="0"/>
        <v>4</v>
      </c>
      <c r="H6" s="682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.../2017. (...)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E1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1.50390625" style="566" customWidth="1"/>
    <col min="2" max="2" width="59.50390625" style="565" customWidth="1"/>
    <col min="3" max="3" width="23.625" style="603" customWidth="1"/>
    <col min="4" max="6" width="17.875" style="565" customWidth="1"/>
    <col min="7" max="8" width="19.00390625" style="565" customWidth="1"/>
    <col min="9" max="16384" width="9.375" style="565" customWidth="1"/>
  </cols>
  <sheetData>
    <row r="1" spans="1:3" ht="42" customHeight="1">
      <c r="A1" s="1068" t="s">
        <v>674</v>
      </c>
      <c r="B1" s="1069"/>
      <c r="C1" s="1069"/>
    </row>
    <row r="2" ht="15" customHeight="1">
      <c r="C2" s="567"/>
    </row>
    <row r="3" spans="1:3" s="568" customFormat="1" ht="25.5" customHeight="1">
      <c r="A3" s="1070" t="s">
        <v>546</v>
      </c>
      <c r="B3" s="1070"/>
      <c r="C3" s="1070"/>
    </row>
    <row r="4" spans="1:3" ht="15">
      <c r="A4" s="569"/>
      <c r="B4" s="570"/>
      <c r="C4" s="571" t="s">
        <v>1</v>
      </c>
    </row>
    <row r="5" spans="1:3" s="575" customFormat="1" ht="27.75" customHeight="1">
      <c r="A5" s="572" t="s">
        <v>548</v>
      </c>
      <c r="B5" s="573" t="s">
        <v>549</v>
      </c>
      <c r="C5" s="574" t="s">
        <v>557</v>
      </c>
    </row>
    <row r="6" spans="1:3" ht="34.5" customHeight="1">
      <c r="A6" s="576" t="s">
        <v>10</v>
      </c>
      <c r="B6" s="577" t="s">
        <v>550</v>
      </c>
      <c r="C6" s="578"/>
    </row>
    <row r="7" spans="1:3" ht="25.5" customHeight="1">
      <c r="A7" s="579" t="s">
        <v>13</v>
      </c>
      <c r="B7" s="580" t="s">
        <v>551</v>
      </c>
      <c r="C7" s="581">
        <v>9000000</v>
      </c>
    </row>
    <row r="8" spans="1:3" s="585" customFormat="1" ht="25.5" customHeight="1">
      <c r="A8" s="582" t="s">
        <v>16</v>
      </c>
      <c r="B8" s="583" t="s">
        <v>413</v>
      </c>
      <c r="C8" s="584">
        <f>SUM(C6:C7)</f>
        <v>9000000</v>
      </c>
    </row>
    <row r="10" spans="1:3" s="568" customFormat="1" ht="25.5" customHeight="1">
      <c r="A10" s="1070" t="s">
        <v>552</v>
      </c>
      <c r="B10" s="1070"/>
      <c r="C10" s="1070"/>
    </row>
    <row r="11" spans="1:3" ht="15">
      <c r="A11" s="569"/>
      <c r="B11" s="570"/>
      <c r="C11" s="586"/>
    </row>
    <row r="12" spans="1:3" s="575" customFormat="1" ht="15">
      <c r="A12" s="572" t="s">
        <v>548</v>
      </c>
      <c r="B12" s="573" t="s">
        <v>549</v>
      </c>
      <c r="C12" s="574" t="s">
        <v>557</v>
      </c>
    </row>
    <row r="13" spans="1:5" ht="25.5" customHeight="1">
      <c r="A13" s="576" t="s">
        <v>10</v>
      </c>
      <c r="B13" s="577" t="s">
        <v>553</v>
      </c>
      <c r="C13" s="587">
        <v>1000000</v>
      </c>
      <c r="E13" s="588"/>
    </row>
    <row r="14" spans="1:5" ht="25.5" customHeight="1">
      <c r="A14" s="589" t="s">
        <v>13</v>
      </c>
      <c r="B14" s="590"/>
      <c r="C14" s="591"/>
      <c r="E14" s="588"/>
    </row>
    <row r="15" spans="1:5" ht="25.5" customHeight="1">
      <c r="A15" s="576" t="s">
        <v>16</v>
      </c>
      <c r="B15" s="592"/>
      <c r="C15" s="593"/>
      <c r="E15" s="588"/>
    </row>
    <row r="16" spans="1:5" ht="25.5" customHeight="1">
      <c r="A16" s="594" t="s">
        <v>19</v>
      </c>
      <c r="B16" s="592"/>
      <c r="C16" s="593"/>
      <c r="E16" s="588"/>
    </row>
    <row r="17" spans="1:3" ht="25.5" customHeight="1">
      <c r="A17" s="595" t="s">
        <v>22</v>
      </c>
      <c r="B17" s="596" t="s">
        <v>413</v>
      </c>
      <c r="C17" s="597">
        <f>SUM(C13:C16)</f>
        <v>1000000</v>
      </c>
    </row>
    <row r="18" spans="1:3" ht="25.5" customHeight="1">
      <c r="A18" s="598" t="s">
        <v>25</v>
      </c>
      <c r="B18" s="599" t="s">
        <v>554</v>
      </c>
      <c r="C18" s="600">
        <f>SUM(C8+C17)</f>
        <v>10000000</v>
      </c>
    </row>
    <row r="19" spans="1:4" ht="18.75">
      <c r="A19" s="601"/>
      <c r="B19" s="602"/>
      <c r="C19" s="602"/>
      <c r="D19" s="602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...../2017.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1:H4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00390625" style="119" customWidth="1"/>
    <col min="2" max="2" width="55.50390625" style="119" customWidth="1"/>
    <col min="3" max="3" width="12.625" style="120" customWidth="1"/>
    <col min="4" max="6" width="12.625" style="119" customWidth="1"/>
    <col min="7" max="7" width="9.00390625" style="1" customWidth="1"/>
    <col min="8" max="16384" width="9.375" style="1" customWidth="1"/>
  </cols>
  <sheetData>
    <row r="1" spans="1:6" ht="40.5" customHeight="1">
      <c r="A1" s="1072" t="s">
        <v>673</v>
      </c>
      <c r="B1" s="1073"/>
      <c r="C1" s="1073"/>
      <c r="D1" s="1073"/>
      <c r="E1" s="1073"/>
      <c r="F1" s="1073"/>
    </row>
    <row r="3" spans="1:6" ht="15.75" customHeight="1">
      <c r="A3" s="964" t="s">
        <v>558</v>
      </c>
      <c r="B3" s="964"/>
      <c r="C3" s="964"/>
      <c r="D3" s="964"/>
      <c r="E3" s="964"/>
      <c r="F3" s="964"/>
    </row>
    <row r="4" spans="1:6" ht="15.75" customHeight="1">
      <c r="A4" s="963"/>
      <c r="B4" s="963"/>
      <c r="D4" s="2"/>
      <c r="E4" s="2"/>
      <c r="F4" s="3" t="s">
        <v>418</v>
      </c>
    </row>
    <row r="5" spans="1:6" ht="31.5" customHeight="1">
      <c r="A5" s="268" t="s">
        <v>2</v>
      </c>
      <c r="B5" s="40" t="s">
        <v>3</v>
      </c>
      <c r="C5" s="40" t="s">
        <v>559</v>
      </c>
      <c r="D5" s="40" t="s">
        <v>560</v>
      </c>
      <c r="E5" s="40" t="s">
        <v>561</v>
      </c>
      <c r="F5" s="269" t="s">
        <v>562</v>
      </c>
    </row>
    <row r="6" spans="1:6" s="7" customFormat="1" ht="12" customHeight="1">
      <c r="A6" s="631" t="s">
        <v>6</v>
      </c>
      <c r="B6" s="632" t="s">
        <v>7</v>
      </c>
      <c r="C6" s="632" t="s">
        <v>8</v>
      </c>
      <c r="D6" s="632" t="s">
        <v>9</v>
      </c>
      <c r="E6" s="633" t="s">
        <v>272</v>
      </c>
      <c r="F6" s="634" t="s">
        <v>471</v>
      </c>
    </row>
    <row r="7" spans="1:6" s="12" customFormat="1" ht="17.25" customHeight="1">
      <c r="A7" s="635" t="s">
        <v>10</v>
      </c>
      <c r="B7" s="636" t="s">
        <v>563</v>
      </c>
      <c r="C7" s="637">
        <v>31867</v>
      </c>
      <c r="D7" s="637">
        <f>C7*1.1</f>
        <v>35053.700000000004</v>
      </c>
      <c r="E7" s="638">
        <f>D7*1.1</f>
        <v>38559.07000000001</v>
      </c>
      <c r="F7" s="639">
        <f>E7*1.1</f>
        <v>42414.97700000001</v>
      </c>
    </row>
    <row r="8" spans="1:6" s="12" customFormat="1" ht="17.25" customHeight="1">
      <c r="A8" s="640" t="s">
        <v>13</v>
      </c>
      <c r="B8" s="641" t="s">
        <v>564</v>
      </c>
      <c r="C8" s="642"/>
      <c r="D8" s="637">
        <f aca="true" t="shared" si="0" ref="D8:F13">C8*1.1</f>
        <v>0</v>
      </c>
      <c r="E8" s="638">
        <f t="shared" si="0"/>
        <v>0</v>
      </c>
      <c r="F8" s="639">
        <f t="shared" si="0"/>
        <v>0</v>
      </c>
    </row>
    <row r="9" spans="1:6" s="12" customFormat="1" ht="17.25" customHeight="1">
      <c r="A9" s="640" t="s">
        <v>16</v>
      </c>
      <c r="B9" s="641" t="s">
        <v>565</v>
      </c>
      <c r="C9" s="642">
        <v>70779</v>
      </c>
      <c r="D9" s="637">
        <f t="shared" si="0"/>
        <v>77856.90000000001</v>
      </c>
      <c r="E9" s="638">
        <f t="shared" si="0"/>
        <v>85642.59000000001</v>
      </c>
      <c r="F9" s="639">
        <f t="shared" si="0"/>
        <v>94206.84900000002</v>
      </c>
    </row>
    <row r="10" spans="1:6" s="12" customFormat="1" ht="17.25" customHeight="1">
      <c r="A10" s="640" t="s">
        <v>19</v>
      </c>
      <c r="B10" s="641" t="s">
        <v>456</v>
      </c>
      <c r="C10" s="642"/>
      <c r="D10" s="637">
        <f t="shared" si="0"/>
        <v>0</v>
      </c>
      <c r="E10" s="638">
        <f t="shared" si="0"/>
        <v>0</v>
      </c>
      <c r="F10" s="639">
        <f t="shared" si="0"/>
        <v>0</v>
      </c>
    </row>
    <row r="11" spans="1:6" s="12" customFormat="1" ht="17.25" customHeight="1">
      <c r="A11" s="640" t="s">
        <v>22</v>
      </c>
      <c r="B11" s="641" t="s">
        <v>566</v>
      </c>
      <c r="C11" s="642"/>
      <c r="D11" s="637">
        <f t="shared" si="0"/>
        <v>0</v>
      </c>
      <c r="E11" s="638">
        <f t="shared" si="0"/>
        <v>0</v>
      </c>
      <c r="F11" s="639">
        <f t="shared" si="0"/>
        <v>0</v>
      </c>
    </row>
    <row r="12" spans="1:6" s="12" customFormat="1" ht="17.25" customHeight="1">
      <c r="A12" s="640" t="s">
        <v>25</v>
      </c>
      <c r="B12" s="644" t="s">
        <v>567</v>
      </c>
      <c r="C12" s="642"/>
      <c r="D12" s="637">
        <f t="shared" si="0"/>
        <v>0</v>
      </c>
      <c r="E12" s="638">
        <f t="shared" si="0"/>
        <v>0</v>
      </c>
      <c r="F12" s="639">
        <f t="shared" si="0"/>
        <v>0</v>
      </c>
    </row>
    <row r="13" spans="1:6" s="12" customFormat="1" ht="17.25" customHeight="1">
      <c r="A13" s="640" t="s">
        <v>28</v>
      </c>
      <c r="B13" s="641" t="s">
        <v>568</v>
      </c>
      <c r="C13" s="645">
        <f>SUM(C7:C12)</f>
        <v>102646</v>
      </c>
      <c r="D13" s="637">
        <f t="shared" si="0"/>
        <v>112910.6</v>
      </c>
      <c r="E13" s="638">
        <f t="shared" si="0"/>
        <v>124201.66000000002</v>
      </c>
      <c r="F13" s="639">
        <f t="shared" si="0"/>
        <v>136621.82600000003</v>
      </c>
    </row>
    <row r="14" spans="1:6" s="12" customFormat="1" ht="17.25" customHeight="1">
      <c r="A14" s="647" t="s">
        <v>31</v>
      </c>
      <c r="B14" s="648" t="s">
        <v>569</v>
      </c>
      <c r="C14" s="649"/>
      <c r="D14" s="649"/>
      <c r="E14" s="638">
        <f>D14*1.1</f>
        <v>0</v>
      </c>
      <c r="F14" s="650"/>
    </row>
    <row r="15" spans="1:6" s="12" customFormat="1" ht="27" customHeight="1">
      <c r="A15" s="268" t="s">
        <v>34</v>
      </c>
      <c r="B15" s="114" t="s">
        <v>570</v>
      </c>
      <c r="C15" s="651">
        <f>+C13+C14</f>
        <v>102646</v>
      </c>
      <c r="D15" s="651">
        <f>+D13+D14</f>
        <v>112910.6</v>
      </c>
      <c r="E15" s="651">
        <f>+E13+E14</f>
        <v>124201.66000000002</v>
      </c>
      <c r="F15" s="652">
        <f>+F13+F14</f>
        <v>136621.82600000003</v>
      </c>
    </row>
    <row r="16" spans="1:6" s="12" customFormat="1" ht="12" customHeight="1">
      <c r="A16" s="653"/>
      <c r="B16" s="654"/>
      <c r="C16" s="655"/>
      <c r="D16" s="656"/>
      <c r="E16" s="656"/>
      <c r="F16" s="657"/>
    </row>
    <row r="17" spans="1:6" s="12" customFormat="1" ht="12" customHeight="1">
      <c r="A17" s="964" t="s">
        <v>507</v>
      </c>
      <c r="B17" s="964"/>
      <c r="C17" s="964"/>
      <c r="D17" s="964"/>
      <c r="E17" s="964"/>
      <c r="F17" s="964"/>
    </row>
    <row r="18" spans="1:6" s="12" customFormat="1" ht="12" customHeight="1">
      <c r="A18" s="1071"/>
      <c r="B18" s="1071"/>
      <c r="C18" s="120"/>
      <c r="D18" s="2"/>
      <c r="E18" s="2"/>
      <c r="F18" s="3" t="s">
        <v>418</v>
      </c>
    </row>
    <row r="19" spans="1:7" s="12" customFormat="1" ht="31.5" customHeight="1">
      <c r="A19" s="268" t="s">
        <v>2</v>
      </c>
      <c r="B19" s="40" t="s">
        <v>3</v>
      </c>
      <c r="C19" s="40" t="s">
        <v>559</v>
      </c>
      <c r="D19" s="40" t="s">
        <v>560</v>
      </c>
      <c r="E19" s="40" t="s">
        <v>561</v>
      </c>
      <c r="F19" s="269" t="s">
        <v>562</v>
      </c>
      <c r="G19" s="658"/>
    </row>
    <row r="20" spans="1:7" s="12" customFormat="1" ht="12" customHeight="1">
      <c r="A20" s="631" t="s">
        <v>6</v>
      </c>
      <c r="B20" s="632" t="s">
        <v>7</v>
      </c>
      <c r="C20" s="632" t="s">
        <v>8</v>
      </c>
      <c r="D20" s="632" t="s">
        <v>9</v>
      </c>
      <c r="E20" s="633" t="s">
        <v>272</v>
      </c>
      <c r="F20" s="634" t="s">
        <v>471</v>
      </c>
      <c r="G20" s="658"/>
    </row>
    <row r="21" spans="1:7" s="12" customFormat="1" ht="17.25" customHeight="1">
      <c r="A21" s="112" t="s">
        <v>10</v>
      </c>
      <c r="B21" s="659" t="s">
        <v>571</v>
      </c>
      <c r="C21" s="642">
        <v>102646</v>
      </c>
      <c r="D21" s="642">
        <f>C21*1.1</f>
        <v>112910.6</v>
      </c>
      <c r="E21" s="642">
        <f>D21*1.1</f>
        <v>124201.66000000002</v>
      </c>
      <c r="F21" s="642">
        <f>E21*1.1</f>
        <v>136621.82600000003</v>
      </c>
      <c r="G21" s="658"/>
    </row>
    <row r="22" spans="1:6" ht="17.25" customHeight="1">
      <c r="A22" s="112" t="s">
        <v>13</v>
      </c>
      <c r="B22" s="660" t="s">
        <v>572</v>
      </c>
      <c r="C22" s="645">
        <f>+C23+C24+C25</f>
        <v>0</v>
      </c>
      <c r="D22" s="645">
        <f>+D23+D24+D25</f>
        <v>0</v>
      </c>
      <c r="E22" s="645"/>
      <c r="F22" s="646">
        <f>+F23+F24+F25</f>
        <v>0</v>
      </c>
    </row>
    <row r="23" spans="1:6" ht="17.25" customHeight="1">
      <c r="A23" s="66" t="s">
        <v>573</v>
      </c>
      <c r="B23" s="641" t="s">
        <v>232</v>
      </c>
      <c r="C23" s="642"/>
      <c r="D23" s="642"/>
      <c r="E23" s="642"/>
      <c r="F23" s="643"/>
    </row>
    <row r="24" spans="1:6" ht="17.25" customHeight="1">
      <c r="A24" s="66" t="s">
        <v>574</v>
      </c>
      <c r="B24" s="641" t="s">
        <v>234</v>
      </c>
      <c r="C24" s="642"/>
      <c r="D24" s="642"/>
      <c r="E24" s="642"/>
      <c r="F24" s="643"/>
    </row>
    <row r="25" spans="1:6" ht="17.25" customHeight="1">
      <c r="A25" s="66" t="s">
        <v>575</v>
      </c>
      <c r="B25" s="644" t="s">
        <v>236</v>
      </c>
      <c r="C25" s="642"/>
      <c r="D25" s="642"/>
      <c r="E25" s="642"/>
      <c r="F25" s="643"/>
    </row>
    <row r="26" spans="1:6" ht="17.25" customHeight="1">
      <c r="A26" s="112" t="s">
        <v>16</v>
      </c>
      <c r="B26" s="661" t="s">
        <v>576</v>
      </c>
      <c r="C26" s="662">
        <f>+C21+C22</f>
        <v>102646</v>
      </c>
      <c r="D26" s="662">
        <f>+D21+D22</f>
        <v>112910.6</v>
      </c>
      <c r="E26" s="662">
        <f>+E21+E22</f>
        <v>124201.66000000002</v>
      </c>
      <c r="F26" s="663">
        <f>+F21+F22</f>
        <v>136621.82600000003</v>
      </c>
    </row>
    <row r="27" spans="1:7" ht="17.25" customHeight="1">
      <c r="A27" s="664" t="s">
        <v>19</v>
      </c>
      <c r="B27" s="665" t="s">
        <v>577</v>
      </c>
      <c r="C27" s="666"/>
      <c r="D27" s="666"/>
      <c r="E27" s="666"/>
      <c r="F27" s="667"/>
      <c r="G27" s="116"/>
    </row>
    <row r="28" spans="1:6" s="12" customFormat="1" ht="17.25" customHeight="1">
      <c r="A28" s="668" t="s">
        <v>22</v>
      </c>
      <c r="B28" s="118" t="s">
        <v>578</v>
      </c>
      <c r="C28" s="669">
        <f>+C26+C27</f>
        <v>102646</v>
      </c>
      <c r="D28" s="669">
        <f>+D26+D27</f>
        <v>112910.6</v>
      </c>
      <c r="E28" s="669">
        <f>+E26+E27</f>
        <v>124201.66000000002</v>
      </c>
      <c r="F28" s="670">
        <f>+F26+F27</f>
        <v>136621.82600000003</v>
      </c>
    </row>
    <row r="29" ht="15.75">
      <c r="C29" s="119"/>
    </row>
    <row r="30" ht="15.75">
      <c r="C30" s="119"/>
    </row>
    <row r="31" ht="15.75">
      <c r="C31" s="119"/>
    </row>
    <row r="32" ht="16.5" customHeight="1">
      <c r="C32" s="119"/>
    </row>
    <row r="33" ht="15.75">
      <c r="C33" s="119"/>
    </row>
    <row r="34" ht="15.75">
      <c r="C34" s="119"/>
    </row>
    <row r="35" spans="7:8" s="119" customFormat="1" ht="15.75">
      <c r="G35" s="1"/>
      <c r="H35" s="1"/>
    </row>
    <row r="36" spans="7:8" s="119" customFormat="1" ht="15.75">
      <c r="G36" s="1"/>
      <c r="H36" s="1"/>
    </row>
    <row r="37" spans="7:8" s="119" customFormat="1" ht="15.75">
      <c r="G37" s="1"/>
      <c r="H37" s="1"/>
    </row>
    <row r="38" spans="7:8" s="119" customFormat="1" ht="15.75">
      <c r="G38" s="1"/>
      <c r="H38" s="1"/>
    </row>
    <row r="39" spans="7:8" s="119" customFormat="1" ht="15.75">
      <c r="G39" s="1"/>
      <c r="H39" s="1"/>
    </row>
    <row r="40" spans="7:8" s="119" customFormat="1" ht="15.75">
      <c r="G40" s="1"/>
      <c r="H40" s="1"/>
    </row>
    <row r="41" spans="7:8" s="119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.../2017. (...)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J23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1.375" style="544" customWidth="1"/>
    <col min="2" max="2" width="19.625" style="544" customWidth="1"/>
    <col min="3" max="3" width="16.625" style="544" customWidth="1"/>
    <col min="4" max="9" width="16.00390625" style="544" customWidth="1"/>
    <col min="10" max="10" width="17.875" style="544" customWidth="1"/>
    <col min="11" max="16384" width="9.375" style="544" customWidth="1"/>
  </cols>
  <sheetData>
    <row r="1" spans="1:9" ht="56.25" customHeight="1">
      <c r="A1" s="1074" t="s">
        <v>671</v>
      </c>
      <c r="B1" s="1074"/>
      <c r="C1" s="1074"/>
      <c r="D1" s="1074"/>
      <c r="E1" s="1074"/>
      <c r="F1" s="1074"/>
      <c r="G1" s="1074"/>
      <c r="H1" s="1074"/>
      <c r="I1" s="1074"/>
    </row>
    <row r="2" spans="1:9" ht="18.75" customHeight="1">
      <c r="A2" s="1082" t="s">
        <v>626</v>
      </c>
      <c r="B2" s="1082"/>
      <c r="C2" s="1082"/>
      <c r="D2" s="1082"/>
      <c r="E2" s="1082"/>
      <c r="F2" s="1082"/>
      <c r="G2" s="1082"/>
      <c r="H2" s="1082"/>
      <c r="I2" s="1082"/>
    </row>
    <row r="3" spans="1:9" ht="15">
      <c r="A3" s="545"/>
      <c r="B3" s="545"/>
      <c r="C3" s="545"/>
      <c r="D3" s="545"/>
      <c r="E3" s="545"/>
      <c r="F3" s="545"/>
      <c r="G3" s="545"/>
      <c r="H3" s="1075" t="s">
        <v>1</v>
      </c>
      <c r="I3" s="1075"/>
    </row>
    <row r="4" spans="1:9" s="546" customFormat="1" ht="71.25" customHeight="1">
      <c r="A4" s="1076" t="s">
        <v>538</v>
      </c>
      <c r="B4" s="1078" t="s">
        <v>539</v>
      </c>
      <c r="C4" s="1076" t="s">
        <v>540</v>
      </c>
      <c r="D4" s="1080" t="s">
        <v>541</v>
      </c>
      <c r="E4" s="1080"/>
      <c r="F4" s="1080" t="s">
        <v>542</v>
      </c>
      <c r="G4" s="1080"/>
      <c r="H4" s="1080" t="s">
        <v>543</v>
      </c>
      <c r="I4" s="1081"/>
    </row>
    <row r="5" spans="1:9" s="549" customFormat="1" ht="15">
      <c r="A5" s="1077"/>
      <c r="B5" s="1079"/>
      <c r="C5" s="1077"/>
      <c r="D5" s="547" t="s">
        <v>544</v>
      </c>
      <c r="E5" s="547" t="s">
        <v>545</v>
      </c>
      <c r="F5" s="547" t="s">
        <v>544</v>
      </c>
      <c r="G5" s="547" t="s">
        <v>545</v>
      </c>
      <c r="H5" s="547" t="s">
        <v>544</v>
      </c>
      <c r="I5" s="548" t="s">
        <v>545</v>
      </c>
    </row>
    <row r="6" spans="1:9" ht="15">
      <c r="A6" s="801"/>
      <c r="B6" s="551"/>
      <c r="C6" s="550"/>
      <c r="D6" s="552"/>
      <c r="E6" s="552"/>
      <c r="F6" s="552"/>
      <c r="G6" s="552"/>
      <c r="H6" s="552"/>
      <c r="I6" s="553"/>
    </row>
    <row r="7" spans="1:10" s="559" customFormat="1" ht="15">
      <c r="A7" s="801"/>
      <c r="B7" s="555"/>
      <c r="C7" s="554"/>
      <c r="D7" s="556"/>
      <c r="E7" s="556"/>
      <c r="F7" s="556"/>
      <c r="G7" s="556"/>
      <c r="H7" s="556"/>
      <c r="I7" s="557"/>
      <c r="J7" s="558"/>
    </row>
    <row r="8" spans="1:9" s="564" customFormat="1" ht="26.25" customHeight="1">
      <c r="A8" s="802" t="s">
        <v>413</v>
      </c>
      <c r="B8" s="560">
        <f>SUM(B6:B7)</f>
        <v>0</v>
      </c>
      <c r="C8" s="561"/>
      <c r="D8" s="562">
        <f aca="true" t="shared" si="0" ref="D8:I8">SUM(D6:D7)</f>
        <v>0</v>
      </c>
      <c r="E8" s="562">
        <f t="shared" si="0"/>
        <v>0</v>
      </c>
      <c r="F8" s="562">
        <f t="shared" si="0"/>
        <v>0</v>
      </c>
      <c r="G8" s="562">
        <f t="shared" si="0"/>
        <v>0</v>
      </c>
      <c r="H8" s="562">
        <f t="shared" si="0"/>
        <v>0</v>
      </c>
      <c r="I8" s="563">
        <f t="shared" si="0"/>
        <v>0</v>
      </c>
    </row>
    <row r="9" spans="1:9" ht="15">
      <c r="A9" s="545"/>
      <c r="B9" s="545"/>
      <c r="C9" s="545"/>
      <c r="D9" s="545"/>
      <c r="E9" s="545"/>
      <c r="F9" s="545"/>
      <c r="G9" s="545"/>
      <c r="H9" s="545"/>
      <c r="I9" s="545"/>
    </row>
    <row r="10" spans="1:9" ht="15">
      <c r="A10" s="545"/>
      <c r="B10" s="545"/>
      <c r="C10" s="545"/>
      <c r="D10" s="545"/>
      <c r="E10" s="545"/>
      <c r="F10" s="545"/>
      <c r="G10" s="545"/>
      <c r="H10" s="545"/>
      <c r="I10" s="545"/>
    </row>
    <row r="11" spans="1:9" ht="15">
      <c r="A11" s="545"/>
      <c r="B11" s="545"/>
      <c r="C11" s="545"/>
      <c r="D11" s="545"/>
      <c r="E11" s="545"/>
      <c r="F11" s="545"/>
      <c r="G11" s="545"/>
      <c r="H11" s="545"/>
      <c r="I11" s="545"/>
    </row>
    <row r="12" spans="1:9" ht="15">
      <c r="A12" s="545"/>
      <c r="B12" s="545"/>
      <c r="C12" s="545"/>
      <c r="D12" s="545"/>
      <c r="E12" s="545"/>
      <c r="F12" s="545"/>
      <c r="G12" s="545"/>
      <c r="H12" s="545"/>
      <c r="I12" s="545"/>
    </row>
    <row r="13" spans="1:9" ht="15">
      <c r="A13" s="545"/>
      <c r="B13" s="545"/>
      <c r="C13" s="545"/>
      <c r="D13" s="545"/>
      <c r="E13" s="545"/>
      <c r="F13" s="545"/>
      <c r="G13" s="545"/>
      <c r="H13" s="545"/>
      <c r="I13" s="545"/>
    </row>
    <row r="14" spans="1:9" ht="15">
      <c r="A14" s="545"/>
      <c r="B14" s="545"/>
      <c r="C14" s="545"/>
      <c r="D14" s="545"/>
      <c r="E14" s="545"/>
      <c r="F14" s="545"/>
      <c r="G14" s="545"/>
      <c r="H14" s="545"/>
      <c r="I14" s="545"/>
    </row>
    <row r="15" spans="1:9" ht="15">
      <c r="A15" s="545"/>
      <c r="B15" s="545"/>
      <c r="C15" s="545"/>
      <c r="D15" s="545"/>
      <c r="E15" s="545"/>
      <c r="F15" s="545"/>
      <c r="G15" s="545"/>
      <c r="H15" s="545"/>
      <c r="I15" s="545"/>
    </row>
    <row r="16" spans="1:9" ht="15">
      <c r="A16" s="545"/>
      <c r="B16" s="545"/>
      <c r="C16" s="545"/>
      <c r="D16" s="545"/>
      <c r="E16" s="545"/>
      <c r="F16" s="545"/>
      <c r="G16" s="545"/>
      <c r="H16" s="545"/>
      <c r="I16" s="545"/>
    </row>
    <row r="17" spans="1:9" ht="15">
      <c r="A17" s="545"/>
      <c r="B17" s="545"/>
      <c r="C17" s="545"/>
      <c r="D17" s="545"/>
      <c r="E17" s="545"/>
      <c r="F17" s="545"/>
      <c r="G17" s="545"/>
      <c r="H17" s="545"/>
      <c r="I17" s="545"/>
    </row>
    <row r="18" spans="1:9" ht="15">
      <c r="A18" s="545"/>
      <c r="B18" s="545"/>
      <c r="C18" s="545"/>
      <c r="D18" s="545"/>
      <c r="E18" s="545"/>
      <c r="F18" s="545"/>
      <c r="G18" s="545"/>
      <c r="H18" s="545"/>
      <c r="I18" s="545"/>
    </row>
    <row r="19" spans="1:9" ht="15">
      <c r="A19" s="545"/>
      <c r="B19" s="545"/>
      <c r="C19" s="545"/>
      <c r="D19" s="545"/>
      <c r="E19" s="545"/>
      <c r="F19" s="545"/>
      <c r="G19" s="545"/>
      <c r="H19" s="545"/>
      <c r="I19" s="545"/>
    </row>
    <row r="20" spans="1:9" ht="15">
      <c r="A20" s="545"/>
      <c r="B20" s="545"/>
      <c r="C20" s="545"/>
      <c r="D20" s="545"/>
      <c r="E20" s="545"/>
      <c r="F20" s="545"/>
      <c r="G20" s="545"/>
      <c r="H20" s="545"/>
      <c r="I20" s="545"/>
    </row>
    <row r="21" spans="1:9" ht="15">
      <c r="A21" s="545"/>
      <c r="B21" s="545"/>
      <c r="C21" s="545"/>
      <c r="D21" s="545"/>
      <c r="E21" s="545"/>
      <c r="F21" s="545"/>
      <c r="G21" s="545"/>
      <c r="H21" s="545"/>
      <c r="I21" s="545"/>
    </row>
    <row r="22" spans="1:9" ht="15">
      <c r="A22" s="545"/>
      <c r="B22" s="545"/>
      <c r="C22" s="545"/>
      <c r="D22" s="545"/>
      <c r="E22" s="545"/>
      <c r="F22" s="545"/>
      <c r="G22" s="545"/>
      <c r="H22" s="545"/>
      <c r="I22" s="545"/>
    </row>
    <row r="23" spans="1:9" ht="15">
      <c r="A23" s="545"/>
      <c r="B23" s="545"/>
      <c r="C23" s="545"/>
      <c r="D23" s="545"/>
      <c r="E23" s="545"/>
      <c r="F23" s="545"/>
      <c r="G23" s="545"/>
      <c r="H23" s="545"/>
      <c r="I23" s="545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...../2017. (...)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1:C3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00390625" style="711" customWidth="1"/>
    <col min="2" max="2" width="64.875" style="711" customWidth="1"/>
    <col min="3" max="3" width="24.00390625" style="711" customWidth="1"/>
    <col min="4" max="16384" width="9.375" style="711" customWidth="1"/>
  </cols>
  <sheetData>
    <row r="1" spans="1:3" s="710" customFormat="1" ht="60" customHeight="1">
      <c r="A1" s="1087" t="s">
        <v>672</v>
      </c>
      <c r="B1" s="1087"/>
      <c r="C1" s="1087"/>
    </row>
    <row r="2" ht="15">
      <c r="C2" s="803" t="s">
        <v>1</v>
      </c>
    </row>
    <row r="3" spans="1:3" ht="16.5" customHeight="1">
      <c r="A3" s="1083" t="s">
        <v>594</v>
      </c>
      <c r="B3" s="1085" t="s">
        <v>270</v>
      </c>
      <c r="C3" s="1088">
        <v>2017</v>
      </c>
    </row>
    <row r="4" spans="1:3" s="712" customFormat="1" ht="16.5" customHeight="1">
      <c r="A4" s="1084"/>
      <c r="B4" s="1086"/>
      <c r="C4" s="1089"/>
    </row>
    <row r="5" spans="1:3" ht="22.5" customHeight="1">
      <c r="A5" s="713" t="s">
        <v>10</v>
      </c>
      <c r="B5" s="714" t="s">
        <v>595</v>
      </c>
      <c r="C5" s="715">
        <v>60730000</v>
      </c>
    </row>
    <row r="6" spans="1:3" ht="22.5" customHeight="1">
      <c r="A6" s="716" t="s">
        <v>13</v>
      </c>
      <c r="B6" s="717" t="s">
        <v>596</v>
      </c>
      <c r="C6" s="718">
        <v>0</v>
      </c>
    </row>
    <row r="7" spans="1:3" ht="22.5" customHeight="1">
      <c r="A7" s="716" t="s">
        <v>16</v>
      </c>
      <c r="B7" s="719" t="s">
        <v>597</v>
      </c>
      <c r="C7" s="718">
        <v>80000</v>
      </c>
    </row>
    <row r="8" spans="1:3" ht="31.5" customHeight="1">
      <c r="A8" s="716" t="s">
        <v>19</v>
      </c>
      <c r="B8" s="717" t="s">
        <v>598</v>
      </c>
      <c r="C8" s="718">
        <v>0</v>
      </c>
    </row>
    <row r="9" spans="1:3" ht="22.5" customHeight="1">
      <c r="A9" s="716" t="s">
        <v>22</v>
      </c>
      <c r="B9" s="719" t="s">
        <v>599</v>
      </c>
      <c r="C9" s="721"/>
    </row>
    <row r="10" spans="1:3" ht="28.5" customHeight="1">
      <c r="A10" s="716" t="s">
        <v>25</v>
      </c>
      <c r="B10" s="717" t="s">
        <v>600</v>
      </c>
      <c r="C10" s="721"/>
    </row>
    <row r="11" spans="1:3" ht="22.5" customHeight="1">
      <c r="A11" s="836" t="s">
        <v>28</v>
      </c>
      <c r="B11" s="837" t="s">
        <v>601</v>
      </c>
      <c r="C11" s="838"/>
    </row>
    <row r="12" spans="1:3" s="710" customFormat="1" ht="22.5" customHeight="1">
      <c r="A12" s="839" t="s">
        <v>31</v>
      </c>
      <c r="B12" s="840" t="s">
        <v>602</v>
      </c>
      <c r="C12" s="841">
        <f>SUM(C5:C11)</f>
        <v>60810000</v>
      </c>
    </row>
    <row r="13" spans="1:3" s="710" customFormat="1" ht="22.5" customHeight="1">
      <c r="A13" s="842" t="s">
        <v>34</v>
      </c>
      <c r="B13" s="843" t="s">
        <v>603</v>
      </c>
      <c r="C13" s="844">
        <f>C12/2</f>
        <v>30405000</v>
      </c>
    </row>
    <row r="14" spans="1:3" s="710" customFormat="1" ht="27" customHeight="1">
      <c r="A14" s="839" t="s">
        <v>37</v>
      </c>
      <c r="B14" s="847" t="s">
        <v>604</v>
      </c>
      <c r="C14" s="841">
        <f>SUM(C15:C21)</f>
        <v>0</v>
      </c>
    </row>
    <row r="15" spans="1:3" ht="22.5" customHeight="1">
      <c r="A15" s="713" t="s">
        <v>39</v>
      </c>
      <c r="B15" s="845" t="s">
        <v>605</v>
      </c>
      <c r="C15" s="846"/>
    </row>
    <row r="16" spans="1:3" ht="22.5" customHeight="1">
      <c r="A16" s="716" t="s">
        <v>41</v>
      </c>
      <c r="B16" s="720" t="s">
        <v>606</v>
      </c>
      <c r="C16" s="721"/>
    </row>
    <row r="17" spans="1:3" ht="22.5" customHeight="1">
      <c r="A17" s="716" t="s">
        <v>43</v>
      </c>
      <c r="B17" s="720" t="s">
        <v>607</v>
      </c>
      <c r="C17" s="721"/>
    </row>
    <row r="18" spans="1:3" ht="22.5" customHeight="1">
      <c r="A18" s="716" t="s">
        <v>45</v>
      </c>
      <c r="B18" s="720" t="s">
        <v>608</v>
      </c>
      <c r="C18" s="721"/>
    </row>
    <row r="19" spans="1:3" ht="22.5" customHeight="1">
      <c r="A19" s="716" t="s">
        <v>47</v>
      </c>
      <c r="B19" s="720" t="s">
        <v>609</v>
      </c>
      <c r="C19" s="721"/>
    </row>
    <row r="20" spans="1:3" ht="22.5" customHeight="1">
      <c r="A20" s="716" t="s">
        <v>49</v>
      </c>
      <c r="B20" s="720" t="s">
        <v>610</v>
      </c>
      <c r="C20" s="721"/>
    </row>
    <row r="21" spans="1:3" ht="22.5" customHeight="1">
      <c r="A21" s="836" t="s">
        <v>51</v>
      </c>
      <c r="B21" s="848" t="s">
        <v>611</v>
      </c>
      <c r="C21" s="838"/>
    </row>
    <row r="22" spans="1:3" s="710" customFormat="1" ht="30" customHeight="1">
      <c r="A22" s="839" t="s">
        <v>54</v>
      </c>
      <c r="B22" s="847" t="s">
        <v>612</v>
      </c>
      <c r="C22" s="849">
        <f>SUM(C23:C29)</f>
        <v>0</v>
      </c>
    </row>
    <row r="23" spans="1:3" ht="22.5" customHeight="1">
      <c r="A23" s="713" t="s">
        <v>57</v>
      </c>
      <c r="B23" s="845" t="s">
        <v>613</v>
      </c>
      <c r="C23" s="846"/>
    </row>
    <row r="24" spans="1:3" ht="22.5" customHeight="1">
      <c r="A24" s="716" t="s">
        <v>60</v>
      </c>
      <c r="B24" s="717" t="s">
        <v>614</v>
      </c>
      <c r="C24" s="721"/>
    </row>
    <row r="25" spans="1:3" ht="22.5" customHeight="1">
      <c r="A25" s="716" t="s">
        <v>62</v>
      </c>
      <c r="B25" s="719" t="s">
        <v>607</v>
      </c>
      <c r="C25" s="721"/>
    </row>
    <row r="26" spans="1:3" ht="22.5" customHeight="1">
      <c r="A26" s="716" t="s">
        <v>64</v>
      </c>
      <c r="B26" s="719" t="s">
        <v>608</v>
      </c>
      <c r="C26" s="721"/>
    </row>
    <row r="27" spans="1:3" ht="22.5" customHeight="1">
      <c r="A27" s="716" t="s">
        <v>66</v>
      </c>
      <c r="B27" s="719" t="s">
        <v>609</v>
      </c>
      <c r="C27" s="721"/>
    </row>
    <row r="28" spans="1:3" ht="22.5" customHeight="1">
      <c r="A28" s="716" t="s">
        <v>68</v>
      </c>
      <c r="B28" s="719" t="s">
        <v>610</v>
      </c>
      <c r="C28" s="721"/>
    </row>
    <row r="29" spans="1:3" ht="22.5" customHeight="1">
      <c r="A29" s="716" t="s">
        <v>70</v>
      </c>
      <c r="B29" s="717" t="s">
        <v>615</v>
      </c>
      <c r="C29" s="721"/>
    </row>
    <row r="30" spans="1:3" ht="22.5" customHeight="1">
      <c r="A30" s="836" t="s">
        <v>72</v>
      </c>
      <c r="B30" s="848" t="s">
        <v>616</v>
      </c>
      <c r="C30" s="838">
        <f>C22+C14</f>
        <v>0</v>
      </c>
    </row>
    <row r="31" spans="1:3" ht="27.75" customHeight="1">
      <c r="A31" s="850" t="s">
        <v>75</v>
      </c>
      <c r="B31" s="851" t="s">
        <v>617</v>
      </c>
      <c r="C31" s="852">
        <f>C13-C30</f>
        <v>30405000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 scale="64" r:id="rId1"/>
  <headerFooter>
    <oddHeader>&amp;R&amp;"Times New Roman,Félkövér dőlt"&amp;11 17. melléklet a ...../2017.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44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.375" style="722" customWidth="1"/>
    <col min="2" max="2" width="56.125" style="722" customWidth="1"/>
    <col min="3" max="5" width="20.625" style="729" customWidth="1"/>
    <col min="6" max="6" width="9.375" style="722" customWidth="1"/>
    <col min="7" max="7" width="12.875" style="722" bestFit="1" customWidth="1"/>
    <col min="8" max="16384" width="9.375" style="722" customWidth="1"/>
  </cols>
  <sheetData>
    <row r="1" spans="1:5" ht="36.75" customHeight="1">
      <c r="A1" s="1090" t="s">
        <v>691</v>
      </c>
      <c r="B1" s="1090"/>
      <c r="C1" s="1090"/>
      <c r="D1" s="1090"/>
      <c r="E1" s="1090"/>
    </row>
    <row r="2" spans="1:5" ht="15" customHeight="1">
      <c r="A2" s="709"/>
      <c r="B2" s="709"/>
      <c r="C2" s="709" t="s">
        <v>626</v>
      </c>
      <c r="D2" s="709"/>
      <c r="E2" s="709"/>
    </row>
    <row r="3" spans="1:5" ht="15">
      <c r="A3" s="267"/>
      <c r="B3" s="267"/>
      <c r="C3" s="723"/>
      <c r="D3" s="723"/>
      <c r="E3" s="775" t="s">
        <v>547</v>
      </c>
    </row>
    <row r="4" spans="1:7" s="724" customFormat="1" ht="63.75">
      <c r="A4" s="268" t="s">
        <v>412</v>
      </c>
      <c r="B4" s="40" t="s">
        <v>618</v>
      </c>
      <c r="C4" s="748" t="s">
        <v>624</v>
      </c>
      <c r="D4" s="748" t="s">
        <v>625</v>
      </c>
      <c r="E4" s="749" t="s">
        <v>619</v>
      </c>
      <c r="G4" s="725"/>
    </row>
    <row r="5" spans="1:5" s="724" customFormat="1" ht="12" customHeight="1">
      <c r="A5" s="744">
        <v>1</v>
      </c>
      <c r="B5" s="745">
        <v>2</v>
      </c>
      <c r="C5" s="746">
        <v>3</v>
      </c>
      <c r="D5" s="746">
        <v>4</v>
      </c>
      <c r="E5" s="747">
        <v>5</v>
      </c>
    </row>
    <row r="6" spans="1:5" s="724" customFormat="1" ht="18" customHeight="1">
      <c r="A6" s="761" t="s">
        <v>10</v>
      </c>
      <c r="B6" s="742"/>
      <c r="C6" s="743">
        <v>0</v>
      </c>
      <c r="D6" s="743">
        <v>0</v>
      </c>
      <c r="E6" s="762"/>
    </row>
    <row r="7" spans="1:5" s="724" customFormat="1" ht="18" customHeight="1">
      <c r="A7" s="763" t="s">
        <v>13</v>
      </c>
      <c r="B7" s="730"/>
      <c r="C7" s="731">
        <v>0</v>
      </c>
      <c r="D7" s="731">
        <v>0</v>
      </c>
      <c r="E7" s="764"/>
    </row>
    <row r="8" spans="1:5" s="724" customFormat="1" ht="18" customHeight="1">
      <c r="A8" s="763" t="s">
        <v>16</v>
      </c>
      <c r="B8" s="732"/>
      <c r="C8" s="731"/>
      <c r="D8" s="731"/>
      <c r="E8" s="764"/>
    </row>
    <row r="9" spans="1:5" s="724" customFormat="1" ht="18" customHeight="1">
      <c r="A9" s="761" t="s">
        <v>19</v>
      </c>
      <c r="B9" s="730"/>
      <c r="C9" s="733"/>
      <c r="D9" s="733"/>
      <c r="E9" s="764"/>
    </row>
    <row r="10" spans="1:5" s="724" customFormat="1" ht="18" customHeight="1">
      <c r="A10" s="763" t="s">
        <v>22</v>
      </c>
      <c r="B10" s="734"/>
      <c r="C10" s="735"/>
      <c r="D10" s="735"/>
      <c r="E10" s="765"/>
    </row>
    <row r="11" spans="1:5" s="724" customFormat="1" ht="18" customHeight="1">
      <c r="A11" s="763" t="s">
        <v>25</v>
      </c>
      <c r="B11" s="736"/>
      <c r="C11" s="737"/>
      <c r="D11" s="737"/>
      <c r="E11" s="765"/>
    </row>
    <row r="12" spans="1:5" s="724" customFormat="1" ht="18" customHeight="1">
      <c r="A12" s="761" t="s">
        <v>28</v>
      </c>
      <c r="B12" s="736"/>
      <c r="C12" s="737"/>
      <c r="D12" s="737"/>
      <c r="E12" s="765"/>
    </row>
    <row r="13" spans="1:5" s="724" customFormat="1" ht="18" customHeight="1">
      <c r="A13" s="763" t="s">
        <v>31</v>
      </c>
      <c r="B13" s="736"/>
      <c r="C13" s="737"/>
      <c r="D13" s="737"/>
      <c r="E13" s="765"/>
    </row>
    <row r="14" spans="1:5" s="724" customFormat="1" ht="18" customHeight="1">
      <c r="A14" s="763" t="s">
        <v>34</v>
      </c>
      <c r="B14" s="736"/>
      <c r="C14" s="737"/>
      <c r="D14" s="737"/>
      <c r="E14" s="765"/>
    </row>
    <row r="15" spans="1:5" s="724" customFormat="1" ht="18" customHeight="1">
      <c r="A15" s="766" t="s">
        <v>37</v>
      </c>
      <c r="B15" s="750"/>
      <c r="C15" s="751"/>
      <c r="D15" s="751"/>
      <c r="E15" s="767"/>
    </row>
    <row r="16" spans="1:5" s="724" customFormat="1" ht="15">
      <c r="A16" s="270" t="s">
        <v>39</v>
      </c>
      <c r="B16" s="753" t="s">
        <v>620</v>
      </c>
      <c r="C16" s="754">
        <f>SUM(C6:C15)</f>
        <v>0</v>
      </c>
      <c r="D16" s="754">
        <f>SUM(D6:D15)</f>
        <v>0</v>
      </c>
      <c r="E16" s="755">
        <f>SUM(E6:E15)</f>
        <v>0</v>
      </c>
    </row>
    <row r="17" spans="1:5" s="724" customFormat="1" ht="15">
      <c r="A17" s="766" t="s">
        <v>41</v>
      </c>
      <c r="B17" s="756"/>
      <c r="C17" s="757"/>
      <c r="D17" s="757"/>
      <c r="E17" s="768"/>
    </row>
    <row r="18" spans="1:5" s="724" customFormat="1" ht="15">
      <c r="A18" s="270" t="s">
        <v>43</v>
      </c>
      <c r="B18" s="753" t="s">
        <v>621</v>
      </c>
      <c r="C18" s="754">
        <f>SUM(C17:C17)</f>
        <v>0</v>
      </c>
      <c r="D18" s="754">
        <f>SUM(D17:D17)</f>
        <v>0</v>
      </c>
      <c r="E18" s="755">
        <f>SUM(E17:E17)</f>
        <v>0</v>
      </c>
    </row>
    <row r="19" spans="1:5" s="724" customFormat="1" ht="15">
      <c r="A19" s="761" t="s">
        <v>45</v>
      </c>
      <c r="B19" s="758"/>
      <c r="C19" s="752"/>
      <c r="D19" s="752"/>
      <c r="E19" s="769"/>
    </row>
    <row r="20" spans="1:5" s="724" customFormat="1" ht="15">
      <c r="A20" s="763" t="s">
        <v>47</v>
      </c>
      <c r="B20" s="740"/>
      <c r="C20" s="741"/>
      <c r="D20" s="741"/>
      <c r="E20" s="765"/>
    </row>
    <row r="21" spans="1:5" s="724" customFormat="1" ht="15">
      <c r="A21" s="761" t="s">
        <v>49</v>
      </c>
      <c r="B21" s="738"/>
      <c r="C21" s="739"/>
      <c r="D21" s="739"/>
      <c r="E21" s="765"/>
    </row>
    <row r="22" spans="1:5" s="724" customFormat="1" ht="15">
      <c r="A22" s="763" t="s">
        <v>51</v>
      </c>
      <c r="B22" s="738"/>
      <c r="C22" s="739"/>
      <c r="D22" s="739"/>
      <c r="E22" s="765"/>
    </row>
    <row r="23" spans="1:5" s="724" customFormat="1" ht="15">
      <c r="A23" s="770" t="s">
        <v>54</v>
      </c>
      <c r="B23" s="759"/>
      <c r="C23" s="760"/>
      <c r="D23" s="760"/>
      <c r="E23" s="767"/>
    </row>
    <row r="24" spans="1:5" s="724" customFormat="1" ht="15">
      <c r="A24" s="270" t="s">
        <v>57</v>
      </c>
      <c r="B24" s="753" t="s">
        <v>622</v>
      </c>
      <c r="C24" s="754">
        <f>SUM(C19:C23)</f>
        <v>0</v>
      </c>
      <c r="D24" s="754">
        <f>SUM(D19:D23)</f>
        <v>0</v>
      </c>
      <c r="E24" s="755">
        <f>SUM(E19:E23)</f>
        <v>0</v>
      </c>
    </row>
    <row r="25" spans="1:5" s="724" customFormat="1" ht="27" customHeight="1">
      <c r="A25" s="771" t="s">
        <v>60</v>
      </c>
      <c r="B25" s="772" t="s">
        <v>623</v>
      </c>
      <c r="C25" s="773">
        <f>SUM(C24,C18,C16)</f>
        <v>0</v>
      </c>
      <c r="D25" s="773">
        <f>SUM(D24,D18,D16)</f>
        <v>0</v>
      </c>
      <c r="E25" s="774">
        <f>SUM(E24,E18,E16)</f>
        <v>0</v>
      </c>
    </row>
    <row r="28" spans="1:5" ht="15">
      <c r="A28" s="726"/>
      <c r="B28" s="727"/>
      <c r="C28" s="726"/>
      <c r="D28" s="726"/>
      <c r="E28" s="726"/>
    </row>
    <row r="29" spans="1:5" ht="15">
      <c r="A29" s="726"/>
      <c r="B29" s="727"/>
      <c r="C29" s="726"/>
      <c r="D29" s="726"/>
      <c r="E29" s="726"/>
    </row>
    <row r="30" spans="1:6" ht="15">
      <c r="A30" s="726"/>
      <c r="B30" s="727"/>
      <c r="C30" s="726"/>
      <c r="D30" s="726"/>
      <c r="E30" s="726"/>
      <c r="F30" s="728"/>
    </row>
    <row r="31" spans="1:5" ht="15">
      <c r="A31" s="726"/>
      <c r="B31" s="727"/>
      <c r="C31" s="726"/>
      <c r="D31" s="726"/>
      <c r="E31" s="726"/>
    </row>
    <row r="32" spans="1:5" ht="15">
      <c r="A32" s="726"/>
      <c r="B32" s="727"/>
      <c r="C32" s="726"/>
      <c r="D32" s="726"/>
      <c r="E32" s="726"/>
    </row>
    <row r="33" spans="1:5" ht="15">
      <c r="A33" s="726"/>
      <c r="B33" s="727"/>
      <c r="C33" s="726"/>
      <c r="D33" s="726"/>
      <c r="E33" s="726"/>
    </row>
    <row r="34" spans="1:5" ht="15">
      <c r="A34" s="726"/>
      <c r="B34" s="727"/>
      <c r="C34" s="726"/>
      <c r="D34" s="726"/>
      <c r="E34" s="726"/>
    </row>
    <row r="35" spans="1:5" ht="15">
      <c r="A35" s="726"/>
      <c r="B35" s="727"/>
      <c r="C35" s="726"/>
      <c r="D35" s="726"/>
      <c r="E35" s="726"/>
    </row>
    <row r="36" spans="1:5" ht="15">
      <c r="A36" s="726"/>
      <c r="B36" s="727"/>
      <c r="C36" s="726"/>
      <c r="D36" s="726"/>
      <c r="E36" s="726"/>
    </row>
    <row r="37" spans="1:5" ht="15">
      <c r="A37" s="726"/>
      <c r="B37" s="726"/>
      <c r="C37" s="726"/>
      <c r="D37" s="726"/>
      <c r="E37" s="726"/>
    </row>
    <row r="38" spans="1:5" ht="15">
      <c r="A38" s="726"/>
      <c r="B38" s="726"/>
      <c r="C38" s="726"/>
      <c r="D38" s="726"/>
      <c r="E38" s="726"/>
    </row>
    <row r="39" spans="1:5" ht="15">
      <c r="A39" s="726"/>
      <c r="B39" s="726"/>
      <c r="C39" s="726"/>
      <c r="D39" s="726"/>
      <c r="E39" s="726"/>
    </row>
    <row r="40" spans="1:5" ht="15">
      <c r="A40" s="726"/>
      <c r="B40" s="726"/>
      <c r="C40" s="726"/>
      <c r="D40" s="726"/>
      <c r="E40" s="726"/>
    </row>
    <row r="41" spans="1:5" ht="15">
      <c r="A41" s="726"/>
      <c r="B41" s="726"/>
      <c r="C41" s="726"/>
      <c r="D41" s="726"/>
      <c r="E41" s="726"/>
    </row>
    <row r="42" spans="1:5" ht="15">
      <c r="A42" s="726"/>
      <c r="B42" s="726"/>
      <c r="C42" s="726"/>
      <c r="D42" s="726"/>
      <c r="E42" s="726"/>
    </row>
    <row r="43" spans="1:5" ht="15">
      <c r="A43" s="726"/>
      <c r="B43" s="726"/>
      <c r="C43" s="726"/>
      <c r="D43" s="726"/>
      <c r="E43" s="726"/>
    </row>
    <row r="44" spans="1:5" ht="15">
      <c r="A44" s="726"/>
      <c r="B44" s="726"/>
      <c r="C44" s="726"/>
      <c r="D44" s="726"/>
      <c r="E44" s="726"/>
    </row>
  </sheetData>
  <sheetProtection/>
  <mergeCells count="1">
    <mergeCell ref="A1:E1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80" r:id="rId1"/>
  <headerFooter>
    <oddHeader>&amp;R&amp;"Times New Roman CE,Félkövér dőlt"&amp;11 18. melléklet a .../2017. 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118"/>
  <sheetViews>
    <sheetView zoomScaleSheetLayoutView="100" zoomScalePageLayoutView="0" workbookViewId="0" topLeftCell="A1">
      <selection activeCell="D91" sqref="D91"/>
    </sheetView>
  </sheetViews>
  <sheetFormatPr defaultColWidth="9.00390625" defaultRowHeight="12.75"/>
  <cols>
    <col min="1" max="1" width="6.375" style="119" customWidth="1"/>
    <col min="2" max="2" width="76.375" style="119" customWidth="1"/>
    <col min="3" max="3" width="11.125" style="119" customWidth="1"/>
    <col min="4" max="4" width="20.875" style="120" customWidth="1"/>
    <col min="5" max="16384" width="9.375" style="1" customWidth="1"/>
  </cols>
  <sheetData>
    <row r="1" spans="1:4" ht="60" customHeight="1">
      <c r="A1" s="965" t="s">
        <v>678</v>
      </c>
      <c r="B1" s="966"/>
      <c r="C1" s="966"/>
      <c r="D1" s="966"/>
    </row>
    <row r="2" spans="1:4" ht="15.75" customHeight="1">
      <c r="A2" s="964" t="s">
        <v>0</v>
      </c>
      <c r="B2" s="964"/>
      <c r="C2" s="964"/>
      <c r="D2" s="964"/>
    </row>
    <row r="3" spans="1:4" ht="15.75" customHeight="1">
      <c r="A3" s="963"/>
      <c r="B3" s="963"/>
      <c r="C3" s="2"/>
      <c r="D3" s="3" t="s">
        <v>1</v>
      </c>
    </row>
    <row r="4" spans="1:4" ht="37.5" customHeight="1">
      <c r="A4" s="4" t="s">
        <v>2</v>
      </c>
      <c r="B4" s="5" t="s">
        <v>3</v>
      </c>
      <c r="C4" s="5" t="s">
        <v>4</v>
      </c>
      <c r="D4" s="6" t="s">
        <v>5</v>
      </c>
    </row>
    <row r="5" spans="1:4" s="7" customFormat="1" ht="12" customHeight="1">
      <c r="A5" s="4" t="s">
        <v>6</v>
      </c>
      <c r="B5" s="5" t="s">
        <v>7</v>
      </c>
      <c r="C5" s="5" t="s">
        <v>8</v>
      </c>
      <c r="D5" s="6" t="s">
        <v>9</v>
      </c>
    </row>
    <row r="6" spans="1:4" s="12" customFormat="1" ht="15.75" customHeight="1">
      <c r="A6" s="8" t="s">
        <v>10</v>
      </c>
      <c r="B6" s="9" t="s">
        <v>11</v>
      </c>
      <c r="C6" s="10" t="s">
        <v>12</v>
      </c>
      <c r="D6" s="11"/>
    </row>
    <row r="7" spans="1:4" s="12" customFormat="1" ht="15.75" customHeight="1">
      <c r="A7" s="13" t="s">
        <v>13</v>
      </c>
      <c r="B7" s="14" t="s">
        <v>14</v>
      </c>
      <c r="C7" s="15" t="s">
        <v>15</v>
      </c>
      <c r="D7" s="16">
        <v>14248763</v>
      </c>
    </row>
    <row r="8" spans="1:4" s="12" customFormat="1" ht="24" customHeight="1">
      <c r="A8" s="13" t="s">
        <v>16</v>
      </c>
      <c r="B8" s="14" t="s">
        <v>17</v>
      </c>
      <c r="C8" s="15" t="s">
        <v>18</v>
      </c>
      <c r="D8" s="16">
        <v>5117755</v>
      </c>
    </row>
    <row r="9" spans="1:4" s="12" customFormat="1" ht="15.75" customHeight="1">
      <c r="A9" s="13" t="s">
        <v>19</v>
      </c>
      <c r="B9" s="14" t="s">
        <v>20</v>
      </c>
      <c r="C9" s="15" t="s">
        <v>21</v>
      </c>
      <c r="D9" s="16">
        <v>1200000</v>
      </c>
    </row>
    <row r="10" spans="1:4" s="12" customFormat="1" ht="15.75" customHeight="1">
      <c r="A10" s="8" t="s">
        <v>22</v>
      </c>
      <c r="B10" s="14" t="s">
        <v>23</v>
      </c>
      <c r="C10" s="15" t="s">
        <v>24</v>
      </c>
      <c r="D10" s="16"/>
    </row>
    <row r="11" spans="1:4" s="12" customFormat="1" ht="15.75" customHeight="1">
      <c r="A11" s="13" t="s">
        <v>25</v>
      </c>
      <c r="B11" s="14" t="s">
        <v>26</v>
      </c>
      <c r="C11" s="15" t="s">
        <v>27</v>
      </c>
      <c r="D11" s="16"/>
    </row>
    <row r="12" spans="1:4" s="12" customFormat="1" ht="15.75" customHeight="1">
      <c r="A12" s="17" t="s">
        <v>28</v>
      </c>
      <c r="B12" s="18" t="s">
        <v>29</v>
      </c>
      <c r="C12" s="19" t="s">
        <v>30</v>
      </c>
      <c r="D12" s="20">
        <f>+D6+D7+D8+D9+D10+D11</f>
        <v>20566518</v>
      </c>
    </row>
    <row r="13" spans="1:4" s="12" customFormat="1" ht="15.75" customHeight="1">
      <c r="A13" s="13" t="s">
        <v>31</v>
      </c>
      <c r="B13" s="14" t="s">
        <v>32</v>
      </c>
      <c r="C13" s="15" t="s">
        <v>33</v>
      </c>
      <c r="D13" s="16"/>
    </row>
    <row r="14" spans="1:4" s="12" customFormat="1" ht="15.75" customHeight="1">
      <c r="A14" s="8" t="s">
        <v>34</v>
      </c>
      <c r="B14" s="14" t="s">
        <v>35</v>
      </c>
      <c r="C14" s="15" t="s">
        <v>36</v>
      </c>
      <c r="D14" s="16">
        <f>SUM(D15:D21)</f>
        <v>11300000</v>
      </c>
    </row>
    <row r="15" spans="1:4" s="12" customFormat="1" ht="24" customHeight="1">
      <c r="A15" s="13" t="s">
        <v>37</v>
      </c>
      <c r="B15" s="21" t="s">
        <v>38</v>
      </c>
      <c r="C15" s="15" t="s">
        <v>36</v>
      </c>
      <c r="D15" s="22"/>
    </row>
    <row r="16" spans="1:4" s="12" customFormat="1" ht="18.75" customHeight="1">
      <c r="A16" s="13" t="s">
        <v>39</v>
      </c>
      <c r="B16" s="23" t="s">
        <v>40</v>
      </c>
      <c r="C16" s="15" t="s">
        <v>36</v>
      </c>
      <c r="D16" s="22"/>
    </row>
    <row r="17" spans="1:4" s="12" customFormat="1" ht="15.75" customHeight="1">
      <c r="A17" s="8" t="s">
        <v>41</v>
      </c>
      <c r="B17" s="23" t="s">
        <v>42</v>
      </c>
      <c r="C17" s="15" t="s">
        <v>36</v>
      </c>
      <c r="D17" s="22"/>
    </row>
    <row r="18" spans="1:4" s="12" customFormat="1" ht="19.5" customHeight="1">
      <c r="A18" s="13" t="s">
        <v>43</v>
      </c>
      <c r="B18" s="23" t="s">
        <v>44</v>
      </c>
      <c r="C18" s="15" t="s">
        <v>36</v>
      </c>
      <c r="D18" s="22"/>
    </row>
    <row r="19" spans="1:4" s="12" customFormat="1" ht="19.5" customHeight="1">
      <c r="A19" s="13" t="s">
        <v>45</v>
      </c>
      <c r="B19" s="23" t="s">
        <v>46</v>
      </c>
      <c r="C19" s="15" t="s">
        <v>36</v>
      </c>
      <c r="D19" s="22">
        <v>11300000</v>
      </c>
    </row>
    <row r="20" spans="1:4" s="12" customFormat="1" ht="24" customHeight="1">
      <c r="A20" s="8" t="s">
        <v>47</v>
      </c>
      <c r="B20" s="23" t="s">
        <v>48</v>
      </c>
      <c r="C20" s="15" t="s">
        <v>36</v>
      </c>
      <c r="D20" s="22"/>
    </row>
    <row r="21" spans="1:4" s="12" customFormat="1" ht="24.75" customHeight="1">
      <c r="A21" s="24" t="s">
        <v>49</v>
      </c>
      <c r="B21" s="23" t="s">
        <v>50</v>
      </c>
      <c r="C21" s="25" t="s">
        <v>36</v>
      </c>
      <c r="D21" s="26"/>
    </row>
    <row r="22" spans="1:4" s="12" customFormat="1" ht="18" customHeight="1">
      <c r="A22" s="27" t="s">
        <v>51</v>
      </c>
      <c r="B22" s="28" t="s">
        <v>52</v>
      </c>
      <c r="C22" s="29" t="s">
        <v>53</v>
      </c>
      <c r="D22" s="30">
        <f>SUM(D12+D13+D14)</f>
        <v>31866518</v>
      </c>
    </row>
    <row r="23" spans="1:4" s="12" customFormat="1" ht="15.75" customHeight="1">
      <c r="A23" s="8" t="s">
        <v>54</v>
      </c>
      <c r="B23" s="31" t="s">
        <v>55</v>
      </c>
      <c r="C23" s="10" t="s">
        <v>56</v>
      </c>
      <c r="D23" s="32"/>
    </row>
    <row r="24" spans="1:4" s="12" customFormat="1" ht="15.75" customHeight="1">
      <c r="A24" s="13" t="s">
        <v>57</v>
      </c>
      <c r="B24" s="33" t="s">
        <v>58</v>
      </c>
      <c r="C24" s="15" t="s">
        <v>59</v>
      </c>
      <c r="D24" s="34">
        <f>SUM(D25:D30)</f>
        <v>0</v>
      </c>
    </row>
    <row r="25" spans="1:4" s="12" customFormat="1" ht="15.75" customHeight="1">
      <c r="A25" s="13" t="s">
        <v>60</v>
      </c>
      <c r="B25" s="21" t="s">
        <v>61</v>
      </c>
      <c r="C25" s="15" t="s">
        <v>59</v>
      </c>
      <c r="D25" s="34"/>
    </row>
    <row r="26" spans="1:4" s="12" customFormat="1" ht="18.75" customHeight="1">
      <c r="A26" s="8" t="s">
        <v>62</v>
      </c>
      <c r="B26" s="35" t="s">
        <v>63</v>
      </c>
      <c r="C26" s="15" t="s">
        <v>59</v>
      </c>
      <c r="D26" s="34"/>
    </row>
    <row r="27" spans="1:4" s="12" customFormat="1" ht="15.75" customHeight="1">
      <c r="A27" s="13" t="s">
        <v>64</v>
      </c>
      <c r="B27" s="35" t="s">
        <v>65</v>
      </c>
      <c r="C27" s="15" t="s">
        <v>59</v>
      </c>
      <c r="D27" s="34"/>
    </row>
    <row r="28" spans="1:4" s="12" customFormat="1" ht="15.75" customHeight="1">
      <c r="A28" s="13" t="s">
        <v>66</v>
      </c>
      <c r="B28" s="35" t="s">
        <v>67</v>
      </c>
      <c r="C28" s="15" t="s">
        <v>59</v>
      </c>
      <c r="D28" s="34"/>
    </row>
    <row r="29" spans="1:4" s="12" customFormat="1" ht="24.75" customHeight="1">
      <c r="A29" s="8" t="s">
        <v>68</v>
      </c>
      <c r="B29" s="35" t="s">
        <v>69</v>
      </c>
      <c r="C29" s="15" t="s">
        <v>59</v>
      </c>
      <c r="D29" s="34"/>
    </row>
    <row r="30" spans="1:4" s="12" customFormat="1" ht="24" customHeight="1">
      <c r="A30" s="24" t="s">
        <v>70</v>
      </c>
      <c r="B30" s="36" t="s">
        <v>71</v>
      </c>
      <c r="C30" s="25" t="s">
        <v>59</v>
      </c>
      <c r="D30" s="37"/>
    </row>
    <row r="31" spans="1:4" s="12" customFormat="1" ht="22.5" customHeight="1">
      <c r="A31" s="38" t="s">
        <v>72</v>
      </c>
      <c r="B31" s="39" t="s">
        <v>73</v>
      </c>
      <c r="C31" s="40" t="s">
        <v>74</v>
      </c>
      <c r="D31" s="41">
        <f>SUM(D23+D24)</f>
        <v>0</v>
      </c>
    </row>
    <row r="32" spans="1:4" s="12" customFormat="1" ht="14.25" customHeight="1">
      <c r="A32" s="42" t="s">
        <v>75</v>
      </c>
      <c r="B32" s="43" t="s">
        <v>76</v>
      </c>
      <c r="C32" s="44" t="s">
        <v>77</v>
      </c>
      <c r="D32" s="955">
        <v>30000</v>
      </c>
    </row>
    <row r="33" spans="1:4" s="12" customFormat="1" ht="14.25" customHeight="1">
      <c r="A33" s="13" t="s">
        <v>78</v>
      </c>
      <c r="B33" s="14" t="s">
        <v>79</v>
      </c>
      <c r="C33" s="15" t="s">
        <v>80</v>
      </c>
      <c r="D33" s="34">
        <f>SUM(D34:D36)</f>
        <v>13500000</v>
      </c>
    </row>
    <row r="34" spans="1:4" s="12" customFormat="1" ht="14.25" customHeight="1">
      <c r="A34" s="13" t="s">
        <v>81</v>
      </c>
      <c r="B34" s="45" t="s">
        <v>82</v>
      </c>
      <c r="C34" s="46" t="s">
        <v>80</v>
      </c>
      <c r="D34" s="34">
        <v>2500000</v>
      </c>
    </row>
    <row r="35" spans="1:4" s="12" customFormat="1" ht="14.25" customHeight="1">
      <c r="A35" s="8" t="s">
        <v>83</v>
      </c>
      <c r="B35" s="47" t="s">
        <v>84</v>
      </c>
      <c r="C35" s="46" t="s">
        <v>80</v>
      </c>
      <c r="D35" s="34">
        <v>10000000</v>
      </c>
    </row>
    <row r="36" spans="1:4" s="12" customFormat="1" ht="14.25" customHeight="1">
      <c r="A36" s="8" t="s">
        <v>85</v>
      </c>
      <c r="B36" s="47" t="s">
        <v>86</v>
      </c>
      <c r="C36" s="46" t="s">
        <v>80</v>
      </c>
      <c r="D36" s="34">
        <v>1000000</v>
      </c>
    </row>
    <row r="37" spans="1:4" s="12" customFormat="1" ht="14.25" customHeight="1">
      <c r="A37" s="13" t="s">
        <v>87</v>
      </c>
      <c r="B37" s="48" t="s">
        <v>88</v>
      </c>
      <c r="C37" s="15" t="s">
        <v>89</v>
      </c>
      <c r="D37" s="34">
        <f>SUM(D38:D39)</f>
        <v>40000000</v>
      </c>
    </row>
    <row r="38" spans="1:4" s="12" customFormat="1" ht="14.25" customHeight="1">
      <c r="A38" s="13" t="s">
        <v>90</v>
      </c>
      <c r="B38" s="49" t="s">
        <v>91</v>
      </c>
      <c r="C38" s="46" t="s">
        <v>89</v>
      </c>
      <c r="D38" s="34">
        <v>40000000</v>
      </c>
    </row>
    <row r="39" spans="1:4" s="12" customFormat="1" ht="14.25" customHeight="1">
      <c r="A39" s="8" t="s">
        <v>92</v>
      </c>
      <c r="B39" s="49" t="s">
        <v>93</v>
      </c>
      <c r="C39" s="46" t="s">
        <v>89</v>
      </c>
      <c r="D39" s="34"/>
    </row>
    <row r="40" spans="1:4" s="12" customFormat="1" ht="17.25" customHeight="1">
      <c r="A40" s="8" t="s">
        <v>94</v>
      </c>
      <c r="B40" s="50" t="s">
        <v>95</v>
      </c>
      <c r="C40" s="15" t="s">
        <v>96</v>
      </c>
      <c r="D40" s="34">
        <v>7200000</v>
      </c>
    </row>
    <row r="41" spans="1:4" s="12" customFormat="1" ht="17.25" customHeight="1">
      <c r="A41" s="13" t="s">
        <v>97</v>
      </c>
      <c r="B41" s="48" t="s">
        <v>98</v>
      </c>
      <c r="C41" s="15" t="s">
        <v>99</v>
      </c>
      <c r="D41" s="34">
        <f>SUM(D42:D43)</f>
        <v>0</v>
      </c>
    </row>
    <row r="42" spans="1:4" s="12" customFormat="1" ht="14.25" customHeight="1">
      <c r="A42" s="13" t="s">
        <v>100</v>
      </c>
      <c r="B42" s="49" t="s">
        <v>101</v>
      </c>
      <c r="C42" s="46" t="s">
        <v>99</v>
      </c>
      <c r="D42" s="34"/>
    </row>
    <row r="43" spans="1:4" s="12" customFormat="1" ht="14.25" customHeight="1">
      <c r="A43" s="8" t="s">
        <v>102</v>
      </c>
      <c r="B43" s="49" t="s">
        <v>103</v>
      </c>
      <c r="C43" s="46" t="s">
        <v>99</v>
      </c>
      <c r="D43" s="34"/>
    </row>
    <row r="44" spans="1:4" s="12" customFormat="1" ht="14.25" customHeight="1">
      <c r="A44" s="51" t="s">
        <v>104</v>
      </c>
      <c r="B44" s="52" t="s">
        <v>105</v>
      </c>
      <c r="C44" s="53" t="s">
        <v>106</v>
      </c>
      <c r="D44" s="37">
        <v>80000</v>
      </c>
    </row>
    <row r="45" spans="1:4" s="12" customFormat="1" ht="17.25" customHeight="1">
      <c r="A45" s="38" t="s">
        <v>107</v>
      </c>
      <c r="B45" s="39" t="s">
        <v>108</v>
      </c>
      <c r="C45" s="40" t="s">
        <v>109</v>
      </c>
      <c r="D45" s="41">
        <f>SUM(+D40+D37+D33+D32)+D44</f>
        <v>60810000</v>
      </c>
    </row>
    <row r="46" spans="1:4" s="12" customFormat="1" ht="14.25" customHeight="1">
      <c r="A46" s="42" t="s">
        <v>110</v>
      </c>
      <c r="B46" s="54" t="s">
        <v>111</v>
      </c>
      <c r="C46" s="55" t="s">
        <v>112</v>
      </c>
      <c r="D46" s="56">
        <v>1700000</v>
      </c>
    </row>
    <row r="47" spans="1:4" s="12" customFormat="1" ht="14.25" customHeight="1">
      <c r="A47" s="13" t="s">
        <v>113</v>
      </c>
      <c r="B47" s="33" t="s">
        <v>114</v>
      </c>
      <c r="C47" s="57" t="s">
        <v>115</v>
      </c>
      <c r="D47" s="34"/>
    </row>
    <row r="48" spans="1:4" s="12" customFormat="1" ht="14.25" customHeight="1">
      <c r="A48" s="13" t="s">
        <v>116</v>
      </c>
      <c r="B48" s="33" t="s">
        <v>117</v>
      </c>
      <c r="C48" s="57" t="s">
        <v>118</v>
      </c>
      <c r="D48" s="34"/>
    </row>
    <row r="49" spans="1:4" s="12" customFormat="1" ht="14.25" customHeight="1">
      <c r="A49" s="13" t="s">
        <v>119</v>
      </c>
      <c r="B49" s="33" t="s">
        <v>120</v>
      </c>
      <c r="C49" s="57" t="s">
        <v>121</v>
      </c>
      <c r="D49" s="34">
        <v>2900000</v>
      </c>
    </row>
    <row r="50" spans="1:4" s="12" customFormat="1" ht="14.25" customHeight="1">
      <c r="A50" s="13" t="s">
        <v>122</v>
      </c>
      <c r="B50" s="33" t="s">
        <v>123</v>
      </c>
      <c r="C50" s="57" t="s">
        <v>124</v>
      </c>
      <c r="D50" s="34">
        <v>3900000</v>
      </c>
    </row>
    <row r="51" spans="1:4" s="12" customFormat="1" ht="14.25" customHeight="1">
      <c r="A51" s="13" t="s">
        <v>125</v>
      </c>
      <c r="B51" s="33" t="s">
        <v>126</v>
      </c>
      <c r="C51" s="57" t="s">
        <v>127</v>
      </c>
      <c r="D51" s="34">
        <v>1469000</v>
      </c>
    </row>
    <row r="52" spans="1:4" s="12" customFormat="1" ht="14.25" customHeight="1">
      <c r="A52" s="13" t="s">
        <v>128</v>
      </c>
      <c r="B52" s="33" t="s">
        <v>129</v>
      </c>
      <c r="C52" s="57" t="s">
        <v>130</v>
      </c>
      <c r="D52" s="34"/>
    </row>
    <row r="53" spans="1:4" s="12" customFormat="1" ht="14.25" customHeight="1">
      <c r="A53" s="13" t="s">
        <v>131</v>
      </c>
      <c r="B53" s="33" t="s">
        <v>132</v>
      </c>
      <c r="C53" s="57" t="s">
        <v>133</v>
      </c>
      <c r="D53" s="34"/>
    </row>
    <row r="54" spans="1:4" s="12" customFormat="1" ht="14.25" customHeight="1">
      <c r="A54" s="13" t="s">
        <v>134</v>
      </c>
      <c r="B54" s="33" t="s">
        <v>135</v>
      </c>
      <c r="C54" s="57" t="s">
        <v>136</v>
      </c>
      <c r="D54" s="58"/>
    </row>
    <row r="55" spans="1:4" s="12" customFormat="1" ht="14.25" customHeight="1">
      <c r="A55" s="13" t="s">
        <v>137</v>
      </c>
      <c r="B55" s="33" t="s">
        <v>138</v>
      </c>
      <c r="C55" s="57" t="s">
        <v>139</v>
      </c>
      <c r="D55" s="58"/>
    </row>
    <row r="56" spans="1:4" s="12" customFormat="1" ht="14.25" customHeight="1">
      <c r="A56" s="24" t="s">
        <v>140</v>
      </c>
      <c r="B56" s="59" t="s">
        <v>141</v>
      </c>
      <c r="C56" s="53" t="s">
        <v>142</v>
      </c>
      <c r="D56" s="60"/>
    </row>
    <row r="57" spans="1:4" s="12" customFormat="1" ht="15.75" customHeight="1">
      <c r="A57" s="27" t="s">
        <v>143</v>
      </c>
      <c r="B57" s="61" t="s">
        <v>144</v>
      </c>
      <c r="C57" s="29" t="s">
        <v>145</v>
      </c>
      <c r="D57" s="62">
        <f>SUM(D46:D56)</f>
        <v>9969000</v>
      </c>
    </row>
    <row r="58" spans="1:4" s="12" customFormat="1" ht="14.25" customHeight="1">
      <c r="A58" s="63" t="s">
        <v>146</v>
      </c>
      <c r="B58" s="31" t="s">
        <v>147</v>
      </c>
      <c r="C58" s="64" t="s">
        <v>148</v>
      </c>
      <c r="D58" s="65"/>
    </row>
    <row r="59" spans="1:4" s="12" customFormat="1" ht="14.25" customHeight="1">
      <c r="A59" s="66" t="s">
        <v>149</v>
      </c>
      <c r="B59" s="33" t="s">
        <v>150</v>
      </c>
      <c r="C59" s="57" t="s">
        <v>151</v>
      </c>
      <c r="D59" s="58"/>
    </row>
    <row r="60" spans="1:4" s="12" customFormat="1" ht="14.25" customHeight="1">
      <c r="A60" s="66" t="s">
        <v>152</v>
      </c>
      <c r="B60" s="33" t="s">
        <v>153</v>
      </c>
      <c r="C60" s="57" t="s">
        <v>154</v>
      </c>
      <c r="D60" s="58"/>
    </row>
    <row r="61" spans="1:4" s="12" customFormat="1" ht="14.25" customHeight="1">
      <c r="A61" s="66" t="s">
        <v>155</v>
      </c>
      <c r="B61" s="33" t="s">
        <v>156</v>
      </c>
      <c r="C61" s="57" t="s">
        <v>157</v>
      </c>
      <c r="D61" s="58"/>
    </row>
    <row r="62" spans="1:4" s="12" customFormat="1" ht="14.25" customHeight="1">
      <c r="A62" s="67" t="s">
        <v>158</v>
      </c>
      <c r="B62" s="59" t="s">
        <v>159</v>
      </c>
      <c r="C62" s="53" t="s">
        <v>160</v>
      </c>
      <c r="D62" s="60"/>
    </row>
    <row r="63" spans="1:4" s="12" customFormat="1" ht="14.25" customHeight="1">
      <c r="A63" s="38" t="s">
        <v>161</v>
      </c>
      <c r="B63" s="61" t="s">
        <v>162</v>
      </c>
      <c r="C63" s="68" t="s">
        <v>163</v>
      </c>
      <c r="D63" s="69">
        <f>SUM(D58:D62)</f>
        <v>0</v>
      </c>
    </row>
    <row r="64" spans="1:4" s="12" customFormat="1" ht="16.5" customHeight="1">
      <c r="A64" s="42" t="s">
        <v>164</v>
      </c>
      <c r="B64" s="70" t="s">
        <v>165</v>
      </c>
      <c r="C64" s="71" t="s">
        <v>166</v>
      </c>
      <c r="D64" s="72"/>
    </row>
    <row r="65" spans="1:4" s="12" customFormat="1" ht="17.25" customHeight="1">
      <c r="A65" s="24" t="s">
        <v>167</v>
      </c>
      <c r="B65" s="59" t="s">
        <v>168</v>
      </c>
      <c r="C65" s="73" t="s">
        <v>169</v>
      </c>
      <c r="D65" s="74"/>
    </row>
    <row r="66" spans="1:4" s="12" customFormat="1" ht="17.25" customHeight="1">
      <c r="A66" s="38" t="s">
        <v>170</v>
      </c>
      <c r="B66" s="28" t="s">
        <v>171</v>
      </c>
      <c r="C66" s="29" t="s">
        <v>172</v>
      </c>
      <c r="D66" s="30">
        <f>SUM(D64:D65)</f>
        <v>0</v>
      </c>
    </row>
    <row r="67" spans="1:4" s="12" customFormat="1" ht="16.5" customHeight="1">
      <c r="A67" s="8" t="s">
        <v>173</v>
      </c>
      <c r="B67" s="9" t="s">
        <v>174</v>
      </c>
      <c r="C67" s="10" t="s">
        <v>175</v>
      </c>
      <c r="D67" s="75"/>
    </row>
    <row r="68" spans="1:4" s="12" customFormat="1" ht="14.25" customHeight="1">
      <c r="A68" s="24" t="s">
        <v>176</v>
      </c>
      <c r="B68" s="59" t="s">
        <v>177</v>
      </c>
      <c r="C68" s="25" t="s">
        <v>178</v>
      </c>
      <c r="D68" s="76"/>
    </row>
    <row r="69" spans="1:4" s="12" customFormat="1" ht="15.75" customHeight="1">
      <c r="A69" s="24" t="s">
        <v>179</v>
      </c>
      <c r="B69" s="77" t="s">
        <v>180</v>
      </c>
      <c r="C69" s="78" t="s">
        <v>181</v>
      </c>
      <c r="D69" s="79">
        <f>SUM(D67:D68)</f>
        <v>0</v>
      </c>
    </row>
    <row r="70" spans="1:4" s="12" customFormat="1" ht="21" customHeight="1">
      <c r="A70" s="38" t="s">
        <v>182</v>
      </c>
      <c r="B70" s="61" t="s">
        <v>183</v>
      </c>
      <c r="C70" s="80" t="s">
        <v>184</v>
      </c>
      <c r="D70" s="41">
        <f>SUM(D22+D31+D45+D57+D63+D66+D69)</f>
        <v>102645518</v>
      </c>
    </row>
    <row r="71" spans="1:4" s="12" customFormat="1" ht="14.25" customHeight="1">
      <c r="A71" s="8" t="s">
        <v>185</v>
      </c>
      <c r="B71" s="9" t="s">
        <v>186</v>
      </c>
      <c r="C71" s="10" t="s">
        <v>187</v>
      </c>
      <c r="D71" s="81"/>
    </row>
    <row r="72" spans="1:4" s="12" customFormat="1" ht="14.25" customHeight="1">
      <c r="A72" s="13" t="s">
        <v>188</v>
      </c>
      <c r="B72" s="14" t="s">
        <v>189</v>
      </c>
      <c r="C72" s="15" t="s">
        <v>190</v>
      </c>
      <c r="D72" s="82">
        <f>SUM(D73:D74)</f>
        <v>0</v>
      </c>
    </row>
    <row r="73" spans="1:4" s="12" customFormat="1" ht="14.25" customHeight="1">
      <c r="A73" s="13" t="s">
        <v>191</v>
      </c>
      <c r="B73" s="83" t="s">
        <v>192</v>
      </c>
      <c r="C73" s="15" t="s">
        <v>193</v>
      </c>
      <c r="D73" s="58"/>
    </row>
    <row r="74" spans="1:4" s="12" customFormat="1" ht="14.25" customHeight="1">
      <c r="A74" s="24" t="s">
        <v>194</v>
      </c>
      <c r="B74" s="84" t="s">
        <v>195</v>
      </c>
      <c r="C74" s="15" t="s">
        <v>196</v>
      </c>
      <c r="D74" s="60"/>
    </row>
    <row r="75" spans="1:4" s="12" customFormat="1" ht="14.25" customHeight="1">
      <c r="A75" s="51" t="s">
        <v>197</v>
      </c>
      <c r="B75" s="874" t="s">
        <v>651</v>
      </c>
      <c r="C75" s="872" t="s">
        <v>652</v>
      </c>
      <c r="D75" s="873"/>
    </row>
    <row r="76" spans="1:4" s="12" customFormat="1" ht="18.75" customHeight="1">
      <c r="A76" s="38" t="s">
        <v>200</v>
      </c>
      <c r="B76" s="85" t="s">
        <v>656</v>
      </c>
      <c r="C76" s="86" t="s">
        <v>199</v>
      </c>
      <c r="D76" s="41">
        <f>D71+D72+D75</f>
        <v>0</v>
      </c>
    </row>
    <row r="77" spans="1:4" s="12" customFormat="1" ht="18.75" customHeight="1">
      <c r="A77" s="38" t="s">
        <v>653</v>
      </c>
      <c r="B77" s="85" t="s">
        <v>654</v>
      </c>
      <c r="C77" s="86" t="s">
        <v>655</v>
      </c>
      <c r="D77" s="41">
        <f>SUM(D76,D70)</f>
        <v>102645518</v>
      </c>
    </row>
    <row r="78" spans="1:4" ht="17.25" customHeight="1">
      <c r="A78" s="964"/>
      <c r="B78" s="964"/>
      <c r="C78" s="964"/>
      <c r="D78" s="964"/>
    </row>
    <row r="79" spans="1:4" s="87" customFormat="1" ht="16.5" customHeight="1">
      <c r="A79" s="964" t="s">
        <v>202</v>
      </c>
      <c r="B79" s="964"/>
      <c r="C79" s="964"/>
      <c r="D79" s="964"/>
    </row>
    <row r="80" spans="1:4" ht="37.5" customHeight="1">
      <c r="A80" s="4" t="s">
        <v>2</v>
      </c>
      <c r="B80" s="5" t="s">
        <v>203</v>
      </c>
      <c r="C80" s="5" t="s">
        <v>4</v>
      </c>
      <c r="D80" s="6" t="str">
        <f>+D4</f>
        <v>2017. évi eredeti előirányzat</v>
      </c>
    </row>
    <row r="81" spans="1:4" s="7" customFormat="1" ht="12" customHeight="1">
      <c r="A81" s="4" t="s">
        <v>6</v>
      </c>
      <c r="B81" s="5" t="s">
        <v>7</v>
      </c>
      <c r="C81" s="5" t="s">
        <v>8</v>
      </c>
      <c r="D81" s="6" t="s">
        <v>9</v>
      </c>
    </row>
    <row r="82" spans="1:4" ht="15.75" customHeight="1">
      <c r="A82" s="63" t="s">
        <v>10</v>
      </c>
      <c r="B82" s="88" t="s">
        <v>204</v>
      </c>
      <c r="C82" s="89" t="s">
        <v>205</v>
      </c>
      <c r="D82" s="32">
        <v>40375630</v>
      </c>
    </row>
    <row r="83" spans="1:4" ht="15.75" customHeight="1">
      <c r="A83" s="66" t="s">
        <v>13</v>
      </c>
      <c r="B83" s="90" t="s">
        <v>206</v>
      </c>
      <c r="C83" s="91" t="s">
        <v>207</v>
      </c>
      <c r="D83" s="34">
        <v>8882639</v>
      </c>
    </row>
    <row r="84" spans="1:4" ht="15.75" customHeight="1">
      <c r="A84" s="66" t="s">
        <v>16</v>
      </c>
      <c r="B84" s="90" t="s">
        <v>208</v>
      </c>
      <c r="C84" s="91" t="s">
        <v>209</v>
      </c>
      <c r="D84" s="34">
        <v>29442249</v>
      </c>
    </row>
    <row r="85" spans="1:4" ht="15.75" customHeight="1">
      <c r="A85" s="63" t="s">
        <v>19</v>
      </c>
      <c r="B85" s="90" t="s">
        <v>210</v>
      </c>
      <c r="C85" s="91" t="s">
        <v>211</v>
      </c>
      <c r="D85" s="34">
        <v>2945000</v>
      </c>
    </row>
    <row r="86" spans="1:4" ht="15.75" customHeight="1">
      <c r="A86" s="66" t="s">
        <v>22</v>
      </c>
      <c r="B86" s="90" t="s">
        <v>212</v>
      </c>
      <c r="C86" s="91" t="s">
        <v>213</v>
      </c>
      <c r="D86" s="34">
        <f>SUM(D87:D93)</f>
        <v>21000000</v>
      </c>
    </row>
    <row r="87" spans="1:4" ht="15.75" customHeight="1">
      <c r="A87" s="66" t="s">
        <v>25</v>
      </c>
      <c r="B87" s="90" t="s">
        <v>214</v>
      </c>
      <c r="C87" s="91" t="s">
        <v>215</v>
      </c>
      <c r="D87" s="34"/>
    </row>
    <row r="88" spans="1:4" ht="15.75" customHeight="1">
      <c r="A88" s="66" t="s">
        <v>28</v>
      </c>
      <c r="B88" s="92" t="s">
        <v>216</v>
      </c>
      <c r="C88" s="130" t="s">
        <v>217</v>
      </c>
      <c r="D88" s="93"/>
    </row>
    <row r="89" spans="1:4" ht="15.75" customHeight="1">
      <c r="A89" s="63" t="s">
        <v>31</v>
      </c>
      <c r="B89" s="92" t="s">
        <v>218</v>
      </c>
      <c r="C89" s="130" t="s">
        <v>219</v>
      </c>
      <c r="D89" s="93"/>
    </row>
    <row r="90" spans="1:4" ht="15.75" customHeight="1">
      <c r="A90" s="66" t="s">
        <v>34</v>
      </c>
      <c r="B90" s="94" t="s">
        <v>220</v>
      </c>
      <c r="C90" s="130" t="s">
        <v>221</v>
      </c>
      <c r="D90" s="93">
        <v>11000000</v>
      </c>
    </row>
    <row r="91" spans="1:4" ht="15.75" customHeight="1">
      <c r="A91" s="66" t="s">
        <v>37</v>
      </c>
      <c r="B91" s="92" t="s">
        <v>222</v>
      </c>
      <c r="C91" s="130" t="s">
        <v>223</v>
      </c>
      <c r="D91" s="93"/>
    </row>
    <row r="92" spans="1:4" ht="15.75" customHeight="1">
      <c r="A92" s="66" t="s">
        <v>39</v>
      </c>
      <c r="B92" s="92" t="s">
        <v>224</v>
      </c>
      <c r="C92" s="130" t="s">
        <v>225</v>
      </c>
      <c r="D92" s="93"/>
    </row>
    <row r="93" spans="1:4" ht="15.75" customHeight="1">
      <c r="A93" s="63" t="s">
        <v>41</v>
      </c>
      <c r="B93" s="92" t="s">
        <v>226</v>
      </c>
      <c r="C93" s="130" t="s">
        <v>227</v>
      </c>
      <c r="D93" s="93">
        <v>10000000</v>
      </c>
    </row>
    <row r="94" spans="1:4" ht="15.75" customHeight="1">
      <c r="A94" s="66" t="s">
        <v>43</v>
      </c>
      <c r="B94" s="92" t="s">
        <v>228</v>
      </c>
      <c r="C94" s="95" t="s">
        <v>227</v>
      </c>
      <c r="D94" s="96">
        <v>9000000</v>
      </c>
    </row>
    <row r="95" spans="1:4" ht="15.75" customHeight="1">
      <c r="A95" s="67" t="s">
        <v>45</v>
      </c>
      <c r="B95" s="97" t="s">
        <v>229</v>
      </c>
      <c r="C95" s="98" t="s">
        <v>227</v>
      </c>
      <c r="D95" s="99">
        <v>1000000</v>
      </c>
    </row>
    <row r="96" spans="1:4" ht="15.75" customHeight="1">
      <c r="A96" s="100" t="s">
        <v>47</v>
      </c>
      <c r="B96" s="101" t="s">
        <v>230</v>
      </c>
      <c r="C96" s="40" t="s">
        <v>231</v>
      </c>
      <c r="D96" s="62">
        <f>SUM(D82:D86)</f>
        <v>102645518</v>
      </c>
    </row>
    <row r="97" spans="1:4" ht="16.5" customHeight="1">
      <c r="A97" s="63" t="s">
        <v>49</v>
      </c>
      <c r="B97" s="88" t="s">
        <v>232</v>
      </c>
      <c r="C97" s="89" t="s">
        <v>233</v>
      </c>
      <c r="D97" s="32"/>
    </row>
    <row r="98" spans="1:4" ht="16.5" customHeight="1">
      <c r="A98" s="66" t="s">
        <v>51</v>
      </c>
      <c r="B98" s="90" t="s">
        <v>234</v>
      </c>
      <c r="C98" s="91" t="s">
        <v>235</v>
      </c>
      <c r="D98" s="34"/>
    </row>
    <row r="99" spans="1:4" ht="16.5" customHeight="1">
      <c r="A99" s="63" t="s">
        <v>54</v>
      </c>
      <c r="B99" s="14" t="s">
        <v>236</v>
      </c>
      <c r="C99" s="15" t="s">
        <v>237</v>
      </c>
      <c r="D99" s="34">
        <f>SUM(D100:D105)</f>
        <v>0</v>
      </c>
    </row>
    <row r="100" spans="1:4" ht="16.5" customHeight="1">
      <c r="A100" s="66" t="s">
        <v>57</v>
      </c>
      <c r="B100" s="90" t="s">
        <v>238</v>
      </c>
      <c r="C100" s="15" t="s">
        <v>239</v>
      </c>
      <c r="D100" s="34"/>
    </row>
    <row r="101" spans="1:4" ht="16.5" customHeight="1">
      <c r="A101" s="63" t="s">
        <v>60</v>
      </c>
      <c r="B101" s="102" t="s">
        <v>218</v>
      </c>
      <c r="C101" s="15" t="s">
        <v>240</v>
      </c>
      <c r="D101" s="34"/>
    </row>
    <row r="102" spans="1:4" ht="16.5" customHeight="1">
      <c r="A102" s="66" t="s">
        <v>62</v>
      </c>
      <c r="B102" s="102" t="s">
        <v>241</v>
      </c>
      <c r="C102" s="15" t="s">
        <v>242</v>
      </c>
      <c r="D102" s="34"/>
    </row>
    <row r="103" spans="1:4" ht="16.5" customHeight="1">
      <c r="A103" s="63" t="s">
        <v>64</v>
      </c>
      <c r="B103" s="102" t="s">
        <v>243</v>
      </c>
      <c r="C103" s="15" t="s">
        <v>244</v>
      </c>
      <c r="D103" s="34"/>
    </row>
    <row r="104" spans="1:4" ht="16.5" customHeight="1">
      <c r="A104" s="66" t="s">
        <v>66</v>
      </c>
      <c r="B104" s="102" t="s">
        <v>245</v>
      </c>
      <c r="C104" s="15" t="s">
        <v>246</v>
      </c>
      <c r="D104" s="34"/>
    </row>
    <row r="105" spans="1:4" ht="16.5" customHeight="1">
      <c r="A105" s="103" t="s">
        <v>68</v>
      </c>
      <c r="B105" s="104" t="s">
        <v>247</v>
      </c>
      <c r="C105" s="15" t="s">
        <v>248</v>
      </c>
      <c r="D105" s="37"/>
    </row>
    <row r="106" spans="1:4" ht="16.5" customHeight="1">
      <c r="A106" s="100" t="s">
        <v>70</v>
      </c>
      <c r="B106" s="101" t="s">
        <v>249</v>
      </c>
      <c r="C106" s="40" t="s">
        <v>250</v>
      </c>
      <c r="D106" s="41">
        <f>+D97+D98+D99</f>
        <v>0</v>
      </c>
    </row>
    <row r="107" spans="1:4" ht="16.5" customHeight="1">
      <c r="A107" s="105" t="s">
        <v>72</v>
      </c>
      <c r="B107" s="61" t="s">
        <v>251</v>
      </c>
      <c r="C107" s="40" t="s">
        <v>252</v>
      </c>
      <c r="D107" s="106">
        <f>SUM(D96+D106)</f>
        <v>102645518</v>
      </c>
    </row>
    <row r="108" spans="1:4" ht="16.5" customHeight="1">
      <c r="A108" s="107" t="s">
        <v>75</v>
      </c>
      <c r="B108" s="108" t="s">
        <v>253</v>
      </c>
      <c r="C108" s="109" t="s">
        <v>254</v>
      </c>
      <c r="D108" s="110"/>
    </row>
    <row r="109" spans="1:4" ht="16.5" customHeight="1">
      <c r="A109" s="66" t="s">
        <v>78</v>
      </c>
      <c r="B109" s="111" t="s">
        <v>255</v>
      </c>
      <c r="C109" s="91" t="s">
        <v>256</v>
      </c>
      <c r="D109" s="34"/>
    </row>
    <row r="110" spans="1:4" ht="16.5" customHeight="1">
      <c r="A110" s="112" t="s">
        <v>81</v>
      </c>
      <c r="B110" s="111" t="s">
        <v>257</v>
      </c>
      <c r="C110" s="91" t="s">
        <v>258</v>
      </c>
      <c r="D110" s="34"/>
    </row>
    <row r="111" spans="1:4" ht="16.5" customHeight="1">
      <c r="A111" s="66" t="s">
        <v>83</v>
      </c>
      <c r="B111" s="111" t="s">
        <v>259</v>
      </c>
      <c r="C111" s="91" t="s">
        <v>260</v>
      </c>
      <c r="D111" s="34"/>
    </row>
    <row r="112" spans="1:7" ht="16.5" customHeight="1">
      <c r="A112" s="113" t="s">
        <v>85</v>
      </c>
      <c r="B112" s="114" t="s">
        <v>261</v>
      </c>
      <c r="C112" s="40" t="s">
        <v>262</v>
      </c>
      <c r="D112" s="115">
        <f>SUM(D108:D111)</f>
        <v>0</v>
      </c>
      <c r="E112" s="116"/>
      <c r="F112" s="116"/>
      <c r="G112" s="116"/>
    </row>
    <row r="113" spans="1:4" s="12" customFormat="1" ht="16.5" customHeight="1">
      <c r="A113" s="117">
        <v>32</v>
      </c>
      <c r="B113" s="118" t="s">
        <v>263</v>
      </c>
      <c r="C113" s="118" t="s">
        <v>264</v>
      </c>
      <c r="D113" s="115">
        <f>D107+D112</f>
        <v>102645518</v>
      </c>
    </row>
    <row r="114" ht="16.5" customHeight="1"/>
    <row r="115" spans="1:4" ht="30.75" customHeight="1">
      <c r="A115" s="967" t="s">
        <v>265</v>
      </c>
      <c r="B115" s="967"/>
      <c r="C115" s="967"/>
      <c r="D115" s="967"/>
    </row>
    <row r="116" spans="1:4" ht="15" customHeight="1">
      <c r="A116" s="963"/>
      <c r="B116" s="963"/>
      <c r="C116" s="2"/>
      <c r="D116" s="121"/>
    </row>
    <row r="117" spans="1:4" ht="29.25" customHeight="1">
      <c r="A117" s="122">
        <v>1</v>
      </c>
      <c r="B117" s="123" t="s">
        <v>266</v>
      </c>
      <c r="C117" s="124"/>
      <c r="D117" s="125">
        <f>D70-D107</f>
        <v>0</v>
      </c>
    </row>
    <row r="118" spans="1:4" ht="40.5" customHeight="1">
      <c r="A118" s="126" t="s">
        <v>13</v>
      </c>
      <c r="B118" s="127" t="s">
        <v>267</v>
      </c>
      <c r="C118" s="128"/>
      <c r="D118" s="129">
        <f>D75-D112</f>
        <v>0</v>
      </c>
    </row>
  </sheetData>
  <sheetProtection/>
  <mergeCells count="7">
    <mergeCell ref="A116:B116"/>
    <mergeCell ref="A1:D1"/>
    <mergeCell ref="A2:D2"/>
    <mergeCell ref="A3:B3"/>
    <mergeCell ref="A78:D78"/>
    <mergeCell ref="A79:D79"/>
    <mergeCell ref="A115:D115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&amp;R&amp;"Times New Roman CE,Félkövér dőlt"&amp;11 1.2 melléklet a ..../2017. (.......) önkormányzati rendelethez</oddHeader>
  </headerFooter>
  <rowBreaks count="2" manualBreakCount="2">
    <brk id="44" max="3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23"/>
  <sheetViews>
    <sheetView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7.00390625" style="132" customWidth="1"/>
    <col min="2" max="2" width="58.00390625" style="133" customWidth="1"/>
    <col min="3" max="3" width="18.375" style="132" customWidth="1"/>
    <col min="4" max="4" width="56.00390625" style="132" customWidth="1"/>
    <col min="5" max="5" width="19.125" style="132" customWidth="1"/>
    <col min="6" max="6" width="7.625" style="132" customWidth="1"/>
    <col min="7" max="16384" width="9.375" style="132" customWidth="1"/>
  </cols>
  <sheetData>
    <row r="1" spans="1:6" ht="44.25" customHeight="1">
      <c r="A1" s="968" t="s">
        <v>679</v>
      </c>
      <c r="B1" s="968"/>
      <c r="C1" s="968"/>
      <c r="D1" s="968"/>
      <c r="E1" s="968"/>
      <c r="F1" s="131"/>
    </row>
    <row r="2" spans="5:6" ht="12.75">
      <c r="E2" s="134" t="s">
        <v>1</v>
      </c>
      <c r="F2" s="131"/>
    </row>
    <row r="3" spans="1:6" ht="18" customHeight="1">
      <c r="A3" s="969" t="s">
        <v>2</v>
      </c>
      <c r="B3" s="971" t="s">
        <v>268</v>
      </c>
      <c r="C3" s="972"/>
      <c r="D3" s="971" t="s">
        <v>269</v>
      </c>
      <c r="E3" s="972"/>
      <c r="F3" s="131"/>
    </row>
    <row r="4" spans="1:6" s="137" customFormat="1" ht="35.25" customHeight="1">
      <c r="A4" s="970"/>
      <c r="B4" s="135" t="s">
        <v>270</v>
      </c>
      <c r="C4" s="136" t="s">
        <v>271</v>
      </c>
      <c r="D4" s="135" t="s">
        <v>270</v>
      </c>
      <c r="E4" s="136" t="str">
        <f>+C4</f>
        <v>2017. évi előirányzat</v>
      </c>
      <c r="F4" s="131"/>
    </row>
    <row r="5" spans="1:6" s="140" customFormat="1" ht="12" customHeight="1">
      <c r="A5" s="138" t="s">
        <v>6</v>
      </c>
      <c r="B5" s="138" t="s">
        <v>7</v>
      </c>
      <c r="C5" s="139" t="s">
        <v>8</v>
      </c>
      <c r="D5" s="138" t="s">
        <v>9</v>
      </c>
      <c r="E5" s="139" t="s">
        <v>272</v>
      </c>
      <c r="F5" s="131"/>
    </row>
    <row r="6" spans="1:6" ht="18.75" customHeight="1">
      <c r="A6" s="141" t="s">
        <v>10</v>
      </c>
      <c r="B6" s="870" t="s">
        <v>466</v>
      </c>
      <c r="C6" s="142">
        <f>'1.1.sz.mell.'!D12</f>
        <v>20566518</v>
      </c>
      <c r="D6" s="870" t="str">
        <f>'1.1.sz.mell.'!B82</f>
        <v>Személyi  juttatások</v>
      </c>
      <c r="E6" s="142">
        <f>'1.1.sz.mell.'!D82</f>
        <v>40375630</v>
      </c>
      <c r="F6" s="131"/>
    </row>
    <row r="7" spans="1:6" ht="15.75" customHeight="1">
      <c r="A7" s="143" t="s">
        <v>13</v>
      </c>
      <c r="B7" s="871" t="s">
        <v>563</v>
      </c>
      <c r="C7" s="144">
        <f>'1.1.sz.mell.'!D13+'1.1.sz.mell.'!D14</f>
        <v>11300000</v>
      </c>
      <c r="D7" s="870" t="str">
        <f>'1.1.sz.mell.'!B83</f>
        <v>Munkaadókat terhelő járulékok és szociális hozzájárulási adó</v>
      </c>
      <c r="E7" s="145">
        <f>'1.1.sz.mell.'!D83</f>
        <v>8882639</v>
      </c>
      <c r="F7" s="131"/>
    </row>
    <row r="8" spans="1:6" ht="15.75" customHeight="1">
      <c r="A8" s="143" t="s">
        <v>16</v>
      </c>
      <c r="B8" s="871" t="s">
        <v>108</v>
      </c>
      <c r="C8" s="145">
        <f>'1.1.sz.mell.'!D45</f>
        <v>60810000</v>
      </c>
      <c r="D8" s="870" t="str">
        <f>'1.1.sz.mell.'!B84</f>
        <v>Dologi  kiadások</v>
      </c>
      <c r="E8" s="145">
        <f>'1.1.sz.mell.'!D84</f>
        <v>29442249</v>
      </c>
      <c r="F8" s="131"/>
    </row>
    <row r="9" spans="1:6" ht="15.75" customHeight="1">
      <c r="A9" s="143" t="s">
        <v>19</v>
      </c>
      <c r="B9" s="871" t="s">
        <v>455</v>
      </c>
      <c r="C9" s="145">
        <f>'1.1.sz.mell.'!D57</f>
        <v>9969000</v>
      </c>
      <c r="D9" s="870" t="str">
        <f>'1.1.sz.mell.'!B85</f>
        <v>Ellátottak pénzbeli juttatásai</v>
      </c>
      <c r="E9" s="145">
        <f>'1.1.sz.mell.'!D85</f>
        <v>2945000</v>
      </c>
      <c r="F9" s="131"/>
    </row>
    <row r="10" spans="1:6" ht="15.75" customHeight="1">
      <c r="A10" s="143" t="s">
        <v>22</v>
      </c>
      <c r="B10" s="871" t="s">
        <v>422</v>
      </c>
      <c r="C10" s="145">
        <f>'1.1.sz.mell.'!D66</f>
        <v>0</v>
      </c>
      <c r="D10" s="870" t="str">
        <f>'1.1.sz.mell.'!B86</f>
        <v>Egyéb működési célú kiadások</v>
      </c>
      <c r="E10" s="145">
        <f>'1.1.sz.mell.'!D86</f>
        <v>21000000</v>
      </c>
      <c r="F10" s="131"/>
    </row>
    <row r="11" spans="1:6" ht="15.75" customHeight="1">
      <c r="A11" s="143" t="s">
        <v>25</v>
      </c>
      <c r="B11" s="871"/>
      <c r="C11" s="145"/>
      <c r="D11" s="146" t="s">
        <v>273</v>
      </c>
      <c r="E11" s="145"/>
      <c r="F11" s="131"/>
    </row>
    <row r="12" spans="1:6" ht="15.75" customHeight="1">
      <c r="A12" s="147" t="s">
        <v>28</v>
      </c>
      <c r="B12" s="148"/>
      <c r="C12" s="149"/>
      <c r="D12" s="150" t="s">
        <v>274</v>
      </c>
      <c r="E12" s="149"/>
      <c r="F12" s="131"/>
    </row>
    <row r="13" spans="1:6" ht="15.75" customHeight="1">
      <c r="A13" s="151" t="s">
        <v>31</v>
      </c>
      <c r="B13" s="875" t="s">
        <v>657</v>
      </c>
      <c r="C13" s="152">
        <f>SUM(C6:C12)</f>
        <v>102645518</v>
      </c>
      <c r="D13" s="875" t="s">
        <v>275</v>
      </c>
      <c r="E13" s="152">
        <f>SUM(E6:E10)</f>
        <v>102645518</v>
      </c>
      <c r="F13" s="131"/>
    </row>
    <row r="14" spans="1:6" ht="15.75" customHeight="1">
      <c r="A14" s="153" t="s">
        <v>34</v>
      </c>
      <c r="B14" s="876" t="str">
        <f>'1.1.sz.mell.'!B71</f>
        <v>Hitel-, kölcsönfelvétel államháztartáson kívülről </v>
      </c>
      <c r="C14" s="154">
        <f>'1.1.sz.mell.'!D71</f>
        <v>0</v>
      </c>
      <c r="D14" s="878" t="s">
        <v>276</v>
      </c>
      <c r="E14" s="155"/>
      <c r="F14" s="131"/>
    </row>
    <row r="15" spans="1:6" ht="15.75" customHeight="1">
      <c r="A15" s="153" t="s">
        <v>37</v>
      </c>
      <c r="B15" s="877" t="s">
        <v>189</v>
      </c>
      <c r="C15" s="145">
        <f>SUM(C16:C17)</f>
        <v>0</v>
      </c>
      <c r="D15" s="879" t="s">
        <v>277</v>
      </c>
      <c r="E15" s="145"/>
      <c r="F15" s="131"/>
    </row>
    <row r="16" spans="1:6" ht="15.75" customHeight="1">
      <c r="A16" s="157" t="s">
        <v>278</v>
      </c>
      <c r="B16" s="158" t="str">
        <f>'1.1.sz.mell.'!B73</f>
        <v>Előző év költségvetési maradványának igénybevétele</v>
      </c>
      <c r="C16" s="145">
        <f>'1.1.sz.mell.'!D73</f>
        <v>0</v>
      </c>
      <c r="D16" s="879" t="s">
        <v>279</v>
      </c>
      <c r="E16" s="145"/>
      <c r="F16" s="131"/>
    </row>
    <row r="17" spans="1:6" ht="15.75" customHeight="1">
      <c r="A17" s="157" t="s">
        <v>280</v>
      </c>
      <c r="B17" s="158" t="str">
        <f>'1.1.sz.mell.'!B74</f>
        <v>Előző év vállalkozási maradványának igénybevétele</v>
      </c>
      <c r="C17" s="145">
        <f>'1.1.sz.mell.'!D74</f>
        <v>0</v>
      </c>
      <c r="D17" s="156"/>
      <c r="E17" s="145"/>
      <c r="F17" s="131"/>
    </row>
    <row r="18" spans="1:6" ht="15.75" customHeight="1">
      <c r="A18" s="153" t="s">
        <v>39</v>
      </c>
      <c r="B18" s="876" t="str">
        <f>'[16]1.sz.mell.'!B17</f>
        <v>Lekötött betétek megszüntetése</v>
      </c>
      <c r="C18" s="145">
        <f>'1.1.sz.mell.'!D75</f>
        <v>0</v>
      </c>
      <c r="D18" s="156"/>
      <c r="E18" s="145"/>
      <c r="F18" s="131"/>
    </row>
    <row r="19" spans="1:6" ht="27" customHeight="1">
      <c r="A19" s="159" t="s">
        <v>41</v>
      </c>
      <c r="B19" s="875" t="s">
        <v>281</v>
      </c>
      <c r="C19" s="152">
        <f>SUM(C14+C15+C18)</f>
        <v>0</v>
      </c>
      <c r="D19" s="875" t="s">
        <v>282</v>
      </c>
      <c r="E19" s="152">
        <f>SUM(E14:E18)</f>
        <v>0</v>
      </c>
      <c r="F19" s="131"/>
    </row>
    <row r="20" spans="1:6" ht="24" customHeight="1">
      <c r="A20" s="159" t="s">
        <v>43</v>
      </c>
      <c r="B20" s="875" t="s">
        <v>283</v>
      </c>
      <c r="C20" s="152">
        <f>SUM(C13+C19)</f>
        <v>102645518</v>
      </c>
      <c r="D20" s="875" t="s">
        <v>284</v>
      </c>
      <c r="E20" s="152">
        <f>SUM(E13+E19)</f>
        <v>102645518</v>
      </c>
      <c r="F20" s="131"/>
    </row>
    <row r="21" spans="1:5" ht="18" customHeight="1">
      <c r="A21" s="139" t="s">
        <v>45</v>
      </c>
      <c r="B21" s="884" t="s">
        <v>661</v>
      </c>
      <c r="C21" s="888" t="str">
        <f>IF(C13-E13&lt;0,E13-C13,"-")</f>
        <v>-</v>
      </c>
      <c r="D21" s="884" t="s">
        <v>662</v>
      </c>
      <c r="E21" s="888" t="str">
        <f>IF(C13-E13&gt;0,C13-E13,"-")</f>
        <v>-</v>
      </c>
    </row>
    <row r="22" spans="1:5" ht="18" customHeight="1">
      <c r="A22" s="139" t="s">
        <v>47</v>
      </c>
      <c r="B22" s="884" t="s">
        <v>663</v>
      </c>
      <c r="C22" s="888" t="str">
        <f>IF(C13+C19-E20&lt;0,E20-(C13+C19),"-")</f>
        <v>-</v>
      </c>
      <c r="D22" s="884" t="s">
        <v>664</v>
      </c>
      <c r="E22" s="888" t="str">
        <f>IF(C13+C19-E20&gt;0,C13+C19-E20,"-")</f>
        <v>-</v>
      </c>
    </row>
    <row r="23" ht="15.75">
      <c r="B23" s="160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 xml:space="preserve">&amp;R&amp;"Times New Roman CE,Félkövér dőlt"&amp;11 2.1. melléklet a …../2017. (….) önkormányzati rendelethez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F20"/>
  <sheetViews>
    <sheetView zoomScaleSheetLayoutView="115" zoomScalePageLayoutView="0" workbookViewId="0" topLeftCell="A1">
      <selection activeCell="C27" sqref="C27"/>
    </sheetView>
  </sheetViews>
  <sheetFormatPr defaultColWidth="9.00390625" defaultRowHeight="12.75"/>
  <cols>
    <col min="1" max="1" width="6.875" style="132" customWidth="1"/>
    <col min="2" max="2" width="56.625" style="133" customWidth="1"/>
    <col min="3" max="3" width="16.625" style="132" customWidth="1"/>
    <col min="4" max="4" width="55.125" style="132" customWidth="1"/>
    <col min="5" max="5" width="16.625" style="132" customWidth="1"/>
    <col min="6" max="6" width="9.00390625" style="132" customWidth="1"/>
    <col min="7" max="16384" width="9.375" style="132" customWidth="1"/>
  </cols>
  <sheetData>
    <row r="1" spans="1:6" ht="44.25" customHeight="1">
      <c r="A1" s="968" t="s">
        <v>680</v>
      </c>
      <c r="B1" s="968"/>
      <c r="C1" s="968"/>
      <c r="D1" s="968"/>
      <c r="E1" s="968"/>
      <c r="F1" s="131"/>
    </row>
    <row r="2" spans="5:6" ht="12.75">
      <c r="E2" s="134" t="s">
        <v>1</v>
      </c>
      <c r="F2" s="131"/>
    </row>
    <row r="3" spans="1:6" ht="15.75">
      <c r="A3" s="973" t="s">
        <v>2</v>
      </c>
      <c r="B3" s="971" t="s">
        <v>268</v>
      </c>
      <c r="C3" s="972"/>
      <c r="D3" s="971" t="s">
        <v>269</v>
      </c>
      <c r="E3" s="972"/>
      <c r="F3" s="131"/>
    </row>
    <row r="4" spans="1:6" s="137" customFormat="1" ht="25.5">
      <c r="A4" s="974"/>
      <c r="B4" s="161" t="s">
        <v>270</v>
      </c>
      <c r="C4" s="161" t="s">
        <v>271</v>
      </c>
      <c r="D4" s="161" t="s">
        <v>270</v>
      </c>
      <c r="E4" s="161" t="str">
        <f>+C4</f>
        <v>2017. évi előirányzat</v>
      </c>
      <c r="F4" s="131"/>
    </row>
    <row r="5" spans="1:6" s="137" customFormat="1" ht="12.75">
      <c r="A5" s="162" t="s">
        <v>6</v>
      </c>
      <c r="B5" s="162" t="s">
        <v>7</v>
      </c>
      <c r="C5" s="162" t="s">
        <v>8</v>
      </c>
      <c r="D5" s="162" t="s">
        <v>9</v>
      </c>
      <c r="E5" s="162" t="s">
        <v>272</v>
      </c>
      <c r="F5" s="131"/>
    </row>
    <row r="6" spans="1:6" ht="16.5" customHeight="1">
      <c r="A6" s="163" t="s">
        <v>10</v>
      </c>
      <c r="B6" s="880" t="s">
        <v>564</v>
      </c>
      <c r="C6" s="155"/>
      <c r="D6" s="880" t="str">
        <f>'1.1.sz.mell.'!B97</f>
        <v>Beruházások</v>
      </c>
      <c r="E6" s="155"/>
      <c r="F6" s="131"/>
    </row>
    <row r="7" spans="1:6" ht="16.5" customHeight="1">
      <c r="A7" s="165" t="s">
        <v>13</v>
      </c>
      <c r="B7" s="881" t="s">
        <v>658</v>
      </c>
      <c r="C7" s="145"/>
      <c r="D7" s="880" t="str">
        <f>'1.1.sz.mell.'!B98</f>
        <v>Felújítások</v>
      </c>
      <c r="E7" s="155"/>
      <c r="F7" s="131"/>
    </row>
    <row r="8" spans="1:6" ht="16.5" customHeight="1">
      <c r="A8" s="163" t="s">
        <v>16</v>
      </c>
      <c r="B8" s="881" t="s">
        <v>659</v>
      </c>
      <c r="C8" s="145"/>
      <c r="D8" s="880" t="str">
        <f>'1.1.sz.mell.'!B99</f>
        <v>Egyéb felhalmozási kiadások</v>
      </c>
      <c r="E8" s="155"/>
      <c r="F8" s="131"/>
    </row>
    <row r="9" spans="1:6" ht="21.75" customHeight="1">
      <c r="A9" s="165" t="s">
        <v>19</v>
      </c>
      <c r="B9" s="882"/>
      <c r="C9" s="144"/>
      <c r="D9" s="146" t="s">
        <v>285</v>
      </c>
      <c r="E9" s="155"/>
      <c r="F9" s="131"/>
    </row>
    <row r="10" spans="1:6" ht="16.5" customHeight="1">
      <c r="A10" s="163" t="s">
        <v>22</v>
      </c>
      <c r="B10" s="881"/>
      <c r="C10" s="145"/>
      <c r="D10" s="166" t="s">
        <v>286</v>
      </c>
      <c r="E10" s="155"/>
      <c r="F10" s="131"/>
    </row>
    <row r="11" spans="1:6" ht="16.5" customHeight="1">
      <c r="A11" s="167" t="s">
        <v>25</v>
      </c>
      <c r="B11" s="883"/>
      <c r="C11" s="168"/>
      <c r="D11" s="166"/>
      <c r="E11" s="155"/>
      <c r="F11" s="131"/>
    </row>
    <row r="12" spans="1:6" s="171" customFormat="1" ht="16.5" customHeight="1">
      <c r="A12" s="139" t="s">
        <v>28</v>
      </c>
      <c r="B12" s="884" t="s">
        <v>660</v>
      </c>
      <c r="C12" s="152">
        <f>SUM(C6:C11)</f>
        <v>0</v>
      </c>
      <c r="D12" s="884" t="s">
        <v>287</v>
      </c>
      <c r="E12" s="152">
        <f>SUM(E6:E8)</f>
        <v>0</v>
      </c>
      <c r="F12" s="170"/>
    </row>
    <row r="13" spans="1:6" ht="16.5" customHeight="1">
      <c r="A13" s="164" t="s">
        <v>31</v>
      </c>
      <c r="B13" s="885" t="s">
        <v>288</v>
      </c>
      <c r="C13" s="172"/>
      <c r="D13" s="878" t="s">
        <v>276</v>
      </c>
      <c r="E13" s="173"/>
      <c r="F13" s="131"/>
    </row>
    <row r="14" spans="1:6" ht="16.5" customHeight="1">
      <c r="A14" s="143" t="s">
        <v>34</v>
      </c>
      <c r="B14" s="877" t="s">
        <v>189</v>
      </c>
      <c r="C14" s="174">
        <f>SUM(C15:C16)</f>
        <v>0</v>
      </c>
      <c r="D14" s="879" t="s">
        <v>277</v>
      </c>
      <c r="E14" s="174"/>
      <c r="F14" s="131"/>
    </row>
    <row r="15" spans="1:6" ht="16.5" customHeight="1">
      <c r="A15" s="175" t="s">
        <v>289</v>
      </c>
      <c r="B15" s="886" t="s">
        <v>290</v>
      </c>
      <c r="C15" s="174"/>
      <c r="D15" s="881"/>
      <c r="E15" s="174"/>
      <c r="F15" s="131"/>
    </row>
    <row r="16" spans="1:6" ht="16.5" customHeight="1">
      <c r="A16" s="175" t="s">
        <v>291</v>
      </c>
      <c r="B16" s="886" t="s">
        <v>292</v>
      </c>
      <c r="C16" s="174"/>
      <c r="D16" s="881"/>
      <c r="E16" s="174"/>
      <c r="F16" s="131"/>
    </row>
    <row r="17" spans="1:6" ht="16.5" customHeight="1">
      <c r="A17" s="176" t="s">
        <v>37</v>
      </c>
      <c r="B17" s="887" t="s">
        <v>293</v>
      </c>
      <c r="C17" s="177">
        <f>SUM(C13:C14)</f>
        <v>0</v>
      </c>
      <c r="D17" s="887" t="s">
        <v>294</v>
      </c>
      <c r="E17" s="177">
        <f>SUM(E13:E16)</f>
        <v>0</v>
      </c>
      <c r="F17" s="131"/>
    </row>
    <row r="18" spans="1:6" ht="22.5" customHeight="1">
      <c r="A18" s="169" t="s">
        <v>39</v>
      </c>
      <c r="B18" s="884" t="s">
        <v>295</v>
      </c>
      <c r="C18" s="152">
        <f>+C12+C17</f>
        <v>0</v>
      </c>
      <c r="D18" s="884" t="s">
        <v>296</v>
      </c>
      <c r="E18" s="152">
        <f>SUM(E12+E17)</f>
        <v>0</v>
      </c>
      <c r="F18" s="131"/>
    </row>
    <row r="19" spans="1:6" ht="18.75" customHeight="1">
      <c r="A19" s="139" t="s">
        <v>41</v>
      </c>
      <c r="B19" s="884" t="s">
        <v>661</v>
      </c>
      <c r="C19" s="888" t="str">
        <f>IF(C11-E11&lt;0,E11-C11,"-")</f>
        <v>-</v>
      </c>
      <c r="D19" s="884" t="s">
        <v>662</v>
      </c>
      <c r="E19" s="888" t="str">
        <f>IF(C11-E11&gt;0,C11-E11,"-")</f>
        <v>-</v>
      </c>
      <c r="F19" s="131"/>
    </row>
    <row r="20" spans="1:6" ht="18.75" customHeight="1">
      <c r="A20" s="139" t="s">
        <v>43</v>
      </c>
      <c r="B20" s="884" t="s">
        <v>663</v>
      </c>
      <c r="C20" s="888" t="str">
        <f>IF(C11+C17-E18&lt;0,E18-(C11+C17),"-")</f>
        <v>-</v>
      </c>
      <c r="D20" s="884" t="s">
        <v>664</v>
      </c>
      <c r="E20" s="888" t="str">
        <f>IF(C11+C17-E18&gt;0,C11+C17-E18,"-")</f>
        <v>-</v>
      </c>
      <c r="F20" s="131"/>
    </row>
  </sheetData>
  <sheetProtection/>
  <mergeCells count="4">
    <mergeCell ref="A1:E1"/>
    <mergeCell ref="A3:A4"/>
    <mergeCell ref="B3:C3"/>
    <mergeCell ref="D3:E3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………../2017. (……….)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F68"/>
  <sheetViews>
    <sheetView zoomScalePageLayoutView="0" workbookViewId="0" topLeftCell="A1">
      <selection activeCell="G59" sqref="G59"/>
    </sheetView>
  </sheetViews>
  <sheetFormatPr defaultColWidth="18.375" defaultRowHeight="12.75"/>
  <cols>
    <col min="1" max="1" width="9.375" style="178" customWidth="1"/>
    <col min="2" max="2" width="61.00390625" style="179" customWidth="1"/>
    <col min="3" max="3" width="16.00390625" style="178" customWidth="1"/>
    <col min="4" max="6" width="13.875" style="180" customWidth="1"/>
    <col min="7" max="16384" width="18.375" style="179" customWidth="1"/>
  </cols>
  <sheetData>
    <row r="1" spans="1:6" ht="43.5" customHeight="1">
      <c r="A1" s="975" t="s">
        <v>681</v>
      </c>
      <c r="B1" s="976"/>
      <c r="C1" s="976"/>
      <c r="D1" s="976"/>
      <c r="E1" s="976"/>
      <c r="F1" s="976"/>
    </row>
    <row r="2" spans="1:6" ht="15.75" customHeight="1">
      <c r="A2" s="980" t="s">
        <v>1</v>
      </c>
      <c r="B2" s="980"/>
      <c r="C2" s="980"/>
      <c r="D2" s="980"/>
      <c r="E2" s="980"/>
      <c r="F2" s="980"/>
    </row>
    <row r="3" spans="1:6" s="184" customFormat="1" ht="22.5" customHeight="1">
      <c r="A3" s="981" t="s">
        <v>297</v>
      </c>
      <c r="B3" s="983" t="s">
        <v>298</v>
      </c>
      <c r="C3" s="182"/>
      <c r="D3" s="985" t="s">
        <v>411</v>
      </c>
      <c r="E3" s="986"/>
      <c r="F3" s="987"/>
    </row>
    <row r="4" spans="1:6" s="187" customFormat="1" ht="25.5" customHeight="1">
      <c r="A4" s="982"/>
      <c r="B4" s="984"/>
      <c r="C4" s="185" t="s">
        <v>299</v>
      </c>
      <c r="D4" s="258" t="s">
        <v>300</v>
      </c>
      <c r="E4" s="185" t="s">
        <v>301</v>
      </c>
      <c r="F4" s="186" t="s">
        <v>415</v>
      </c>
    </row>
    <row r="5" spans="1:6" ht="28.5" customHeight="1">
      <c r="A5" s="198" t="s">
        <v>302</v>
      </c>
      <c r="B5" s="199" t="s">
        <v>303</v>
      </c>
      <c r="C5" s="200" t="s">
        <v>304</v>
      </c>
      <c r="D5" s="201"/>
      <c r="E5" s="202"/>
      <c r="F5" s="203"/>
    </row>
    <row r="6" spans="1:6" ht="29.25" customHeight="1">
      <c r="A6" s="204" t="s">
        <v>305</v>
      </c>
      <c r="B6" s="205" t="s">
        <v>306</v>
      </c>
      <c r="C6" s="206"/>
      <c r="D6" s="207"/>
      <c r="E6" s="207"/>
      <c r="F6" s="208">
        <v>6046840</v>
      </c>
    </row>
    <row r="7" spans="1:6" ht="28.5" customHeight="1">
      <c r="A7" s="209" t="s">
        <v>307</v>
      </c>
      <c r="B7" s="210" t="s">
        <v>308</v>
      </c>
      <c r="C7" s="211" t="s">
        <v>309</v>
      </c>
      <c r="D7" s="212"/>
      <c r="E7" s="213">
        <v>22300</v>
      </c>
      <c r="F7" s="214">
        <v>1734940</v>
      </c>
    </row>
    <row r="8" spans="1:6" ht="29.25" customHeight="1">
      <c r="A8" s="209" t="s">
        <v>310</v>
      </c>
      <c r="B8" s="210" t="s">
        <v>311</v>
      </c>
      <c r="C8" s="211" t="s">
        <v>312</v>
      </c>
      <c r="D8" s="212"/>
      <c r="E8" s="212"/>
      <c r="F8" s="215">
        <v>2464000</v>
      </c>
    </row>
    <row r="9" spans="1:6" ht="23.25" customHeight="1">
      <c r="A9" s="209" t="s">
        <v>313</v>
      </c>
      <c r="B9" s="210" t="s">
        <v>314</v>
      </c>
      <c r="C9" s="211" t="s">
        <v>315</v>
      </c>
      <c r="D9" s="212"/>
      <c r="E9" s="212"/>
      <c r="F9" s="215">
        <v>100000</v>
      </c>
    </row>
    <row r="10" spans="1:6" ht="18.75" customHeight="1">
      <c r="A10" s="209" t="s">
        <v>316</v>
      </c>
      <c r="B10" s="210" t="s">
        <v>317</v>
      </c>
      <c r="C10" s="211" t="s">
        <v>312</v>
      </c>
      <c r="D10" s="212"/>
      <c r="E10" s="212"/>
      <c r="F10" s="215">
        <v>1747900</v>
      </c>
    </row>
    <row r="11" spans="1:6" ht="24" customHeight="1">
      <c r="A11" s="216" t="s">
        <v>318</v>
      </c>
      <c r="B11" s="217" t="s">
        <v>319</v>
      </c>
      <c r="C11" s="206" t="s">
        <v>320</v>
      </c>
      <c r="D11" s="207"/>
      <c r="E11" s="218">
        <v>2700</v>
      </c>
      <c r="F11" s="219">
        <v>3500000</v>
      </c>
    </row>
    <row r="12" spans="1:6" ht="35.25" customHeight="1">
      <c r="A12" s="216" t="s">
        <v>321</v>
      </c>
      <c r="B12" s="217" t="s">
        <v>322</v>
      </c>
      <c r="C12" s="220" t="s">
        <v>323</v>
      </c>
      <c r="D12" s="207"/>
      <c r="E12" s="218">
        <v>2550</v>
      </c>
      <c r="F12" s="219">
        <v>351900</v>
      </c>
    </row>
    <row r="13" spans="1:6" ht="24.75" customHeight="1">
      <c r="A13" s="216" t="s">
        <v>324</v>
      </c>
      <c r="B13" s="217" t="s">
        <v>325</v>
      </c>
      <c r="C13" s="220" t="s">
        <v>326</v>
      </c>
      <c r="D13" s="207"/>
      <c r="E13" s="221"/>
      <c r="F13" s="208"/>
    </row>
    <row r="14" spans="1:6" ht="24.75" customHeight="1">
      <c r="A14" s="216"/>
      <c r="B14" s="217" t="s">
        <v>414</v>
      </c>
      <c r="C14" s="220"/>
      <c r="D14" s="207"/>
      <c r="E14" s="221"/>
      <c r="F14" s="219">
        <v>14569089</v>
      </c>
    </row>
    <row r="15" spans="1:6" ht="31.5" customHeight="1">
      <c r="A15" s="195" t="s">
        <v>327</v>
      </c>
      <c r="B15" s="196" t="s">
        <v>328</v>
      </c>
      <c r="C15" s="197" t="s">
        <v>329</v>
      </c>
      <c r="D15" s="222"/>
      <c r="E15" s="222"/>
      <c r="F15" s="223">
        <v>0</v>
      </c>
    </row>
    <row r="16" spans="1:6" ht="18.75" customHeight="1">
      <c r="A16" s="224" t="s">
        <v>330</v>
      </c>
      <c r="B16" s="225" t="s">
        <v>410</v>
      </c>
      <c r="C16" s="226" t="s">
        <v>329</v>
      </c>
      <c r="D16" s="225" t="s">
        <v>331</v>
      </c>
      <c r="E16" s="225" t="s">
        <v>331</v>
      </c>
      <c r="F16" s="227"/>
    </row>
    <row r="17" spans="1:6" s="189" customFormat="1" ht="30" customHeight="1">
      <c r="A17" s="190" t="s">
        <v>332</v>
      </c>
      <c r="B17" s="191" t="s">
        <v>333</v>
      </c>
      <c r="C17" s="192" t="s">
        <v>329</v>
      </c>
      <c r="D17" s="193"/>
      <c r="E17" s="193"/>
      <c r="F17" s="194">
        <f>SUM(F15:F16)</f>
        <v>0</v>
      </c>
    </row>
    <row r="18" spans="1:6" ht="34.5" customHeight="1">
      <c r="A18" s="198" t="s">
        <v>334</v>
      </c>
      <c r="B18" s="199" t="s">
        <v>335</v>
      </c>
      <c r="C18" s="228"/>
      <c r="D18" s="229"/>
      <c r="E18" s="229"/>
      <c r="F18" s="230">
        <f>SUM(F19:F24)</f>
        <v>12168630</v>
      </c>
    </row>
    <row r="19" spans="1:6" ht="18.75" customHeight="1">
      <c r="A19" s="209" t="s">
        <v>336</v>
      </c>
      <c r="B19" s="212" t="s">
        <v>337</v>
      </c>
      <c r="C19" s="211" t="s">
        <v>320</v>
      </c>
      <c r="D19" s="231">
        <v>2.3</v>
      </c>
      <c r="E19" s="213">
        <v>4469900</v>
      </c>
      <c r="F19" s="214">
        <v>6853847</v>
      </c>
    </row>
    <row r="20" spans="1:6" ht="49.5" customHeight="1">
      <c r="A20" s="209" t="s">
        <v>338</v>
      </c>
      <c r="B20" s="210" t="s">
        <v>339</v>
      </c>
      <c r="C20" s="211" t="s">
        <v>320</v>
      </c>
      <c r="D20" s="231">
        <v>1</v>
      </c>
      <c r="E20" s="213">
        <v>1800000</v>
      </c>
      <c r="F20" s="214">
        <v>1200000</v>
      </c>
    </row>
    <row r="21" spans="1:6" ht="45.75" customHeight="1">
      <c r="A21" s="209" t="s">
        <v>340</v>
      </c>
      <c r="B21" s="210" t="s">
        <v>341</v>
      </c>
      <c r="C21" s="211" t="s">
        <v>320</v>
      </c>
      <c r="D21" s="231"/>
      <c r="E21" s="213"/>
      <c r="F21" s="214"/>
    </row>
    <row r="22" spans="1:6" ht="18.75" customHeight="1">
      <c r="A22" s="209" t="s">
        <v>342</v>
      </c>
      <c r="B22" s="212" t="s">
        <v>337</v>
      </c>
      <c r="C22" s="211" t="s">
        <v>320</v>
      </c>
      <c r="D22" s="231">
        <v>2.3</v>
      </c>
      <c r="E22" s="213">
        <v>4469900</v>
      </c>
      <c r="F22" s="214">
        <v>3426923</v>
      </c>
    </row>
    <row r="23" spans="1:6" ht="45" customHeight="1">
      <c r="A23" s="209" t="s">
        <v>343</v>
      </c>
      <c r="B23" s="210" t="s">
        <v>339</v>
      </c>
      <c r="C23" s="211" t="s">
        <v>320</v>
      </c>
      <c r="D23" s="231">
        <v>1</v>
      </c>
      <c r="E23" s="213">
        <v>1800000</v>
      </c>
      <c r="F23" s="214">
        <v>600000</v>
      </c>
    </row>
    <row r="24" spans="1:6" ht="24.75" customHeight="1">
      <c r="A24" s="209" t="s">
        <v>344</v>
      </c>
      <c r="B24" s="210" t="s">
        <v>345</v>
      </c>
      <c r="C24" s="211" t="s">
        <v>320</v>
      </c>
      <c r="D24" s="231">
        <v>2.3</v>
      </c>
      <c r="E24" s="213">
        <v>38200</v>
      </c>
      <c r="F24" s="214">
        <v>87860</v>
      </c>
    </row>
    <row r="25" spans="1:6" ht="18.75" customHeight="1">
      <c r="A25" s="216" t="s">
        <v>346</v>
      </c>
      <c r="B25" s="217" t="s">
        <v>347</v>
      </c>
      <c r="C25" s="206" t="s">
        <v>320</v>
      </c>
      <c r="D25" s="218"/>
      <c r="E25" s="218"/>
      <c r="F25" s="219"/>
    </row>
    <row r="26" spans="1:6" ht="18.75" customHeight="1">
      <c r="A26" s="216" t="s">
        <v>348</v>
      </c>
      <c r="B26" s="217" t="s">
        <v>349</v>
      </c>
      <c r="C26" s="206" t="s">
        <v>320</v>
      </c>
      <c r="D26" s="218">
        <v>20</v>
      </c>
      <c r="E26" s="218">
        <v>81700</v>
      </c>
      <c r="F26" s="219">
        <v>1089333</v>
      </c>
    </row>
    <row r="27" spans="1:6" ht="18.75" customHeight="1">
      <c r="A27" s="216" t="s">
        <v>350</v>
      </c>
      <c r="B27" s="217" t="s">
        <v>347</v>
      </c>
      <c r="C27" s="206" t="s">
        <v>320</v>
      </c>
      <c r="D27" s="218"/>
      <c r="E27" s="218"/>
      <c r="F27" s="219"/>
    </row>
    <row r="28" spans="1:6" ht="18.75" customHeight="1">
      <c r="A28" s="232" t="s">
        <v>351</v>
      </c>
      <c r="B28" s="233" t="s">
        <v>349</v>
      </c>
      <c r="C28" s="234" t="s">
        <v>320</v>
      </c>
      <c r="D28" s="218">
        <v>21</v>
      </c>
      <c r="E28" s="218">
        <v>81700</v>
      </c>
      <c r="F28" s="235">
        <v>571900</v>
      </c>
    </row>
    <row r="29" spans="1:6" ht="18.75" customHeight="1">
      <c r="A29" s="195" t="s">
        <v>352</v>
      </c>
      <c r="B29" s="196" t="s">
        <v>353</v>
      </c>
      <c r="C29" s="197" t="s">
        <v>329</v>
      </c>
      <c r="D29" s="218"/>
      <c r="E29" s="202"/>
      <c r="F29" s="219"/>
    </row>
    <row r="30" spans="1:6" ht="33.75" customHeight="1">
      <c r="A30" s="204" t="s">
        <v>352</v>
      </c>
      <c r="B30" s="233" t="s">
        <v>354</v>
      </c>
      <c r="C30" s="236"/>
      <c r="D30" s="237"/>
      <c r="E30" s="237"/>
      <c r="F30" s="238">
        <f>SUM(F31:F32)</f>
        <v>418900</v>
      </c>
    </row>
    <row r="31" spans="1:6" ht="37.5" customHeight="1">
      <c r="A31" s="216" t="s">
        <v>355</v>
      </c>
      <c r="B31" s="217" t="s">
        <v>356</v>
      </c>
      <c r="C31" s="206" t="s">
        <v>320</v>
      </c>
      <c r="D31" s="218">
        <v>1</v>
      </c>
      <c r="E31" s="218">
        <v>418900</v>
      </c>
      <c r="F31" s="219">
        <v>418900</v>
      </c>
    </row>
    <row r="32" spans="1:6" ht="44.25" customHeight="1">
      <c r="A32" s="216" t="s">
        <v>357</v>
      </c>
      <c r="B32" s="217" t="s">
        <v>358</v>
      </c>
      <c r="C32" s="206" t="s">
        <v>320</v>
      </c>
      <c r="D32" s="218"/>
      <c r="E32" s="218"/>
      <c r="F32" s="219"/>
    </row>
    <row r="33" spans="1:6" ht="30.75" customHeight="1">
      <c r="A33" s="239" t="s">
        <v>359</v>
      </c>
      <c r="B33" s="240" t="s">
        <v>360</v>
      </c>
      <c r="C33" s="241" t="s">
        <v>329</v>
      </c>
      <c r="D33" s="242"/>
      <c r="E33" s="242"/>
      <c r="F33" s="243">
        <f>SUM(F18+F25+F26+F27+F28+F30)</f>
        <v>14248763</v>
      </c>
    </row>
    <row r="34" spans="1:6" ht="29.25" customHeight="1">
      <c r="A34" s="244" t="s">
        <v>361</v>
      </c>
      <c r="B34" s="245" t="s">
        <v>362</v>
      </c>
      <c r="C34" s="246" t="s">
        <v>329</v>
      </c>
      <c r="D34" s="247"/>
      <c r="E34" s="247"/>
      <c r="F34" s="248"/>
    </row>
    <row r="35" spans="1:6" ht="22.5" customHeight="1">
      <c r="A35" s="216" t="s">
        <v>363</v>
      </c>
      <c r="B35" s="217" t="s">
        <v>364</v>
      </c>
      <c r="C35" s="220" t="s">
        <v>365</v>
      </c>
      <c r="D35" s="207"/>
      <c r="E35" s="218"/>
      <c r="F35" s="219"/>
    </row>
    <row r="36" spans="1:6" ht="22.5" customHeight="1">
      <c r="A36" s="216" t="s">
        <v>366</v>
      </c>
      <c r="B36" s="217" t="s">
        <v>367</v>
      </c>
      <c r="C36" s="220" t="s">
        <v>365</v>
      </c>
      <c r="D36" s="207"/>
      <c r="E36" s="218"/>
      <c r="F36" s="219"/>
    </row>
    <row r="37" spans="1:6" ht="18.75" customHeight="1">
      <c r="A37" s="216" t="s">
        <v>368</v>
      </c>
      <c r="B37" s="217" t="s">
        <v>369</v>
      </c>
      <c r="C37" s="206" t="s">
        <v>320</v>
      </c>
      <c r="D37" s="218"/>
      <c r="E37" s="218"/>
      <c r="F37" s="219"/>
    </row>
    <row r="38" spans="1:6" ht="18.75" customHeight="1">
      <c r="A38" s="216" t="s">
        <v>370</v>
      </c>
      <c r="B38" s="217" t="s">
        <v>371</v>
      </c>
      <c r="C38" s="206" t="s">
        <v>320</v>
      </c>
      <c r="D38" s="218"/>
      <c r="E38" s="218"/>
      <c r="F38" s="219"/>
    </row>
    <row r="39" spans="1:6" ht="18.75" customHeight="1">
      <c r="A39" s="216" t="s">
        <v>372</v>
      </c>
      <c r="B39" s="217" t="s">
        <v>373</v>
      </c>
      <c r="C39" s="206" t="s">
        <v>320</v>
      </c>
      <c r="D39" s="218"/>
      <c r="E39" s="218"/>
      <c r="F39" s="219"/>
    </row>
    <row r="40" spans="1:6" ht="18.75" customHeight="1">
      <c r="A40" s="216" t="s">
        <v>374</v>
      </c>
      <c r="B40" s="217" t="s">
        <v>375</v>
      </c>
      <c r="C40" s="206" t="s">
        <v>320</v>
      </c>
      <c r="D40" s="218"/>
      <c r="E40" s="218"/>
      <c r="F40" s="219"/>
    </row>
    <row r="41" spans="1:6" ht="18.75" customHeight="1">
      <c r="A41" s="216" t="s">
        <v>376</v>
      </c>
      <c r="B41" s="217" t="s">
        <v>377</v>
      </c>
      <c r="C41" s="206" t="s">
        <v>320</v>
      </c>
      <c r="D41" s="218"/>
      <c r="E41" s="218"/>
      <c r="F41" s="219"/>
    </row>
    <row r="42" spans="1:6" ht="18.75" customHeight="1">
      <c r="A42" s="216" t="s">
        <v>378</v>
      </c>
      <c r="B42" s="217" t="s">
        <v>379</v>
      </c>
      <c r="C42" s="206" t="s">
        <v>320</v>
      </c>
      <c r="D42" s="218"/>
      <c r="E42" s="218"/>
      <c r="F42" s="219"/>
    </row>
    <row r="43" spans="1:6" ht="25.5" customHeight="1">
      <c r="A43" s="216" t="s">
        <v>380</v>
      </c>
      <c r="B43" s="217" t="s">
        <v>381</v>
      </c>
      <c r="C43" s="206" t="s">
        <v>320</v>
      </c>
      <c r="D43" s="218"/>
      <c r="E43" s="218"/>
      <c r="F43" s="219"/>
    </row>
    <row r="44" spans="1:6" ht="25.5" customHeight="1">
      <c r="A44" s="216" t="s">
        <v>726</v>
      </c>
      <c r="B44" s="217" t="s">
        <v>727</v>
      </c>
      <c r="C44" s="206" t="s">
        <v>728</v>
      </c>
      <c r="D44" s="218">
        <v>12</v>
      </c>
      <c r="E44" s="218">
        <v>2500000</v>
      </c>
      <c r="F44" s="219">
        <v>2500000</v>
      </c>
    </row>
    <row r="45" spans="1:6" ht="30" customHeight="1">
      <c r="A45" s="216" t="s">
        <v>382</v>
      </c>
      <c r="B45" s="217" t="s">
        <v>383</v>
      </c>
      <c r="C45" s="206" t="s">
        <v>320</v>
      </c>
      <c r="D45" s="218"/>
      <c r="E45" s="218"/>
      <c r="F45" s="219"/>
    </row>
    <row r="46" spans="1:6" ht="22.5" customHeight="1">
      <c r="A46" s="216" t="s">
        <v>384</v>
      </c>
      <c r="B46" s="217" t="s">
        <v>385</v>
      </c>
      <c r="C46" s="206" t="s">
        <v>320</v>
      </c>
      <c r="D46" s="218"/>
      <c r="E46" s="218"/>
      <c r="F46" s="219"/>
    </row>
    <row r="47" spans="1:6" ht="33.75" customHeight="1">
      <c r="A47" s="216" t="s">
        <v>386</v>
      </c>
      <c r="B47" s="217" t="s">
        <v>387</v>
      </c>
      <c r="C47" s="206" t="s">
        <v>320</v>
      </c>
      <c r="D47" s="218"/>
      <c r="E47" s="218"/>
      <c r="F47" s="219"/>
    </row>
    <row r="48" spans="1:6" ht="33.75" customHeight="1">
      <c r="A48" s="216" t="s">
        <v>388</v>
      </c>
      <c r="B48" s="217" t="s">
        <v>389</v>
      </c>
      <c r="C48" s="206" t="s">
        <v>320</v>
      </c>
      <c r="D48" s="221"/>
      <c r="E48" s="218"/>
      <c r="F48" s="219"/>
    </row>
    <row r="49" spans="1:6" ht="18.75" customHeight="1">
      <c r="A49" s="216" t="s">
        <v>390</v>
      </c>
      <c r="B49" s="217" t="s">
        <v>391</v>
      </c>
      <c r="C49" s="206" t="s">
        <v>329</v>
      </c>
      <c r="D49" s="207"/>
      <c r="E49" s="218"/>
      <c r="F49" s="219"/>
    </row>
    <row r="50" spans="1:6" ht="27" customHeight="1">
      <c r="A50" s="216" t="s">
        <v>392</v>
      </c>
      <c r="B50" s="217" t="s">
        <v>393</v>
      </c>
      <c r="C50" s="206" t="s">
        <v>320</v>
      </c>
      <c r="D50" s="221">
        <v>0.72</v>
      </c>
      <c r="E50" s="218">
        <v>1632000</v>
      </c>
      <c r="F50" s="249">
        <v>1175040</v>
      </c>
    </row>
    <row r="51" spans="1:6" ht="18.75" customHeight="1">
      <c r="A51" s="216" t="s">
        <v>394</v>
      </c>
      <c r="B51" s="217" t="s">
        <v>395</v>
      </c>
      <c r="C51" s="206" t="s">
        <v>329</v>
      </c>
      <c r="D51" s="218"/>
      <c r="E51" s="207"/>
      <c r="F51" s="249">
        <v>1032030</v>
      </c>
    </row>
    <row r="52" spans="1:6" ht="29.25" customHeight="1">
      <c r="A52" s="216" t="s">
        <v>396</v>
      </c>
      <c r="B52" s="217" t="s">
        <v>397</v>
      </c>
      <c r="C52" s="206" t="s">
        <v>329</v>
      </c>
      <c r="D52" s="218">
        <v>1441</v>
      </c>
      <c r="E52" s="218">
        <v>285</v>
      </c>
      <c r="F52" s="249">
        <v>410685</v>
      </c>
    </row>
    <row r="53" spans="1:6" ht="31.5" customHeight="1">
      <c r="A53" s="195" t="s">
        <v>398</v>
      </c>
      <c r="B53" s="196" t="s">
        <v>399</v>
      </c>
      <c r="C53" s="197" t="s">
        <v>329</v>
      </c>
      <c r="D53" s="222"/>
      <c r="E53" s="222"/>
      <c r="F53" s="250">
        <f>SUM(F34:F52)</f>
        <v>5117755</v>
      </c>
    </row>
    <row r="54" spans="1:6" ht="38.25" customHeight="1">
      <c r="A54" s="216" t="s">
        <v>400</v>
      </c>
      <c r="B54" s="217" t="s">
        <v>401</v>
      </c>
      <c r="C54" s="206" t="s">
        <v>402</v>
      </c>
      <c r="D54" s="218">
        <v>1140</v>
      </c>
      <c r="E54" s="218"/>
      <c r="F54" s="219">
        <v>1200000</v>
      </c>
    </row>
    <row r="55" spans="1:6" ht="37.5" customHeight="1">
      <c r="A55" s="216" t="s">
        <v>403</v>
      </c>
      <c r="B55" s="217" t="s">
        <v>404</v>
      </c>
      <c r="C55" s="206" t="s">
        <v>402</v>
      </c>
      <c r="D55" s="207"/>
      <c r="E55" s="207"/>
      <c r="F55" s="249"/>
    </row>
    <row r="56" spans="1:6" ht="39" customHeight="1">
      <c r="A56" s="216" t="s">
        <v>405</v>
      </c>
      <c r="B56" s="217" t="s">
        <v>406</v>
      </c>
      <c r="C56" s="206" t="s">
        <v>402</v>
      </c>
      <c r="D56" s="207"/>
      <c r="E56" s="207"/>
      <c r="F56" s="219">
        <f>F54+F55</f>
        <v>1200000</v>
      </c>
    </row>
    <row r="57" spans="1:6" ht="18" customHeight="1">
      <c r="A57" s="251" t="s">
        <v>407</v>
      </c>
      <c r="B57" s="252" t="s">
        <v>408</v>
      </c>
      <c r="C57" s="253" t="s">
        <v>402</v>
      </c>
      <c r="D57" s="254"/>
      <c r="E57" s="254"/>
      <c r="F57" s="255">
        <f>F56</f>
        <v>1200000</v>
      </c>
    </row>
    <row r="58" spans="1:6" ht="21.75" customHeight="1">
      <c r="A58" s="190"/>
      <c r="B58" s="193" t="s">
        <v>409</v>
      </c>
      <c r="C58" s="256"/>
      <c r="D58" s="257"/>
      <c r="E58" s="257"/>
      <c r="F58" s="194">
        <f>F17+F33+F53+F57</f>
        <v>20566518</v>
      </c>
    </row>
    <row r="62" spans="3:6" ht="18.75" customHeight="1">
      <c r="C62" s="977"/>
      <c r="D62" s="977"/>
      <c r="E62" s="977"/>
      <c r="F62" s="181"/>
    </row>
    <row r="63" spans="3:6" ht="18.75" customHeight="1">
      <c r="C63" s="978"/>
      <c r="D63" s="978"/>
      <c r="E63" s="978"/>
      <c r="F63" s="188"/>
    </row>
    <row r="64" spans="3:6" ht="18.75" customHeight="1">
      <c r="C64" s="977"/>
      <c r="D64" s="977"/>
      <c r="E64" s="977"/>
      <c r="F64" s="181"/>
    </row>
    <row r="65" spans="3:6" ht="18.75" customHeight="1">
      <c r="C65" s="977"/>
      <c r="D65" s="977"/>
      <c r="E65" s="977"/>
      <c r="F65" s="181"/>
    </row>
    <row r="66" spans="3:6" ht="18.75" customHeight="1">
      <c r="C66" s="977"/>
      <c r="D66" s="977"/>
      <c r="E66" s="977"/>
      <c r="F66" s="181"/>
    </row>
    <row r="67" spans="3:6" ht="18.75" customHeight="1">
      <c r="C67" s="979"/>
      <c r="D67" s="979"/>
      <c r="E67" s="979"/>
      <c r="F67" s="183"/>
    </row>
    <row r="68" ht="12.75">
      <c r="D68" s="178"/>
    </row>
  </sheetData>
  <sheetProtection/>
  <mergeCells count="11">
    <mergeCell ref="C65:E65"/>
    <mergeCell ref="A1:F1"/>
    <mergeCell ref="C62:E62"/>
    <mergeCell ref="C63:E63"/>
    <mergeCell ref="C64:E64"/>
    <mergeCell ref="C66:E66"/>
    <mergeCell ref="C67:E67"/>
    <mergeCell ref="A2:F2"/>
    <mergeCell ref="A3:A4"/>
    <mergeCell ref="B3:B4"/>
    <mergeCell ref="D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  <headerFooter>
    <oddHeader>&amp;R&amp;"Times New Roman CE,Félkövér dőlt"&amp;11 3. melléklet a .../2017.(....)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N21"/>
  <sheetViews>
    <sheetView zoomScale="91" zoomScaleNormal="91" zoomScalePageLayoutView="0" workbookViewId="0" topLeftCell="A1">
      <selection activeCell="G27" sqref="G27"/>
    </sheetView>
  </sheetViews>
  <sheetFormatPr defaultColWidth="9.00390625" defaultRowHeight="12.75"/>
  <cols>
    <col min="1" max="1" width="6.875" style="694" customWidth="1"/>
    <col min="2" max="2" width="33.625" style="694" customWidth="1"/>
    <col min="3" max="3" width="10.375" style="698" customWidth="1"/>
    <col min="4" max="4" width="10.375" style="694" customWidth="1"/>
    <col min="5" max="5" width="12.375" style="694" customWidth="1"/>
    <col min="6" max="6" width="12.875" style="694" customWidth="1"/>
    <col min="7" max="7" width="14.375" style="694" customWidth="1"/>
    <col min="8" max="11" width="13.125" style="694" customWidth="1"/>
    <col min="12" max="12" width="16.50390625" style="694" customWidth="1"/>
    <col min="13" max="13" width="14.125" style="694" customWidth="1"/>
    <col min="14" max="14" width="16.875" style="694" customWidth="1"/>
    <col min="15" max="16384" width="9.375" style="694" customWidth="1"/>
  </cols>
  <sheetData>
    <row r="1" spans="1:14" ht="37.5" customHeight="1">
      <c r="A1" s="1001" t="s">
        <v>682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</row>
    <row r="2" spans="13:14" ht="18.75" customHeight="1">
      <c r="M2" s="1002" t="s">
        <v>1</v>
      </c>
      <c r="N2" s="1002"/>
    </row>
    <row r="3" spans="1:14" ht="18" customHeight="1">
      <c r="A3" s="1007" t="s">
        <v>412</v>
      </c>
      <c r="B3" s="988" t="s">
        <v>270</v>
      </c>
      <c r="C3" s="988" t="s">
        <v>635</v>
      </c>
      <c r="D3" s="988" t="s">
        <v>636</v>
      </c>
      <c r="E3" s="988" t="s">
        <v>637</v>
      </c>
      <c r="F3" s="988" t="s">
        <v>638</v>
      </c>
      <c r="G3" s="988"/>
      <c r="H3" s="988"/>
      <c r="I3" s="1003" t="s">
        <v>639</v>
      </c>
      <c r="J3" s="1004"/>
      <c r="K3" s="1004"/>
      <c r="L3" s="1004"/>
      <c r="M3" s="1004"/>
      <c r="N3" s="1005"/>
    </row>
    <row r="4" spans="1:14" ht="18" customHeight="1">
      <c r="A4" s="1008"/>
      <c r="B4" s="989"/>
      <c r="C4" s="989"/>
      <c r="D4" s="989"/>
      <c r="E4" s="989"/>
      <c r="F4" s="989"/>
      <c r="G4" s="989"/>
      <c r="H4" s="989"/>
      <c r="I4" s="989" t="s">
        <v>640</v>
      </c>
      <c r="J4" s="989"/>
      <c r="K4" s="989"/>
      <c r="L4" s="989"/>
      <c r="M4" s="989" t="s">
        <v>641</v>
      </c>
      <c r="N4" s="1006"/>
    </row>
    <row r="5" spans="1:14" ht="18" customHeight="1">
      <c r="A5" s="1008"/>
      <c r="B5" s="989"/>
      <c r="C5" s="989"/>
      <c r="D5" s="989"/>
      <c r="E5" s="989"/>
      <c r="F5" s="989" t="s">
        <v>642</v>
      </c>
      <c r="G5" s="989" t="s">
        <v>436</v>
      </c>
      <c r="H5" s="989" t="s">
        <v>643</v>
      </c>
      <c r="I5" s="989" t="s">
        <v>644</v>
      </c>
      <c r="J5" s="989"/>
      <c r="K5" s="990" t="s">
        <v>648</v>
      </c>
      <c r="L5" s="989" t="s">
        <v>645</v>
      </c>
      <c r="M5" s="989" t="s">
        <v>644</v>
      </c>
      <c r="N5" s="1006" t="s">
        <v>645</v>
      </c>
    </row>
    <row r="6" spans="1:14" ht="67.5" customHeight="1">
      <c r="A6" s="1009"/>
      <c r="B6" s="990"/>
      <c r="C6" s="990" t="s">
        <v>646</v>
      </c>
      <c r="D6" s="990"/>
      <c r="E6" s="990"/>
      <c r="F6" s="990"/>
      <c r="G6" s="990"/>
      <c r="H6" s="990"/>
      <c r="I6" s="853" t="s">
        <v>413</v>
      </c>
      <c r="J6" s="853" t="s">
        <v>647</v>
      </c>
      <c r="K6" s="991"/>
      <c r="L6" s="990"/>
      <c r="M6" s="990"/>
      <c r="N6" s="1010"/>
    </row>
    <row r="7" spans="1:14" ht="25.5" customHeight="1">
      <c r="A7" s="856" t="s">
        <v>10</v>
      </c>
      <c r="B7" s="857"/>
      <c r="C7" s="858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9"/>
    </row>
    <row r="8" spans="1:14" ht="25.5" customHeight="1">
      <c r="A8" s="697" t="s">
        <v>13</v>
      </c>
      <c r="B8" s="855"/>
      <c r="C8" s="854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60"/>
    </row>
    <row r="9" spans="1:14" ht="25.5" customHeight="1">
      <c r="A9" s="697" t="s">
        <v>16</v>
      </c>
      <c r="B9" s="855"/>
      <c r="C9" s="854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60"/>
    </row>
    <row r="10" spans="1:14" ht="25.5" customHeight="1">
      <c r="A10" s="697" t="s">
        <v>19</v>
      </c>
      <c r="B10" s="855"/>
      <c r="C10" s="854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60"/>
    </row>
    <row r="11" spans="1:14" ht="25.5" customHeight="1">
      <c r="A11" s="697" t="s">
        <v>22</v>
      </c>
      <c r="B11" s="855"/>
      <c r="C11" s="854"/>
      <c r="D11" s="855"/>
      <c r="E11" s="855"/>
      <c r="F11" s="855"/>
      <c r="G11" s="992" t="s">
        <v>626</v>
      </c>
      <c r="H11" s="993"/>
      <c r="I11" s="993"/>
      <c r="J11" s="993"/>
      <c r="K11" s="994"/>
      <c r="L11" s="855"/>
      <c r="M11" s="855"/>
      <c r="N11" s="860"/>
    </row>
    <row r="12" spans="1:14" ht="25.5" customHeight="1">
      <c r="A12" s="861" t="s">
        <v>25</v>
      </c>
      <c r="B12" s="862"/>
      <c r="C12" s="863"/>
      <c r="D12" s="862"/>
      <c r="E12" s="862"/>
      <c r="F12" s="862"/>
      <c r="G12" s="995"/>
      <c r="H12" s="996"/>
      <c r="I12" s="996"/>
      <c r="J12" s="996"/>
      <c r="K12" s="997"/>
      <c r="L12" s="862"/>
      <c r="M12" s="862"/>
      <c r="N12" s="864"/>
    </row>
    <row r="13" spans="1:14" ht="25.5" customHeight="1">
      <c r="A13" s="695" t="s">
        <v>28</v>
      </c>
      <c r="B13" s="868" t="s">
        <v>649</v>
      </c>
      <c r="C13" s="376"/>
      <c r="D13" s="868"/>
      <c r="E13" s="868"/>
      <c r="F13" s="868"/>
      <c r="G13" s="995"/>
      <c r="H13" s="996"/>
      <c r="I13" s="996"/>
      <c r="J13" s="996"/>
      <c r="K13" s="997"/>
      <c r="L13" s="868"/>
      <c r="M13" s="868"/>
      <c r="N13" s="869"/>
    </row>
    <row r="14" spans="1:14" ht="25.5" customHeight="1">
      <c r="A14" s="696" t="s">
        <v>31</v>
      </c>
      <c r="B14" s="865"/>
      <c r="C14" s="866"/>
      <c r="D14" s="865"/>
      <c r="E14" s="865"/>
      <c r="F14" s="865"/>
      <c r="G14" s="998"/>
      <c r="H14" s="999"/>
      <c r="I14" s="999"/>
      <c r="J14" s="999"/>
      <c r="K14" s="1000"/>
      <c r="L14" s="865"/>
      <c r="M14" s="865"/>
      <c r="N14" s="867"/>
    </row>
    <row r="15" spans="1:14" ht="25.5" customHeight="1">
      <c r="A15" s="697" t="s">
        <v>34</v>
      </c>
      <c r="B15" s="855"/>
      <c r="C15" s="854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60"/>
    </row>
    <row r="16" spans="1:14" ht="25.5" customHeight="1">
      <c r="A16" s="697" t="s">
        <v>37</v>
      </c>
      <c r="B16" s="855"/>
      <c r="C16" s="854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60"/>
    </row>
    <row r="17" spans="1:14" ht="25.5" customHeight="1">
      <c r="A17" s="861" t="s">
        <v>39</v>
      </c>
      <c r="B17" s="862"/>
      <c r="C17" s="863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4"/>
    </row>
    <row r="18" spans="1:14" ht="25.5" customHeight="1">
      <c r="A18" s="695" t="s">
        <v>41</v>
      </c>
      <c r="B18" s="868" t="s">
        <v>650</v>
      </c>
      <c r="C18" s="376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9"/>
    </row>
    <row r="19" spans="1:14" ht="25.5" customHeight="1">
      <c r="A19" s="695" t="s">
        <v>43</v>
      </c>
      <c r="B19" s="868" t="s">
        <v>409</v>
      </c>
      <c r="C19" s="376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9"/>
    </row>
    <row r="20" ht="17.25" customHeight="1">
      <c r="A20" s="698"/>
    </row>
    <row r="21" ht="17.25" customHeight="1">
      <c r="A21" s="698"/>
    </row>
  </sheetData>
  <sheetProtection/>
  <mergeCells count="21">
    <mergeCell ref="N5:N6"/>
    <mergeCell ref="C6:D6"/>
    <mergeCell ref="D3:D5"/>
    <mergeCell ref="E3:E6"/>
    <mergeCell ref="F3:H4"/>
    <mergeCell ref="B3:B6"/>
    <mergeCell ref="A3:A6"/>
    <mergeCell ref="F5:F6"/>
    <mergeCell ref="G5:G6"/>
    <mergeCell ref="L5:L6"/>
    <mergeCell ref="M5:M6"/>
    <mergeCell ref="C3:C5"/>
    <mergeCell ref="K5:K6"/>
    <mergeCell ref="H5:H6"/>
    <mergeCell ref="I5:J5"/>
    <mergeCell ref="G11:K14"/>
    <mergeCell ref="A1:N1"/>
    <mergeCell ref="M2:N2"/>
    <mergeCell ref="I3:N3"/>
    <mergeCell ref="I4:L4"/>
    <mergeCell ref="M4:N4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....../2017. (......) önkormányzati rendelethez
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F2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.50390625" style="259" customWidth="1"/>
    <col min="2" max="2" width="9.375" style="259" customWidth="1"/>
    <col min="3" max="3" width="22.125" style="259" customWidth="1"/>
    <col min="4" max="4" width="40.50390625" style="259" customWidth="1"/>
    <col min="5" max="5" width="30.875" style="261" customWidth="1"/>
    <col min="6" max="6" width="14.375" style="834" customWidth="1"/>
    <col min="7" max="16384" width="9.375" style="259" customWidth="1"/>
  </cols>
  <sheetData>
    <row r="1" spans="1:5" ht="41.25" customHeight="1">
      <c r="A1" s="1011" t="s">
        <v>668</v>
      </c>
      <c r="B1" s="1012"/>
      <c r="C1" s="1012"/>
      <c r="D1" s="1012"/>
      <c r="E1" s="1012"/>
    </row>
    <row r="2" spans="1:5" ht="15">
      <c r="A2" s="1016" t="s">
        <v>626</v>
      </c>
      <c r="B2" s="1017"/>
      <c r="C2" s="1017"/>
      <c r="D2" s="1017"/>
      <c r="E2" s="1017"/>
    </row>
    <row r="3" spans="1:5" ht="15">
      <c r="A3" s="260"/>
      <c r="B3" s="260"/>
      <c r="C3" s="260"/>
      <c r="D3" s="260"/>
      <c r="E3" s="262" t="s">
        <v>1</v>
      </c>
    </row>
    <row r="4" spans="1:5" ht="33" customHeight="1">
      <c r="A4" s="825" t="s">
        <v>412</v>
      </c>
      <c r="B4" s="1013" t="s">
        <v>416</v>
      </c>
      <c r="C4" s="1013"/>
      <c r="D4" s="1013"/>
      <c r="E4" s="826" t="s">
        <v>417</v>
      </c>
    </row>
    <row r="5" spans="1:5" ht="21.75" customHeight="1">
      <c r="A5" s="822" t="s">
        <v>10</v>
      </c>
      <c r="B5" s="1014"/>
      <c r="C5" s="1014"/>
      <c r="D5" s="1014"/>
      <c r="E5" s="828"/>
    </row>
    <row r="6" spans="1:5" ht="21.75" customHeight="1">
      <c r="A6" s="263" t="s">
        <v>13</v>
      </c>
      <c r="B6" s="1015"/>
      <c r="C6" s="1015"/>
      <c r="D6" s="1015"/>
      <c r="E6" s="829"/>
    </row>
    <row r="7" spans="1:5" ht="21.75" customHeight="1">
      <c r="A7" s="263" t="s">
        <v>16</v>
      </c>
      <c r="B7" s="1015"/>
      <c r="C7" s="1015"/>
      <c r="D7" s="1015"/>
      <c r="E7" s="829"/>
    </row>
    <row r="8" spans="1:5" ht="21.75" customHeight="1">
      <c r="A8" s="263" t="s">
        <v>19</v>
      </c>
      <c r="B8" s="1015"/>
      <c r="C8" s="1015"/>
      <c r="D8" s="1015"/>
      <c r="E8" s="829"/>
    </row>
    <row r="9" spans="1:5" ht="21.75" customHeight="1">
      <c r="A9" s="263" t="s">
        <v>22</v>
      </c>
      <c r="B9" s="1023"/>
      <c r="C9" s="1023"/>
      <c r="D9" s="1023"/>
      <c r="E9" s="830"/>
    </row>
    <row r="10" spans="1:5" ht="29.25" customHeight="1">
      <c r="A10" s="263" t="s">
        <v>25</v>
      </c>
      <c r="B10" s="1023"/>
      <c r="C10" s="1023"/>
      <c r="D10" s="1023"/>
      <c r="E10" s="830"/>
    </row>
    <row r="11" spans="1:5" ht="21.75" customHeight="1">
      <c r="A11" s="263" t="s">
        <v>28</v>
      </c>
      <c r="B11" s="1023"/>
      <c r="C11" s="1023"/>
      <c r="D11" s="1023"/>
      <c r="E11" s="830"/>
    </row>
    <row r="12" spans="1:5" ht="21.75" customHeight="1">
      <c r="A12" s="263" t="s">
        <v>31</v>
      </c>
      <c r="B12" s="1015"/>
      <c r="C12" s="1015"/>
      <c r="D12" s="1015"/>
      <c r="E12" s="829"/>
    </row>
    <row r="13" spans="1:5" ht="21.75" customHeight="1">
      <c r="A13" s="263" t="s">
        <v>34</v>
      </c>
      <c r="B13" s="1015"/>
      <c r="C13" s="1015"/>
      <c r="D13" s="1015"/>
      <c r="E13" s="829"/>
    </row>
    <row r="14" spans="1:5" ht="21.75" customHeight="1">
      <c r="A14" s="263" t="s">
        <v>37</v>
      </c>
      <c r="B14" s="1015"/>
      <c r="C14" s="1015"/>
      <c r="D14" s="1015"/>
      <c r="E14" s="829"/>
    </row>
    <row r="15" spans="1:5" ht="30" customHeight="1">
      <c r="A15" s="263" t="s">
        <v>41</v>
      </c>
      <c r="B15" s="1015"/>
      <c r="C15" s="1015"/>
      <c r="D15" s="1015"/>
      <c r="E15" s="831"/>
    </row>
    <row r="16" spans="1:5" ht="30" customHeight="1">
      <c r="A16" s="263" t="s">
        <v>43</v>
      </c>
      <c r="B16" s="1015"/>
      <c r="C16" s="1015"/>
      <c r="D16" s="1015"/>
      <c r="E16" s="831"/>
    </row>
    <row r="17" spans="1:5" ht="21.75" customHeight="1">
      <c r="A17" s="263" t="s">
        <v>45</v>
      </c>
      <c r="B17" s="1015"/>
      <c r="C17" s="1015"/>
      <c r="D17" s="1015"/>
      <c r="E17" s="831"/>
    </row>
    <row r="18" spans="1:5" ht="21.75" customHeight="1">
      <c r="A18" s="263" t="s">
        <v>47</v>
      </c>
      <c r="B18" s="1027"/>
      <c r="C18" s="1027"/>
      <c r="D18" s="1027"/>
      <c r="E18" s="831"/>
    </row>
    <row r="19" spans="1:5" ht="21.75" customHeight="1">
      <c r="A19" s="821" t="s">
        <v>49</v>
      </c>
      <c r="B19" s="1018"/>
      <c r="C19" s="1019"/>
      <c r="D19" s="1020"/>
      <c r="E19" s="832"/>
    </row>
    <row r="20" spans="1:5" ht="21.75" customHeight="1">
      <c r="A20" s="827" t="s">
        <v>51</v>
      </c>
      <c r="B20" s="1025" t="s">
        <v>224</v>
      </c>
      <c r="C20" s="1025"/>
      <c r="D20" s="1025"/>
      <c r="E20" s="824">
        <f>SUM(E5+E6+E7+E8+E12+E13+E14+E15+E16+E17+E18)</f>
        <v>0</v>
      </c>
    </row>
    <row r="21" spans="1:5" ht="21.75" customHeight="1">
      <c r="A21" s="823" t="s">
        <v>54</v>
      </c>
      <c r="B21" s="1028"/>
      <c r="C21" s="1028"/>
      <c r="D21" s="1028"/>
      <c r="E21" s="832"/>
    </row>
    <row r="22" spans="1:5" ht="21.75" customHeight="1">
      <c r="A22" s="827" t="s">
        <v>57</v>
      </c>
      <c r="B22" s="1026" t="s">
        <v>634</v>
      </c>
      <c r="C22" s="1026"/>
      <c r="D22" s="1026"/>
      <c r="E22" s="824">
        <f>SUM(E21)</f>
        <v>0</v>
      </c>
    </row>
    <row r="23" spans="1:6" s="264" customFormat="1" ht="24" customHeight="1">
      <c r="A23" s="1021" t="s">
        <v>627</v>
      </c>
      <c r="B23" s="1022"/>
      <c r="C23" s="1022"/>
      <c r="D23" s="1022"/>
      <c r="E23" s="833">
        <f>SUM(E20+E22)</f>
        <v>0</v>
      </c>
      <c r="F23" s="835"/>
    </row>
    <row r="24" spans="1:5" ht="15">
      <c r="A24" s="265"/>
      <c r="B24" s="1024"/>
      <c r="C24" s="1024"/>
      <c r="D24" s="1024"/>
      <c r="E24" s="266"/>
    </row>
  </sheetData>
  <sheetProtection/>
  <mergeCells count="23"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  <mergeCell ref="B12:D12"/>
    <mergeCell ref="B13:D13"/>
    <mergeCell ref="A23:D23"/>
    <mergeCell ref="B14:D14"/>
    <mergeCell ref="B9:D9"/>
    <mergeCell ref="B10:D10"/>
    <mergeCell ref="B11:D11"/>
    <mergeCell ref="A1:E1"/>
    <mergeCell ref="B4:D4"/>
    <mergeCell ref="B5:D5"/>
    <mergeCell ref="B6:D6"/>
    <mergeCell ref="B7:D7"/>
    <mergeCell ref="A2:E2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......./2017.(...)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C20"/>
  <sheetViews>
    <sheetView tabSelected="1" zoomScalePageLayoutView="0" workbookViewId="0" topLeftCell="A1">
      <selection activeCell="B8" sqref="B8"/>
    </sheetView>
  </sheetViews>
  <sheetFormatPr defaultColWidth="16.875" defaultRowHeight="12.75"/>
  <cols>
    <col min="1" max="1" width="11.375" style="780" customWidth="1"/>
    <col min="2" max="2" width="43.375" style="780" customWidth="1"/>
    <col min="3" max="3" width="30.875" style="780" customWidth="1"/>
    <col min="4" max="252" width="10.625" style="780" customWidth="1"/>
    <col min="253" max="253" width="7.00390625" style="780" customWidth="1"/>
    <col min="254" max="254" width="34.50390625" style="780" customWidth="1"/>
    <col min="255" max="255" width="11.00390625" style="780" customWidth="1"/>
    <col min="256" max="16384" width="16.875" style="780" customWidth="1"/>
  </cols>
  <sheetData>
    <row r="1" spans="1:3" ht="40.5" customHeight="1">
      <c r="A1" s="1029" t="s">
        <v>683</v>
      </c>
      <c r="B1" s="1030"/>
      <c r="C1" s="1030"/>
    </row>
    <row r="2" spans="1:3" ht="12.75">
      <c r="A2" s="781"/>
      <c r="B2" s="781"/>
      <c r="C2" s="800" t="s">
        <v>1</v>
      </c>
    </row>
    <row r="3" spans="1:3" s="782" customFormat="1" ht="33.75" customHeight="1">
      <c r="A3" s="785" t="s">
        <v>548</v>
      </c>
      <c r="B3" s="786" t="s">
        <v>633</v>
      </c>
      <c r="C3" s="787" t="s">
        <v>557</v>
      </c>
    </row>
    <row r="4" spans="1:3" s="783" customFormat="1" ht="18.75" customHeight="1">
      <c r="A4" s="788" t="s">
        <v>10</v>
      </c>
      <c r="B4" s="789" t="s">
        <v>730</v>
      </c>
      <c r="C4" s="790">
        <v>2500000</v>
      </c>
    </row>
    <row r="5" spans="1:3" s="783" customFormat="1" ht="18.75" customHeight="1">
      <c r="A5" s="791" t="s">
        <v>13</v>
      </c>
      <c r="B5" s="792" t="s">
        <v>698</v>
      </c>
      <c r="C5" s="793">
        <v>20000</v>
      </c>
    </row>
    <row r="6" spans="1:3" s="783" customFormat="1" ht="18.75" customHeight="1">
      <c r="A6" s="791" t="s">
        <v>16</v>
      </c>
      <c r="B6" s="792" t="s">
        <v>731</v>
      </c>
      <c r="C6" s="793">
        <v>75000</v>
      </c>
    </row>
    <row r="7" spans="1:3" s="783" customFormat="1" ht="18.75" customHeight="1">
      <c r="A7" s="791" t="s">
        <v>19</v>
      </c>
      <c r="B7" s="792" t="s">
        <v>699</v>
      </c>
      <c r="C7" s="793">
        <v>200000</v>
      </c>
    </row>
    <row r="8" spans="1:3" s="783" customFormat="1" ht="18.75" customHeight="1">
      <c r="A8" s="791" t="s">
        <v>22</v>
      </c>
      <c r="B8" s="792" t="s">
        <v>700</v>
      </c>
      <c r="C8" s="793">
        <v>150000</v>
      </c>
    </row>
    <row r="9" spans="1:3" s="783" customFormat="1" ht="18.75" customHeight="1">
      <c r="A9" s="791" t="s">
        <v>25</v>
      </c>
      <c r="B9" s="792"/>
      <c r="C9" s="793"/>
    </row>
    <row r="10" spans="1:3" s="783" customFormat="1" ht="18.75" customHeight="1">
      <c r="A10" s="794" t="s">
        <v>28</v>
      </c>
      <c r="B10" s="795"/>
      <c r="C10" s="796"/>
    </row>
    <row r="11" spans="1:3" s="779" customFormat="1" ht="18.75" customHeight="1">
      <c r="A11" s="797"/>
      <c r="B11" s="798" t="s">
        <v>530</v>
      </c>
      <c r="C11" s="799">
        <f>SUM(C4:C10)</f>
        <v>2945000</v>
      </c>
    </row>
    <row r="12" spans="1:3" s="779" customFormat="1" ht="12.75">
      <c r="A12" s="784"/>
      <c r="B12" s="784"/>
      <c r="C12" s="778"/>
    </row>
    <row r="13" spans="1:3" s="779" customFormat="1" ht="12.75" customHeight="1">
      <c r="A13" s="895"/>
      <c r="B13" s="896"/>
      <c r="C13" s="896"/>
    </row>
    <row r="14" spans="1:3" s="779" customFormat="1" ht="12.75">
      <c r="A14" s="896"/>
      <c r="B14" s="896"/>
      <c r="C14" s="896"/>
    </row>
    <row r="15" spans="1:3" s="779" customFormat="1" ht="12.75">
      <c r="A15" s="896"/>
      <c r="B15" s="896"/>
      <c r="C15" s="896"/>
    </row>
    <row r="16" spans="1:3" s="779" customFormat="1" ht="12.75">
      <c r="A16" s="897"/>
      <c r="B16" s="897"/>
      <c r="C16" s="898"/>
    </row>
    <row r="17" spans="1:3" ht="20.25" customHeight="1">
      <c r="A17" s="899"/>
      <c r="B17" s="899"/>
      <c r="C17" s="899"/>
    </row>
    <row r="18" spans="1:3" ht="18" customHeight="1">
      <c r="A18" s="889"/>
      <c r="B18" s="890"/>
      <c r="C18" s="891"/>
    </row>
    <row r="19" spans="1:3" ht="18" customHeight="1">
      <c r="A19" s="889"/>
      <c r="B19" s="890"/>
      <c r="C19" s="891"/>
    </row>
    <row r="20" spans="1:3" ht="18" customHeight="1">
      <c r="A20" s="892"/>
      <c r="B20" s="893"/>
      <c r="C20" s="894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.../2017. (...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Iroda</cp:lastModifiedBy>
  <cp:lastPrinted>2017-02-15T12:46:08Z</cp:lastPrinted>
  <dcterms:created xsi:type="dcterms:W3CDTF">2017-01-30T13:11:32Z</dcterms:created>
  <dcterms:modified xsi:type="dcterms:W3CDTF">2017-03-06T13:23:39Z</dcterms:modified>
  <cp:category/>
  <cp:version/>
  <cp:contentType/>
  <cp:contentStatus/>
</cp:coreProperties>
</file>