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1340" windowHeight="5970"/>
  </bookViews>
  <sheets>
    <sheet name="32" sheetId="1" r:id="rId1"/>
    <sheet name="Munka2" sheetId="2" r:id="rId2"/>
    <sheet name="Munka3" sheetId="3" r:id="rId3"/>
  </sheets>
  <definedNames>
    <definedName name="_xlnm.Print_Area" localSheetId="0">'32'!$B$1:$P$84</definedName>
  </definedNames>
  <calcPr calcId="125725"/>
</workbook>
</file>

<file path=xl/calcChain.xml><?xml version="1.0" encoding="utf-8"?>
<calcChain xmlns="http://schemas.openxmlformats.org/spreadsheetml/2006/main">
  <c r="M80" i="1"/>
  <c r="M77"/>
  <c r="P83" l="1"/>
  <c r="P79"/>
  <c r="P74"/>
  <c r="P73"/>
  <c r="P70"/>
  <c r="P66"/>
  <c r="P65"/>
  <c r="P64"/>
  <c r="P63"/>
  <c r="P67" s="1"/>
  <c r="P62"/>
  <c r="P61"/>
  <c r="P60"/>
  <c r="N83"/>
  <c r="N79"/>
  <c r="N74"/>
  <c r="N73"/>
  <c r="N70"/>
  <c r="N66"/>
  <c r="N65"/>
  <c r="N64"/>
  <c r="N63"/>
  <c r="N62"/>
  <c r="N67" s="1"/>
  <c r="N61"/>
  <c r="N60"/>
  <c r="P49"/>
  <c r="P48"/>
  <c r="P46"/>
  <c r="P44"/>
  <c r="P32"/>
  <c r="P30"/>
  <c r="P29"/>
  <c r="P35" s="1"/>
  <c r="P45" s="1"/>
  <c r="P50" s="1"/>
  <c r="P28"/>
  <c r="P26"/>
  <c r="P21"/>
  <c r="P19"/>
  <c r="P14"/>
  <c r="N48"/>
  <c r="N46"/>
  <c r="N49" s="1"/>
  <c r="N44"/>
  <c r="N32"/>
  <c r="N30"/>
  <c r="N35" s="1"/>
  <c r="N45" s="1"/>
  <c r="N50" s="1"/>
  <c r="N29"/>
  <c r="N28"/>
  <c r="N26"/>
  <c r="N21"/>
  <c r="N19"/>
  <c r="N14"/>
  <c r="M35"/>
  <c r="M83"/>
  <c r="M79"/>
  <c r="M44"/>
  <c r="M26"/>
  <c r="M28" s="1"/>
  <c r="M14"/>
  <c r="M49"/>
  <c r="M74"/>
  <c r="M67"/>
  <c r="M60"/>
  <c r="M84" l="1"/>
  <c r="M45"/>
  <c r="M50" s="1"/>
  <c r="N80"/>
  <c r="N84" s="1"/>
  <c r="P80"/>
  <c r="P84" s="1"/>
</calcChain>
</file>

<file path=xl/sharedStrings.xml><?xml version="1.0" encoding="utf-8"?>
<sst xmlns="http://schemas.openxmlformats.org/spreadsheetml/2006/main" count="104" uniqueCount="95">
  <si>
    <t>előirányzat</t>
  </si>
  <si>
    <t>Me:ezer Ft</t>
  </si>
  <si>
    <t xml:space="preserve"> </t>
  </si>
  <si>
    <t>2007. I.félévi</t>
  </si>
  <si>
    <t>%</t>
  </si>
  <si>
    <t>teljesülés</t>
  </si>
  <si>
    <t xml:space="preserve">2008. évi </t>
  </si>
  <si>
    <t>2008.év</t>
  </si>
  <si>
    <t>módosított</t>
  </si>
  <si>
    <t>2008.I.félévi</t>
  </si>
  <si>
    <t>várható</t>
  </si>
  <si>
    <t>2009.év</t>
  </si>
  <si>
    <t>Az önkormányzat és költségvetési szervek bevételei forrásonként</t>
  </si>
  <si>
    <t>Az önkormányzat és költségvetési szervek kiadásai forrásonként</t>
  </si>
  <si>
    <t>A.KIADÁSOK</t>
  </si>
  <si>
    <t>Települési önkormányzatok szociális, gyermekjóléti és gyermekétkeztetési feladatainak támogatása        (B113)</t>
  </si>
  <si>
    <t>Működési célú költségvetési támogatások és kiegészítő támogatások (B115)</t>
  </si>
  <si>
    <t>Elszámolásból származó bevételek (B116)</t>
  </si>
  <si>
    <t>Önkormányzatok működési támogatásai      (B11)</t>
  </si>
  <si>
    <t>ebből: központi költségvetési szervek        (B16)</t>
  </si>
  <si>
    <t>ebből: társadalombiztosítás pénzügyi alapjai        (B16)</t>
  </si>
  <si>
    <t>ebből: társulások és költségvetési szerveik        (B16)</t>
  </si>
  <si>
    <t>Felhalmozási célú önkormányzati támogatások        (B21)</t>
  </si>
  <si>
    <t>Vagyoni tipusú adók         (B34)</t>
  </si>
  <si>
    <t>Értékesítési és forgalmi adók (B351)</t>
  </si>
  <si>
    <t>Gépjárműadók (B354)</t>
  </si>
  <si>
    <t>Egyéb áruhasználati és szolgáltatási adók   (B355)</t>
  </si>
  <si>
    <t>Termékek és szolgáltatások adói  (B35)</t>
  </si>
  <si>
    <t>Egyéb közhatalmi bevételek (B36)</t>
  </si>
  <si>
    <t>Közhatalmi bevételek  (B3)</t>
  </si>
  <si>
    <t>Közvetített szolgáltatások ellenértéke ) (B403)</t>
  </si>
  <si>
    <t>Tulajdonosi bevételek   (B404)</t>
  </si>
  <si>
    <t>Ellátási díjak        (B405)</t>
  </si>
  <si>
    <t>Kiszámlázott általános forgalmi adó        (B406)</t>
  </si>
  <si>
    <t>Kamatbevételek (B408)</t>
  </si>
  <si>
    <t>Egyéb működési bevételek (B411)</t>
  </si>
  <si>
    <t>Működési bevételek (B4)</t>
  </si>
  <si>
    <t>Működési célú visszatérítendő támogatások, kölcsönök visszatérülése államháztartáson kívülről (B64)</t>
  </si>
  <si>
    <t>ebből: háztartások (B64)</t>
  </si>
  <si>
    <t>ebből: pénzügyi vállalkozások (B64)</t>
  </si>
  <si>
    <t>Működési célú átvett pénzeszközök(B6)</t>
  </si>
  <si>
    <t>Felhalmozási célú visszatérítendő támogatások, kölcsönök visszatérülése államháztartáson kívülről  (B74)</t>
  </si>
  <si>
    <t>ebből: egyéb civil szervezetek (B74)</t>
  </si>
  <si>
    <t>Felhalmozási célú átvett pénzeszközök(B7)</t>
  </si>
  <si>
    <t>Költségvetési bevételek  (B1-B7)</t>
  </si>
  <si>
    <t>Előző év költségvetési maradványának igénybevétele (B8131)</t>
  </si>
  <si>
    <t>Maradvány igénybevétele  (B813)</t>
  </si>
  <si>
    <t>Finanszírozási bevételek  (B8)</t>
  </si>
  <si>
    <t>Bevételek összesen:</t>
  </si>
  <si>
    <t>Foglalkoztatottak személyi juttatásai       (K11)</t>
  </si>
  <si>
    <t>Külső személyi juttatások        (K12)</t>
  </si>
  <si>
    <t>Személyi juttatások(K1)</t>
  </si>
  <si>
    <t>Készletbeszerzés       (K31)</t>
  </si>
  <si>
    <t>Kommunikációs szolgáltatások       (K32)</t>
  </si>
  <si>
    <t>Szolgáltatási kiadások        (K33)</t>
  </si>
  <si>
    <t>Kiküldetések, reklám- és propagandakiadások    (K34)</t>
  </si>
  <si>
    <t>Különféle befizetések és egyéb dologi kiadások    (K35)</t>
  </si>
  <si>
    <t>Dologi kiadások     (K3)</t>
  </si>
  <si>
    <t>Ellátottak pénzbeli juttatásai (K4)</t>
  </si>
  <si>
    <t>Tartalék(K513)</t>
  </si>
  <si>
    <t>Egyéb működési célú kiadások(K5)</t>
  </si>
  <si>
    <t>Ingatlanok beszerzése, létesítése (K62)</t>
  </si>
  <si>
    <t>Egyéb tárgyi eszközök beszerzése, létesítése        (K64)</t>
  </si>
  <si>
    <t>Beruházások (K6)</t>
  </si>
  <si>
    <t>Ingatlanok felújítása        (K71)</t>
  </si>
  <si>
    <t>Felújítások   (K7)</t>
  </si>
  <si>
    <t>Egyéb felhalmozási célú kiadások (K8)</t>
  </si>
  <si>
    <t>Költségvetési kiadások  (K1-K8)</t>
  </si>
  <si>
    <t>Központi, irányító szervi támogatások folyósítása (K915)</t>
  </si>
  <si>
    <t>Finanszírozási kiadások  (K9)</t>
  </si>
  <si>
    <t>Kiadások összesen:</t>
  </si>
  <si>
    <t>Egyéb működési célú támogatások bevételei államháztartáson belülről (B16)</t>
  </si>
  <si>
    <t>Me: ezer Ft</t>
  </si>
  <si>
    <t>Települési önkormányzatok egyes köznevelési feladatainak támogatása (B112)</t>
  </si>
  <si>
    <t>Me:  Ft</t>
  </si>
  <si>
    <t xml:space="preserve">B.BEVÉTELEK                 </t>
  </si>
  <si>
    <t>Helyi önkormányzatok működésének általános támogatása        (B111)</t>
  </si>
  <si>
    <t>Települési önkormányzatok kulturális feladatainak támogatása        (B114)</t>
  </si>
  <si>
    <t>Működési célú támogatások államháztartáson belülről         (B1)</t>
  </si>
  <si>
    <t>Felhalmozási célú támogatások államháztartáson belülről       (B2)</t>
  </si>
  <si>
    <t>Ingatlanok értékesítése (B52)</t>
  </si>
  <si>
    <t>Felhalmozási bevétel</t>
  </si>
  <si>
    <t>Munkaadókat terhelő járulékok és szociális hozzájárulási adó  (K2)</t>
  </si>
  <si>
    <t>Beruházási célú előzetesen felszámított általános forgalmi adó        (K67)</t>
  </si>
  <si>
    <t>Felújítási célú előzetesen felszámított általános forgalmi adó        (K74)</t>
  </si>
  <si>
    <t>Felhalmozási célú támogatások államháztartáson kívülre (K89)</t>
  </si>
  <si>
    <t>Államháztartáson belüli megelőlegezések visszafizetése (K914)</t>
  </si>
  <si>
    <t>Központi, irányító szervi támogatás (B816)</t>
  </si>
  <si>
    <t>2018.év</t>
  </si>
  <si>
    <t>2019.év</t>
  </si>
  <si>
    <t>2018. év</t>
  </si>
  <si>
    <t>32. melléklet</t>
  </si>
  <si>
    <t>2020.év</t>
  </si>
  <si>
    <t>2019. év</t>
  </si>
  <si>
    <t>2020. év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</si>
</sst>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3">
    <font>
      <sz val="10"/>
      <name val="Arial CE"/>
      <charset val="238"/>
    </font>
    <font>
      <sz val="10"/>
      <name val="Arial CE"/>
      <charset val="238"/>
    </font>
    <font>
      <sz val="12"/>
      <name val="Times New Roman"/>
      <family val="1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name val="Arial CE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 applyAlignment="1">
      <alignment horizontal="right"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4" fillId="0" borderId="0" xfId="0" applyFont="1"/>
    <xf numFmtId="0" fontId="4" fillId="0" borderId="0" xfId="0" applyFont="1" applyBorder="1"/>
    <xf numFmtId="164" fontId="4" fillId="0" borderId="0" xfId="0" applyNumberFormat="1" applyFont="1" applyBorder="1" applyAlignment="1">
      <alignment horizontal="right"/>
    </xf>
    <xf numFmtId="0" fontId="5" fillId="0" borderId="0" xfId="0" applyFont="1" applyBorder="1"/>
    <xf numFmtId="0" fontId="4" fillId="0" borderId="1" xfId="0" applyFont="1" applyFill="1" applyBorder="1" applyAlignme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3" fontId="6" fillId="0" borderId="0" xfId="0" applyNumberFormat="1" applyFont="1" applyBorder="1"/>
    <xf numFmtId="0" fontId="4" fillId="0" borderId="5" xfId="0" applyFont="1" applyBorder="1"/>
    <xf numFmtId="3" fontId="3" fillId="0" borderId="0" xfId="0" applyNumberFormat="1" applyFont="1" applyBorder="1"/>
    <xf numFmtId="0" fontId="5" fillId="0" borderId="5" xfId="0" applyFont="1" applyBorder="1"/>
    <xf numFmtId="164" fontId="4" fillId="0" borderId="1" xfId="1" applyNumberFormat="1" applyFont="1" applyFill="1" applyBorder="1" applyAlignment="1"/>
    <xf numFmtId="1" fontId="4" fillId="0" borderId="1" xfId="0" applyNumberFormat="1" applyFont="1" applyFill="1" applyBorder="1" applyAlignment="1"/>
    <xf numFmtId="0" fontId="6" fillId="0" borderId="0" xfId="0" applyFont="1" applyBorder="1"/>
    <xf numFmtId="0" fontId="3" fillId="0" borderId="0" xfId="0" applyFont="1" applyBorder="1"/>
    <xf numFmtId="3" fontId="5" fillId="0" borderId="0" xfId="0" applyNumberFormat="1" applyFont="1" applyBorder="1"/>
    <xf numFmtId="164" fontId="5" fillId="0" borderId="0" xfId="1" applyNumberFormat="1" applyFont="1" applyBorder="1" applyAlignment="1">
      <alignment horizontal="right"/>
    </xf>
    <xf numFmtId="0" fontId="5" fillId="0" borderId="0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0" fontId="7" fillId="0" borderId="0" xfId="0" applyFont="1"/>
    <xf numFmtId="164" fontId="5" fillId="0" borderId="0" xfId="1" applyNumberFormat="1" applyFont="1" applyFill="1" applyBorder="1" applyAlignment="1">
      <alignment horizontal="right"/>
    </xf>
    <xf numFmtId="164" fontId="5" fillId="0" borderId="0" xfId="0" applyNumberFormat="1" applyFont="1" applyBorder="1" applyAlignment="1">
      <alignment horizontal="right"/>
    </xf>
    <xf numFmtId="164" fontId="4" fillId="0" borderId="0" xfId="1" applyNumberFormat="1" applyFont="1" applyBorder="1" applyAlignment="1">
      <alignment horizontal="right"/>
    </xf>
    <xf numFmtId="1" fontId="5" fillId="0" borderId="0" xfId="0" applyNumberFormat="1" applyFont="1" applyFill="1" applyBorder="1"/>
    <xf numFmtId="3" fontId="4" fillId="0" borderId="0" xfId="0" applyNumberFormat="1" applyFont="1" applyBorder="1"/>
    <xf numFmtId="164" fontId="4" fillId="0" borderId="0" xfId="0" applyNumberFormat="1" applyFont="1" applyBorder="1" applyAlignment="1">
      <alignment horizontal="center"/>
    </xf>
    <xf numFmtId="0" fontId="5" fillId="0" borderId="6" xfId="0" applyFont="1" applyBorder="1"/>
    <xf numFmtId="0" fontId="6" fillId="0" borderId="0" xfId="0" applyFont="1"/>
    <xf numFmtId="3" fontId="5" fillId="0" borderId="0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4" fillId="0" borderId="7" xfId="0" applyFont="1" applyFill="1" applyBorder="1" applyAlignment="1"/>
    <xf numFmtId="0" fontId="8" fillId="0" borderId="0" xfId="0" applyFont="1"/>
    <xf numFmtId="0" fontId="8" fillId="0" borderId="0" xfId="0" applyFont="1" applyBorder="1"/>
    <xf numFmtId="164" fontId="8" fillId="0" borderId="0" xfId="0" applyNumberFormat="1" applyFont="1" applyBorder="1" applyAlignment="1">
      <alignment horizontal="right"/>
    </xf>
    <xf numFmtId="0" fontId="9" fillId="0" borderId="0" xfId="0" applyFont="1" applyBorder="1"/>
    <xf numFmtId="0" fontId="8" fillId="0" borderId="1" xfId="0" applyFont="1" applyBorder="1" applyAlignment="1">
      <alignment horizontal="left" vertical="top" wrapText="1"/>
    </xf>
    <xf numFmtId="0" fontId="9" fillId="0" borderId="1" xfId="0" applyFont="1" applyFill="1" applyBorder="1" applyAlignment="1"/>
    <xf numFmtId="164" fontId="9" fillId="0" borderId="1" xfId="0" applyNumberFormat="1" applyFont="1" applyFill="1" applyBorder="1" applyAlignment="1"/>
    <xf numFmtId="3" fontId="10" fillId="0" borderId="1" xfId="0" applyNumberFormat="1" applyFont="1" applyBorder="1" applyAlignment="1">
      <alignment horizontal="right" vertical="top" wrapText="1"/>
    </xf>
    <xf numFmtId="0" fontId="8" fillId="0" borderId="4" xfId="0" applyFont="1" applyBorder="1" applyAlignment="1">
      <alignment horizontal="center"/>
    </xf>
    <xf numFmtId="0" fontId="8" fillId="0" borderId="1" xfId="0" applyFont="1" applyFill="1" applyBorder="1" applyAlignment="1"/>
    <xf numFmtId="164" fontId="8" fillId="0" borderId="1" xfId="0" applyNumberFormat="1" applyFont="1" applyFill="1" applyBorder="1" applyAlignment="1"/>
    <xf numFmtId="0" fontId="8" fillId="0" borderId="4" xfId="0" applyFont="1" applyBorder="1"/>
    <xf numFmtId="0" fontId="8" fillId="0" borderId="5" xfId="0" applyFont="1" applyBorder="1"/>
    <xf numFmtId="0" fontId="9" fillId="0" borderId="1" xfId="0" applyFont="1" applyBorder="1" applyAlignment="1">
      <alignment horizontal="left" vertical="top" wrapText="1"/>
    </xf>
    <xf numFmtId="3" fontId="11" fillId="0" borderId="1" xfId="0" applyNumberFormat="1" applyFont="1" applyBorder="1" applyAlignment="1">
      <alignment horizontal="right" vertical="top" wrapText="1"/>
    </xf>
    <xf numFmtId="0" fontId="9" fillId="0" borderId="5" xfId="0" applyFont="1" applyBorder="1"/>
    <xf numFmtId="3" fontId="8" fillId="0" borderId="1" xfId="0" applyNumberFormat="1" applyFont="1" applyFill="1" applyBorder="1" applyAlignment="1"/>
    <xf numFmtId="164" fontId="8" fillId="0" borderId="1" xfId="1" applyNumberFormat="1" applyFont="1" applyFill="1" applyBorder="1" applyAlignment="1"/>
    <xf numFmtId="1" fontId="8" fillId="0" borderId="1" xfId="0" applyNumberFormat="1" applyFont="1" applyFill="1" applyBorder="1" applyAlignment="1"/>
    <xf numFmtId="3" fontId="9" fillId="0" borderId="1" xfId="0" applyNumberFormat="1" applyFont="1" applyFill="1" applyBorder="1" applyAlignment="1"/>
    <xf numFmtId="164" fontId="9" fillId="0" borderId="1" xfId="1" applyNumberFormat="1" applyFont="1" applyFill="1" applyBorder="1" applyAlignment="1"/>
    <xf numFmtId="1" fontId="9" fillId="0" borderId="1" xfId="0" applyNumberFormat="1" applyFont="1" applyFill="1" applyBorder="1" applyAlignment="1"/>
    <xf numFmtId="3" fontId="9" fillId="0" borderId="1" xfId="0" applyNumberFormat="1" applyFont="1" applyFill="1" applyBorder="1" applyAlignment="1">
      <alignment horizontal="left"/>
    </xf>
    <xf numFmtId="164" fontId="9" fillId="0" borderId="1" xfId="1" applyNumberFormat="1" applyFont="1" applyFill="1" applyBorder="1" applyAlignment="1">
      <alignment horizontal="left"/>
    </xf>
    <xf numFmtId="1" fontId="9" fillId="0" borderId="1" xfId="0" applyNumberFormat="1" applyFont="1" applyFill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center"/>
    </xf>
    <xf numFmtId="3" fontId="8" fillId="0" borderId="1" xfId="0" applyNumberFormat="1" applyFont="1" applyFill="1" applyBorder="1" applyAlignment="1">
      <alignment horizontal="left"/>
    </xf>
    <xf numFmtId="164" fontId="8" fillId="0" borderId="1" xfId="1" applyNumberFormat="1" applyFont="1" applyFill="1" applyBorder="1" applyAlignment="1">
      <alignment horizontal="left"/>
    </xf>
    <xf numFmtId="1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 vertical="center" wrapText="1"/>
    </xf>
    <xf numFmtId="3" fontId="9" fillId="0" borderId="8" xfId="0" applyNumberFormat="1" applyFont="1" applyBorder="1"/>
    <xf numFmtId="164" fontId="9" fillId="0" borderId="1" xfId="1" applyNumberFormat="1" applyFont="1" applyBorder="1"/>
    <xf numFmtId="164" fontId="9" fillId="0" borderId="1" xfId="1" applyNumberFormat="1" applyFont="1" applyBorder="1" applyAlignment="1">
      <alignment horizontal="right"/>
    </xf>
    <xf numFmtId="1" fontId="8" fillId="0" borderId="1" xfId="0" applyNumberFormat="1" applyFont="1" applyBorder="1"/>
    <xf numFmtId="0" fontId="8" fillId="0" borderId="1" xfId="0" applyFont="1" applyBorder="1"/>
    <xf numFmtId="3" fontId="11" fillId="0" borderId="1" xfId="0" applyNumberFormat="1" applyFont="1" applyBorder="1"/>
    <xf numFmtId="3" fontId="9" fillId="0" borderId="1" xfId="0" applyNumberFormat="1" applyFont="1" applyBorder="1"/>
    <xf numFmtId="3" fontId="10" fillId="0" borderId="1" xfId="0" applyNumberFormat="1" applyFont="1" applyBorder="1" applyAlignment="1">
      <alignment horizontal="right" wrapText="1"/>
    </xf>
    <xf numFmtId="0" fontId="9" fillId="0" borderId="1" xfId="0" applyFont="1" applyFill="1" applyBorder="1" applyAlignment="1">
      <alignment horizontal="left" vertical="top" wrapText="1"/>
    </xf>
    <xf numFmtId="3" fontId="8" fillId="0" borderId="0" xfId="0" applyNumberFormat="1" applyFont="1" applyFill="1" applyBorder="1" applyAlignment="1">
      <alignment horizontal="left"/>
    </xf>
    <xf numFmtId="164" fontId="8" fillId="0" borderId="0" xfId="1" applyNumberFormat="1" applyFont="1" applyFill="1" applyBorder="1" applyAlignment="1">
      <alignment horizontal="left"/>
    </xf>
    <xf numFmtId="1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3" fontId="8" fillId="0" borderId="0" xfId="0" applyNumberFormat="1" applyFont="1" applyFill="1" applyBorder="1" applyAlignment="1"/>
    <xf numFmtId="164" fontId="9" fillId="0" borderId="0" xfId="1" applyNumberFormat="1" applyFont="1" applyFill="1" applyBorder="1" applyAlignment="1">
      <alignment horizontal="right"/>
    </xf>
    <xf numFmtId="164" fontId="9" fillId="0" borderId="0" xfId="0" applyNumberFormat="1" applyFont="1" applyBorder="1" applyAlignment="1">
      <alignment horizontal="right"/>
    </xf>
    <xf numFmtId="3" fontId="10" fillId="0" borderId="0" xfId="0" applyNumberFormat="1" applyFont="1" applyBorder="1"/>
    <xf numFmtId="0" fontId="5" fillId="0" borderId="9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5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0"/>
  <sheetViews>
    <sheetView tabSelected="1" view="pageBreakPreview" zoomScaleNormal="100" zoomScaleSheetLayoutView="100" workbookViewId="0">
      <selection activeCell="P58" sqref="P58"/>
    </sheetView>
  </sheetViews>
  <sheetFormatPr defaultRowHeight="15.75"/>
  <cols>
    <col min="1" max="1" width="3.28515625" style="4" customWidth="1"/>
    <col min="2" max="2" width="54.42578125" style="5" customWidth="1"/>
    <col min="3" max="3" width="12.28515625" style="5" hidden="1" customWidth="1"/>
    <col min="4" max="4" width="11" style="5" hidden="1" customWidth="1"/>
    <col min="5" max="5" width="13.7109375" style="6" hidden="1" customWidth="1"/>
    <col min="6" max="6" width="8.85546875" style="5" hidden="1" customWidth="1"/>
    <col min="7" max="7" width="0.28515625" style="5" hidden="1" customWidth="1"/>
    <col min="8" max="8" width="0.140625" style="5" hidden="1" customWidth="1"/>
    <col min="9" max="12" width="10.7109375" style="4" hidden="1" customWidth="1"/>
    <col min="13" max="13" width="12" style="4" customWidth="1"/>
    <col min="14" max="14" width="10.7109375" style="4" customWidth="1"/>
    <col min="15" max="15" width="9.140625" style="4" hidden="1" customWidth="1"/>
    <col min="16" max="16" width="11.7109375" style="4" customWidth="1"/>
    <col min="17" max="16384" width="9.140625" style="4"/>
  </cols>
  <sheetData>
    <row r="1" spans="2:16"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4" t="s">
        <v>91</v>
      </c>
      <c r="O1" s="42"/>
      <c r="P1" s="42"/>
    </row>
    <row r="2" spans="2:16">
      <c r="B2" s="43"/>
      <c r="C2" s="43"/>
      <c r="D2" s="43"/>
      <c r="E2" s="44"/>
      <c r="F2" s="43"/>
      <c r="G2" s="43"/>
      <c r="H2" s="43"/>
      <c r="I2" s="42"/>
      <c r="J2" s="42"/>
      <c r="K2" s="42"/>
      <c r="L2" s="42"/>
      <c r="M2" s="42"/>
      <c r="N2" s="42"/>
      <c r="O2" s="42"/>
      <c r="P2" s="42"/>
    </row>
    <row r="3" spans="2:16" ht="15" customHeight="1">
      <c r="B3" s="94" t="s">
        <v>12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42"/>
      <c r="O3" s="42"/>
      <c r="P3" s="42"/>
    </row>
    <row r="4" spans="2:16" ht="15" customHeight="1">
      <c r="B4" s="43"/>
      <c r="C4" s="45"/>
      <c r="D4" s="43"/>
      <c r="E4" s="98"/>
      <c r="F4" s="98"/>
      <c r="G4" s="43"/>
      <c r="H4" s="43"/>
      <c r="I4" s="42"/>
      <c r="J4" s="42"/>
      <c r="K4" s="42"/>
      <c r="L4" s="42"/>
      <c r="M4" s="42"/>
      <c r="N4" s="42"/>
      <c r="O4" s="42"/>
      <c r="P4" s="42"/>
    </row>
    <row r="5" spans="2:16" ht="14.25" customHeight="1">
      <c r="B5" s="42"/>
      <c r="C5" s="43"/>
      <c r="D5" s="43"/>
      <c r="E5" s="44" t="s">
        <v>1</v>
      </c>
      <c r="F5" s="43"/>
      <c r="G5" s="43"/>
      <c r="H5" s="43"/>
      <c r="I5" s="42"/>
      <c r="J5" s="42"/>
      <c r="K5" s="42"/>
      <c r="L5" s="42"/>
      <c r="M5" s="42" t="s">
        <v>74</v>
      </c>
      <c r="N5" s="42"/>
      <c r="O5" s="43" t="s">
        <v>1</v>
      </c>
      <c r="P5" s="42"/>
    </row>
    <row r="6" spans="2:16" ht="11.25" customHeight="1">
      <c r="B6" s="99" t="s">
        <v>75</v>
      </c>
      <c r="C6" s="35" t="s">
        <v>6</v>
      </c>
      <c r="D6" s="35" t="s">
        <v>7</v>
      </c>
      <c r="E6" s="101" t="s">
        <v>3</v>
      </c>
      <c r="F6" s="35"/>
      <c r="G6" s="100" t="s">
        <v>4</v>
      </c>
      <c r="H6" s="35" t="s">
        <v>9</v>
      </c>
      <c r="I6" s="35" t="s">
        <v>7</v>
      </c>
      <c r="J6" s="35" t="s">
        <v>11</v>
      </c>
      <c r="K6" s="35" t="s">
        <v>11</v>
      </c>
      <c r="L6" s="36" t="s">
        <v>11</v>
      </c>
      <c r="M6" s="91" t="s">
        <v>88</v>
      </c>
      <c r="N6" s="91" t="s">
        <v>89</v>
      </c>
      <c r="O6" s="9"/>
      <c r="P6" s="91" t="s">
        <v>92</v>
      </c>
    </row>
    <row r="7" spans="2:16" ht="12.75" customHeight="1">
      <c r="B7" s="99"/>
      <c r="C7" s="35"/>
      <c r="D7" s="35" t="s">
        <v>8</v>
      </c>
      <c r="E7" s="101"/>
      <c r="F7" s="35"/>
      <c r="G7" s="100"/>
      <c r="H7" s="35" t="s">
        <v>5</v>
      </c>
      <c r="I7" s="35" t="s">
        <v>10</v>
      </c>
      <c r="J7" s="35" t="s">
        <v>0</v>
      </c>
      <c r="K7" s="35" t="s">
        <v>8</v>
      </c>
      <c r="L7" s="36" t="s">
        <v>10</v>
      </c>
      <c r="M7" s="92"/>
      <c r="N7" s="92"/>
      <c r="O7" s="10"/>
      <c r="P7" s="92"/>
    </row>
    <row r="8" spans="2:16" ht="25.5">
      <c r="B8" s="46" t="s">
        <v>76</v>
      </c>
      <c r="C8" s="47"/>
      <c r="D8" s="47"/>
      <c r="E8" s="48"/>
      <c r="F8" s="47"/>
      <c r="G8" s="47"/>
      <c r="H8" s="47"/>
      <c r="I8" s="47"/>
      <c r="J8" s="47"/>
      <c r="K8" s="47"/>
      <c r="L8" s="47"/>
      <c r="M8" s="49">
        <v>63522423</v>
      </c>
      <c r="N8" s="49">
        <v>60758180</v>
      </c>
      <c r="O8" s="50"/>
      <c r="P8" s="49">
        <v>60758180</v>
      </c>
    </row>
    <row r="9" spans="2:16" ht="25.5">
      <c r="B9" s="46" t="s">
        <v>73</v>
      </c>
      <c r="C9" s="47"/>
      <c r="D9" s="47"/>
      <c r="E9" s="48"/>
      <c r="F9" s="47"/>
      <c r="G9" s="47"/>
      <c r="H9" s="47"/>
      <c r="I9" s="47"/>
      <c r="J9" s="47"/>
      <c r="K9" s="47"/>
      <c r="L9" s="47"/>
      <c r="M9" s="49">
        <v>57482967</v>
      </c>
      <c r="N9" s="49">
        <v>56234323</v>
      </c>
      <c r="O9" s="50"/>
      <c r="P9" s="49">
        <v>56234323</v>
      </c>
    </row>
    <row r="10" spans="2:16" ht="25.5">
      <c r="B10" s="46" t="s">
        <v>15</v>
      </c>
      <c r="C10" s="51"/>
      <c r="D10" s="51"/>
      <c r="E10" s="52"/>
      <c r="F10" s="51"/>
      <c r="G10" s="51"/>
      <c r="H10" s="51"/>
      <c r="I10" s="51"/>
      <c r="J10" s="51"/>
      <c r="K10" s="51"/>
      <c r="L10" s="51"/>
      <c r="M10" s="49">
        <v>81715604</v>
      </c>
      <c r="N10" s="49">
        <v>75442650</v>
      </c>
      <c r="O10" s="50"/>
      <c r="P10" s="49">
        <v>75442650</v>
      </c>
    </row>
    <row r="11" spans="2:16" ht="25.5">
      <c r="B11" s="46" t="s">
        <v>77</v>
      </c>
      <c r="C11" s="51"/>
      <c r="D11" s="51"/>
      <c r="E11" s="52"/>
      <c r="F11" s="51"/>
      <c r="G11" s="51"/>
      <c r="H11" s="51"/>
      <c r="I11" s="51"/>
      <c r="J11" s="51"/>
      <c r="K11" s="51"/>
      <c r="L11" s="51"/>
      <c r="M11" s="49">
        <v>3016530</v>
      </c>
      <c r="N11" s="49">
        <v>2842020</v>
      </c>
      <c r="O11" s="50"/>
      <c r="P11" s="49">
        <v>2842020</v>
      </c>
    </row>
    <row r="12" spans="2:16" ht="25.5">
      <c r="B12" s="46" t="s">
        <v>16</v>
      </c>
      <c r="C12" s="51"/>
      <c r="D12" s="51"/>
      <c r="E12" s="52"/>
      <c r="F12" s="51"/>
      <c r="G12" s="51"/>
      <c r="H12" s="51"/>
      <c r="I12" s="51"/>
      <c r="J12" s="51"/>
      <c r="K12" s="51"/>
      <c r="L12" s="51"/>
      <c r="M12" s="49"/>
      <c r="N12" s="49"/>
      <c r="O12" s="53"/>
      <c r="P12" s="49"/>
    </row>
    <row r="13" spans="2:16">
      <c r="B13" s="46" t="s">
        <v>17</v>
      </c>
      <c r="C13" s="51"/>
      <c r="D13" s="51"/>
      <c r="E13" s="52"/>
      <c r="F13" s="51"/>
      <c r="G13" s="51"/>
      <c r="H13" s="51"/>
      <c r="I13" s="51"/>
      <c r="J13" s="51"/>
      <c r="K13" s="51"/>
      <c r="L13" s="51"/>
      <c r="M13" s="49"/>
      <c r="N13" s="49"/>
      <c r="O13" s="54"/>
      <c r="P13" s="49"/>
    </row>
    <row r="14" spans="2:16">
      <c r="B14" s="55" t="s">
        <v>18</v>
      </c>
      <c r="C14" s="51"/>
      <c r="D14" s="51"/>
      <c r="E14" s="52"/>
      <c r="F14" s="51"/>
      <c r="G14" s="51"/>
      <c r="H14" s="51"/>
      <c r="I14" s="51"/>
      <c r="J14" s="51"/>
      <c r="K14" s="51"/>
      <c r="L14" s="51"/>
      <c r="M14" s="56">
        <f>SUM(M8:M13)</f>
        <v>205737524</v>
      </c>
      <c r="N14" s="56">
        <f>SUM(N8:N13)</f>
        <v>195277173</v>
      </c>
      <c r="O14" s="54"/>
      <c r="P14" s="56">
        <f>SUM(P8:P13)</f>
        <v>195277173</v>
      </c>
    </row>
    <row r="15" spans="2:16" ht="25.5">
      <c r="B15" s="46" t="s">
        <v>71</v>
      </c>
      <c r="C15" s="51"/>
      <c r="D15" s="51"/>
      <c r="E15" s="52"/>
      <c r="F15" s="51"/>
      <c r="G15" s="51"/>
      <c r="H15" s="51"/>
      <c r="I15" s="51"/>
      <c r="J15" s="51"/>
      <c r="K15" s="51"/>
      <c r="L15" s="51"/>
      <c r="M15" s="49">
        <v>11706021</v>
      </c>
      <c r="N15" s="49">
        <v>13414716</v>
      </c>
      <c r="O15" s="54"/>
      <c r="P15" s="49">
        <v>13414716</v>
      </c>
    </row>
    <row r="16" spans="2:16">
      <c r="B16" s="46" t="s">
        <v>19</v>
      </c>
      <c r="C16" s="51"/>
      <c r="D16" s="51"/>
      <c r="E16" s="52"/>
      <c r="F16" s="51"/>
      <c r="G16" s="51"/>
      <c r="H16" s="51"/>
      <c r="I16" s="51"/>
      <c r="J16" s="51"/>
      <c r="K16" s="51"/>
      <c r="L16" s="51"/>
      <c r="M16" s="49">
        <v>0</v>
      </c>
      <c r="N16" s="49">
        <v>9074116</v>
      </c>
      <c r="O16" s="54"/>
      <c r="P16" s="49">
        <v>9074116</v>
      </c>
    </row>
    <row r="17" spans="1:16">
      <c r="B17" s="46" t="s">
        <v>20</v>
      </c>
      <c r="C17" s="51"/>
      <c r="D17" s="51"/>
      <c r="E17" s="52"/>
      <c r="F17" s="51"/>
      <c r="G17" s="51"/>
      <c r="H17" s="51"/>
      <c r="I17" s="51"/>
      <c r="J17" s="51"/>
      <c r="K17" s="51"/>
      <c r="L17" s="51"/>
      <c r="M17" s="49">
        <v>0</v>
      </c>
      <c r="N17" s="49">
        <v>4340600</v>
      </c>
      <c r="O17" s="57"/>
      <c r="P17" s="49">
        <v>4340600</v>
      </c>
    </row>
    <row r="18" spans="1:16">
      <c r="B18" s="46" t="s">
        <v>21</v>
      </c>
      <c r="C18" s="51"/>
      <c r="D18" s="51"/>
      <c r="E18" s="52"/>
      <c r="F18" s="51"/>
      <c r="G18" s="51"/>
      <c r="H18" s="51"/>
      <c r="I18" s="51"/>
      <c r="J18" s="51"/>
      <c r="K18" s="51"/>
      <c r="L18" s="51"/>
      <c r="M18" s="49"/>
      <c r="N18" s="49"/>
      <c r="O18" s="54"/>
      <c r="P18" s="49"/>
    </row>
    <row r="19" spans="1:16">
      <c r="B19" s="55" t="s">
        <v>78</v>
      </c>
      <c r="C19" s="51"/>
      <c r="D19" s="51"/>
      <c r="E19" s="52"/>
      <c r="F19" s="51"/>
      <c r="G19" s="51"/>
      <c r="H19" s="51"/>
      <c r="I19" s="51"/>
      <c r="J19" s="51"/>
      <c r="K19" s="51"/>
      <c r="L19" s="51"/>
      <c r="M19" s="56">
        <v>11706021</v>
      </c>
      <c r="N19" s="56">
        <f>SUM(N16:N18)</f>
        <v>13414716</v>
      </c>
      <c r="O19" s="54"/>
      <c r="P19" s="56">
        <f>SUM(P16:P18)</f>
        <v>13414716</v>
      </c>
    </row>
    <row r="20" spans="1:16" ht="15.75" customHeight="1">
      <c r="B20" s="46" t="s">
        <v>22</v>
      </c>
      <c r="C20" s="47"/>
      <c r="D20" s="47"/>
      <c r="E20" s="48"/>
      <c r="F20" s="47"/>
      <c r="G20" s="47"/>
      <c r="H20" s="47"/>
      <c r="I20" s="47"/>
      <c r="J20" s="47"/>
      <c r="K20" s="47"/>
      <c r="L20" s="47"/>
      <c r="M20" s="49">
        <v>0</v>
      </c>
      <c r="N20" s="49">
        <v>0</v>
      </c>
      <c r="O20" s="54"/>
      <c r="P20" s="49">
        <v>0</v>
      </c>
    </row>
    <row r="21" spans="1:16">
      <c r="B21" s="55" t="s">
        <v>79</v>
      </c>
      <c r="C21" s="58"/>
      <c r="D21" s="59"/>
      <c r="E21" s="59"/>
      <c r="F21" s="60"/>
      <c r="G21" s="51"/>
      <c r="H21" s="58"/>
      <c r="I21" s="58"/>
      <c r="J21" s="58"/>
      <c r="K21" s="58"/>
      <c r="L21" s="58"/>
      <c r="M21" s="56">
        <v>303702283</v>
      </c>
      <c r="N21" s="56">
        <f>SUM(N20)</f>
        <v>0</v>
      </c>
      <c r="O21" s="54"/>
      <c r="P21" s="56">
        <f>SUM(P20)</f>
        <v>0</v>
      </c>
    </row>
    <row r="22" spans="1:16">
      <c r="B22" s="55" t="s">
        <v>23</v>
      </c>
      <c r="C22" s="61"/>
      <c r="D22" s="62"/>
      <c r="E22" s="62"/>
      <c r="F22" s="63"/>
      <c r="G22" s="47"/>
      <c r="H22" s="61"/>
      <c r="I22" s="61"/>
      <c r="J22" s="61"/>
      <c r="K22" s="61"/>
      <c r="L22" s="61"/>
      <c r="M22" s="56">
        <v>4350000</v>
      </c>
      <c r="N22" s="56">
        <v>4350000</v>
      </c>
      <c r="O22" s="54"/>
      <c r="P22" s="56">
        <v>4350000</v>
      </c>
    </row>
    <row r="23" spans="1:16">
      <c r="B23" s="46" t="s">
        <v>24</v>
      </c>
      <c r="C23" s="58"/>
      <c r="D23" s="59"/>
      <c r="E23" s="59"/>
      <c r="F23" s="60"/>
      <c r="G23" s="51"/>
      <c r="H23" s="58"/>
      <c r="I23" s="58"/>
      <c r="J23" s="58"/>
      <c r="K23" s="58"/>
      <c r="L23" s="58"/>
      <c r="M23" s="49">
        <v>22000000</v>
      </c>
      <c r="N23" s="49">
        <v>22000000</v>
      </c>
      <c r="O23" s="54"/>
      <c r="P23" s="49">
        <v>22000000</v>
      </c>
    </row>
    <row r="24" spans="1:16">
      <c r="B24" s="46" t="s">
        <v>25</v>
      </c>
      <c r="C24" s="58"/>
      <c r="D24" s="59"/>
      <c r="E24" s="59"/>
      <c r="F24" s="60"/>
      <c r="G24" s="51"/>
      <c r="H24" s="58"/>
      <c r="I24" s="58"/>
      <c r="J24" s="58"/>
      <c r="K24" s="58"/>
      <c r="L24" s="58"/>
      <c r="M24" s="49">
        <v>7000000</v>
      </c>
      <c r="N24" s="49">
        <v>7100000</v>
      </c>
      <c r="O24" s="54"/>
      <c r="P24" s="49">
        <v>7100000</v>
      </c>
    </row>
    <row r="25" spans="1:16">
      <c r="B25" s="46" t="s">
        <v>26</v>
      </c>
      <c r="C25" s="64">
        <v>19214</v>
      </c>
      <c r="D25" s="65">
        <v>19214</v>
      </c>
      <c r="E25" s="65"/>
      <c r="F25" s="66"/>
      <c r="G25" s="67"/>
      <c r="H25" s="64">
        <v>10230</v>
      </c>
      <c r="I25" s="68">
        <v>19214</v>
      </c>
      <c r="J25" s="68">
        <v>21401</v>
      </c>
      <c r="K25" s="68">
        <v>21401</v>
      </c>
      <c r="L25" s="68">
        <v>21401</v>
      </c>
      <c r="M25" s="49">
        <v>0</v>
      </c>
      <c r="N25" s="49">
        <v>0</v>
      </c>
      <c r="O25" s="54"/>
      <c r="P25" s="49">
        <v>0</v>
      </c>
    </row>
    <row r="26" spans="1:16" ht="17.25" customHeight="1">
      <c r="B26" s="55" t="s">
        <v>27</v>
      </c>
      <c r="C26" s="64"/>
      <c r="D26" s="65"/>
      <c r="E26" s="65"/>
      <c r="F26" s="66"/>
      <c r="G26" s="67"/>
      <c r="H26" s="64"/>
      <c r="I26" s="58"/>
      <c r="J26" s="58"/>
      <c r="K26" s="58"/>
      <c r="L26" s="58"/>
      <c r="M26" s="56">
        <f>M23+M24+M25</f>
        <v>29000000</v>
      </c>
      <c r="N26" s="56">
        <f>N23+N24+N25</f>
        <v>29100000</v>
      </c>
      <c r="O26" s="54"/>
      <c r="P26" s="56">
        <f>P23+P24+P25</f>
        <v>29100000</v>
      </c>
    </row>
    <row r="27" spans="1:16" ht="15" customHeight="1">
      <c r="B27" s="46" t="s">
        <v>28</v>
      </c>
      <c r="C27" s="64"/>
      <c r="D27" s="65"/>
      <c r="E27" s="65"/>
      <c r="F27" s="66"/>
      <c r="G27" s="67"/>
      <c r="H27" s="64"/>
      <c r="I27" s="58"/>
      <c r="J27" s="58"/>
      <c r="K27" s="58"/>
      <c r="L27" s="58"/>
      <c r="M27" s="49">
        <v>2700000</v>
      </c>
      <c r="N27" s="49">
        <v>2500000</v>
      </c>
      <c r="O27" s="54"/>
      <c r="P27" s="49">
        <v>2500000</v>
      </c>
    </row>
    <row r="28" spans="1:16" ht="15" customHeight="1">
      <c r="B28" s="55" t="s">
        <v>29</v>
      </c>
      <c r="C28" s="64"/>
      <c r="D28" s="65"/>
      <c r="E28" s="65"/>
      <c r="F28" s="66"/>
      <c r="G28" s="67"/>
      <c r="H28" s="64"/>
      <c r="I28" s="61"/>
      <c r="J28" s="61"/>
      <c r="K28" s="61"/>
      <c r="L28" s="61"/>
      <c r="M28" s="56">
        <f>M22+M26+M27</f>
        <v>36050000</v>
      </c>
      <c r="N28" s="56">
        <f>N22+N26+N27</f>
        <v>35950000</v>
      </c>
      <c r="O28" s="54"/>
      <c r="P28" s="56">
        <f>P22+P26+P27</f>
        <v>35950000</v>
      </c>
    </row>
    <row r="29" spans="1:16" ht="15" customHeight="1">
      <c r="B29" s="46" t="s">
        <v>30</v>
      </c>
      <c r="C29" s="64"/>
      <c r="D29" s="65"/>
      <c r="E29" s="65"/>
      <c r="F29" s="66"/>
      <c r="G29" s="67"/>
      <c r="H29" s="64"/>
      <c r="I29" s="58"/>
      <c r="J29" s="58"/>
      <c r="K29" s="58"/>
      <c r="L29" s="58"/>
      <c r="M29" s="49">
        <v>700000</v>
      </c>
      <c r="N29" s="49">
        <f>500000+1000000</f>
        <v>1500000</v>
      </c>
      <c r="O29" s="54"/>
      <c r="P29" s="49">
        <f>500000+1000000</f>
        <v>1500000</v>
      </c>
    </row>
    <row r="30" spans="1:16">
      <c r="A30" s="4" t="s">
        <v>2</v>
      </c>
      <c r="B30" s="46" t="s">
        <v>31</v>
      </c>
      <c r="C30" s="64"/>
      <c r="D30" s="65"/>
      <c r="E30" s="65"/>
      <c r="F30" s="66"/>
      <c r="G30" s="67"/>
      <c r="H30" s="64"/>
      <c r="I30" s="58"/>
      <c r="J30" s="58"/>
      <c r="K30" s="58"/>
      <c r="L30" s="58"/>
      <c r="M30" s="49">
        <v>22541774</v>
      </c>
      <c r="N30" s="49">
        <f>7500000+600000+2500000</f>
        <v>10600000</v>
      </c>
      <c r="O30" s="57"/>
      <c r="P30" s="49">
        <f>7500000+600000+2500000</f>
        <v>10600000</v>
      </c>
    </row>
    <row r="31" spans="1:16">
      <c r="B31" s="46" t="s">
        <v>32</v>
      </c>
      <c r="C31" s="64"/>
      <c r="D31" s="65"/>
      <c r="E31" s="65"/>
      <c r="F31" s="66"/>
      <c r="G31" s="67"/>
      <c r="H31" s="64"/>
      <c r="I31" s="61"/>
      <c r="J31" s="61"/>
      <c r="K31" s="61"/>
      <c r="L31" s="61"/>
      <c r="M31" s="49">
        <v>4372793</v>
      </c>
      <c r="N31" s="49">
        <v>0</v>
      </c>
      <c r="O31" s="57"/>
      <c r="P31" s="49">
        <v>0</v>
      </c>
    </row>
    <row r="32" spans="1:16">
      <c r="B32" s="46" t="s">
        <v>33</v>
      </c>
      <c r="C32" s="64"/>
      <c r="D32" s="65"/>
      <c r="E32" s="65"/>
      <c r="F32" s="66"/>
      <c r="G32" s="67"/>
      <c r="H32" s="64"/>
      <c r="I32" s="61"/>
      <c r="J32" s="61"/>
      <c r="K32" s="61"/>
      <c r="L32" s="61"/>
      <c r="M32" s="49">
        <v>6086279</v>
      </c>
      <c r="N32" s="49">
        <f>2500000+432000+540000</f>
        <v>3472000</v>
      </c>
      <c r="O32" s="57"/>
      <c r="P32" s="49">
        <f>2500000+432000+540000</f>
        <v>3472000</v>
      </c>
    </row>
    <row r="33" spans="2:16">
      <c r="B33" s="46" t="s">
        <v>34</v>
      </c>
      <c r="C33" s="64"/>
      <c r="D33" s="65"/>
      <c r="E33" s="65"/>
      <c r="F33" s="66"/>
      <c r="G33" s="67"/>
      <c r="H33" s="64"/>
      <c r="I33" s="61"/>
      <c r="J33" s="61"/>
      <c r="K33" s="61"/>
      <c r="L33" s="61"/>
      <c r="M33" s="49"/>
      <c r="N33" s="49"/>
      <c r="O33" s="57"/>
      <c r="P33" s="49"/>
    </row>
    <row r="34" spans="2:16">
      <c r="B34" s="46" t="s">
        <v>35</v>
      </c>
      <c r="C34" s="64"/>
      <c r="D34" s="65"/>
      <c r="E34" s="65"/>
      <c r="F34" s="66"/>
      <c r="G34" s="67"/>
      <c r="H34" s="64"/>
      <c r="I34" s="51"/>
      <c r="J34" s="58"/>
      <c r="K34" s="58"/>
      <c r="L34" s="58"/>
      <c r="M34" s="49">
        <v>200000</v>
      </c>
      <c r="N34" s="49">
        <v>295000</v>
      </c>
      <c r="O34" s="57"/>
      <c r="P34" s="49">
        <v>295000</v>
      </c>
    </row>
    <row r="35" spans="2:16" ht="16.5" customHeight="1">
      <c r="B35" s="55" t="s">
        <v>36</v>
      </c>
      <c r="C35" s="64"/>
      <c r="D35" s="65"/>
      <c r="E35" s="65"/>
      <c r="F35" s="66"/>
      <c r="G35" s="67"/>
      <c r="H35" s="64"/>
      <c r="I35" s="61"/>
      <c r="J35" s="61"/>
      <c r="K35" s="61"/>
      <c r="L35" s="61"/>
      <c r="M35" s="56">
        <f>M29+M30+M31+M32+M33+M34</f>
        <v>33900846</v>
      </c>
      <c r="N35" s="56">
        <f>N29+N30+N31+N32+N33+N34</f>
        <v>15867000</v>
      </c>
      <c r="O35" s="57"/>
      <c r="P35" s="56">
        <f>P29+P30+P31+P32+P33+P34</f>
        <v>15867000</v>
      </c>
    </row>
    <row r="36" spans="2:16">
      <c r="B36" s="46" t="s">
        <v>80</v>
      </c>
      <c r="C36" s="64"/>
      <c r="D36" s="65"/>
      <c r="E36" s="65"/>
      <c r="F36" s="66"/>
      <c r="G36" s="67"/>
      <c r="H36" s="64"/>
      <c r="I36" s="61"/>
      <c r="J36" s="61"/>
      <c r="K36" s="61"/>
      <c r="L36" s="61"/>
      <c r="M36" s="49">
        <v>1200000</v>
      </c>
      <c r="N36" s="49">
        <v>0</v>
      </c>
      <c r="O36" s="57"/>
      <c r="P36" s="49">
        <v>0</v>
      </c>
    </row>
    <row r="37" spans="2:16">
      <c r="B37" s="55" t="s">
        <v>81</v>
      </c>
      <c r="C37" s="64"/>
      <c r="D37" s="65"/>
      <c r="E37" s="65"/>
      <c r="F37" s="66"/>
      <c r="G37" s="67"/>
      <c r="H37" s="64"/>
      <c r="I37" s="61"/>
      <c r="J37" s="61"/>
      <c r="K37" s="61"/>
      <c r="L37" s="61"/>
      <c r="M37" s="56">
        <v>1200000</v>
      </c>
      <c r="N37" s="56">
        <v>0</v>
      </c>
      <c r="O37" s="54"/>
      <c r="P37" s="56">
        <v>0</v>
      </c>
    </row>
    <row r="38" spans="2:16" ht="25.5">
      <c r="B38" s="46" t="s">
        <v>37</v>
      </c>
      <c r="C38" s="64"/>
      <c r="D38" s="65"/>
      <c r="E38" s="65"/>
      <c r="F38" s="66"/>
      <c r="G38" s="67"/>
      <c r="H38" s="64"/>
      <c r="I38" s="58"/>
      <c r="J38" s="58"/>
      <c r="K38" s="58"/>
      <c r="L38" s="58"/>
      <c r="M38" s="49">
        <v>1300000</v>
      </c>
      <c r="N38" s="49"/>
      <c r="O38" s="54"/>
      <c r="P38" s="49"/>
    </row>
    <row r="39" spans="2:16">
      <c r="B39" s="46" t="s">
        <v>38</v>
      </c>
      <c r="C39" s="64"/>
      <c r="D39" s="65"/>
      <c r="E39" s="65"/>
      <c r="F39" s="66"/>
      <c r="G39" s="67"/>
      <c r="H39" s="67"/>
      <c r="I39" s="51"/>
      <c r="J39" s="51"/>
      <c r="K39" s="51"/>
      <c r="L39" s="51"/>
      <c r="M39" s="49">
        <v>600000</v>
      </c>
      <c r="N39" s="49">
        <v>600000</v>
      </c>
      <c r="O39" s="54"/>
      <c r="P39" s="49">
        <v>600000</v>
      </c>
    </row>
    <row r="40" spans="2:16">
      <c r="B40" s="46" t="s">
        <v>39</v>
      </c>
      <c r="C40" s="64"/>
      <c r="D40" s="65"/>
      <c r="E40" s="65"/>
      <c r="F40" s="66"/>
      <c r="G40" s="67"/>
      <c r="H40" s="64"/>
      <c r="I40" s="61"/>
      <c r="J40" s="61"/>
      <c r="K40" s="61"/>
      <c r="L40" s="61"/>
      <c r="M40" s="49"/>
      <c r="N40" s="49"/>
      <c r="O40" s="54"/>
      <c r="P40" s="49"/>
    </row>
    <row r="41" spans="2:16">
      <c r="B41" s="55" t="s">
        <v>40</v>
      </c>
      <c r="C41" s="64"/>
      <c r="D41" s="65"/>
      <c r="E41" s="65"/>
      <c r="F41" s="66"/>
      <c r="G41" s="67"/>
      <c r="H41" s="64"/>
      <c r="I41" s="61"/>
      <c r="J41" s="61"/>
      <c r="K41" s="61"/>
      <c r="L41" s="61"/>
      <c r="M41" s="56">
        <v>1900000</v>
      </c>
      <c r="N41" s="56">
        <v>600000</v>
      </c>
      <c r="O41" s="57"/>
      <c r="P41" s="56">
        <v>600000</v>
      </c>
    </row>
    <row r="42" spans="2:16" ht="25.5">
      <c r="B42" s="46" t="s">
        <v>41</v>
      </c>
      <c r="C42" s="69"/>
      <c r="D42" s="70"/>
      <c r="E42" s="70"/>
      <c r="F42" s="71"/>
      <c r="G42" s="72"/>
      <c r="H42" s="69"/>
      <c r="I42" s="58"/>
      <c r="J42" s="58"/>
      <c r="K42" s="58"/>
      <c r="L42" s="58"/>
      <c r="M42" s="49">
        <v>0</v>
      </c>
      <c r="N42" s="49">
        <v>0</v>
      </c>
      <c r="O42" s="54"/>
      <c r="P42" s="49">
        <v>0</v>
      </c>
    </row>
    <row r="43" spans="2:16">
      <c r="B43" s="46" t="s">
        <v>42</v>
      </c>
      <c r="C43" s="69"/>
      <c r="D43" s="70"/>
      <c r="E43" s="70"/>
      <c r="F43" s="71"/>
      <c r="G43" s="72"/>
      <c r="H43" s="69"/>
      <c r="I43" s="58"/>
      <c r="J43" s="58"/>
      <c r="K43" s="58"/>
      <c r="L43" s="58"/>
      <c r="M43" s="49">
        <v>0</v>
      </c>
      <c r="N43" s="49">
        <v>0</v>
      </c>
      <c r="O43" s="54"/>
      <c r="P43" s="49">
        <v>0</v>
      </c>
    </row>
    <row r="44" spans="2:16" ht="15" customHeight="1">
      <c r="B44" s="55" t="s">
        <v>43</v>
      </c>
      <c r="C44" s="69"/>
      <c r="D44" s="70"/>
      <c r="E44" s="70"/>
      <c r="F44" s="71"/>
      <c r="G44" s="72"/>
      <c r="H44" s="69"/>
      <c r="I44" s="58"/>
      <c r="J44" s="58"/>
      <c r="K44" s="58"/>
      <c r="L44" s="58"/>
      <c r="M44" s="56">
        <f>SUM(M43)</f>
        <v>0</v>
      </c>
      <c r="N44" s="56">
        <f>SUM(N43)</f>
        <v>0</v>
      </c>
      <c r="O44" s="54"/>
      <c r="P44" s="56">
        <f>SUM(P43)</f>
        <v>0</v>
      </c>
    </row>
    <row r="45" spans="2:16">
      <c r="B45" s="55" t="s">
        <v>44</v>
      </c>
      <c r="C45" s="69"/>
      <c r="D45" s="70"/>
      <c r="E45" s="70"/>
      <c r="F45" s="71"/>
      <c r="G45" s="72"/>
      <c r="H45" s="69"/>
      <c r="I45" s="58"/>
      <c r="J45" s="58"/>
      <c r="K45" s="58"/>
      <c r="L45" s="58"/>
      <c r="M45" s="56">
        <f>M44+M41+M35+M28+M21+M19+M14+M37</f>
        <v>594196674</v>
      </c>
      <c r="N45" s="56">
        <f>N44+N41+N35+N28+N21+N19+N14+N37</f>
        <v>261108889</v>
      </c>
      <c r="O45" s="54"/>
      <c r="P45" s="56">
        <f>P44+P41+P35+P28+P21+P19+P14+P37</f>
        <v>261108889</v>
      </c>
    </row>
    <row r="46" spans="2:16" ht="17.25" customHeight="1">
      <c r="B46" s="46" t="s">
        <v>45</v>
      </c>
      <c r="C46" s="69"/>
      <c r="D46" s="70"/>
      <c r="E46" s="70"/>
      <c r="F46" s="71"/>
      <c r="G46" s="72"/>
      <c r="H46" s="69"/>
      <c r="I46" s="58"/>
      <c r="J46" s="58"/>
      <c r="K46" s="58"/>
      <c r="L46" s="58"/>
      <c r="M46" s="49">
        <v>666583941</v>
      </c>
      <c r="N46" s="49">
        <f>91362341+1904930+832130</f>
        <v>94099401</v>
      </c>
      <c r="O46" s="54"/>
      <c r="P46" s="49">
        <f>91362341+1904930+832130</f>
        <v>94099401</v>
      </c>
    </row>
    <row r="47" spans="2:16">
      <c r="B47" s="46" t="s">
        <v>46</v>
      </c>
      <c r="C47" s="69"/>
      <c r="D47" s="70"/>
      <c r="E47" s="70"/>
      <c r="F47" s="71"/>
      <c r="G47" s="72"/>
      <c r="H47" s="69"/>
      <c r="I47" s="58"/>
      <c r="J47" s="58"/>
      <c r="K47" s="58"/>
      <c r="L47" s="58"/>
      <c r="M47" s="49"/>
      <c r="N47" s="49"/>
      <c r="O47" s="54"/>
      <c r="P47" s="49"/>
    </row>
    <row r="48" spans="2:16" ht="17.25" customHeight="1">
      <c r="B48" s="73" t="s">
        <v>87</v>
      </c>
      <c r="C48" s="74"/>
      <c r="D48" s="75"/>
      <c r="E48" s="76"/>
      <c r="F48" s="77"/>
      <c r="G48" s="78"/>
      <c r="H48" s="79"/>
      <c r="I48" s="80"/>
      <c r="J48" s="80"/>
      <c r="K48" s="80"/>
      <c r="L48" s="80"/>
      <c r="M48" s="81">
        <v>123358170</v>
      </c>
      <c r="N48" s="81">
        <f>39525400+78636769</f>
        <v>118162169</v>
      </c>
      <c r="O48" s="54"/>
      <c r="P48" s="81">
        <f>39525400+78636769</f>
        <v>118162169</v>
      </c>
    </row>
    <row r="49" spans="2:17">
      <c r="B49" s="55" t="s">
        <v>47</v>
      </c>
      <c r="C49" s="69"/>
      <c r="D49" s="70"/>
      <c r="E49" s="70"/>
      <c r="F49" s="71"/>
      <c r="G49" s="72"/>
      <c r="H49" s="69"/>
      <c r="I49" s="58"/>
      <c r="J49" s="58"/>
      <c r="K49" s="58"/>
      <c r="L49" s="58"/>
      <c r="M49" s="56">
        <f>SUM(M46:M48)</f>
        <v>789942111</v>
      </c>
      <c r="N49" s="56">
        <f>SUM(N46:N48)</f>
        <v>212261570</v>
      </c>
      <c r="O49" s="54"/>
      <c r="P49" s="56">
        <f>SUM(P46:P48)</f>
        <v>212261570</v>
      </c>
    </row>
    <row r="50" spans="2:17">
      <c r="B50" s="82" t="s">
        <v>48</v>
      </c>
      <c r="C50" s="83"/>
      <c r="D50" s="84"/>
      <c r="E50" s="84"/>
      <c r="F50" s="85"/>
      <c r="G50" s="86"/>
      <c r="H50" s="83"/>
      <c r="I50" s="87"/>
      <c r="J50" s="87"/>
      <c r="K50" s="87"/>
      <c r="L50" s="87"/>
      <c r="M50" s="79">
        <f>M45+M49</f>
        <v>1384138785</v>
      </c>
      <c r="N50" s="79">
        <f>N45+N49</f>
        <v>473370459</v>
      </c>
      <c r="O50" s="54"/>
      <c r="P50" s="79">
        <f>P45+P49</f>
        <v>473370459</v>
      </c>
    </row>
    <row r="51" spans="2:17">
      <c r="B51" s="96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</row>
    <row r="52" spans="2:17">
      <c r="B52" s="21"/>
      <c r="C52" s="22"/>
      <c r="D52" s="22"/>
      <c r="E52" s="23"/>
      <c r="F52" s="24"/>
      <c r="H52" s="17"/>
      <c r="I52" s="5"/>
      <c r="J52" s="5"/>
      <c r="K52" s="5"/>
      <c r="L52" s="5"/>
      <c r="M52" s="5"/>
    </row>
    <row r="53" spans="2:17">
      <c r="B53" s="94" t="s">
        <v>13</v>
      </c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</row>
    <row r="54" spans="2:17">
      <c r="C54" s="7"/>
      <c r="E54" s="94"/>
      <c r="F54" s="94"/>
    </row>
    <row r="55" spans="2:17">
      <c r="B55" s="4"/>
      <c r="E55" s="6" t="s">
        <v>1</v>
      </c>
      <c r="M55" s="4" t="s">
        <v>72</v>
      </c>
      <c r="O55" s="5" t="s">
        <v>1</v>
      </c>
    </row>
    <row r="56" spans="2:17">
      <c r="B56" s="99" t="s">
        <v>14</v>
      </c>
      <c r="C56" s="37"/>
      <c r="D56" s="37"/>
      <c r="E56" s="37"/>
      <c r="F56" s="38"/>
      <c r="G56" s="103"/>
      <c r="H56" s="39"/>
      <c r="I56" s="39"/>
      <c r="J56" s="39"/>
      <c r="K56" s="39"/>
      <c r="L56" s="40"/>
      <c r="M56" s="91" t="s">
        <v>90</v>
      </c>
      <c r="N56" s="91" t="s">
        <v>93</v>
      </c>
      <c r="O56" s="91" t="s">
        <v>94</v>
      </c>
      <c r="P56" s="91" t="s">
        <v>94</v>
      </c>
    </row>
    <row r="57" spans="2:17">
      <c r="B57" s="102"/>
      <c r="C57" s="15"/>
      <c r="D57" s="15"/>
      <c r="E57" s="15"/>
      <c r="F57" s="16"/>
      <c r="G57" s="104"/>
      <c r="H57" s="8"/>
      <c r="I57" s="8"/>
      <c r="J57" s="8"/>
      <c r="K57" s="8"/>
      <c r="L57" s="41"/>
      <c r="M57" s="92"/>
      <c r="N57" s="92"/>
      <c r="O57" s="92"/>
      <c r="P57" s="92"/>
    </row>
    <row r="58" spans="2:17">
      <c r="B58" s="55" t="s">
        <v>49</v>
      </c>
      <c r="C58" s="59"/>
      <c r="D58" s="59"/>
      <c r="E58" s="52"/>
      <c r="F58" s="60"/>
      <c r="G58" s="51"/>
      <c r="H58" s="51"/>
      <c r="I58" s="51"/>
      <c r="J58" s="58"/>
      <c r="K58" s="58"/>
      <c r="L58" s="58"/>
      <c r="M58" s="56">
        <v>104077953</v>
      </c>
      <c r="N58" s="56">
        <v>95013958</v>
      </c>
      <c r="O58" s="53"/>
      <c r="P58" s="56">
        <v>95013958</v>
      </c>
    </row>
    <row r="59" spans="2:17" ht="14.25" customHeight="1">
      <c r="B59" s="55" t="s">
        <v>50</v>
      </c>
      <c r="C59" s="59"/>
      <c r="D59" s="59"/>
      <c r="E59" s="52"/>
      <c r="F59" s="60"/>
      <c r="G59" s="51"/>
      <c r="H59" s="51"/>
      <c r="I59" s="51"/>
      <c r="J59" s="58"/>
      <c r="K59" s="58"/>
      <c r="L59" s="58"/>
      <c r="M59" s="56">
        <v>14234754</v>
      </c>
      <c r="N59" s="56">
        <v>12398344</v>
      </c>
      <c r="O59" s="54"/>
      <c r="P59" s="56">
        <v>12398344</v>
      </c>
      <c r="Q59" s="25"/>
    </row>
    <row r="60" spans="2:17">
      <c r="B60" s="55" t="s">
        <v>51</v>
      </c>
      <c r="C60" s="59"/>
      <c r="D60" s="59"/>
      <c r="E60" s="52"/>
      <c r="F60" s="60"/>
      <c r="G60" s="51"/>
      <c r="H60" s="51"/>
      <c r="I60" s="51"/>
      <c r="J60" s="58"/>
      <c r="K60" s="58"/>
      <c r="L60" s="58"/>
      <c r="M60" s="56">
        <f>M58+M59</f>
        <v>118312707</v>
      </c>
      <c r="N60" s="56">
        <f>N58+N59</f>
        <v>107412302</v>
      </c>
      <c r="O60" s="57"/>
      <c r="P60" s="56">
        <f>P58+P59</f>
        <v>107412302</v>
      </c>
    </row>
    <row r="61" spans="2:17" ht="25.5">
      <c r="B61" s="55" t="s">
        <v>82</v>
      </c>
      <c r="C61" s="62"/>
      <c r="D61" s="62"/>
      <c r="E61" s="48"/>
      <c r="F61" s="63"/>
      <c r="G61" s="47"/>
      <c r="H61" s="47"/>
      <c r="I61" s="47"/>
      <c r="J61" s="61"/>
      <c r="K61" s="61"/>
      <c r="L61" s="61"/>
      <c r="M61" s="56">
        <v>21004146</v>
      </c>
      <c r="N61" s="56">
        <f>8068342+5988312+8818920</f>
        <v>22875574</v>
      </c>
      <c r="O61" s="54"/>
      <c r="P61" s="56">
        <f>8068342+5988312+8818920</f>
        <v>22875574</v>
      </c>
    </row>
    <row r="62" spans="2:17">
      <c r="B62" s="55" t="s">
        <v>52</v>
      </c>
      <c r="C62" s="59"/>
      <c r="D62" s="59"/>
      <c r="E62" s="52"/>
      <c r="F62" s="60"/>
      <c r="G62" s="51"/>
      <c r="H62" s="51"/>
      <c r="I62" s="51"/>
      <c r="J62" s="58"/>
      <c r="K62" s="58"/>
      <c r="L62" s="58"/>
      <c r="M62" s="56">
        <v>10400000</v>
      </c>
      <c r="N62" s="56">
        <f>8640000+1500000+1600000</f>
        <v>11740000</v>
      </c>
      <c r="O62" s="54"/>
      <c r="P62" s="56">
        <f>8640000+1500000+1600000</f>
        <v>11740000</v>
      </c>
    </row>
    <row r="63" spans="2:17">
      <c r="B63" s="55" t="s">
        <v>53</v>
      </c>
      <c r="C63" s="59"/>
      <c r="D63" s="59"/>
      <c r="E63" s="52"/>
      <c r="F63" s="60"/>
      <c r="G63" s="51"/>
      <c r="H63" s="51"/>
      <c r="I63" s="51"/>
      <c r="J63" s="58"/>
      <c r="K63" s="58"/>
      <c r="L63" s="58"/>
      <c r="M63" s="56">
        <v>2950000</v>
      </c>
      <c r="N63" s="56">
        <f>900000+1800000+200000</f>
        <v>2900000</v>
      </c>
      <c r="O63" s="54"/>
      <c r="P63" s="56">
        <f>900000+1800000+200000</f>
        <v>2900000</v>
      </c>
    </row>
    <row r="64" spans="2:17">
      <c r="B64" s="55" t="s">
        <v>54</v>
      </c>
      <c r="C64" s="48"/>
      <c r="D64" s="48"/>
      <c r="E64" s="48"/>
      <c r="F64" s="47"/>
      <c r="G64" s="47"/>
      <c r="H64" s="61"/>
      <c r="I64" s="61"/>
      <c r="J64" s="61"/>
      <c r="K64" s="61"/>
      <c r="L64" s="61"/>
      <c r="M64" s="56">
        <v>168243993</v>
      </c>
      <c r="N64" s="56">
        <f>16256022+2100000+22994999</f>
        <v>41351021</v>
      </c>
      <c r="O64" s="54"/>
      <c r="P64" s="56">
        <f>16256022+2100000+22994999</f>
        <v>41351021</v>
      </c>
    </row>
    <row r="65" spans="2:16">
      <c r="B65" s="55" t="s">
        <v>55</v>
      </c>
      <c r="C65" s="88"/>
      <c r="D65" s="88"/>
      <c r="E65" s="89"/>
      <c r="F65" s="43"/>
      <c r="G65" s="43"/>
      <c r="H65" s="90"/>
      <c r="I65" s="42"/>
      <c r="J65" s="42"/>
      <c r="K65" s="42"/>
      <c r="L65" s="42"/>
      <c r="M65" s="56">
        <v>120000</v>
      </c>
      <c r="N65" s="56">
        <f>200000+50000</f>
        <v>250000</v>
      </c>
      <c r="O65" s="54"/>
      <c r="P65" s="56">
        <f>200000+50000</f>
        <v>250000</v>
      </c>
    </row>
    <row r="66" spans="2:16">
      <c r="B66" s="55" t="s">
        <v>56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56">
        <v>44932992</v>
      </c>
      <c r="N66" s="56">
        <f>5295000+1558000+6205980</f>
        <v>13058980</v>
      </c>
      <c r="O66" s="54"/>
      <c r="P66" s="56">
        <f>5295000+1558000+6205980</f>
        <v>13058980</v>
      </c>
    </row>
    <row r="67" spans="2:16">
      <c r="B67" s="55" t="s">
        <v>57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56">
        <f>SUM(M62:M66)</f>
        <v>226646985</v>
      </c>
      <c r="N67" s="56">
        <f>SUM(N62:N66)</f>
        <v>69300001</v>
      </c>
      <c r="O67" s="54"/>
      <c r="P67" s="56">
        <f>SUM(P62:P66)</f>
        <v>69300001</v>
      </c>
    </row>
    <row r="68" spans="2:16">
      <c r="B68" s="55" t="s">
        <v>58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56">
        <v>18693000</v>
      </c>
      <c r="N68" s="56">
        <v>18302000</v>
      </c>
      <c r="O68" s="54"/>
      <c r="P68" s="56">
        <v>18302000</v>
      </c>
    </row>
    <row r="69" spans="2:16">
      <c r="B69" s="46" t="s">
        <v>59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9">
        <v>48984203</v>
      </c>
      <c r="N69" s="49">
        <v>3344842</v>
      </c>
      <c r="O69" s="54"/>
      <c r="P69" s="49">
        <v>3344842</v>
      </c>
    </row>
    <row r="70" spans="2:16">
      <c r="B70" s="55" t="s">
        <v>60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56">
        <v>97435851</v>
      </c>
      <c r="N70" s="56">
        <f>32238184+3150675+7851213+N69</f>
        <v>46584914</v>
      </c>
      <c r="O70" s="54"/>
      <c r="P70" s="56">
        <f>32238184+3150675+7851213+P69</f>
        <v>46584914</v>
      </c>
    </row>
    <row r="71" spans="2:16">
      <c r="B71" s="46" t="s">
        <v>61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9">
        <v>569072164</v>
      </c>
      <c r="N71" s="49">
        <v>10000000</v>
      </c>
      <c r="O71" s="54"/>
      <c r="P71" s="49">
        <v>10000000</v>
      </c>
    </row>
    <row r="72" spans="2:16">
      <c r="B72" s="46" t="s">
        <v>62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9">
        <v>3822787</v>
      </c>
      <c r="N72" s="49">
        <v>0</v>
      </c>
      <c r="O72" s="54"/>
      <c r="P72" s="49">
        <v>0</v>
      </c>
    </row>
    <row r="73" spans="2:16" ht="15.75" customHeight="1">
      <c r="B73" s="46" t="s">
        <v>83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9">
        <v>1032152</v>
      </c>
      <c r="N73" s="49">
        <f>3200000+54000</f>
        <v>3254000</v>
      </c>
      <c r="O73" s="54"/>
      <c r="P73" s="49">
        <f>3200000+54000</f>
        <v>3254000</v>
      </c>
    </row>
    <row r="74" spans="2:16">
      <c r="B74" s="55" t="s">
        <v>63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56">
        <f>SUM(M71:M73)</f>
        <v>573927103</v>
      </c>
      <c r="N74" s="56">
        <f>SUM(N71:N73)</f>
        <v>13254000</v>
      </c>
      <c r="O74" s="54"/>
      <c r="P74" s="56">
        <f>SUM(P71:P73)</f>
        <v>13254000</v>
      </c>
    </row>
    <row r="75" spans="2:16">
      <c r="B75" s="46" t="s">
        <v>64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9">
        <v>138822591</v>
      </c>
      <c r="N75" s="49">
        <v>0</v>
      </c>
      <c r="O75" s="54"/>
      <c r="P75" s="49">
        <v>0</v>
      </c>
    </row>
    <row r="76" spans="2:16" ht="25.5">
      <c r="B76" s="46" t="s">
        <v>84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9">
        <v>55953943</v>
      </c>
      <c r="N76" s="49">
        <v>0</v>
      </c>
      <c r="O76" s="54"/>
      <c r="P76" s="49">
        <v>0</v>
      </c>
    </row>
    <row r="77" spans="2:16">
      <c r="B77" s="55" t="s">
        <v>65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56">
        <f>SUM(M75:M76)</f>
        <v>194776534</v>
      </c>
      <c r="N77" s="56">
        <v>0</v>
      </c>
      <c r="O77" s="54"/>
      <c r="P77" s="56">
        <v>0</v>
      </c>
    </row>
    <row r="78" spans="2:16">
      <c r="B78" s="46" t="s">
        <v>85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9">
        <v>2500000</v>
      </c>
      <c r="N78" s="49">
        <v>71879479</v>
      </c>
      <c r="O78" s="54"/>
      <c r="P78" s="49">
        <v>71879479</v>
      </c>
    </row>
    <row r="79" spans="2:16">
      <c r="B79" s="55" t="s">
        <v>66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56">
        <f>SUM(M78)</f>
        <v>2500000</v>
      </c>
      <c r="N79" s="56">
        <f>SUM(N78)</f>
        <v>71879479</v>
      </c>
      <c r="O79" s="54"/>
      <c r="P79" s="56">
        <f>SUM(P78)</f>
        <v>71879479</v>
      </c>
    </row>
    <row r="80" spans="2:16">
      <c r="B80" s="55" t="s">
        <v>67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56">
        <f>M60+M61+M67+M68+M69+M70+M74+M79-M69+M77</f>
        <v>1253296326</v>
      </c>
      <c r="N80" s="56">
        <f>N60+N61+N67+N68+N69+N70+N74+N79-N69</f>
        <v>349608270</v>
      </c>
      <c r="O80" s="54"/>
      <c r="P80" s="56">
        <f>P60+P61+P67+P68+P69+P70+P74+P79-P69</f>
        <v>349608270</v>
      </c>
    </row>
    <row r="81" spans="2:16">
      <c r="B81" s="46" t="s">
        <v>86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9">
        <v>7484289</v>
      </c>
      <c r="N81" s="49">
        <v>6000000</v>
      </c>
      <c r="O81" s="54"/>
      <c r="P81" s="49">
        <v>6000000</v>
      </c>
    </row>
    <row r="82" spans="2:16">
      <c r="B82" s="46" t="s">
        <v>68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9">
        <v>123358170</v>
      </c>
      <c r="N82" s="49">
        <v>118162189</v>
      </c>
      <c r="O82" s="54"/>
      <c r="P82" s="49">
        <v>118162189</v>
      </c>
    </row>
    <row r="83" spans="2:16">
      <c r="B83" s="55" t="s">
        <v>69</v>
      </c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56">
        <f>M81+M82</f>
        <v>130842459</v>
      </c>
      <c r="N83" s="56">
        <f>N81+N82</f>
        <v>124162189</v>
      </c>
      <c r="O83" s="54"/>
      <c r="P83" s="56">
        <f>P81+P82</f>
        <v>124162189</v>
      </c>
    </row>
    <row r="84" spans="2:16">
      <c r="B84" s="55" t="s">
        <v>70</v>
      </c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56">
        <f>M80+M83</f>
        <v>1384138785</v>
      </c>
      <c r="N84" s="56">
        <f>N80+N83</f>
        <v>473770459</v>
      </c>
      <c r="O84" s="54"/>
      <c r="P84" s="56">
        <f>P80+P83</f>
        <v>473770459</v>
      </c>
    </row>
    <row r="85" spans="2:16">
      <c r="B85" s="2"/>
      <c r="C85" s="28"/>
      <c r="D85" s="28"/>
      <c r="E85" s="27"/>
      <c r="F85" s="29"/>
      <c r="H85" s="17"/>
      <c r="I85" s="5"/>
      <c r="J85" s="30"/>
      <c r="K85" s="30"/>
      <c r="L85" s="30"/>
      <c r="M85" s="11"/>
      <c r="N85" s="11"/>
      <c r="O85" s="12"/>
    </row>
    <row r="86" spans="2:16">
      <c r="B86" s="3"/>
      <c r="C86" s="28"/>
      <c r="D86" s="28"/>
      <c r="E86" s="27"/>
      <c r="F86" s="29"/>
      <c r="H86" s="17"/>
      <c r="I86" s="5"/>
      <c r="J86" s="30"/>
      <c r="K86" s="30"/>
      <c r="L86" s="30"/>
      <c r="M86" s="13"/>
      <c r="N86" s="11"/>
      <c r="O86" s="12"/>
    </row>
    <row r="87" spans="2:16">
      <c r="B87" s="2"/>
      <c r="C87" s="28"/>
      <c r="D87" s="28"/>
      <c r="E87" s="27"/>
      <c r="F87" s="29"/>
      <c r="H87" s="17"/>
      <c r="I87" s="5"/>
      <c r="J87" s="30"/>
      <c r="K87" s="30"/>
      <c r="L87" s="30"/>
      <c r="M87" s="11"/>
      <c r="N87" s="11"/>
      <c r="O87" s="12"/>
    </row>
    <row r="88" spans="2:16">
      <c r="B88" s="2"/>
      <c r="C88" s="28"/>
      <c r="D88" s="28"/>
      <c r="E88" s="27"/>
      <c r="F88" s="29"/>
      <c r="H88" s="17"/>
      <c r="I88" s="5"/>
      <c r="J88" s="30"/>
      <c r="K88" s="30"/>
      <c r="L88" s="30"/>
      <c r="M88" s="11"/>
      <c r="N88" s="11"/>
      <c r="O88" s="12"/>
    </row>
    <row r="89" spans="2:16">
      <c r="B89" s="3"/>
      <c r="C89" s="28"/>
      <c r="D89" s="28"/>
      <c r="E89" s="27"/>
      <c r="F89" s="29"/>
      <c r="H89" s="17"/>
      <c r="I89" s="5"/>
      <c r="J89" s="30"/>
      <c r="K89" s="30"/>
      <c r="L89" s="30"/>
      <c r="M89" s="13"/>
      <c r="N89" s="11"/>
      <c r="O89" s="12"/>
    </row>
    <row r="90" spans="2:16">
      <c r="B90" s="2"/>
      <c r="C90" s="28"/>
      <c r="D90" s="28"/>
      <c r="E90" s="27"/>
      <c r="F90" s="29"/>
      <c r="H90" s="17"/>
      <c r="I90" s="5"/>
      <c r="J90" s="30"/>
      <c r="K90" s="30"/>
      <c r="L90" s="30"/>
      <c r="M90" s="11"/>
      <c r="N90" s="11"/>
      <c r="O90" s="12"/>
    </row>
    <row r="91" spans="2:16">
      <c r="B91" s="3"/>
      <c r="C91" s="20"/>
      <c r="D91" s="20"/>
      <c r="E91" s="27"/>
      <c r="F91" s="29"/>
      <c r="G91" s="7"/>
      <c r="H91" s="18"/>
      <c r="I91" s="7"/>
      <c r="J91" s="19"/>
      <c r="K91" s="19"/>
      <c r="L91" s="19"/>
      <c r="M91" s="13"/>
      <c r="N91" s="11"/>
      <c r="O91" s="12"/>
    </row>
    <row r="92" spans="2:16">
      <c r="B92" s="3"/>
      <c r="C92" s="28"/>
      <c r="D92" s="28"/>
      <c r="E92" s="27"/>
      <c r="F92" s="29"/>
      <c r="H92" s="17"/>
      <c r="I92" s="5"/>
      <c r="J92" s="30"/>
      <c r="K92" s="30"/>
      <c r="L92" s="30"/>
      <c r="M92" s="11"/>
      <c r="N92" s="11"/>
      <c r="O92" s="12"/>
    </row>
    <row r="93" spans="2:16">
      <c r="B93" s="2"/>
      <c r="C93" s="28"/>
      <c r="D93" s="28"/>
      <c r="E93" s="27"/>
      <c r="F93" s="29"/>
      <c r="H93" s="17"/>
      <c r="I93" s="5"/>
      <c r="J93" s="30"/>
      <c r="K93" s="30"/>
      <c r="L93" s="30"/>
      <c r="M93" s="11"/>
      <c r="N93" s="11"/>
      <c r="O93" s="12"/>
    </row>
    <row r="94" spans="2:16">
      <c r="B94" s="2"/>
      <c r="C94" s="28"/>
      <c r="D94" s="28"/>
      <c r="E94" s="27"/>
      <c r="F94" s="29"/>
      <c r="H94" s="17"/>
      <c r="I94" s="5"/>
      <c r="J94" s="30"/>
      <c r="K94" s="30"/>
      <c r="L94" s="30"/>
      <c r="M94" s="11"/>
      <c r="N94" s="11"/>
      <c r="O94" s="12"/>
    </row>
    <row r="95" spans="2:16">
      <c r="B95" s="3"/>
      <c r="C95" s="27"/>
      <c r="D95" s="27"/>
      <c r="E95" s="31"/>
      <c r="H95" s="13"/>
      <c r="I95" s="19"/>
      <c r="J95" s="19"/>
      <c r="K95" s="19"/>
      <c r="L95" s="19"/>
      <c r="M95" s="13"/>
      <c r="N95" s="13"/>
      <c r="O95" s="14"/>
    </row>
    <row r="96" spans="2:16" ht="16.5" thickBot="1">
      <c r="B96" s="7"/>
      <c r="C96" s="27"/>
      <c r="D96" s="27"/>
      <c r="E96" s="31"/>
      <c r="H96" s="13"/>
      <c r="I96" s="19"/>
      <c r="J96" s="19"/>
      <c r="K96" s="13"/>
      <c r="L96" s="13"/>
      <c r="M96" s="13"/>
      <c r="N96" s="13"/>
      <c r="O96" s="32"/>
    </row>
    <row r="97" spans="2:14">
      <c r="B97" s="2"/>
      <c r="C97" s="28"/>
      <c r="D97" s="28"/>
      <c r="E97" s="28"/>
      <c r="H97" s="11"/>
      <c r="N97" s="33"/>
    </row>
    <row r="98" spans="2:14">
      <c r="B98" s="7"/>
      <c r="C98" s="26"/>
      <c r="D98" s="26"/>
      <c r="E98" s="27"/>
      <c r="H98" s="11"/>
      <c r="N98" s="33"/>
    </row>
    <row r="99" spans="2:14" ht="38.25" customHeight="1">
      <c r="B99" s="7"/>
      <c r="C99" s="34"/>
      <c r="D99" s="34"/>
      <c r="E99" s="27"/>
      <c r="H99" s="11"/>
      <c r="N99" s="33"/>
    </row>
    <row r="100" spans="2:14" ht="38.25" customHeight="1">
      <c r="B100" s="7"/>
      <c r="C100" s="34"/>
      <c r="D100" s="34"/>
      <c r="E100" s="27"/>
      <c r="H100" s="17"/>
      <c r="N100" s="33"/>
    </row>
  </sheetData>
  <mergeCells count="18">
    <mergeCell ref="M56:M57"/>
    <mergeCell ref="N6:N7"/>
    <mergeCell ref="P6:P7"/>
    <mergeCell ref="N56:N57"/>
    <mergeCell ref="O56:O57"/>
    <mergeCell ref="P56:P57"/>
    <mergeCell ref="B1:M1"/>
    <mergeCell ref="B3:M3"/>
    <mergeCell ref="B53:M53"/>
    <mergeCell ref="B51:M51"/>
    <mergeCell ref="E4:F4"/>
    <mergeCell ref="B6:B7"/>
    <mergeCell ref="G6:G7"/>
    <mergeCell ref="M6:M7"/>
    <mergeCell ref="E6:E7"/>
    <mergeCell ref="B56:B57"/>
    <mergeCell ref="E54:F54"/>
    <mergeCell ref="G56:G57"/>
  </mergeCells>
  <phoneticPr fontId="0" type="noConversion"/>
  <pageMargins left="0.98425196850393704" right="0.98425196850393704" top="0.70866141732283472" bottom="0.19685039370078741" header="0.51181102362204722" footer="0.51181102362204722"/>
  <pageSetup paperSize="9" scale="92" orientation="portrait" horizontalDpi="4294967293" verticalDpi="300" r:id="rId1"/>
  <headerFooter alignWithMargins="0"/>
  <rowBreaks count="1" manualBreakCount="1">
    <brk id="50" min="1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D3:D13"/>
  <sheetViews>
    <sheetView workbookViewId="0">
      <selection activeCell="D13" sqref="D13"/>
    </sheetView>
  </sheetViews>
  <sheetFormatPr defaultRowHeight="12.75"/>
  <cols>
    <col min="2" max="2" width="27.42578125" customWidth="1"/>
    <col min="4" max="4" width="18.7109375" customWidth="1"/>
  </cols>
  <sheetData>
    <row r="3" spans="4:4" ht="15.75">
      <c r="D3" s="1"/>
    </row>
    <row r="4" spans="4:4" ht="12.75" customHeight="1">
      <c r="D4" s="1"/>
    </row>
    <row r="5" spans="4:4" ht="12.75" customHeight="1">
      <c r="D5" s="1"/>
    </row>
    <row r="6" spans="4:4" ht="12.75" customHeight="1">
      <c r="D6" s="1"/>
    </row>
    <row r="7" spans="4:4" ht="15.75">
      <c r="D7" s="1"/>
    </row>
    <row r="8" spans="4:4" ht="15.75">
      <c r="D8" s="1"/>
    </row>
    <row r="9" spans="4:4" ht="15.75">
      <c r="D9" s="1"/>
    </row>
    <row r="10" spans="4:4" ht="15.75">
      <c r="D10" s="1"/>
    </row>
    <row r="11" spans="4:4" ht="15.75">
      <c r="D11" s="1"/>
    </row>
    <row r="12" spans="4:4" ht="15.75">
      <c r="D12" s="1"/>
    </row>
    <row r="13" spans="4:4" ht="15.75">
      <c r="D13" s="1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26" sqref="H26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32</vt:lpstr>
      <vt:lpstr>Munka2</vt:lpstr>
      <vt:lpstr>Munka3</vt:lpstr>
      <vt:lpstr>'32'!Nyomtatási_terület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Windows-felhasználó</cp:lastModifiedBy>
  <cp:lastPrinted>2017-04-27T12:00:29Z</cp:lastPrinted>
  <dcterms:created xsi:type="dcterms:W3CDTF">2004-09-06T09:45:18Z</dcterms:created>
  <dcterms:modified xsi:type="dcterms:W3CDTF">2018-05-11T09:47:12Z</dcterms:modified>
</cp:coreProperties>
</file>