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3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7" i="1"/>
  <c r="G22" i="1"/>
  <c r="G33" i="1" s="1"/>
  <c r="C21" i="1"/>
  <c r="D20" i="1"/>
  <c r="I19" i="1"/>
  <c r="I18" i="1"/>
  <c r="I17" i="1"/>
  <c r="I16" i="1"/>
  <c r="E16" i="1"/>
  <c r="I15" i="1"/>
  <c r="E15" i="1"/>
  <c r="G14" i="1"/>
  <c r="I14" i="1" s="1"/>
  <c r="E14" i="1"/>
  <c r="I13" i="1"/>
  <c r="C13" i="1"/>
  <c r="E13" i="1" s="1"/>
  <c r="I12" i="1"/>
  <c r="E12" i="1"/>
  <c r="C12" i="1"/>
  <c r="H11" i="1"/>
  <c r="G11" i="1"/>
  <c r="G20" i="1" s="1"/>
  <c r="C11" i="1"/>
  <c r="C20" i="1" s="1"/>
  <c r="G10" i="1"/>
  <c r="I10" i="1" s="1"/>
  <c r="H9" i="1"/>
  <c r="H20" i="1" s="1"/>
  <c r="H34" i="1" s="1"/>
  <c r="G9" i="1"/>
  <c r="I9" i="1" s="1"/>
  <c r="G35" i="1" l="1"/>
  <c r="C35" i="1"/>
  <c r="C34" i="1"/>
  <c r="G34" i="1"/>
  <c r="G36" i="1" s="1"/>
  <c r="I20" i="1"/>
  <c r="I34" i="1" s="1"/>
  <c r="D36" i="1"/>
  <c r="I11" i="1"/>
  <c r="H35" i="1"/>
  <c r="H36" i="1"/>
  <c r="E11" i="1"/>
  <c r="E20" i="1" s="1"/>
  <c r="D34" i="1"/>
  <c r="D35" i="1"/>
  <c r="I36" i="1" l="1"/>
  <c r="I35" i="1"/>
  <c r="E36" i="1"/>
  <c r="E35" i="1"/>
  <c r="E34" i="1"/>
  <c r="C36" i="1"/>
</calcChain>
</file>

<file path=xl/sharedStrings.xml><?xml version="1.0" encoding="utf-8"?>
<sst xmlns="http://schemas.openxmlformats.org/spreadsheetml/2006/main" count="95" uniqueCount="90">
  <si>
    <t>II. Felhalmozási célú bevételek és kiadások mérlege
(Önkormányzati szinten)</t>
  </si>
  <si>
    <t xml:space="preserve"> </t>
  </si>
  <si>
    <t xml:space="preserve"> Ezer forintban !</t>
  </si>
  <si>
    <t>Sor-
szám</t>
  </si>
  <si>
    <t>Bevételek</t>
  </si>
  <si>
    <t>Kiadások</t>
  </si>
  <si>
    <t>Megnevezés</t>
  </si>
  <si>
    <t>2016. évi előirányzat</t>
  </si>
  <si>
    <t xml:space="preserve">Módosítás </t>
  </si>
  <si>
    <t>Módosított előirányzat</t>
  </si>
  <si>
    <t>A</t>
  </si>
  <si>
    <t>B</t>
  </si>
  <si>
    <t>C</t>
  </si>
  <si>
    <t>D</t>
  </si>
  <si>
    <t>Egyéb felhalmozási kiadások</t>
  </si>
  <si>
    <t>F</t>
  </si>
  <si>
    <t>G</t>
  </si>
  <si>
    <t>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</si>
  <si>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</si>
  <si>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</si>
  <si>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</si>
  <si>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</si>
  <si>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</si>
  <si>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</si>
  <si>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</si>
  <si>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</si>
  <si>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</si>
  <si>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</si>
  <si>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</si>
  <si>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</si>
  <si>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</si>
  <si>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</si>
  <si>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6.</t>
  </si>
  <si>
    <t>Egyéb felhalmozási célú bevételek</t>
  </si>
  <si>
    <t>Tartalékok</t>
  </si>
  <si>
    <t>7.</t>
  </si>
  <si>
    <t>Egyéb felhalmozási célú átvett pénzeszközök</t>
  </si>
  <si>
    <t>8.</t>
  </si>
  <si>
    <t xml:space="preserve">  ebből EU-s támogatás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</si>
  <si>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</si>
  <si>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</si>
  <si>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</si>
  <si>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</si>
  <si>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</si>
  <si>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</si>
  <si>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</si>
  <si>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</si>
  <si>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</si>
  <si>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</si>
  <si>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</si>
  <si>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</si>
  <si>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</si>
  <si>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</si>
  <si>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</si>
  <si>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</si>
  <si>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</si>
  <si>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</si>
  <si>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</si>
  <si>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</si>
  <si>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</si>
  <si>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</si>
  <si>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</si>
  <si>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</si>
  <si>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</si>
  <si>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</si>
  <si>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</si>
  <si>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</si>
  <si>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</si>
  <si>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</si>
  <si>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</si>
  <si>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</si>
  <si>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</si>
  <si>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</si>
  <si>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</si>
  <si>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</si>
  <si>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</si>
  <si>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</si>
  <si>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</si>
  <si>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</si>
  <si>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</si>
  <si>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</si>
  <si>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</si>
  <si>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</si>
  <si>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</si>
  <si>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</si>
  <si>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</si>
  <si>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</si>
  <si>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</si>
  <si>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</si>
  <si>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az 1/2016. (I.28.)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</si>
</sst>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5" fillId="0" borderId="0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0" fillId="0" borderId="10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7" fillId="0" borderId="19" xfId="0" applyNumberFormat="1" applyFont="1" applyFill="1" applyBorder="1" applyAlignment="1" applyProtection="1">
      <alignment horizontal="left" vertical="center" wrapText="1" indent="1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0" applyNumberFormat="1" applyFont="1" applyFill="1" applyBorder="1" applyAlignment="1" applyProtection="1">
      <alignment vertical="center" wrapText="1"/>
      <protection locked="0"/>
    </xf>
    <xf numFmtId="164" fontId="7" fillId="0" borderId="24" xfId="0" applyNumberFormat="1" applyFont="1" applyFill="1" applyBorder="1" applyAlignment="1" applyProtection="1">
      <alignment vertical="center" wrapText="1"/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6" xfId="0" applyNumberFormat="1" applyFont="1" applyFill="1" applyBorder="1" applyAlignment="1" applyProtection="1">
      <alignment horizontal="left" vertical="center" wrapText="1" indent="1"/>
    </xf>
    <xf numFmtId="164" fontId="7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7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0" xfId="0" applyNumberFormat="1" applyFont="1" applyFill="1" applyBorder="1" applyAlignment="1" applyProtection="1">
      <alignment vertical="center" wrapText="1"/>
      <protection locked="0"/>
    </xf>
    <xf numFmtId="164" fontId="7" fillId="0" borderId="31" xfId="0" applyNumberFormat="1" applyFont="1" applyFill="1" applyBorder="1" applyAlignment="1" applyProtection="1">
      <alignment vertical="center" wrapText="1"/>
      <protection locked="0"/>
    </xf>
    <xf numFmtId="164" fontId="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33" xfId="0" applyNumberFormat="1" applyFont="1" applyFill="1" applyBorder="1" applyAlignment="1" applyProtection="1">
      <alignment horizontal="right" vertical="center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left" vertical="center" wrapText="1" inden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vertical="center" wrapText="1"/>
    </xf>
    <xf numFmtId="164" fontId="9" fillId="0" borderId="13" xfId="0" applyNumberFormat="1" applyFont="1" applyFill="1" applyBorder="1" applyAlignment="1" applyProtection="1">
      <alignment vertical="center" wrapText="1"/>
    </xf>
    <xf numFmtId="164" fontId="9" fillId="0" borderId="10" xfId="0" applyNumberFormat="1" applyFont="1" applyFill="1" applyBorder="1" applyAlignment="1" applyProtection="1">
      <alignment vertical="center" wrapTex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vertical="center" wrapText="1"/>
      <protection locked="0"/>
    </xf>
    <xf numFmtId="164" fontId="10" fillId="0" borderId="36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2"/>
    </xf>
    <xf numFmtId="164" fontId="10" fillId="0" borderId="20" xfId="0" applyNumberFormat="1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vertical="center" wrapText="1"/>
      <protection locked="0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vertical="center" wrapText="1"/>
      <protection locked="0"/>
    </xf>
    <xf numFmtId="164" fontId="10" fillId="0" borderId="27" xfId="0" applyNumberFormat="1" applyFont="1" applyFill="1" applyBorder="1" applyAlignment="1" applyProtection="1">
      <alignment vertical="center" wrapText="1"/>
      <protection locked="0"/>
    </xf>
    <xf numFmtId="164" fontId="10" fillId="0" borderId="26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37" xfId="0" applyNumberFormat="1" applyFont="1" applyFill="1" applyBorder="1" applyAlignment="1" applyProtection="1">
      <alignment horizontal="left" vertical="center" wrapText="1" indent="2"/>
    </xf>
    <xf numFmtId="164" fontId="7" fillId="0" borderId="38" xfId="0" applyNumberFormat="1" applyFont="1" applyFill="1" applyBorder="1" applyAlignment="1" applyProtection="1">
      <alignment horizontal="left" vertical="center" wrapText="1" indent="2"/>
    </xf>
    <xf numFmtId="164" fontId="10" fillId="0" borderId="39" xfId="0" applyNumberFormat="1" applyFont="1" applyFill="1" applyBorder="1" applyAlignment="1" applyProtection="1">
      <alignment vertical="center" wrapText="1"/>
      <protection locked="0"/>
    </xf>
    <xf numFmtId="164" fontId="10" fillId="0" borderId="40" xfId="0" applyNumberFormat="1" applyFont="1" applyFill="1" applyBorder="1" applyAlignment="1" applyProtection="1">
      <alignment vertical="center" wrapText="1"/>
      <protection locked="0"/>
    </xf>
    <xf numFmtId="164" fontId="10" fillId="0" borderId="41" xfId="0" applyNumberFormat="1" applyFont="1" applyFill="1" applyBorder="1" applyAlignment="1" applyProtection="1">
      <alignment vertical="center" wrapText="1"/>
      <protection locked="0"/>
    </xf>
    <xf numFmtId="164" fontId="10" fillId="0" borderId="7" xfId="0" applyNumberFormat="1" applyFont="1" applyFill="1" applyBorder="1" applyAlignment="1" applyProtection="1">
      <alignment vertical="center" wrapText="1"/>
      <protection locked="0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6" fillId="0" borderId="9" xfId="0" applyNumberFormat="1" applyFont="1" applyFill="1" applyBorder="1" applyAlignment="1" applyProtection="1">
      <alignment vertical="center" wrapText="1"/>
    </xf>
    <xf numFmtId="164" fontId="6" fillId="0" borderId="33" xfId="0" applyNumberFormat="1" applyFont="1" applyFill="1" applyBorder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27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6" fillId="0" borderId="42" xfId="0" applyNumberFormat="1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6%20&#233;vi%20k&#246;lts&#233;gvet&#233;s/2016.&#233;vi%20kv.%20t&#225;bl&#225;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>
        <row r="24">
          <cell r="C24">
            <v>35474</v>
          </cell>
        </row>
        <row r="25">
          <cell r="C25">
            <v>35474</v>
          </cell>
        </row>
        <row r="46">
          <cell r="C46">
            <v>350</v>
          </cell>
        </row>
        <row r="113">
          <cell r="D113">
            <v>18430</v>
          </cell>
        </row>
        <row r="115">
          <cell r="C115">
            <v>6244</v>
          </cell>
        </row>
        <row r="116">
          <cell r="C116">
            <v>0</v>
          </cell>
        </row>
        <row r="117">
          <cell r="C117">
            <v>5800</v>
          </cell>
        </row>
      </sheetData>
      <sheetData sheetId="1"/>
      <sheetData sheetId="2"/>
      <sheetData sheetId="3">
        <row r="9">
          <cell r="D9">
            <v>137285</v>
          </cell>
        </row>
        <row r="130">
          <cell r="C130">
            <v>3333</v>
          </cell>
        </row>
      </sheetData>
      <sheetData sheetId="4">
        <row r="10">
          <cell r="D10">
            <v>64</v>
          </cell>
        </row>
      </sheetData>
      <sheetData sheetId="5">
        <row r="46">
          <cell r="C46">
            <v>105033</v>
          </cell>
        </row>
      </sheetData>
      <sheetData sheetId="6">
        <row r="10">
          <cell r="C10">
            <v>1200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C1" workbookViewId="0">
      <selection activeCell="J36" sqref="J36"/>
    </sheetView>
  </sheetViews>
  <sheetFormatPr defaultRowHeight="12.75" x14ac:dyDescent="0.2"/>
  <cols>
    <col min="1" max="1" width="6.83203125" style="1" customWidth="1"/>
    <col min="2" max="2" width="55.1640625" style="2" customWidth="1"/>
    <col min="3" max="5" width="16.33203125" style="1" customWidth="1"/>
    <col min="6" max="6" width="55.1640625" style="1" customWidth="1"/>
    <col min="7" max="9" width="16.33203125" style="1" customWidth="1"/>
  </cols>
  <sheetData>
    <row r="1" spans="1:9" x14ac:dyDescent="0.2">
      <c r="I1" s="3"/>
    </row>
    <row r="2" spans="1:9" x14ac:dyDescent="0.2">
      <c r="I2" s="3" t="s">
        <v>89</v>
      </c>
    </row>
    <row r="4" spans="1:9" ht="31.5" x14ac:dyDescent="0.2">
      <c r="B4" s="4" t="s">
        <v>0</v>
      </c>
      <c r="C4" s="5"/>
      <c r="D4" s="5"/>
      <c r="E4" s="5"/>
      <c r="F4" s="5"/>
      <c r="G4" s="5"/>
      <c r="H4" s="5"/>
      <c r="I4" s="5"/>
    </row>
    <row r="5" spans="1:9" ht="14.25" thickBot="1" x14ac:dyDescent="0.25">
      <c r="G5" s="6" t="s">
        <v>1</v>
      </c>
      <c r="H5" s="7"/>
      <c r="I5" s="7" t="s">
        <v>2</v>
      </c>
    </row>
    <row r="6" spans="1:9" ht="13.5" thickBot="1" x14ac:dyDescent="0.25">
      <c r="A6" s="106" t="s">
        <v>3</v>
      </c>
      <c r="B6" s="8" t="s">
        <v>4</v>
      </c>
      <c r="C6" s="9"/>
      <c r="D6" s="10"/>
      <c r="E6" s="10"/>
      <c r="F6" s="8" t="s">
        <v>5</v>
      </c>
      <c r="G6" s="11"/>
      <c r="H6" s="12"/>
      <c r="I6" s="12"/>
    </row>
    <row r="7" spans="1:9" ht="24.75" thickBot="1" x14ac:dyDescent="0.25">
      <c r="A7" s="107"/>
      <c r="B7" s="13" t="s">
        <v>6</v>
      </c>
      <c r="C7" s="14" t="s">
        <v>7</v>
      </c>
      <c r="D7" s="15" t="s">
        <v>8</v>
      </c>
      <c r="E7" s="15" t="s">
        <v>9</v>
      </c>
      <c r="F7" s="13" t="s">
        <v>6</v>
      </c>
      <c r="G7" s="16" t="s">
        <v>7</v>
      </c>
      <c r="H7" s="17" t="s">
        <v>8</v>
      </c>
      <c r="I7" s="18" t="s">
        <v>9</v>
      </c>
    </row>
    <row r="8" spans="1:9" ht="13.5" thickBot="1" x14ac:dyDescent="0.25">
      <c r="A8" s="19"/>
      <c r="B8" s="20" t="s">
        <v>10</v>
      </c>
      <c r="C8" s="21" t="s">
        <v>11</v>
      </c>
      <c r="D8" s="22" t="s">
        <v>12</v>
      </c>
      <c r="E8" s="22" t="s">
        <v>13</v>
      </c>
      <c r="F8" s="20" t="s">
        <v>14</v>
      </c>
      <c r="G8" s="23" t="s">
        <v>15</v>
      </c>
      <c r="H8" s="24" t="s">
        <v>16</v>
      </c>
      <c r="I8" s="19" t="s">
        <v>17</v>
      </c>
    </row>
    <row r="9" spans="1:9" x14ac:dyDescent="0.2">
      <c r="A9" s="25" t="s">
        <v>18</v>
      </c>
      <c r="B9" s="26" t="s">
        <v>19</v>
      </c>
      <c r="C9" s="27"/>
      <c r="D9" s="28"/>
      <c r="E9" s="29"/>
      <c r="F9" s="30" t="s">
        <v>20</v>
      </c>
      <c r="G9" s="31">
        <f>+'[1]1.1.sz.mell.'!C115</f>
        <v>6244</v>
      </c>
      <c r="H9" s="32">
        <f>26592+535</f>
        <v>27127</v>
      </c>
      <c r="I9" s="33">
        <f>SUM(G9:H9)</f>
        <v>33371</v>
      </c>
    </row>
    <row r="10" spans="1:9" x14ac:dyDescent="0.2">
      <c r="A10" s="34" t="s">
        <v>21</v>
      </c>
      <c r="B10" s="35" t="s">
        <v>22</v>
      </c>
      <c r="C10" s="36"/>
      <c r="D10" s="37"/>
      <c r="E10" s="38"/>
      <c r="F10" s="39" t="s">
        <v>23</v>
      </c>
      <c r="G10" s="40">
        <f>+'[1]1.1.sz.mell.'!C116</f>
        <v>0</v>
      </c>
      <c r="H10" s="41"/>
      <c r="I10" s="38">
        <f t="shared" ref="I10:I20" si="0">SUM(G10:H10)</f>
        <v>0</v>
      </c>
    </row>
    <row r="11" spans="1:9" x14ac:dyDescent="0.2">
      <c r="A11" s="34" t="s">
        <v>24</v>
      </c>
      <c r="B11" s="35" t="s">
        <v>25</v>
      </c>
      <c r="C11" s="36">
        <f>+'[1]1.1.sz.mell.'!C46</f>
        <v>350</v>
      </c>
      <c r="D11" s="37"/>
      <c r="E11" s="38">
        <f t="shared" ref="E11:E16" si="1">SUM(C11:D11)</f>
        <v>350</v>
      </c>
      <c r="F11" s="39" t="s">
        <v>26</v>
      </c>
      <c r="G11" s="42">
        <f>+'[1]1.1.sz.mell.'!C117</f>
        <v>5800</v>
      </c>
      <c r="H11" s="41">
        <f>658-535</f>
        <v>123</v>
      </c>
      <c r="I11" s="38">
        <f t="shared" si="0"/>
        <v>5923</v>
      </c>
    </row>
    <row r="12" spans="1:9" x14ac:dyDescent="0.2">
      <c r="A12" s="34" t="s">
        <v>27</v>
      </c>
      <c r="B12" s="35" t="s">
        <v>28</v>
      </c>
      <c r="C12" s="36">
        <f>+'[1]1.1.sz.mell.'!C24</f>
        <v>35474</v>
      </c>
      <c r="D12" s="37"/>
      <c r="E12" s="38">
        <f t="shared" si="1"/>
        <v>35474</v>
      </c>
      <c r="F12" s="39" t="s">
        <v>29</v>
      </c>
      <c r="G12" s="43"/>
      <c r="H12" s="44"/>
      <c r="I12" s="38">
        <f t="shared" si="0"/>
        <v>0</v>
      </c>
    </row>
    <row r="13" spans="1:9" x14ac:dyDescent="0.2">
      <c r="A13" s="34" t="s">
        <v>30</v>
      </c>
      <c r="B13" s="35" t="s">
        <v>31</v>
      </c>
      <c r="C13" s="36">
        <f>+'[1]1.1.sz.mell.'!C25</f>
        <v>35474</v>
      </c>
      <c r="D13" s="37"/>
      <c r="E13" s="38">
        <f t="shared" si="1"/>
        <v>35474</v>
      </c>
      <c r="F13" s="39" t="s">
        <v>14</v>
      </c>
      <c r="G13" s="43"/>
      <c r="H13" s="41">
        <v>18910</v>
      </c>
      <c r="I13" s="38">
        <f t="shared" si="0"/>
        <v>18910</v>
      </c>
    </row>
    <row r="14" spans="1:9" x14ac:dyDescent="0.2">
      <c r="A14" s="34" t="s">
        <v>32</v>
      </c>
      <c r="B14" s="35" t="s">
        <v>33</v>
      </c>
      <c r="C14" s="36"/>
      <c r="D14" s="45">
        <v>6561</v>
      </c>
      <c r="E14" s="38">
        <f t="shared" si="1"/>
        <v>6561</v>
      </c>
      <c r="F14" s="46" t="s">
        <v>34</v>
      </c>
      <c r="G14" s="42">
        <f>+'[1]1.1.sz.mell.'!D113</f>
        <v>18430</v>
      </c>
      <c r="H14" s="41"/>
      <c r="I14" s="38">
        <f t="shared" si="0"/>
        <v>18430</v>
      </c>
    </row>
    <row r="15" spans="1:9" x14ac:dyDescent="0.2">
      <c r="A15" s="34" t="s">
        <v>35</v>
      </c>
      <c r="B15" s="47" t="s">
        <v>36</v>
      </c>
      <c r="C15" s="36"/>
      <c r="D15" s="37">
        <v>25577</v>
      </c>
      <c r="E15" s="38">
        <f t="shared" si="1"/>
        <v>25577</v>
      </c>
      <c r="F15" s="48"/>
      <c r="G15" s="43"/>
      <c r="H15" s="44"/>
      <c r="I15" s="38">
        <f t="shared" si="0"/>
        <v>0</v>
      </c>
    </row>
    <row r="16" spans="1:9" x14ac:dyDescent="0.2">
      <c r="A16" s="34" t="s">
        <v>37</v>
      </c>
      <c r="B16" s="47" t="s">
        <v>38</v>
      </c>
      <c r="C16" s="36"/>
      <c r="D16" s="37">
        <v>18910</v>
      </c>
      <c r="E16" s="38">
        <f t="shared" si="1"/>
        <v>18910</v>
      </c>
      <c r="F16" s="48"/>
      <c r="G16" s="43"/>
      <c r="H16" s="44"/>
      <c r="I16" s="38">
        <f t="shared" si="0"/>
        <v>0</v>
      </c>
    </row>
    <row r="17" spans="1:9" x14ac:dyDescent="0.2">
      <c r="A17" s="34" t="s">
        <v>39</v>
      </c>
      <c r="B17" s="47"/>
      <c r="C17" s="36"/>
      <c r="D17" s="37"/>
      <c r="E17" s="38"/>
      <c r="F17" s="48"/>
      <c r="G17" s="43"/>
      <c r="H17" s="44"/>
      <c r="I17" s="38">
        <f t="shared" si="0"/>
        <v>0</v>
      </c>
    </row>
    <row r="18" spans="1:9" x14ac:dyDescent="0.2">
      <c r="A18" s="34" t="s">
        <v>40</v>
      </c>
      <c r="B18" s="47"/>
      <c r="C18" s="36"/>
      <c r="D18" s="37"/>
      <c r="E18" s="38"/>
      <c r="F18" s="48"/>
      <c r="G18" s="43"/>
      <c r="H18" s="44"/>
      <c r="I18" s="38">
        <f t="shared" si="0"/>
        <v>0</v>
      </c>
    </row>
    <row r="19" spans="1:9" ht="13.5" thickBot="1" x14ac:dyDescent="0.25">
      <c r="A19" s="49" t="s">
        <v>41</v>
      </c>
      <c r="B19" s="50"/>
      <c r="C19" s="51"/>
      <c r="D19" s="45"/>
      <c r="E19" s="52"/>
      <c r="G19" s="53"/>
      <c r="H19" s="54"/>
      <c r="I19" s="55">
        <f t="shared" si="0"/>
        <v>0</v>
      </c>
    </row>
    <row r="20" spans="1:9" ht="13.5" thickBot="1" x14ac:dyDescent="0.25">
      <c r="A20" s="56" t="s">
        <v>42</v>
      </c>
      <c r="B20" s="57" t="s">
        <v>43</v>
      </c>
      <c r="C20" s="58">
        <f>+C9+C11+C12+C14+C15+C16+C17+C18+C19</f>
        <v>35824</v>
      </c>
      <c r="D20" s="59">
        <f>SUM(D14:D15)</f>
        <v>32138</v>
      </c>
      <c r="E20" s="60">
        <f>E11+E12+E14+E15</f>
        <v>67962</v>
      </c>
      <c r="F20" s="61" t="s">
        <v>44</v>
      </c>
      <c r="G20" s="62">
        <f>+G9+G11+G13+G14+G15+G16+G17+G18+G19</f>
        <v>30474</v>
      </c>
      <c r="H20" s="63">
        <f>SUM(H9:H19)</f>
        <v>46160</v>
      </c>
      <c r="I20" s="64">
        <f t="shared" si="0"/>
        <v>76634</v>
      </c>
    </row>
    <row r="21" spans="1:9" x14ac:dyDescent="0.2">
      <c r="A21" s="25" t="s">
        <v>45</v>
      </c>
      <c r="B21" s="65" t="s">
        <v>46</v>
      </c>
      <c r="C21" s="66">
        <f>+C22+C23+C24+C25+C26</f>
        <v>0</v>
      </c>
      <c r="D21" s="67"/>
      <c r="E21" s="68"/>
      <c r="F21" s="69" t="s">
        <v>47</v>
      </c>
      <c r="G21" s="70"/>
      <c r="H21" s="71"/>
      <c r="I21" s="72"/>
    </row>
    <row r="22" spans="1:9" x14ac:dyDescent="0.2">
      <c r="A22" s="34" t="s">
        <v>48</v>
      </c>
      <c r="B22" s="73" t="s">
        <v>49</v>
      </c>
      <c r="C22" s="74"/>
      <c r="D22" s="75"/>
      <c r="E22" s="76"/>
      <c r="F22" s="69" t="s">
        <v>50</v>
      </c>
      <c r="G22" s="77">
        <f>+[1]önkormányzat!C130</f>
        <v>3333</v>
      </c>
      <c r="H22" s="78"/>
      <c r="I22" s="79">
        <v>3333</v>
      </c>
    </row>
    <row r="23" spans="1:9" x14ac:dyDescent="0.2">
      <c r="A23" s="25" t="s">
        <v>51</v>
      </c>
      <c r="B23" s="73" t="s">
        <v>52</v>
      </c>
      <c r="C23" s="74"/>
      <c r="D23" s="75"/>
      <c r="E23" s="76"/>
      <c r="F23" s="69" t="s">
        <v>53</v>
      </c>
      <c r="G23" s="80"/>
      <c r="H23" s="81"/>
      <c r="I23" s="76"/>
    </row>
    <row r="24" spans="1:9" x14ac:dyDescent="0.2">
      <c r="A24" s="34" t="s">
        <v>54</v>
      </c>
      <c r="B24" s="73" t="s">
        <v>55</v>
      </c>
      <c r="C24" s="74"/>
      <c r="D24" s="75"/>
      <c r="E24" s="76"/>
      <c r="F24" s="69" t="s">
        <v>56</v>
      </c>
      <c r="G24" s="80"/>
      <c r="H24" s="81"/>
      <c r="I24" s="76"/>
    </row>
    <row r="25" spans="1:9" x14ac:dyDescent="0.2">
      <c r="A25" s="25" t="s">
        <v>57</v>
      </c>
      <c r="B25" s="73" t="s">
        <v>58</v>
      </c>
      <c r="C25" s="74"/>
      <c r="D25" s="82"/>
      <c r="E25" s="83"/>
      <c r="F25" s="84" t="s">
        <v>59</v>
      </c>
      <c r="G25" s="80"/>
      <c r="H25" s="81"/>
      <c r="I25" s="76"/>
    </row>
    <row r="26" spans="1:9" x14ac:dyDescent="0.2">
      <c r="A26" s="34" t="s">
        <v>60</v>
      </c>
      <c r="B26" s="73" t="s">
        <v>61</v>
      </c>
      <c r="C26" s="74"/>
      <c r="D26" s="75"/>
      <c r="E26" s="76"/>
      <c r="F26" s="69" t="s">
        <v>62</v>
      </c>
      <c r="G26" s="80"/>
      <c r="H26" s="81"/>
      <c r="I26" s="76"/>
    </row>
    <row r="27" spans="1:9" x14ac:dyDescent="0.2">
      <c r="A27" s="25" t="s">
        <v>63</v>
      </c>
      <c r="B27" s="85" t="s">
        <v>64</v>
      </c>
      <c r="C27" s="86">
        <f>+C28+C29+C30+C31+C32</f>
        <v>0</v>
      </c>
      <c r="D27" s="67"/>
      <c r="E27" s="68"/>
      <c r="F27" s="87" t="s">
        <v>65</v>
      </c>
      <c r="G27" s="80"/>
      <c r="H27" s="81"/>
      <c r="I27" s="76"/>
    </row>
    <row r="28" spans="1:9" x14ac:dyDescent="0.2">
      <c r="A28" s="34" t="s">
        <v>66</v>
      </c>
      <c r="B28" s="73" t="s">
        <v>67</v>
      </c>
      <c r="C28" s="74"/>
      <c r="D28" s="88"/>
      <c r="E28" s="72"/>
      <c r="F28" s="87" t="s">
        <v>68</v>
      </c>
      <c r="G28" s="80"/>
      <c r="H28" s="81"/>
      <c r="I28" s="76"/>
    </row>
    <row r="29" spans="1:9" x14ac:dyDescent="0.2">
      <c r="A29" s="25" t="s">
        <v>69</v>
      </c>
      <c r="B29" s="73" t="s">
        <v>70</v>
      </c>
      <c r="C29" s="74"/>
      <c r="D29" s="88"/>
      <c r="E29" s="72"/>
      <c r="F29" s="89"/>
      <c r="G29" s="80"/>
      <c r="H29" s="81"/>
      <c r="I29" s="76"/>
    </row>
    <row r="30" spans="1:9" x14ac:dyDescent="0.2">
      <c r="A30" s="34" t="s">
        <v>71</v>
      </c>
      <c r="B30" s="73" t="s">
        <v>72</v>
      </c>
      <c r="C30" s="74"/>
      <c r="D30" s="88"/>
      <c r="E30" s="72"/>
      <c r="F30" s="90"/>
      <c r="G30" s="80"/>
      <c r="H30" s="81"/>
      <c r="I30" s="76"/>
    </row>
    <row r="31" spans="1:9" x14ac:dyDescent="0.2">
      <c r="A31" s="25" t="s">
        <v>73</v>
      </c>
      <c r="B31" s="91" t="s">
        <v>74</v>
      </c>
      <c r="C31" s="74"/>
      <c r="D31" s="75"/>
      <c r="E31" s="76"/>
      <c r="F31" s="48"/>
      <c r="G31" s="80"/>
      <c r="H31" s="81"/>
      <c r="I31" s="76"/>
    </row>
    <row r="32" spans="1:9" ht="13.5" thickBot="1" x14ac:dyDescent="0.25">
      <c r="A32" s="34" t="s">
        <v>75</v>
      </c>
      <c r="B32" s="92" t="s">
        <v>76</v>
      </c>
      <c r="C32" s="93"/>
      <c r="D32" s="82"/>
      <c r="E32" s="94"/>
      <c r="F32" s="90"/>
      <c r="G32" s="80"/>
      <c r="H32" s="95"/>
      <c r="I32" s="96"/>
    </row>
    <row r="33" spans="1:9" ht="21.75" thickBot="1" x14ac:dyDescent="0.25">
      <c r="A33" s="56" t="s">
        <v>77</v>
      </c>
      <c r="B33" s="97" t="s">
        <v>78</v>
      </c>
      <c r="C33" s="98">
        <f>+C21+C27</f>
        <v>0</v>
      </c>
      <c r="D33" s="99"/>
      <c r="E33" s="98"/>
      <c r="F33" s="57" t="s">
        <v>79</v>
      </c>
      <c r="G33" s="100">
        <f>SUM(G21:G32)</f>
        <v>3333</v>
      </c>
      <c r="H33" s="101"/>
      <c r="I33" s="102">
        <v>3333</v>
      </c>
    </row>
    <row r="34" spans="1:9" ht="13.5" thickBot="1" x14ac:dyDescent="0.25">
      <c r="A34" s="56" t="s">
        <v>80</v>
      </c>
      <c r="B34" s="103" t="s">
        <v>81</v>
      </c>
      <c r="C34" s="104">
        <f>+C20+C33</f>
        <v>35824</v>
      </c>
      <c r="D34" s="104">
        <f>+D20+D33</f>
        <v>32138</v>
      </c>
      <c r="E34" s="104">
        <f>+E20+E33</f>
        <v>67962</v>
      </c>
      <c r="F34" s="103" t="s">
        <v>82</v>
      </c>
      <c r="G34" s="104">
        <f>+G20+G33</f>
        <v>33807</v>
      </c>
      <c r="H34" s="104">
        <f>+H20+H33</f>
        <v>46160</v>
      </c>
      <c r="I34" s="104">
        <f>+I20+I33</f>
        <v>79967</v>
      </c>
    </row>
    <row r="35" spans="1:9" ht="13.5" thickBot="1" x14ac:dyDescent="0.25">
      <c r="A35" s="56" t="s">
        <v>83</v>
      </c>
      <c r="B35" s="103" t="s">
        <v>84</v>
      </c>
      <c r="C35" s="105" t="str">
        <f>IF(C20-G20&lt;0,G20-C20,"-")</f>
        <v>-</v>
      </c>
      <c r="D35" s="105">
        <f>IF(D20-H20&lt;0,H20-D20,"-")</f>
        <v>14022</v>
      </c>
      <c r="E35" s="105">
        <f>IF(E20-I20&lt;0,I20-E20,"-")</f>
        <v>8672</v>
      </c>
      <c r="F35" s="103" t="s">
        <v>85</v>
      </c>
      <c r="G35" s="104">
        <f>IF(C20-G20&gt;0,C20-G20,"-")</f>
        <v>5350</v>
      </c>
      <c r="H35" s="104" t="str">
        <f>IF(D20-H20&gt;0,D20-H20,"-")</f>
        <v>-</v>
      </c>
      <c r="I35" s="104" t="str">
        <f>IF(E20-I20&gt;0,E20-I20,"-")</f>
        <v>-</v>
      </c>
    </row>
    <row r="36" spans="1:9" ht="13.5" thickBot="1" x14ac:dyDescent="0.25">
      <c r="A36" s="56" t="s">
        <v>86</v>
      </c>
      <c r="B36" s="103" t="s">
        <v>87</v>
      </c>
      <c r="C36" s="105" t="str">
        <f>IF(C20+C33-G34&lt;0,G34-(C20+C33),"-")</f>
        <v>-</v>
      </c>
      <c r="D36" s="105">
        <f>IF(D20+D33-H34&lt;0,H34-(D20+D33),"-")</f>
        <v>14022</v>
      </c>
      <c r="E36" s="105">
        <f>IF(E20+E33-I34&lt;0,I34-(E20+E33),"-")</f>
        <v>12005</v>
      </c>
      <c r="F36" s="103" t="s">
        <v>88</v>
      </c>
      <c r="G36" s="104">
        <f>IF(C20+C21-G34&gt;0,C20+C21-G34,"-")</f>
        <v>2017</v>
      </c>
      <c r="H36" s="104" t="str">
        <f>IF(D20+D21-H34&gt;0,D20+D21-H34,"-")</f>
        <v>-</v>
      </c>
      <c r="I36" s="104" t="str">
        <f>IF(E20+E21-I34&gt;0,E20+E21-I34,"-")</f>
        <v>-</v>
      </c>
    </row>
  </sheetData>
  <mergeCells count="1">
    <mergeCell ref="A6:A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2016-06-20T08:23:37Z</dcterms:created>
  <dcterms:modified xsi:type="dcterms:W3CDTF">2016-06-20T08:55:58Z</dcterms:modified>
</cp:coreProperties>
</file>