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filterPrivacy="1"/>
  <xr:revisionPtr revIDLastSave="0" documentId="13_ncr:1_{6D1CCE8F-F9D4-44AA-B381-9A746CDFF78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12" i="1"/>
  <c r="D42" i="1"/>
  <c r="D41" i="1"/>
  <c r="D31" i="1"/>
  <c r="D19" i="1"/>
  <c r="D27" i="1"/>
  <c r="D13" i="1"/>
  <c r="D20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38" i="1"/>
  <c r="G39" i="1"/>
  <c r="G40" i="1"/>
  <c r="G41" i="1"/>
  <c r="G42" i="1"/>
  <c r="G12" i="1"/>
  <c r="H27" i="1"/>
  <c r="H19" i="1"/>
  <c r="H42" i="1" s="1"/>
  <c r="H16" i="1"/>
  <c r="H14" i="1"/>
  <c r="H15" i="1" s="1"/>
  <c r="H13" i="1"/>
  <c r="H12" i="1"/>
  <c r="F42" i="1"/>
  <c r="F19" i="1"/>
  <c r="B20" i="1"/>
  <c r="B42" i="1" l="1"/>
</calcChain>
</file>

<file path=xl/sharedStrings.xml><?xml version="1.0" encoding="utf-8"?>
<sst xmlns="http://schemas.openxmlformats.org/spreadsheetml/2006/main" count="64" uniqueCount="59">
  <si>
    <t>1. számú melléklet</t>
  </si>
  <si>
    <t>Mátraterenye Önkormányzat 2019. évi tervezett
 költségvetési bevételeit és költségvetési kiadásait előirányzat csoportok szerint tartalmazó mérlege</t>
  </si>
  <si>
    <t>Bevételek</t>
  </si>
  <si>
    <t>Kiadások</t>
  </si>
  <si>
    <t>Megnevezés</t>
  </si>
  <si>
    <t>Intézményi műk. bevételek</t>
  </si>
  <si>
    <t>Személyi juttatások</t>
  </si>
  <si>
    <t>Önk. sajátos műk. bev</t>
  </si>
  <si>
    <t>Munkaad. terh. jár</t>
  </si>
  <si>
    <t xml:space="preserve"> - Helyi adók</t>
  </si>
  <si>
    <t>Dologi kiadások</t>
  </si>
  <si>
    <t xml:space="preserve"> - Átengedett központi adók</t>
  </si>
  <si>
    <t>Műk. kiadások. össz.</t>
  </si>
  <si>
    <t xml:space="preserve">       Gépjárműadó 40%</t>
  </si>
  <si>
    <t>Tám. ért. műk. kiadás</t>
  </si>
  <si>
    <t>Műk. célú pe. áta.áh. kiv</t>
  </si>
  <si>
    <t>Működési bevétel összesen</t>
  </si>
  <si>
    <t>Működési tám. össz.</t>
  </si>
  <si>
    <t>Támogatások összesen</t>
  </si>
  <si>
    <t>Felújítási kiadások</t>
  </si>
  <si>
    <t>Normatív támogatások I. jogcím</t>
  </si>
  <si>
    <t>Felhalmozási kiadások</t>
  </si>
  <si>
    <t>Normatív támogatások II. jogcím</t>
  </si>
  <si>
    <t>Normatív támogatások III. jogcím</t>
  </si>
  <si>
    <t>Felh. célú pe. áta. áh. kiv.</t>
  </si>
  <si>
    <t>Normatív támogatások IV. jogcím</t>
  </si>
  <si>
    <t>Részvény</t>
  </si>
  <si>
    <t>Felh. és tőkejell. bev. össz.</t>
  </si>
  <si>
    <t>Felh. kiad összesen</t>
  </si>
  <si>
    <t>Sajátos felhalm. és tőkebev.</t>
  </si>
  <si>
    <t>Tőketörlesztés</t>
  </si>
  <si>
    <t>Magánszemélyek kom. Adója</t>
  </si>
  <si>
    <t>Kamatfizetés</t>
  </si>
  <si>
    <t>Támog. értékű bev. össz.</t>
  </si>
  <si>
    <t>Adósságszolg. összesen</t>
  </si>
  <si>
    <t>Tám. értékű műk. bevétel</t>
  </si>
  <si>
    <t>Általános tartalék</t>
  </si>
  <si>
    <t xml:space="preserve"> - ebből OEP-től átvett pénz</t>
  </si>
  <si>
    <t>Céltartalék</t>
  </si>
  <si>
    <t xml:space="preserve"> - ebből Munkaügyi kp.</t>
  </si>
  <si>
    <t xml:space="preserve"> - önkormányzatoktól</t>
  </si>
  <si>
    <t>Tám. értékű felh. bev</t>
  </si>
  <si>
    <t>Hitelek összesen</t>
  </si>
  <si>
    <t>Tartalékok összesen</t>
  </si>
  <si>
    <t>Működési célú hitelfelvétel</t>
  </si>
  <si>
    <t>Áht-n belüli megelőlegezések visszafiz.</t>
  </si>
  <si>
    <t>Felhal. célú hitelfelvétel</t>
  </si>
  <si>
    <t>Előző évi visszaf.köt</t>
  </si>
  <si>
    <t>Előző évi pénzmaradvány</t>
  </si>
  <si>
    <t>Bevételek mindösszesen</t>
  </si>
  <si>
    <t>Kiadások mindösszesen</t>
  </si>
  <si>
    <t>módosítás</t>
  </si>
  <si>
    <t>Normatív támogatások V. jogcím</t>
  </si>
  <si>
    <t>Normatív támogatások VI. jogcím</t>
  </si>
  <si>
    <t xml:space="preserve"> -választáshoz átvett pe.</t>
  </si>
  <si>
    <t>2019.II. módosított</t>
  </si>
  <si>
    <t>III. módosítás</t>
  </si>
  <si>
    <t>ÁHT-n belüli megelőlegezés</t>
  </si>
  <si>
    <t>Mátraterenye Község Polgármesterének
7/2020. (VI.8.) polgármesteri rendelete az önkormányzat 2019. évi költségvetésének módosításáról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</si>
</sst>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1" xfId="0" applyFont="1" applyBorder="1"/>
    <xf numFmtId="0" fontId="2" fillId="2" borderId="3" xfId="0" applyFont="1" applyFill="1" applyBorder="1"/>
    <xf numFmtId="0" fontId="2" fillId="0" borderId="2" xfId="0" applyFont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2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" xfId="0" applyFont="1" applyFill="1" applyBorder="1"/>
    <xf numFmtId="0" fontId="2" fillId="3" borderId="3" xfId="0" applyFont="1" applyFill="1" applyBorder="1"/>
    <xf numFmtId="0" fontId="1" fillId="3" borderId="1" xfId="0" applyFont="1" applyFill="1" applyBorder="1"/>
    <xf numFmtId="0" fontId="1" fillId="0" borderId="1" xfId="0" applyFont="1" applyBorder="1"/>
    <xf numFmtId="0" fontId="1" fillId="2" borderId="14" xfId="0" applyFont="1" applyFill="1" applyBorder="1"/>
    <xf numFmtId="0" fontId="2" fillId="0" borderId="0" xfId="0" applyFont="1" applyBorder="1"/>
    <xf numFmtId="0" fontId="0" fillId="0" borderId="0" xfId="0" applyBorder="1"/>
    <xf numFmtId="0" fontId="2" fillId="0" borderId="15" xfId="0" applyFont="1" applyBorder="1"/>
    <xf numFmtId="0" fontId="2" fillId="0" borderId="16" xfId="0" applyFont="1" applyBorder="1"/>
    <xf numFmtId="0" fontId="1" fillId="2" borderId="16" xfId="0" applyFont="1" applyFill="1" applyBorder="1"/>
    <xf numFmtId="0" fontId="1" fillId="0" borderId="16" xfId="0" applyFont="1" applyBorder="1"/>
    <xf numFmtId="0" fontId="1" fillId="0" borderId="14" xfId="0" applyFont="1" applyBorder="1"/>
    <xf numFmtId="0" fontId="1" fillId="0" borderId="17" xfId="0" applyFont="1" applyBorder="1"/>
    <xf numFmtId="0" fontId="2" fillId="2" borderId="18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4" fillId="0" borderId="0" xfId="0" applyFont="1"/>
    <xf numFmtId="0" fontId="0" fillId="4" borderId="0" xfId="0" applyFill="1"/>
    <xf numFmtId="0" fontId="0" fillId="5" borderId="0" xfId="0" applyFill="1"/>
    <xf numFmtId="0" fontId="4" fillId="5" borderId="0" xfId="0" applyFont="1" applyFill="1"/>
    <xf numFmtId="0" fontId="1" fillId="6" borderId="3" xfId="0" applyFont="1" applyFill="1" applyBorder="1"/>
    <xf numFmtId="0" fontId="1" fillId="6" borderId="1" xfId="0" applyFont="1" applyFill="1" applyBorder="1"/>
    <xf numFmtId="0" fontId="1" fillId="2" borderId="13" xfId="0" applyFont="1" applyFill="1" applyBorder="1"/>
    <xf numFmtId="0" fontId="2" fillId="3" borderId="21" xfId="0" applyFont="1" applyFill="1" applyBorder="1"/>
    <xf numFmtId="0" fontId="2" fillId="0" borderId="16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abSelected="1" workbookViewId="0">
      <selection sqref="A1:H1"/>
    </sheetView>
  </sheetViews>
  <sheetFormatPr defaultRowHeight="15" x14ac:dyDescent="0.25"/>
  <cols>
    <col min="1" max="1" width="31.140625" customWidth="1"/>
    <col min="2" max="3" width="15" customWidth="1"/>
    <col min="4" max="4" width="13.28515625" customWidth="1"/>
    <col min="5" max="5" width="29.28515625" customWidth="1"/>
    <col min="6" max="6" width="14.28515625" customWidth="1"/>
    <col min="7" max="7" width="14.5703125" customWidth="1"/>
    <col min="8" max="8" width="14.7109375" customWidth="1"/>
    <col min="9" max="9" width="10" bestFit="1" customWidth="1"/>
    <col min="10" max="10" width="0" hidden="1" customWidth="1"/>
    <col min="11" max="11" width="10" hidden="1" customWidth="1"/>
    <col min="12" max="12" width="15" hidden="1" customWidth="1"/>
  </cols>
  <sheetData>
    <row r="1" spans="1:12" ht="28.5" customHeight="1" x14ac:dyDescent="0.25">
      <c r="A1" s="44" t="s">
        <v>58</v>
      </c>
      <c r="B1" s="42"/>
      <c r="C1" s="42"/>
      <c r="D1" s="42"/>
      <c r="E1" s="42"/>
      <c r="F1" s="42"/>
      <c r="G1" s="42"/>
      <c r="H1" s="42"/>
    </row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6"/>
      <c r="B3" s="6"/>
      <c r="C3" s="6"/>
      <c r="D3" s="6"/>
      <c r="E3" s="43" t="s">
        <v>0</v>
      </c>
      <c r="F3" s="43"/>
      <c r="G3" s="43"/>
      <c r="H3" s="43"/>
    </row>
    <row r="4" spans="1:12" ht="13.5" customHeight="1" x14ac:dyDescent="0.25">
      <c r="A4" s="42" t="s">
        <v>1</v>
      </c>
      <c r="B4" s="42"/>
      <c r="C4" s="42"/>
      <c r="D4" s="42"/>
      <c r="E4" s="42"/>
      <c r="F4" s="42"/>
      <c r="G4" s="42"/>
      <c r="H4" s="42"/>
    </row>
    <row r="5" spans="1:12" x14ac:dyDescent="0.25">
      <c r="A5" s="42"/>
      <c r="B5" s="42"/>
      <c r="C5" s="42"/>
      <c r="D5" s="42"/>
      <c r="E5" s="42"/>
      <c r="F5" s="42"/>
      <c r="G5" s="42"/>
      <c r="H5" s="42"/>
    </row>
    <row r="6" spans="1:12" ht="0.75" customHeight="1" x14ac:dyDescent="0.25">
      <c r="A6" s="42"/>
      <c r="B6" s="42"/>
      <c r="C6" s="42"/>
      <c r="D6" s="42"/>
      <c r="E6" s="42"/>
      <c r="F6" s="42"/>
      <c r="G6" s="42"/>
      <c r="H6" s="42"/>
    </row>
    <row r="7" spans="1:12" ht="15" hidden="1" customHeight="1" x14ac:dyDescent="0.25">
      <c r="A7" s="42"/>
      <c r="B7" s="42"/>
      <c r="C7" s="42"/>
      <c r="D7" s="42"/>
      <c r="E7" s="42"/>
      <c r="F7" s="42"/>
      <c r="G7" s="42"/>
      <c r="H7" s="42"/>
    </row>
    <row r="8" spans="1:12" ht="15.75" thickBot="1" x14ac:dyDescent="0.3">
      <c r="A8" s="1"/>
      <c r="B8" s="1"/>
      <c r="C8" s="1"/>
      <c r="D8" s="1"/>
      <c r="E8" s="1"/>
      <c r="F8" s="1"/>
      <c r="G8" s="1"/>
    </row>
    <row r="9" spans="1:12" x14ac:dyDescent="0.25">
      <c r="A9" s="37" t="s">
        <v>2</v>
      </c>
      <c r="B9" s="38"/>
      <c r="C9" s="38"/>
      <c r="D9" s="39"/>
      <c r="E9" s="40" t="s">
        <v>3</v>
      </c>
      <c r="F9" s="38"/>
      <c r="G9" s="38"/>
      <c r="H9" s="41"/>
    </row>
    <row r="10" spans="1:12" s="7" customFormat="1" ht="15.75" thickBot="1" x14ac:dyDescent="0.3">
      <c r="A10" s="9"/>
      <c r="B10" s="10" t="s">
        <v>55</v>
      </c>
      <c r="C10" s="10" t="s">
        <v>51</v>
      </c>
      <c r="D10" s="10" t="s">
        <v>56</v>
      </c>
      <c r="E10" s="10"/>
      <c r="F10" s="10" t="s">
        <v>55</v>
      </c>
      <c r="G10" s="10" t="s">
        <v>51</v>
      </c>
      <c r="H10" s="11" t="s">
        <v>56</v>
      </c>
    </row>
    <row r="11" spans="1:12" x14ac:dyDescent="0.25">
      <c r="A11" s="8" t="s">
        <v>4</v>
      </c>
      <c r="B11" s="5"/>
      <c r="C11" s="5"/>
      <c r="D11" s="5"/>
      <c r="E11" s="5" t="s">
        <v>4</v>
      </c>
      <c r="F11" s="5"/>
      <c r="G11" s="5"/>
      <c r="H11" s="19"/>
    </row>
    <row r="12" spans="1:12" x14ac:dyDescent="0.25">
      <c r="A12" s="2" t="s">
        <v>5</v>
      </c>
      <c r="B12" s="3">
        <v>2500000</v>
      </c>
      <c r="C12" s="3">
        <f>D12-B12</f>
        <v>699010</v>
      </c>
      <c r="D12" s="3">
        <v>3199010</v>
      </c>
      <c r="E12" s="3" t="s">
        <v>6</v>
      </c>
      <c r="F12" s="3">
        <v>197744860</v>
      </c>
      <c r="G12" s="3">
        <f>H12-F12</f>
        <v>24883684</v>
      </c>
      <c r="H12" s="36">
        <f>172686919+49941625</f>
        <v>222628544</v>
      </c>
      <c r="J12" s="28"/>
      <c r="K12" s="29"/>
    </row>
    <row r="13" spans="1:12" x14ac:dyDescent="0.25">
      <c r="A13" s="2" t="s">
        <v>7</v>
      </c>
      <c r="B13" s="3">
        <v>19300000</v>
      </c>
      <c r="C13" s="3">
        <f t="shared" ref="C13:C42" si="0">D13-B13</f>
        <v>2700000</v>
      </c>
      <c r="D13" s="3">
        <f>D14+D15</f>
        <v>22000000</v>
      </c>
      <c r="E13" s="3" t="s">
        <v>8</v>
      </c>
      <c r="F13" s="3">
        <v>27828505</v>
      </c>
      <c r="G13" s="3">
        <f t="shared" ref="G13:G42" si="1">H13-F13</f>
        <v>7296308</v>
      </c>
      <c r="H13" s="36">
        <f>23909768+11215045</f>
        <v>35124813</v>
      </c>
      <c r="J13" s="28"/>
      <c r="K13" s="29"/>
    </row>
    <row r="14" spans="1:12" x14ac:dyDescent="0.25">
      <c r="A14" s="2" t="s">
        <v>9</v>
      </c>
      <c r="B14" s="3">
        <v>16500000</v>
      </c>
      <c r="C14" s="3">
        <f t="shared" si="0"/>
        <v>2600000</v>
      </c>
      <c r="D14" s="3">
        <v>19100000</v>
      </c>
      <c r="E14" s="3" t="s">
        <v>10</v>
      </c>
      <c r="F14" s="3">
        <v>268812833</v>
      </c>
      <c r="G14" s="3">
        <f t="shared" si="1"/>
        <v>23309410</v>
      </c>
      <c r="H14" s="36">
        <f>282509655+9612588</f>
        <v>292122243</v>
      </c>
      <c r="J14" s="28"/>
      <c r="K14" s="29"/>
    </row>
    <row r="15" spans="1:12" x14ac:dyDescent="0.25">
      <c r="A15" s="2" t="s">
        <v>11</v>
      </c>
      <c r="B15" s="3">
        <v>2800000</v>
      </c>
      <c r="C15" s="3">
        <f t="shared" si="0"/>
        <v>100000</v>
      </c>
      <c r="D15" s="3">
        <v>2900000</v>
      </c>
      <c r="E15" s="12" t="s">
        <v>12</v>
      </c>
      <c r="F15" s="12">
        <v>494386198</v>
      </c>
      <c r="G15" s="12">
        <f t="shared" si="1"/>
        <v>55489402</v>
      </c>
      <c r="H15" s="12">
        <f>SUM(H12:H14)</f>
        <v>549875600</v>
      </c>
      <c r="J15" s="31"/>
      <c r="K15" s="30"/>
      <c r="L15" s="29"/>
    </row>
    <row r="16" spans="1:12" x14ac:dyDescent="0.25">
      <c r="A16" s="2" t="s">
        <v>13</v>
      </c>
      <c r="B16" s="3">
        <v>2800000</v>
      </c>
      <c r="C16" s="3">
        <f t="shared" si="0"/>
        <v>100000</v>
      </c>
      <c r="D16" s="3">
        <v>2900000</v>
      </c>
      <c r="E16" s="3" t="s">
        <v>14</v>
      </c>
      <c r="F16" s="3">
        <v>120919475</v>
      </c>
      <c r="G16" s="3">
        <f t="shared" si="1"/>
        <v>18625350</v>
      </c>
      <c r="H16" s="36">
        <f>132383725+7161100</f>
        <v>139544825</v>
      </c>
      <c r="K16" s="29"/>
    </row>
    <row r="17" spans="1:12" x14ac:dyDescent="0.25">
      <c r="A17" s="2"/>
      <c r="B17" s="3"/>
      <c r="C17" s="3">
        <f t="shared" si="0"/>
        <v>0</v>
      </c>
      <c r="D17" s="3"/>
      <c r="E17" s="3" t="s">
        <v>15</v>
      </c>
      <c r="F17" s="3">
        <v>24342524</v>
      </c>
      <c r="G17" s="3">
        <f t="shared" si="1"/>
        <v>0</v>
      </c>
      <c r="H17" s="36">
        <v>24342524</v>
      </c>
      <c r="K17" s="29"/>
    </row>
    <row r="18" spans="1:12" x14ac:dyDescent="0.25">
      <c r="A18" s="2"/>
      <c r="B18" s="3"/>
      <c r="C18" s="3">
        <f t="shared" si="0"/>
        <v>0</v>
      </c>
      <c r="D18" s="3"/>
      <c r="E18" s="3" t="s">
        <v>47</v>
      </c>
      <c r="F18" s="3"/>
      <c r="G18" s="3">
        <f t="shared" si="1"/>
        <v>2731209</v>
      </c>
      <c r="H18" s="36">
        <v>2731209</v>
      </c>
      <c r="K18" s="29"/>
    </row>
    <row r="19" spans="1:12" x14ac:dyDescent="0.25">
      <c r="A19" s="4" t="s">
        <v>16</v>
      </c>
      <c r="B19" s="12">
        <v>21800000</v>
      </c>
      <c r="C19" s="12">
        <f t="shared" si="0"/>
        <v>3399010</v>
      </c>
      <c r="D19" s="12">
        <f>D12+D13</f>
        <v>25199010</v>
      </c>
      <c r="E19" s="12" t="s">
        <v>17</v>
      </c>
      <c r="F19" s="12">
        <f>SUM(F16:F17)</f>
        <v>145261999</v>
      </c>
      <c r="G19" s="12">
        <f t="shared" si="1"/>
        <v>21356559</v>
      </c>
      <c r="H19" s="21">
        <f>SUM(H16:H18)</f>
        <v>166618558</v>
      </c>
      <c r="K19" s="30"/>
      <c r="L19" s="29"/>
    </row>
    <row r="20" spans="1:12" x14ac:dyDescent="0.25">
      <c r="A20" s="4" t="s">
        <v>18</v>
      </c>
      <c r="B20" s="12">
        <f>SUM(B21:B26)</f>
        <v>237127515</v>
      </c>
      <c r="C20" s="12">
        <f t="shared" si="0"/>
        <v>21010002</v>
      </c>
      <c r="D20" s="12">
        <f>SUM(D21:D26)</f>
        <v>258137517</v>
      </c>
      <c r="E20" s="3" t="s">
        <v>19</v>
      </c>
      <c r="F20" s="3">
        <v>352322523</v>
      </c>
      <c r="G20" s="3">
        <f t="shared" si="1"/>
        <v>-52477094</v>
      </c>
      <c r="H20" s="36">
        <v>299845429</v>
      </c>
      <c r="K20" s="29"/>
    </row>
    <row r="21" spans="1:12" x14ac:dyDescent="0.25">
      <c r="A21" s="2" t="s">
        <v>20</v>
      </c>
      <c r="B21" s="3">
        <v>101856287</v>
      </c>
      <c r="C21" s="3">
        <f t="shared" si="0"/>
        <v>3654566</v>
      </c>
      <c r="D21" s="3">
        <v>105510853</v>
      </c>
      <c r="E21" s="3" t="s">
        <v>21</v>
      </c>
      <c r="F21" s="3">
        <v>20647124</v>
      </c>
      <c r="G21" s="3">
        <f t="shared" si="1"/>
        <v>0</v>
      </c>
      <c r="H21" s="36">
        <v>20647124</v>
      </c>
      <c r="K21" s="29"/>
    </row>
    <row r="22" spans="1:12" x14ac:dyDescent="0.25">
      <c r="A22" s="2" t="s">
        <v>22</v>
      </c>
      <c r="B22" s="3">
        <v>56801050</v>
      </c>
      <c r="C22" s="3">
        <f t="shared" si="0"/>
        <v>2335333</v>
      </c>
      <c r="D22" s="3">
        <v>59136383</v>
      </c>
      <c r="E22" s="3"/>
      <c r="F22" s="3"/>
      <c r="G22" s="3">
        <f t="shared" si="1"/>
        <v>0</v>
      </c>
      <c r="H22" s="20"/>
    </row>
    <row r="23" spans="1:12" x14ac:dyDescent="0.25">
      <c r="A23" s="2" t="s">
        <v>23</v>
      </c>
      <c r="B23" s="3">
        <v>61606589</v>
      </c>
      <c r="C23" s="3">
        <f t="shared" si="0"/>
        <v>5450637</v>
      </c>
      <c r="D23" s="3">
        <v>67057226</v>
      </c>
      <c r="E23" s="3" t="s">
        <v>24</v>
      </c>
      <c r="F23" s="3"/>
      <c r="G23" s="3">
        <f t="shared" si="1"/>
        <v>0</v>
      </c>
      <c r="H23" s="20"/>
    </row>
    <row r="24" spans="1:12" x14ac:dyDescent="0.25">
      <c r="A24" s="2" t="s">
        <v>25</v>
      </c>
      <c r="B24" s="3">
        <v>2164690</v>
      </c>
      <c r="C24" s="3">
        <f t="shared" si="0"/>
        <v>73000</v>
      </c>
      <c r="D24" s="3">
        <v>2237690</v>
      </c>
      <c r="E24" s="3" t="s">
        <v>26</v>
      </c>
      <c r="F24" s="3"/>
      <c r="G24" s="3">
        <f t="shared" si="1"/>
        <v>0</v>
      </c>
      <c r="H24" s="20"/>
    </row>
    <row r="25" spans="1:12" x14ac:dyDescent="0.25">
      <c r="A25" s="2" t="s">
        <v>52</v>
      </c>
      <c r="B25" s="3">
        <v>14092330</v>
      </c>
      <c r="C25" s="3">
        <f t="shared" si="0"/>
        <v>9496466</v>
      </c>
      <c r="D25" s="3">
        <v>23588796</v>
      </c>
      <c r="E25" s="3"/>
      <c r="F25" s="3"/>
      <c r="G25" s="3">
        <f t="shared" si="1"/>
        <v>0</v>
      </c>
      <c r="H25" s="20"/>
    </row>
    <row r="26" spans="1:12" x14ac:dyDescent="0.25">
      <c r="A26" s="2" t="s">
        <v>53</v>
      </c>
      <c r="B26" s="3">
        <v>606569</v>
      </c>
      <c r="C26" s="3">
        <f t="shared" si="0"/>
        <v>0</v>
      </c>
      <c r="D26" s="3">
        <v>606569</v>
      </c>
      <c r="E26" s="3"/>
      <c r="F26" s="3"/>
      <c r="G26" s="3">
        <f t="shared" si="1"/>
        <v>0</v>
      </c>
      <c r="H26" s="20"/>
    </row>
    <row r="27" spans="1:12" x14ac:dyDescent="0.25">
      <c r="A27" s="4" t="s">
        <v>27</v>
      </c>
      <c r="B27" s="12">
        <v>5000000</v>
      </c>
      <c r="C27" s="12">
        <f t="shared" si="0"/>
        <v>6510000</v>
      </c>
      <c r="D27" s="12">
        <f>SUM(D28:D29)</f>
        <v>11510000</v>
      </c>
      <c r="E27" s="12" t="s">
        <v>28</v>
      </c>
      <c r="F27" s="12">
        <v>372969647</v>
      </c>
      <c r="G27" s="12">
        <f t="shared" si="1"/>
        <v>-52477094</v>
      </c>
      <c r="H27" s="21">
        <f>SUM(H20:H26)</f>
        <v>320492553</v>
      </c>
      <c r="K27" s="30"/>
    </row>
    <row r="28" spans="1:12" x14ac:dyDescent="0.25">
      <c r="A28" s="2" t="s">
        <v>29</v>
      </c>
      <c r="B28" s="3">
        <v>1000000</v>
      </c>
      <c r="C28" s="3">
        <f t="shared" si="0"/>
        <v>7010000</v>
      </c>
      <c r="D28" s="3">
        <v>8010000</v>
      </c>
      <c r="E28" s="3" t="s">
        <v>30</v>
      </c>
      <c r="F28" s="3"/>
      <c r="G28" s="3"/>
      <c r="H28" s="20"/>
    </row>
    <row r="29" spans="1:12" x14ac:dyDescent="0.25">
      <c r="A29" s="2" t="s">
        <v>31</v>
      </c>
      <c r="B29" s="3">
        <v>4000000</v>
      </c>
      <c r="C29" s="3">
        <f t="shared" si="0"/>
        <v>-500000</v>
      </c>
      <c r="D29" s="3">
        <v>3500000</v>
      </c>
      <c r="E29" s="3" t="s">
        <v>32</v>
      </c>
      <c r="F29" s="3"/>
      <c r="G29" s="3"/>
      <c r="H29" s="20"/>
    </row>
    <row r="30" spans="1:12" x14ac:dyDescent="0.25">
      <c r="A30" s="13" t="s">
        <v>33</v>
      </c>
      <c r="B30" s="14">
        <v>154246130</v>
      </c>
      <c r="C30" s="14">
        <f t="shared" si="0"/>
        <v>28787837</v>
      </c>
      <c r="D30" s="14">
        <v>183033967</v>
      </c>
      <c r="E30" s="3" t="s">
        <v>34</v>
      </c>
      <c r="F30" s="3"/>
      <c r="G30" s="3"/>
      <c r="H30" s="20"/>
    </row>
    <row r="31" spans="1:12" x14ac:dyDescent="0.25">
      <c r="A31" s="2" t="s">
        <v>35</v>
      </c>
      <c r="B31" s="3">
        <v>154246130</v>
      </c>
      <c r="C31" s="3">
        <f t="shared" si="0"/>
        <v>28787837</v>
      </c>
      <c r="D31" s="3">
        <f>178546130+4487837</f>
        <v>183033967</v>
      </c>
      <c r="E31" s="3" t="s">
        <v>36</v>
      </c>
      <c r="F31" s="3"/>
      <c r="G31" s="3"/>
      <c r="H31" s="20"/>
    </row>
    <row r="32" spans="1:12" x14ac:dyDescent="0.25">
      <c r="A32" s="2" t="s">
        <v>37</v>
      </c>
      <c r="B32" s="3">
        <v>22000210</v>
      </c>
      <c r="C32" s="3">
        <f t="shared" si="0"/>
        <v>5979259</v>
      </c>
      <c r="D32" s="3">
        <v>27979469</v>
      </c>
      <c r="E32" s="3" t="s">
        <v>38</v>
      </c>
      <c r="F32" s="3"/>
      <c r="G32" s="3"/>
      <c r="H32" s="20"/>
    </row>
    <row r="33" spans="1:12" x14ac:dyDescent="0.25">
      <c r="A33" s="2" t="s">
        <v>39</v>
      </c>
      <c r="B33" s="3">
        <v>108120434</v>
      </c>
      <c r="C33" s="3">
        <f t="shared" si="0"/>
        <v>19482611</v>
      </c>
      <c r="D33" s="3">
        <v>127603045</v>
      </c>
      <c r="E33" s="3"/>
      <c r="F33" s="3"/>
      <c r="G33" s="3"/>
      <c r="H33" s="20"/>
    </row>
    <row r="34" spans="1:12" x14ac:dyDescent="0.25">
      <c r="A34" s="2" t="s">
        <v>40</v>
      </c>
      <c r="B34" s="3">
        <v>21022275</v>
      </c>
      <c r="C34" s="3">
        <f t="shared" si="0"/>
        <v>1941600</v>
      </c>
      <c r="D34" s="3">
        <v>22963875</v>
      </c>
      <c r="E34" s="3"/>
      <c r="F34" s="3"/>
      <c r="G34" s="3"/>
      <c r="H34" s="20"/>
    </row>
    <row r="35" spans="1:12" x14ac:dyDescent="0.25">
      <c r="A35" s="2" t="s">
        <v>54</v>
      </c>
      <c r="B35" s="3">
        <v>3103211</v>
      </c>
      <c r="C35" s="3">
        <f t="shared" si="0"/>
        <v>1384626</v>
      </c>
      <c r="D35" s="3">
        <v>4487837</v>
      </c>
      <c r="E35" s="3"/>
      <c r="F35" s="3"/>
      <c r="G35" s="3"/>
      <c r="H35" s="20"/>
    </row>
    <row r="36" spans="1:12" x14ac:dyDescent="0.25">
      <c r="A36" s="35" t="s">
        <v>41</v>
      </c>
      <c r="B36" s="14">
        <v>357919016</v>
      </c>
      <c r="C36" s="14">
        <f t="shared" si="0"/>
        <v>-44848152</v>
      </c>
      <c r="D36" s="14">
        <v>313070864</v>
      </c>
      <c r="E36" s="3"/>
      <c r="F36" s="3"/>
      <c r="G36" s="3"/>
      <c r="H36" s="20"/>
    </row>
    <row r="37" spans="1:12" x14ac:dyDescent="0.25">
      <c r="A37" s="2" t="s">
        <v>42</v>
      </c>
      <c r="B37" s="3"/>
      <c r="C37" s="3">
        <f t="shared" si="0"/>
        <v>0</v>
      </c>
      <c r="D37" s="3"/>
      <c r="E37" s="3" t="s">
        <v>43</v>
      </c>
      <c r="F37" s="3"/>
      <c r="G37" s="3"/>
      <c r="H37" s="20"/>
    </row>
    <row r="38" spans="1:12" x14ac:dyDescent="0.25">
      <c r="A38" s="2" t="s">
        <v>44</v>
      </c>
      <c r="B38" s="3"/>
      <c r="C38" s="3">
        <f t="shared" si="0"/>
        <v>0</v>
      </c>
      <c r="D38" s="3"/>
      <c r="E38" s="12" t="s">
        <v>45</v>
      </c>
      <c r="F38" s="12">
        <v>8118640</v>
      </c>
      <c r="G38" s="12">
        <f t="shared" si="1"/>
        <v>0</v>
      </c>
      <c r="H38" s="21">
        <v>8118640</v>
      </c>
      <c r="K38" s="30"/>
    </row>
    <row r="39" spans="1:12" x14ac:dyDescent="0.25">
      <c r="A39" s="2" t="s">
        <v>46</v>
      </c>
      <c r="B39" s="3"/>
      <c r="C39" s="3">
        <f t="shared" si="0"/>
        <v>0</v>
      </c>
      <c r="D39" s="3"/>
      <c r="E39" s="15"/>
      <c r="F39" s="15"/>
      <c r="G39" s="3">
        <f t="shared" si="1"/>
        <v>0</v>
      </c>
      <c r="H39" s="22"/>
    </row>
    <row r="40" spans="1:12" x14ac:dyDescent="0.25">
      <c r="A40" s="32" t="s">
        <v>57</v>
      </c>
      <c r="B40" s="33"/>
      <c r="C40" s="33">
        <f t="shared" si="0"/>
        <v>9510170</v>
      </c>
      <c r="D40" s="33">
        <v>9510170</v>
      </c>
      <c r="E40" s="12" t="s">
        <v>47</v>
      </c>
      <c r="F40" s="12"/>
      <c r="G40" s="12">
        <f t="shared" si="1"/>
        <v>0</v>
      </c>
      <c r="H40" s="21"/>
    </row>
    <row r="41" spans="1:12" ht="15.75" thickBot="1" x14ac:dyDescent="0.3">
      <c r="A41" s="34" t="s">
        <v>48</v>
      </c>
      <c r="B41" s="16">
        <v>244643823</v>
      </c>
      <c r="C41" s="16">
        <f t="shared" si="0"/>
        <v>0</v>
      </c>
      <c r="D41" s="16">
        <f>42266+244601557</f>
        <v>244643823</v>
      </c>
      <c r="E41" s="23"/>
      <c r="F41" s="23"/>
      <c r="G41" s="3">
        <f t="shared" si="1"/>
        <v>0</v>
      </c>
      <c r="H41" s="24"/>
    </row>
    <row r="42" spans="1:12" ht="15.75" thickBot="1" x14ac:dyDescent="0.3">
      <c r="A42" s="25" t="s">
        <v>49</v>
      </c>
      <c r="B42" s="26">
        <f>B19+B20+B27+B30+B36+B41</f>
        <v>1020736484</v>
      </c>
      <c r="C42" s="26">
        <f t="shared" si="0"/>
        <v>24368867</v>
      </c>
      <c r="D42" s="26">
        <f>D19+D20+D27+D30+D36+D40+D41</f>
        <v>1045105351</v>
      </c>
      <c r="E42" s="26" t="s">
        <v>50</v>
      </c>
      <c r="F42" s="26">
        <f>F15+F19+F27+F38</f>
        <v>1020736484</v>
      </c>
      <c r="G42" s="26">
        <f t="shared" si="1"/>
        <v>24368867</v>
      </c>
      <c r="H42" s="27">
        <f>H15+H19+H27+H38</f>
        <v>1045105351</v>
      </c>
      <c r="J42" s="31"/>
      <c r="K42" s="30"/>
      <c r="L42" s="30"/>
    </row>
    <row r="43" spans="1:12" x14ac:dyDescent="0.25">
      <c r="A43" s="17"/>
      <c r="B43" s="17"/>
      <c r="C43" s="17"/>
      <c r="D43" s="17"/>
      <c r="E43" s="17"/>
      <c r="F43" s="17"/>
      <c r="G43" s="17"/>
    </row>
    <row r="44" spans="1:12" x14ac:dyDescent="0.25">
      <c r="A44" s="17"/>
      <c r="B44" s="17"/>
      <c r="C44" s="17"/>
      <c r="D44" s="17"/>
      <c r="E44" s="17"/>
      <c r="F44" s="17"/>
      <c r="G44" s="17"/>
    </row>
    <row r="45" spans="1:12" x14ac:dyDescent="0.25">
      <c r="A45" s="18"/>
      <c r="B45" s="18"/>
      <c r="C45" s="18"/>
      <c r="D45" s="18"/>
      <c r="E45" s="18"/>
      <c r="F45" s="18"/>
      <c r="G45" s="18"/>
    </row>
  </sheetData>
  <mergeCells count="5">
    <mergeCell ref="A9:D9"/>
    <mergeCell ref="E9:H9"/>
    <mergeCell ref="A4:H7"/>
    <mergeCell ref="E3:H3"/>
    <mergeCell ref="A1:H1"/>
  </mergeCells>
  <phoneticPr fontId="3" type="noConversion"/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2020-06-09T11:37:21Z</dcterms:modified>
</cp:coreProperties>
</file>