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Címrend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Titles" localSheetId="3">'3'!$3:$7</definedName>
    <definedName name="_xlnm.Print_Titles" localSheetId="4">'4'!$3:$7</definedName>
    <definedName name="_xlnm.Print_Titles" localSheetId="6">'6'!$3:$7</definedName>
    <definedName name="_xlnm.Print_Area" localSheetId="16">'16'!$A$1:$AJ$37</definedName>
    <definedName name="_xlnm.Print_Area" localSheetId="3">'3'!$A$1:$AJ$157</definedName>
    <definedName name="_xlnm.Print_Area" localSheetId="4">'4'!$A$1:$AJ$130</definedName>
    <definedName name="_xlnm.Print_Area" localSheetId="6">'6'!$A$1:$AJ$37</definedName>
  </definedNames>
  <calcPr fullCalcOnLoad="1"/>
</workbook>
</file>

<file path=xl/sharedStrings.xml><?xml version="1.0" encoding="utf-8"?>
<sst xmlns="http://schemas.openxmlformats.org/spreadsheetml/2006/main" count="1899" uniqueCount="964">
  <si>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</si>
  <si>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</si>
  <si>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</si>
  <si>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</si>
  <si>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</si>
  <si>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</si>
  <si>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</si>
  <si>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</si>
  <si>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</si>
  <si>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</si>
  <si>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</si>
  <si>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</si>
  <si>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</si>
  <si>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</si>
  <si>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</si>
  <si>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</si>
  <si>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</si>
  <si>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</si>
  <si>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</si>
  <si>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</si>
  <si>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</si>
  <si>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</si>
  <si>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</si>
  <si>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</si>
  <si>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</si>
  <si>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</si>
  <si>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</si>
  <si>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</si>
  <si>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</si>
  <si>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</si>
  <si>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</si>
  <si>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</si>
  <si>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</si>
  <si>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</si>
  <si>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</si>
  <si>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</si>
  <si>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</si>
  <si>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</si>
  <si>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</si>
  <si>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</si>
  <si>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K63</t>
  </si>
  <si>
    <t>K62</t>
  </si>
  <si>
    <t>Ingatlanok beszerzése, létesítése</t>
  </si>
  <si>
    <t>K61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</si>
  <si>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</si>
  <si>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</si>
  <si>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</si>
  <si>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</si>
  <si>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</si>
  <si>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</si>
  <si>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</si>
  <si>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</si>
  <si>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</si>
  <si>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</si>
  <si>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</si>
  <si>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</si>
  <si>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</si>
  <si>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</si>
  <si>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</si>
  <si>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</si>
  <si>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</si>
  <si>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</si>
  <si>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</si>
  <si>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</si>
  <si>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</si>
  <si>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</si>
  <si>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</si>
  <si>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</si>
  <si>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</si>
  <si>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</si>
  <si>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</si>
  <si>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</si>
  <si>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</si>
  <si>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</si>
  <si>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</si>
  <si>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</si>
  <si>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</si>
  <si>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</si>
  <si>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</si>
  <si>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</si>
  <si>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</si>
  <si>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</si>
  <si>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</si>
  <si>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</si>
  <si>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</si>
  <si>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</si>
  <si>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</si>
  <si>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</si>
  <si>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</si>
  <si>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</si>
  <si>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</si>
  <si>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</si>
  <si>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</si>
  <si>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</si>
  <si>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</si>
  <si>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</si>
  <si>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</si>
  <si>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</si>
  <si>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</si>
  <si>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</si>
  <si>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</si>
  <si>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</si>
  <si>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</si>
  <si>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</si>
  <si>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</si>
  <si>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</si>
  <si>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</si>
  <si>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</si>
  <si>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</si>
  <si>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</si>
  <si>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</si>
  <si>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</si>
  <si>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</si>
  <si>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</si>
  <si>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</si>
  <si>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</si>
  <si>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</si>
  <si>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</si>
  <si>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</si>
  <si>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</si>
  <si>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</si>
  <si>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</si>
  <si>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</si>
  <si>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</si>
  <si>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</si>
  <si>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</si>
  <si>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</si>
  <si>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</si>
  <si>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</si>
  <si>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</si>
  <si>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</si>
  <si>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</si>
  <si>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</si>
  <si>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</si>
  <si>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</si>
  <si>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</si>
  <si>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</si>
  <si>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</si>
  <si>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</si>
  <si>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</si>
  <si>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</si>
  <si>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</si>
  <si>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</si>
  <si>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</si>
  <si>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</si>
  <si>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</si>
  <si>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</si>
  <si>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</si>
  <si>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</si>
  <si>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</si>
  <si>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</si>
  <si>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</si>
  <si>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</si>
  <si>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</si>
  <si>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</si>
  <si>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</si>
  <si>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</si>
  <si>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</si>
  <si>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</si>
  <si>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</si>
  <si>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</si>
  <si>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</si>
  <si>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</si>
  <si>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</si>
  <si>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</si>
  <si>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</si>
  <si>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</si>
  <si>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</si>
  <si>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</si>
  <si>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</si>
  <si>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</si>
  <si>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</si>
  <si>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</si>
  <si>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</si>
  <si>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</si>
  <si>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</si>
  <si>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</si>
  <si>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</si>
  <si>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</si>
  <si>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</si>
  <si>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</si>
  <si>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</si>
  <si>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</si>
  <si>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</si>
  <si>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</si>
  <si>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</si>
  <si>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</si>
  <si>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</si>
  <si>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</si>
  <si>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</si>
  <si>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</si>
  <si>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</si>
  <si>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</si>
  <si>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</si>
  <si>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</si>
  <si>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</si>
  <si>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</si>
  <si>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</si>
  <si>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</si>
  <si>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</si>
  <si>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</si>
  <si>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</si>
  <si>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</si>
  <si>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</si>
  <si>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</si>
  <si>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</si>
  <si>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</si>
  <si>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</si>
  <si>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</si>
  <si>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</si>
  <si>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</si>
  <si>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</si>
  <si>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</si>
  <si>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</si>
  <si>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</si>
  <si>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</si>
  <si>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</si>
  <si>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</si>
  <si>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</si>
  <si>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</si>
  <si>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</si>
  <si>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</si>
  <si>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</si>
  <si>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</si>
  <si>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</si>
  <si>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</si>
  <si>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</si>
  <si>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</si>
  <si>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</si>
  <si>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</si>
  <si>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</si>
  <si>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</si>
  <si>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</si>
  <si>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</si>
  <si>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</si>
  <si>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</si>
  <si>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</si>
  <si>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</si>
  <si>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</si>
  <si>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</si>
  <si>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</si>
  <si>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</si>
  <si>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</si>
  <si>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</si>
  <si>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</si>
  <si>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Előirányzat</t>
  </si>
  <si>
    <t>Rovat
száma</t>
  </si>
  <si>
    <t>Rovat megnevezése</t>
  </si>
  <si>
    <t>Sor-
szám</t>
  </si>
  <si>
    <t>forintban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</si>
  <si>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</si>
  <si>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</si>
  <si>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</si>
  <si>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</si>
  <si>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</si>
  <si>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</si>
  <si>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</si>
  <si>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</si>
  <si>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</si>
  <si>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</si>
  <si>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</si>
  <si>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</si>
  <si>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</si>
  <si>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</si>
  <si>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</si>
  <si>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</si>
  <si>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</si>
  <si>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</si>
  <si>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</si>
  <si>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</si>
  <si>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</si>
  <si>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</si>
  <si>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</si>
  <si>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</si>
  <si>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</si>
  <si>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</si>
  <si>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</si>
  <si>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</si>
  <si>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</si>
  <si>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</si>
  <si>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</si>
  <si>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</si>
  <si>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</si>
  <si>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</si>
  <si>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</si>
  <si>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</si>
  <si>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</si>
  <si>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</si>
  <si>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</si>
  <si>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</si>
  <si>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</si>
  <si>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</si>
  <si>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</si>
  <si>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</si>
  <si>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</si>
  <si>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</si>
  <si>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</si>
  <si>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</si>
  <si>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</si>
  <si>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</si>
  <si>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</si>
  <si>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</si>
  <si>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</si>
  <si>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</si>
  <si>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</si>
  <si>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</si>
  <si>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</si>
  <si>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</si>
  <si>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</si>
  <si>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</si>
  <si>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</si>
  <si>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</si>
  <si>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</si>
  <si>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</si>
  <si>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</si>
  <si>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</si>
  <si>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</si>
  <si>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</si>
  <si>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</si>
  <si>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</si>
  <si>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</si>
  <si>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</si>
  <si>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</si>
  <si>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</si>
  <si>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</si>
  <si>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</si>
  <si>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</si>
  <si>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</si>
  <si>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</si>
  <si>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</si>
  <si>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</si>
  <si>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</si>
  <si>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</si>
  <si>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</si>
  <si>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</si>
  <si>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</si>
  <si>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</si>
  <si>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</si>
  <si>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</si>
  <si>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</si>
  <si>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</si>
  <si>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</si>
  <si>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</si>
  <si>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</si>
  <si>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</si>
  <si>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</si>
  <si>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</si>
  <si>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</si>
  <si>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</si>
  <si>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</si>
  <si>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</si>
  <si>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</si>
  <si>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</si>
  <si>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</si>
  <si>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</si>
  <si>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</si>
  <si>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</si>
  <si>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</si>
  <si>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</si>
  <si>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</si>
  <si>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</si>
  <si>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</si>
  <si>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</si>
  <si>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</si>
  <si>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</si>
  <si>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</si>
  <si>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</si>
  <si>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</si>
  <si>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</si>
  <si>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</si>
  <si>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</si>
  <si>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</si>
  <si>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</si>
  <si>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</si>
  <si>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</si>
  <si>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</si>
  <si>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</si>
  <si>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</si>
  <si>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</si>
  <si>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</si>
  <si>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</si>
  <si>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</si>
  <si>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</si>
  <si>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</si>
  <si>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</si>
  <si>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</si>
  <si>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</si>
  <si>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</si>
  <si>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</si>
  <si>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</si>
  <si>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</si>
  <si>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</si>
  <si>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</si>
  <si>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</si>
  <si>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</si>
  <si>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</si>
  <si>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</si>
  <si>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</si>
  <si>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</si>
  <si>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</si>
  <si>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</si>
  <si>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</si>
  <si>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</si>
  <si>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</si>
  <si>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</si>
  <si>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</si>
  <si>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</si>
  <si>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</si>
  <si>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</si>
  <si>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</si>
  <si>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</si>
  <si>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</si>
  <si>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</si>
  <si>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</si>
  <si>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</si>
  <si>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</si>
  <si>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</si>
  <si>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</si>
  <si>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</si>
  <si>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</si>
  <si>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</si>
  <si>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</si>
  <si>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</si>
  <si>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</si>
  <si>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</si>
  <si>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</si>
  <si>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</si>
  <si>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</si>
  <si>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</si>
  <si>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</si>
  <si>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</si>
  <si>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</si>
  <si>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</si>
  <si>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</si>
  <si>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</si>
  <si>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</si>
  <si>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</si>
  <si>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</si>
  <si>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</si>
  <si>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</si>
  <si>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</si>
  <si>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</si>
  <si>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</si>
  <si>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</si>
  <si>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</si>
  <si>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</si>
  <si>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</si>
  <si>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</si>
  <si>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</si>
  <si>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</si>
  <si>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</si>
  <si>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</si>
  <si>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</si>
  <si>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</si>
  <si>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</si>
  <si>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</si>
  <si>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</si>
  <si>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</si>
  <si>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</si>
  <si>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</si>
  <si>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</si>
  <si>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</si>
  <si>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</si>
  <si>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</si>
  <si>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</si>
  <si>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</si>
  <si>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</si>
  <si>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</si>
  <si>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</si>
  <si>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</si>
  <si>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</si>
  <si>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</si>
  <si>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</si>
  <si>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</si>
  <si>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</si>
  <si>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</si>
  <si>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</si>
  <si>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</si>
  <si>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</si>
  <si>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</si>
  <si>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</si>
  <si>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</si>
  <si>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</si>
  <si>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</si>
  <si>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</si>
  <si>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</si>
  <si>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</si>
  <si>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</si>
  <si>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</si>
  <si>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</si>
  <si>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</si>
  <si>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</si>
  <si>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</si>
  <si>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</si>
  <si>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</si>
  <si>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</si>
  <si>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</si>
  <si>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</si>
  <si>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</si>
  <si>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</si>
  <si>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</si>
  <si>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</si>
  <si>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</si>
  <si>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</si>
  <si>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</si>
  <si>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</si>
  <si>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</si>
  <si>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</si>
  <si>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</si>
  <si>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</si>
  <si>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</si>
  <si>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</si>
  <si>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</si>
  <si>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</si>
  <si>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</si>
  <si>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</si>
  <si>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</si>
  <si>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B8. Finanszírozási bevételek</t>
  </si>
  <si>
    <t>12.</t>
  </si>
  <si>
    <t>11.</t>
  </si>
  <si>
    <t>10.</t>
  </si>
  <si>
    <t>9.</t>
  </si>
  <si>
    <t>8.</t>
  </si>
  <si>
    <t>7.</t>
  </si>
  <si>
    <t>6.</t>
  </si>
  <si>
    <t>5.</t>
  </si>
  <si>
    <t>Sor-szám</t>
  </si>
  <si>
    <t>Összesen</t>
  </si>
  <si>
    <t>Működési bevételek (=34+…+40+43+46+...+48)</t>
  </si>
  <si>
    <t>Felhalmozási bevételek (=50+…+54)</t>
  </si>
  <si>
    <t>Felhalmozási célú átvett pénzeszközök (=62+…+66)</t>
  </si>
  <si>
    <t>K201</t>
  </si>
  <si>
    <t>ebből: szociális hozzájárulási adó</t>
  </si>
  <si>
    <t>ebből: egészségügyi hozzájárulás</t>
  </si>
  <si>
    <t>K204</t>
  </si>
  <si>
    <t>ebből: táppénz hozzájárulás</t>
  </si>
  <si>
    <t>K205</t>
  </si>
  <si>
    <t>ebből: munkáltatót terhelő személyi jövedelemadó</t>
  </si>
  <si>
    <t>K207</t>
  </si>
  <si>
    <t xml:space="preserve"> - könyvek, folyóiratok</t>
  </si>
  <si>
    <t xml:space="preserve"> - szakmai anyag, kisért.tárgyi e., szellemi termék</t>
  </si>
  <si>
    <t xml:space="preserve"> - hajtó- és kenőanyag</t>
  </si>
  <si>
    <t xml:space="preserve"> - irodaszer, nyomtatvány</t>
  </si>
  <si>
    <t xml:space="preserve"> - élelmiszerek</t>
  </si>
  <si>
    <t xml:space="preserve"> - nem szakmai a., kisért.tárgyi e., szellemi termék</t>
  </si>
  <si>
    <t xml:space="preserve"> - munkaruha</t>
  </si>
  <si>
    <t xml:space="preserve"> - áram</t>
  </si>
  <si>
    <t xml:space="preserve"> - gáz</t>
  </si>
  <si>
    <t xml:space="preserve"> - víz</t>
  </si>
  <si>
    <t xml:space="preserve"> - biztosítási díjak</t>
  </si>
  <si>
    <t>Megnevezés</t>
  </si>
  <si>
    <t>Eredeti előirányzat</t>
  </si>
  <si>
    <t>BEVÉTELEK</t>
  </si>
  <si>
    <t>KIADÁSOK</t>
  </si>
  <si>
    <t>Működési bevételek</t>
  </si>
  <si>
    <t>Személyi juttatások</t>
  </si>
  <si>
    <t xml:space="preserve">Munkaadókat terhelő járulékok </t>
  </si>
  <si>
    <t>Dologi és egyéb folyó kiadások</t>
  </si>
  <si>
    <t>Ellátottak pénzbeli juttatásai</t>
  </si>
  <si>
    <t>A.</t>
  </si>
  <si>
    <t>Működési bevételek (1+2+3+49)</t>
  </si>
  <si>
    <t>Működési kiadások (1+….+5)</t>
  </si>
  <si>
    <t>I.</t>
  </si>
  <si>
    <t xml:space="preserve">Működési bevételek és működési kiadások különbözete: </t>
  </si>
  <si>
    <t>Felhalmozási és tőkejellegű bevételek</t>
  </si>
  <si>
    <t>Beruházási kiadások</t>
  </si>
  <si>
    <t>Felújítás</t>
  </si>
  <si>
    <t>Egyéb felhalmozási kiadások</t>
  </si>
  <si>
    <t>B.</t>
  </si>
  <si>
    <t>Felhalmozási bevételek (5+6+7)</t>
  </si>
  <si>
    <t>Felhalmozási kiadások (6+….+8)</t>
  </si>
  <si>
    <t>II.</t>
  </si>
  <si>
    <t>Felhalmozási bevételek és kiadások különbözete:</t>
  </si>
  <si>
    <t>Pénzmaradvány igénybevétele</t>
  </si>
  <si>
    <t>C.</t>
  </si>
  <si>
    <t>Finanszírozási bevételek (8+9+10+11)</t>
  </si>
  <si>
    <t>D.</t>
  </si>
  <si>
    <t>Finanszírozási kiadások</t>
  </si>
  <si>
    <t>Költségvetési Bevételek Összesen (A+B+C)</t>
  </si>
  <si>
    <t>E.</t>
  </si>
  <si>
    <t>Tárgyévi kiadások és bevételek egyenlege</t>
  </si>
  <si>
    <t>Központi, irányítószervi támogatás</t>
  </si>
  <si>
    <t xml:space="preserve">III. </t>
  </si>
  <si>
    <t>Finanszírozási bevételek és kiadások különbözete:</t>
  </si>
  <si>
    <t xml:space="preserve"> működési, felhalmozási és finanszírozási célú bevételi és kiadási előirányzatok bemutatása tájékoztató jelleggel</t>
  </si>
  <si>
    <t>1.sz.melléklet</t>
  </si>
  <si>
    <t xml:space="preserve"> - szociális tüzifa</t>
  </si>
  <si>
    <t>K48-17</t>
  </si>
  <si>
    <t xml:space="preserve"> - települési támogatás - lakhatáshoz kapcsolódó</t>
  </si>
  <si>
    <t>K48-24</t>
  </si>
  <si>
    <t xml:space="preserve"> - települési támogatás - gyógyszer, gyógyászati segédeszköz</t>
  </si>
  <si>
    <t xml:space="preserve"> - települési támogatás - újszülött </t>
  </si>
  <si>
    <t xml:space="preserve"> - települési támogatás - eseti jelleggel nyújtott</t>
  </si>
  <si>
    <t xml:space="preserve"> - települési támogatás - halálesethez kapcsolódó</t>
  </si>
  <si>
    <t xml:space="preserve"> - települési támogatás - köztemetés</t>
  </si>
  <si>
    <t>Informatikai eszközök beszerzése, létesítése (fénymásoló)</t>
  </si>
  <si>
    <t xml:space="preserve"> - Kistérség</t>
  </si>
  <si>
    <t xml:space="preserve"> - Belső ellenőrzés</t>
  </si>
  <si>
    <t xml:space="preserve"> - Jelzőrendszeres házi segítségnyújtás</t>
  </si>
  <si>
    <t xml:space="preserve"> - Házi segítségnyújtás</t>
  </si>
  <si>
    <t xml:space="preserve"> - Családsegítő</t>
  </si>
  <si>
    <t xml:space="preserve"> - Gyermekjóléti szolgálat</t>
  </si>
  <si>
    <t xml:space="preserve"> - Sármellék-Zalavár Kármentesítési Társulás</t>
  </si>
  <si>
    <t xml:space="preserve"> - Légimentők</t>
  </si>
  <si>
    <t xml:space="preserve"> - TÖOSZ tagdíj</t>
  </si>
  <si>
    <t xml:space="preserve"> - Balatoni Szövetség</t>
  </si>
  <si>
    <t xml:space="preserve"> - Bursa Hungarica</t>
  </si>
  <si>
    <t xml:space="preserve"> - Zalavári Soprtegyesület</t>
  </si>
  <si>
    <t xml:space="preserve"> - Rendőrség telefon hozzájárulás</t>
  </si>
  <si>
    <t xml:space="preserve"> - Víz- és csat.szolg.tám. DRV</t>
  </si>
  <si>
    <t xml:space="preserve"> - Település-üzemeltetéshez kapcsolódó feladat ált.tám.</t>
  </si>
  <si>
    <t xml:space="preserve"> - Egyéb önk-i feladatok támogatása</t>
  </si>
  <si>
    <t xml:space="preserve"> - Lakott külterülettel kapcsolatos feladatok támogatása</t>
  </si>
  <si>
    <t xml:space="preserve"> - Üdülőhelyi feladatok támogatása</t>
  </si>
  <si>
    <t xml:space="preserve"> - Települési önk-ok működésének támogatása</t>
  </si>
  <si>
    <t xml:space="preserve"> - Óvodapedagógus 2 fő bér és járulék</t>
  </si>
  <si>
    <t xml:space="preserve"> - Óvodapedagógus kisegítő </t>
  </si>
  <si>
    <t xml:space="preserve"> - Óvodapedagógusok elismert létszáma, pótlólagos összeg</t>
  </si>
  <si>
    <t xml:space="preserve"> - Óvoda működési támogatás</t>
  </si>
  <si>
    <t xml:space="preserve"> - Szociális feladatok támogatása</t>
  </si>
  <si>
    <t xml:space="preserve"> - Szociális étkeztetés támogatása</t>
  </si>
  <si>
    <t xml:space="preserve"> - Gyermekétkeztetés támogatása</t>
  </si>
  <si>
    <t xml:space="preserve"> - Lakossági víz- és csatorna szolg.tám.</t>
  </si>
  <si>
    <t xml:space="preserve"> - Rendszeres gyermekvédelmi támogatás</t>
  </si>
  <si>
    <t xml:space="preserve"> - Védőnői finanszírozás</t>
  </si>
  <si>
    <t xml:space="preserve"> - Iskola eü. Finanszírozás</t>
  </si>
  <si>
    <t xml:space="preserve"> - Mezőőri hozzájárulás</t>
  </si>
  <si>
    <t xml:space="preserve"> - Közfoglalkoztatás támogatás</t>
  </si>
  <si>
    <t xml:space="preserve"> - Alsópáhok támogatása</t>
  </si>
  <si>
    <t xml:space="preserve"> - Építményadó</t>
  </si>
  <si>
    <t xml:space="preserve"> - Magánszemélyek kommunális adója</t>
  </si>
  <si>
    <t xml:space="preserve"> - Iparűzési adó</t>
  </si>
  <si>
    <t>Gépjárműadók (40%)</t>
  </si>
  <si>
    <t xml:space="preserve"> - Idegenforgalmi adó</t>
  </si>
  <si>
    <t xml:space="preserve"> - Talajterhelési díj</t>
  </si>
  <si>
    <t xml:space="preserve"> - Késedelmi pótlék</t>
  </si>
  <si>
    <t xml:space="preserve"> - ZSA Kft. Osztalék</t>
  </si>
  <si>
    <t xml:space="preserve"> - Vagyonkezelői díj</t>
  </si>
  <si>
    <t xml:space="preserve"> - Koncessziós, eszközhasználati díj - DRV</t>
  </si>
  <si>
    <t xml:space="preserve"> - Vadászati terület bérlés</t>
  </si>
  <si>
    <t xml:space="preserve"> - Mezőgazdasági terület bérlés</t>
  </si>
  <si>
    <t xml:space="preserve"> - Terembérlet</t>
  </si>
  <si>
    <t xml:space="preserve"> - Petőfi S.u. 22/B.</t>
  </si>
  <si>
    <t>Közvetített szolgáltatások ellenértéke (Petőfi S.u. 22/B áram)</t>
  </si>
  <si>
    <t xml:space="preserve"> - Internet használat, fénymásolás</t>
  </si>
  <si>
    <t xml:space="preserve"> - Sírhely megváltás</t>
  </si>
  <si>
    <t xml:space="preserve"> - Kossuth L.u. 64. (MNM, Hosszú Gy.)</t>
  </si>
  <si>
    <t xml:space="preserve"> - Útiköltség térítés</t>
  </si>
  <si>
    <t>ÁHT-n belüli megelőlegezés visszafizetése</t>
  </si>
  <si>
    <t>Központi, irányítószervi támogatás folyósítása</t>
  </si>
  <si>
    <t>Működési célű támogatások ÁHT-n belülről</t>
  </si>
  <si>
    <t>Felhalmozási célú támogatások ÁHT-n belülről</t>
  </si>
  <si>
    <t>Közhatalmi bevételek</t>
  </si>
  <si>
    <t>Működési célú átvett pénzeszköz</t>
  </si>
  <si>
    <t>Felhalmozási célú átvett pénzeszköz</t>
  </si>
  <si>
    <t xml:space="preserve"> - Szociális tüzifa támogatás</t>
  </si>
  <si>
    <t xml:space="preserve">Működési célú pénzeszközátadás </t>
  </si>
  <si>
    <t xml:space="preserve">Egyéb működési kiadások </t>
  </si>
  <si>
    <t>Felhalmozási kiadások feladatonként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</si>
  <si>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</si>
  <si>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</si>
  <si>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</si>
  <si>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</si>
  <si>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</si>
  <si>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</si>
  <si>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5.sz.melléklet</t>
  </si>
  <si>
    <t>Éves létszám-előirányzat Önkormányzat</t>
  </si>
  <si>
    <t>Kormányzati funkció</t>
  </si>
  <si>
    <t>Szakfeladat megnevezése</t>
  </si>
  <si>
    <t>Éves létszám-előirányzat  (fő)</t>
  </si>
  <si>
    <t>011130</t>
  </si>
  <si>
    <t>Önkormányzatok és önk. hivatalok jogalkotó és ált. igazgatási tevékenysége</t>
  </si>
  <si>
    <t>066020</t>
  </si>
  <si>
    <t>Város és községgazdálkodási egyéb szolgáltatások</t>
  </si>
  <si>
    <t>074031</t>
  </si>
  <si>
    <t>Család és nővédelmi egészségügyi gondozás</t>
  </si>
  <si>
    <t>082044</t>
  </si>
  <si>
    <t>Könyvtári állomány gyarapítása, nyilvántartása</t>
  </si>
  <si>
    <t>096015</t>
  </si>
  <si>
    <t>Gyermekétkeztetés köznevelési intézményben</t>
  </si>
  <si>
    <t>107051</t>
  </si>
  <si>
    <t>Szociális étkeztetés</t>
  </si>
  <si>
    <t>Önkormányzat összesen</t>
  </si>
  <si>
    <t xml:space="preserve">Éves létszám-előirányzata Közfoglalkoztatás </t>
  </si>
  <si>
    <t>Szakfeladat száma</t>
  </si>
  <si>
    <t>Éves létszám-előirányzat (fő)</t>
  </si>
  <si>
    <t>041233</t>
  </si>
  <si>
    <t>Hosszabb időtartamú közfoglalkoztatás</t>
  </si>
  <si>
    <t>Közfoglalkoztatás összesen</t>
  </si>
  <si>
    <t>Éves létszám-előirányzat Óvoda</t>
  </si>
  <si>
    <t>091110; 091140</t>
  </si>
  <si>
    <t>Óvodai nevelés, ellátás, szakmai feladatai; Óvodai nevelés, ellátás működtetési feladatai</t>
  </si>
  <si>
    <t>Óvoda összesen</t>
  </si>
  <si>
    <t>Önkormányzat és intézményei összesen</t>
  </si>
  <si>
    <t>Zöldterület-kezelés, Egyéb szabadidős szolgáltatás</t>
  </si>
  <si>
    <t>066010, 086090</t>
  </si>
  <si>
    <t>ZALAVÁR KÖZSÉG ÖNKORMÁNYZATA</t>
  </si>
  <si>
    <t>SZEMÉLYI JUTTATÁSOK ÉS MUNKAADÓKAT TERHELŐ JÁRULÉKOK</t>
  </si>
  <si>
    <t>DOLOGI KIADÁSOK</t>
  </si>
  <si>
    <t>ÖNKORMÁNYZAT ÁLTAL FOLYÓSÍTOTT SZOCIÁLIS ELLÁTÁSOK, TÁMOGATÁSOK</t>
  </si>
  <si>
    <t>ELVONÁSOK ÉS BEFIZETÉSEK</t>
  </si>
  <si>
    <t>MŰKÖDÉSI CÉLÚ PÉNZESZKÖZÁTADÁSOK</t>
  </si>
  <si>
    <t>BERUHÁZÁSOK, FELÚJÍTÁSOK</t>
  </si>
  <si>
    <t>EGYÉB FELHALMOZÁSI CÉLÚ KIADÁSOK</t>
  </si>
  <si>
    <t>MŰKÖDÉSI CÉLÚ TÁMOGATÁS ÁHT-N BELÜLRŐL</t>
  </si>
  <si>
    <t>FELHALMOZÁSI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</si>
  <si>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</si>
  <si>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</si>
  <si>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</si>
  <si>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</si>
  <si>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</si>
  <si>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Immateriális javak beszerzése, létesítése (építési szabályzat)</t>
  </si>
  <si>
    <t>Ingatlanok felújítása</t>
  </si>
  <si>
    <t xml:space="preserve"> - külterületi utak önrész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</si>
  <si>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</si>
  <si>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</si>
  <si>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</si>
  <si>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</si>
  <si>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</si>
  <si>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</si>
  <si>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</si>
  <si>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</si>
  <si>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 xml:space="preserve">Egyéb forrás 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</si>
  <si>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</si>
  <si>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</si>
  <si>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</si>
  <si>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</si>
  <si>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</si>
  <si>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Tartalék</t>
  </si>
  <si>
    <t>7.sz.melléklet</t>
  </si>
  <si>
    <t xml:space="preserve">Adott, közvetített támogatások  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</si>
  <si>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</si>
  <si>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</si>
  <si>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</si>
  <si>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</si>
  <si>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</si>
  <si>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</si>
  <si>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</si>
  <si>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</si>
  <si>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</si>
  <si>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</si>
  <si>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</si>
  <si>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</si>
  <si>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</si>
  <si>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</si>
  <si>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</si>
  <si>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</si>
  <si>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</si>
  <si>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</si>
  <si>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</si>
  <si>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</si>
  <si>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</si>
  <si>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</si>
  <si>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</si>
  <si>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</si>
  <si>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</si>
  <si>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</si>
  <si>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</si>
  <si>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Összesen:</t>
  </si>
  <si>
    <t>Többéves kihatással járó kötelezettségvállalások listája</t>
  </si>
  <si>
    <t>Kötelezettség jogcíme</t>
  </si>
  <si>
    <t>Köt. váll.
 éve</t>
  </si>
  <si>
    <t>Kiadás vonzata évenként</t>
  </si>
  <si>
    <t>2016.</t>
  </si>
  <si>
    <t>9=(4+5+6+7+8)</t>
  </si>
  <si>
    <t>Működési célú hiteltörlesztés tőke</t>
  </si>
  <si>
    <t>Felhalmozási célú hiteltörlesztés (tőke+kamat)</t>
  </si>
  <si>
    <t>Beruházás feladatonként</t>
  </si>
  <si>
    <t>Felújítás célonként</t>
  </si>
  <si>
    <t>............................</t>
  </si>
  <si>
    <t xml:space="preserve">Egyéb </t>
  </si>
  <si>
    <t>Összesen (1+4+7+9+11)</t>
  </si>
  <si>
    <t xml:space="preserve"> forintban </t>
  </si>
  <si>
    <t>2017.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</si>
  <si>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</si>
  <si>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</si>
  <si>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</si>
  <si>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</si>
  <si>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</si>
  <si>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</si>
  <si>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</si>
  <si>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</si>
  <si>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</si>
  <si>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</si>
  <si>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</si>
  <si>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</si>
  <si>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</si>
  <si>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</si>
  <si>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</si>
  <si>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</si>
  <si>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>Felhalmozási kiadások</t>
  </si>
  <si>
    <t>Megelőlegezés visszafizetése</t>
  </si>
  <si>
    <t xml:space="preserve">Kiadások összesen </t>
  </si>
  <si>
    <t xml:space="preserve">Bevételek összesen </t>
  </si>
  <si>
    <t>10.sz.melléklet</t>
  </si>
  <si>
    <t>ZALAVÁR KÖZSÉG ÖNKORMÁNYZATA ÉS KÖLTSÉGVETÉSI SZERVEI</t>
  </si>
  <si>
    <t>Építési szabályzat</t>
  </si>
  <si>
    <t>Fénymásoló beszerzés</t>
  </si>
  <si>
    <r>
      <t xml:space="preserve">Költségvetési kiadások összesen </t>
    </r>
    <r>
      <rPr>
        <sz val="12"/>
        <rFont val="Arial"/>
        <family val="2"/>
      </rPr>
      <t>(A+B+C+D)</t>
    </r>
  </si>
  <si>
    <t>Működési célú támogatások</t>
  </si>
  <si>
    <t>Felhalmozási célú támogatások</t>
  </si>
  <si>
    <t>3.sz.melléklet</t>
  </si>
  <si>
    <t>Kötelező feladat</t>
  </si>
  <si>
    <t>Önként vállalt feladat</t>
  </si>
  <si>
    <t>Állami feladat</t>
  </si>
  <si>
    <t>Működési célú pénzeszközátadás AHT-n kívülre és belül</t>
  </si>
  <si>
    <t>Irányítószerv alá tartozó költségvetési szervnek folyósított támogatás</t>
  </si>
  <si>
    <t xml:space="preserve">Felhalmozási költségvetés kiadásai </t>
  </si>
  <si>
    <t>Felújítások</t>
  </si>
  <si>
    <t>Lakásépítés</t>
  </si>
  <si>
    <t>EU-s forrásból finanszírozott támogatással megvalósuló programok, projektek kiadásai</t>
  </si>
  <si>
    <t>EU-s forrásból finansz.támogatással megv.pr., projektek önk. hozzájárulásának kiadásai</t>
  </si>
  <si>
    <t>Egyéb felhalmozási célú kiadások</t>
  </si>
  <si>
    <t>III.</t>
  </si>
  <si>
    <t>Támogatási kölcsönök</t>
  </si>
  <si>
    <t xml:space="preserve">IV. </t>
  </si>
  <si>
    <t>Általános tartalék</t>
  </si>
  <si>
    <t>Céltartalék</t>
  </si>
  <si>
    <t>V.</t>
  </si>
  <si>
    <t>Költségvetési szervek finanszírozása</t>
  </si>
  <si>
    <t>VI.</t>
  </si>
  <si>
    <t>Finanszírozási célú pénzügyi műveletek kiadásai</t>
  </si>
  <si>
    <t>Működési célú pénzügyi műveletek kiadásai</t>
  </si>
  <si>
    <t>Felhalmozási célú pénzügyi műveletek kiadásai</t>
  </si>
  <si>
    <t>Függő, átfutó kiadások</t>
  </si>
  <si>
    <t>Finanszírozási kiadások (VI.)</t>
  </si>
  <si>
    <t>2.1.</t>
  </si>
  <si>
    <t>Helyi adók</t>
  </si>
  <si>
    <t>2.2.</t>
  </si>
  <si>
    <t>Illetékek</t>
  </si>
  <si>
    <t>Átengedett központi adók</t>
  </si>
  <si>
    <t>2.3.</t>
  </si>
  <si>
    <t>Bírságok, díjak, pótlékok</t>
  </si>
  <si>
    <t>2.4.</t>
  </si>
  <si>
    <t>Kezességvállalással kapcsolatos megtérülés</t>
  </si>
  <si>
    <t>2.5.</t>
  </si>
  <si>
    <t>Egyéb fizetési kötlezettségből származó bevétel</t>
  </si>
  <si>
    <t>3.1.</t>
  </si>
  <si>
    <t>3.4.</t>
  </si>
  <si>
    <t>VI. Felhalmozási és tőkejellegű bevételek</t>
  </si>
  <si>
    <t>5.1.</t>
  </si>
  <si>
    <t>Tárgyi eszközök, immateriális javak értékesítése</t>
  </si>
  <si>
    <t>5.2.</t>
  </si>
  <si>
    <t>Önkormányzatot megillető vagyoni értékű jog értékesítése, hasznosítása</t>
  </si>
  <si>
    <t>5.3</t>
  </si>
  <si>
    <t>Pénzügyi befeketetésből származó bevételek</t>
  </si>
  <si>
    <t>VII. Átvett pénzeszközök</t>
  </si>
  <si>
    <t>7.1.</t>
  </si>
  <si>
    <t>Működési célú pénzeszköz átvétel államháztartáson kívülről</t>
  </si>
  <si>
    <t>7.2.</t>
  </si>
  <si>
    <t>Falhalmozási célú pénzeszköz átvétel államháztartáson kívülről</t>
  </si>
  <si>
    <t>VIII. Támogatási kölcsönök visszatérülése</t>
  </si>
  <si>
    <t>Költségvetési bevételek összesen (I+II+III+IV+V+VI+VII)</t>
  </si>
  <si>
    <t>A.Költségvetési kiadások és B.költségvetési bevételek egyenlege (A-B)</t>
  </si>
  <si>
    <t>IX. Pénzmaradvány igénybevétele</t>
  </si>
  <si>
    <t>9.1.</t>
  </si>
  <si>
    <t>Működési célra</t>
  </si>
  <si>
    <t>9.2.</t>
  </si>
  <si>
    <t>Felhalmozási célra</t>
  </si>
  <si>
    <t>10.1.</t>
  </si>
  <si>
    <t>Finanszírozási bevételek (9+10)</t>
  </si>
  <si>
    <t>Tárgyévi kiadások  össsesen (A+F)</t>
  </si>
  <si>
    <t>F.</t>
  </si>
  <si>
    <t>Tárgyévi bevételek összesen (B+E)</t>
  </si>
  <si>
    <t>KIADÁSAINAK ÉS BEVÉTELEINEK FŐ ÖSSZESÍTŐJE</t>
  </si>
  <si>
    <t>2.sz.melléklet</t>
  </si>
  <si>
    <r>
      <t xml:space="preserve">Költségvetési kiadások összesen </t>
    </r>
    <r>
      <rPr>
        <sz val="10"/>
        <rFont val="Arial"/>
        <family val="2"/>
      </rPr>
      <t>(I+II+III+IV+V)</t>
    </r>
  </si>
  <si>
    <t>Társadalom-, szociálpolitikai ellátás</t>
  </si>
  <si>
    <t>II. Közhatalmi bevételek</t>
  </si>
  <si>
    <t>III. Működési támogatások, kiegészítések</t>
  </si>
  <si>
    <t xml:space="preserve">6. </t>
  </si>
  <si>
    <t>Önkormányzatok működési támogatása</t>
  </si>
  <si>
    <t>Egyéb működési célú támogatás</t>
  </si>
  <si>
    <t>I. Működési bevételek</t>
  </si>
  <si>
    <t>X. Belföldi finanszírozás bevételei</t>
  </si>
  <si>
    <t>Központi irányítószervi támogatás</t>
  </si>
  <si>
    <t>4.sz.melléklet</t>
  </si>
  <si>
    <t>12.sz.melléklet</t>
  </si>
  <si>
    <t xml:space="preserve">  11.sz.melléklet</t>
  </si>
  <si>
    <t>9.sz.melléklet</t>
  </si>
  <si>
    <t xml:space="preserve">       8. sz.melléklet</t>
  </si>
  <si>
    <t>6.sz.melléklet</t>
  </si>
  <si>
    <t>CÍMREND</t>
  </si>
  <si>
    <t>1.sz.</t>
  </si>
  <si>
    <t>2.sz.</t>
  </si>
  <si>
    <t>3.sz.</t>
  </si>
  <si>
    <t>4.sz.</t>
  </si>
  <si>
    <t>5.sz.</t>
  </si>
  <si>
    <t>6.sz.</t>
  </si>
  <si>
    <t>7.sz.</t>
  </si>
  <si>
    <t>8.sz.</t>
  </si>
  <si>
    <t>Felhalmozási kiadások feladatokként</t>
  </si>
  <si>
    <t>9.sz.</t>
  </si>
  <si>
    <t>Éves létszám-előirányzat</t>
  </si>
  <si>
    <t>10.sz.</t>
  </si>
  <si>
    <t>11.sz.</t>
  </si>
  <si>
    <t>Adott, közvetített támogatások</t>
  </si>
  <si>
    <t>12.sz.</t>
  </si>
  <si>
    <t xml:space="preserve">Többéves kihatással járó kötelezettségvállalások listája </t>
  </si>
  <si>
    <t>13.sz.</t>
  </si>
  <si>
    <t>Finanszírozási bevételek</t>
  </si>
  <si>
    <t>Önkormányzat költségvetési kiadásai</t>
  </si>
  <si>
    <t>Önkormányzat költségvetési bevételek</t>
  </si>
  <si>
    <t>ZALAVÁRI ÓVODA</t>
  </si>
  <si>
    <t>Önkormányzatok sajátos működési bevételei</t>
  </si>
  <si>
    <t>Működési támogatások</t>
  </si>
  <si>
    <t>Egyéb működési kiadások (a+b+c+d)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</si>
  <si>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</si>
  <si>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</si>
  <si>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</si>
  <si>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Felhalmozási támogatások</t>
  </si>
  <si>
    <t>Egyéb felhalmozási bevételek</t>
  </si>
  <si>
    <t>13.sz.melléklet</t>
  </si>
  <si>
    <t xml:space="preserve">Zalavári Óvoda működési,felhalmozási és finanszírozási célú bevételi és kiadási előirányzatok bemutatása </t>
  </si>
  <si>
    <t>14.sz</t>
  </si>
  <si>
    <t>15.sz</t>
  </si>
  <si>
    <t>16.sz</t>
  </si>
  <si>
    <t>Immateriális javak beszerzése, létesítése</t>
  </si>
  <si>
    <t>Informatikai eszközök beszerzése, létesítése</t>
  </si>
  <si>
    <t>Egyéb tárgyi eszközök beszerzése, létesítése</t>
  </si>
  <si>
    <t>14.sz.melléklet</t>
  </si>
  <si>
    <t>Gépjárműadók</t>
  </si>
  <si>
    <t>Közvetített szolgáltatások ellenértéke</t>
  </si>
  <si>
    <t xml:space="preserve"> - szociális étkezés</t>
  </si>
  <si>
    <t xml:space="preserve"> - iskolai étkezés</t>
  </si>
  <si>
    <t xml:space="preserve"> - óvodai étkezés</t>
  </si>
  <si>
    <t xml:space="preserve"> - vendég étkezés</t>
  </si>
  <si>
    <t xml:space="preserve"> - munkahelyi étkezés</t>
  </si>
  <si>
    <t>15.sz.melléklet</t>
  </si>
  <si>
    <t>16.sz.melléklet</t>
  </si>
  <si>
    <t>Zalavári Óvoda költségvetési kiadásai</t>
  </si>
  <si>
    <t>Zalavári Óvoda költségvetési bevételei</t>
  </si>
  <si>
    <t>Zalavári Óvoda finanszírozási bevételei</t>
  </si>
  <si>
    <t xml:space="preserve"> - Igazgatási szolgáltatási díjak</t>
  </si>
  <si>
    <t>2016. előtti kifizetés</t>
  </si>
  <si>
    <t>2018.</t>
  </si>
  <si>
    <t>2018. 
után</t>
  </si>
  <si>
    <t>ZALAVÁR KÖZSÉG ÖNKORMÁNYZATA ÉS KÖLTSÉGVETÉSI SZERVE</t>
  </si>
  <si>
    <t>Az önkormányzat és költségvetési szerve bevételeinek és kiadásainak fő összesítője</t>
  </si>
  <si>
    <t xml:space="preserve">Az önkormányzat és költségvetési szerve működési,felhalmozási és finanszírozási célú bevételi és kiadási előirányzatainak bemutatása </t>
  </si>
  <si>
    <t xml:space="preserve"> - Telenor bérleti díj</t>
  </si>
  <si>
    <t xml:space="preserve"> - Leader Egyesület</t>
  </si>
  <si>
    <t xml:space="preserve"> - Monitoring</t>
  </si>
  <si>
    <t xml:space="preserve"> - Bérkompenzáció</t>
  </si>
  <si>
    <t>2018. ÉVI KÖLTSÉGVETÉS</t>
  </si>
  <si>
    <t>Felhasználás
2018. XII.31-ig</t>
  </si>
  <si>
    <t>2018. évi előirányzat</t>
  </si>
  <si>
    <t>2018. év utáni szükséglet
(6=2 - 4 - 5)</t>
  </si>
  <si>
    <t>Dózsa u. 61. energetikai felújítás</t>
  </si>
  <si>
    <t>Hangosítás</t>
  </si>
  <si>
    <t>Gépjármű beszerzés</t>
  </si>
  <si>
    <t xml:space="preserve"> - Dózsa u. 61. energetikai felújítás</t>
  </si>
  <si>
    <t>Egyéb tárgyi eszközök beszerzése, létesítése (gépjármű, konyha beruházás, hangosítás)</t>
  </si>
  <si>
    <t>Külterületi utak felújítása</t>
  </si>
  <si>
    <t>Járda felújítás (pályázat)</t>
  </si>
  <si>
    <t>Konyha beruházás (pályázat)</t>
  </si>
  <si>
    <t xml:space="preserve"> - járda felújítás (pályázat)</t>
  </si>
  <si>
    <t xml:space="preserve">2018. ÉVI KÖLTSÉGVETÉS  </t>
  </si>
  <si>
    <t>2018. ÉVI ELŐIRÁNYZAT-FELHASZNÁLÁSI TERV</t>
  </si>
  <si>
    <t>2018. ÉVI KÖLTSÉGVETÉSE</t>
  </si>
  <si>
    <t xml:space="preserve">2018.ÉVI KÖLTSÉGVETÉS  </t>
  </si>
  <si>
    <t>IV. Felhalmozási célú támogatások ÁHT-n belülről</t>
  </si>
  <si>
    <t>4.1.</t>
  </si>
  <si>
    <t>2018. évi előirányzat-felhasználási terv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</si>
</sst>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.00\ _€_-;\-* #,##0.00\ _€_-;_-* &quot;-&quot;??\ _€_-;_-@_-"/>
    <numFmt numFmtId="168" formatCode="#,##0\ _F_t"/>
    <numFmt numFmtId="169" formatCode="#,###"/>
    <numFmt numFmtId="170" formatCode="_-* #,##0\ _F_t_-;\-* #,##0\ _F_t_-;_-* &quot;-&quot;??\ _F_t_-;_-@_-"/>
    <numFmt numFmtId="171" formatCode="#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MS Sans Serif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 CE"/>
      <family val="0"/>
    </font>
    <font>
      <sz val="10"/>
      <name val="Times New Roman"/>
      <family val="1"/>
    </font>
    <font>
      <b/>
      <sz val="12"/>
      <color indexed="8"/>
      <name val="Arial"/>
      <family val="2"/>
    </font>
    <font>
      <sz val="12"/>
      <name val="Arial CE"/>
      <family val="0"/>
    </font>
    <font>
      <b/>
      <u val="single"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Times New Roman CE"/>
      <family val="0"/>
    </font>
    <font>
      <i/>
      <sz val="11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3" fillId="0" borderId="0" xfId="55" applyFont="1" applyFill="1">
      <alignment/>
      <protection/>
    </xf>
    <xf numFmtId="164" fontId="3" fillId="0" borderId="0" xfId="55" applyNumberFormat="1" applyFont="1" applyFill="1">
      <alignment/>
      <protection/>
    </xf>
    <xf numFmtId="0" fontId="3" fillId="0" borderId="0" xfId="55" applyFont="1" applyFill="1" applyAlignment="1">
      <alignment vertical="center"/>
      <protection/>
    </xf>
    <xf numFmtId="0" fontId="5" fillId="0" borderId="0" xfId="55" applyFont="1" applyFill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Alignment="1">
      <alignment horizontal="left"/>
      <protection/>
    </xf>
    <xf numFmtId="0" fontId="0" fillId="0" borderId="10" xfId="0" applyBorder="1" applyAlignment="1">
      <alignment/>
    </xf>
    <xf numFmtId="0" fontId="12" fillId="0" borderId="10" xfId="63" applyFont="1" applyBorder="1" applyAlignment="1">
      <alignment horizontal="right"/>
      <protection/>
    </xf>
    <xf numFmtId="0" fontId="13" fillId="0" borderId="0" xfId="55" applyFont="1" applyFill="1">
      <alignment/>
      <protection/>
    </xf>
    <xf numFmtId="0" fontId="5" fillId="33" borderId="0" xfId="55" applyFont="1" applyFill="1">
      <alignment/>
      <protection/>
    </xf>
    <xf numFmtId="0" fontId="3" fillId="33" borderId="0" xfId="55" applyFont="1" applyFill="1">
      <alignment/>
      <protection/>
    </xf>
    <xf numFmtId="0" fontId="14" fillId="33" borderId="0" xfId="55" applyFont="1" applyFill="1">
      <alignment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20" fillId="0" borderId="0" xfId="0" applyFont="1" applyAlignment="1">
      <alignment/>
    </xf>
    <xf numFmtId="0" fontId="3" fillId="34" borderId="0" xfId="55" applyFont="1" applyFill="1">
      <alignment/>
      <protection/>
    </xf>
    <xf numFmtId="0" fontId="3" fillId="0" borderId="0" xfId="55" applyFont="1" applyFill="1" applyAlignment="1">
      <alignment/>
      <protection/>
    </xf>
    <xf numFmtId="169" fontId="4" fillId="0" borderId="11" xfId="65" applyNumberFormat="1" applyFont="1" applyFill="1" applyBorder="1" applyAlignment="1">
      <alignment horizontal="center" vertical="center" wrapText="1"/>
      <protection/>
    </xf>
    <xf numFmtId="169" fontId="4" fillId="0" borderId="0" xfId="65" applyNumberFormat="1" applyFont="1" applyFill="1" applyBorder="1" applyAlignment="1">
      <alignment vertical="center" wrapText="1"/>
      <protection/>
    </xf>
    <xf numFmtId="169" fontId="4" fillId="0" borderId="12" xfId="65" applyNumberFormat="1" applyFont="1" applyFill="1" applyBorder="1" applyAlignment="1">
      <alignment horizontal="right" wrapText="1"/>
      <protection/>
    </xf>
    <xf numFmtId="169" fontId="25" fillId="0" borderId="11" xfId="65" applyNumberFormat="1" applyFont="1" applyFill="1" applyBorder="1" applyAlignment="1">
      <alignment horizontal="center" vertical="center" wrapText="1"/>
      <protection/>
    </xf>
    <xf numFmtId="169" fontId="25" fillId="0" borderId="0" xfId="65" applyNumberFormat="1" applyFont="1" applyFill="1" applyBorder="1" applyAlignment="1">
      <alignment vertical="center" wrapText="1"/>
      <protection/>
    </xf>
    <xf numFmtId="169" fontId="27" fillId="0" borderId="13" xfId="65" applyNumberFormat="1" applyFont="1" applyFill="1" applyBorder="1" applyAlignment="1">
      <alignment horizontal="center" vertical="center" wrapText="1"/>
      <protection/>
    </xf>
    <xf numFmtId="169" fontId="27" fillId="0" borderId="14" xfId="65" applyNumberFormat="1" applyFont="1" applyFill="1" applyBorder="1" applyAlignment="1">
      <alignment horizontal="center" vertical="center" wrapText="1"/>
      <protection/>
    </xf>
    <xf numFmtId="169" fontId="27" fillId="0" borderId="15" xfId="65" applyNumberFormat="1" applyFont="1" applyFill="1" applyBorder="1" applyAlignment="1" applyProtection="1">
      <alignment horizontal="center" vertical="center" wrapText="1"/>
      <protection/>
    </xf>
    <xf numFmtId="169" fontId="28" fillId="0" borderId="16" xfId="65" applyNumberFormat="1" applyFont="1" applyFill="1" applyBorder="1" applyAlignment="1" applyProtection="1">
      <alignment horizontal="center" vertical="center" wrapText="1"/>
      <protection/>
    </xf>
    <xf numFmtId="169" fontId="28" fillId="0" borderId="17" xfId="65" applyNumberFormat="1" applyFont="1" applyFill="1" applyBorder="1" applyAlignment="1" applyProtection="1">
      <alignment horizontal="center" vertical="center" wrapText="1"/>
      <protection/>
    </xf>
    <xf numFmtId="169" fontId="28" fillId="0" borderId="18" xfId="65" applyNumberFormat="1" applyFont="1" applyFill="1" applyBorder="1" applyAlignment="1" applyProtection="1">
      <alignment horizontal="center" vertical="center" wrapText="1"/>
      <protection/>
    </xf>
    <xf numFmtId="169" fontId="29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69" fontId="30" fillId="0" borderId="20" xfId="65" applyNumberFormat="1" applyFont="1" applyFill="1" applyBorder="1" applyAlignment="1" applyProtection="1">
      <alignment vertical="center" wrapText="1"/>
      <protection locked="0"/>
    </xf>
    <xf numFmtId="1" fontId="30" fillId="0" borderId="20" xfId="65" applyNumberFormat="1" applyFont="1" applyFill="1" applyBorder="1" applyAlignment="1" applyProtection="1">
      <alignment vertical="center" wrapText="1"/>
      <protection locked="0"/>
    </xf>
    <xf numFmtId="169" fontId="30" fillId="0" borderId="21" xfId="65" applyNumberFormat="1" applyFont="1" applyFill="1" applyBorder="1" applyAlignment="1" applyProtection="1">
      <alignment vertical="center" wrapText="1"/>
      <protection/>
    </xf>
    <xf numFmtId="169" fontId="31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" fontId="30" fillId="0" borderId="20" xfId="65" applyNumberFormat="1" applyFont="1" applyFill="1" applyBorder="1" applyAlignment="1" applyProtection="1">
      <alignment horizontal="right" vertical="center" wrapText="1"/>
      <protection locked="0"/>
    </xf>
    <xf numFmtId="169" fontId="27" fillId="0" borderId="13" xfId="65" applyNumberFormat="1" applyFont="1" applyFill="1" applyBorder="1" applyAlignment="1">
      <alignment horizontal="left" vertical="center" wrapText="1"/>
      <protection/>
    </xf>
    <xf numFmtId="169" fontId="27" fillId="0" borderId="14" xfId="65" applyNumberFormat="1" applyFont="1" applyFill="1" applyBorder="1" applyAlignment="1">
      <alignment vertical="center" wrapText="1"/>
      <protection/>
    </xf>
    <xf numFmtId="169" fontId="27" fillId="35" borderId="14" xfId="65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0" fontId="3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170" fontId="4" fillId="0" borderId="0" xfId="40" applyNumberFormat="1" applyFont="1" applyBorder="1" applyAlignment="1">
      <alignment/>
    </xf>
    <xf numFmtId="170" fontId="4" fillId="0" borderId="12" xfId="40" applyNumberFormat="1" applyFont="1" applyBorder="1" applyAlignment="1">
      <alignment/>
    </xf>
    <xf numFmtId="0" fontId="31" fillId="0" borderId="13" xfId="0" applyFont="1" applyBorder="1" applyAlignment="1">
      <alignment/>
    </xf>
    <xf numFmtId="170" fontId="31" fillId="0" borderId="14" xfId="40" applyNumberFormat="1" applyFont="1" applyBorder="1" applyAlignment="1">
      <alignment horizontal="center"/>
    </xf>
    <xf numFmtId="170" fontId="31" fillId="0" borderId="15" xfId="40" applyNumberFormat="1" applyFont="1" applyBorder="1" applyAlignment="1">
      <alignment horizontal="center"/>
    </xf>
    <xf numFmtId="0" fontId="31" fillId="0" borderId="22" xfId="0" applyFont="1" applyBorder="1" applyAlignment="1">
      <alignment/>
    </xf>
    <xf numFmtId="170" fontId="31" fillId="0" borderId="23" xfId="40" applyNumberFormat="1" applyFont="1" applyBorder="1" applyAlignment="1">
      <alignment/>
    </xf>
    <xf numFmtId="170" fontId="31" fillId="0" borderId="24" xfId="40" applyNumberFormat="1" applyFont="1" applyBorder="1" applyAlignment="1">
      <alignment/>
    </xf>
    <xf numFmtId="0" fontId="33" fillId="0" borderId="19" xfId="0" applyFont="1" applyBorder="1" applyAlignment="1">
      <alignment horizontal="right"/>
    </xf>
    <xf numFmtId="170" fontId="31" fillId="0" borderId="20" xfId="40" applyNumberFormat="1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5" xfId="0" applyFont="1" applyBorder="1" applyAlignment="1">
      <alignment/>
    </xf>
    <xf numFmtId="170" fontId="31" fillId="0" borderId="26" xfId="40" applyNumberFormat="1" applyFont="1" applyBorder="1" applyAlignment="1">
      <alignment/>
    </xf>
    <xf numFmtId="170" fontId="31" fillId="0" borderId="27" xfId="40" applyNumberFormat="1" applyFont="1" applyBorder="1" applyAlignment="1">
      <alignment/>
    </xf>
    <xf numFmtId="170" fontId="31" fillId="0" borderId="14" xfId="40" applyNumberFormat="1" applyFont="1" applyBorder="1" applyAlignment="1">
      <alignment/>
    </xf>
    <xf numFmtId="170" fontId="31" fillId="0" borderId="15" xfId="40" applyNumberFormat="1" applyFont="1" applyBorder="1" applyAlignment="1">
      <alignment/>
    </xf>
    <xf numFmtId="0" fontId="31" fillId="0" borderId="11" xfId="0" applyFont="1" applyBorder="1" applyAlignment="1">
      <alignment/>
    </xf>
    <xf numFmtId="170" fontId="31" fillId="0" borderId="0" xfId="40" applyNumberFormat="1" applyFont="1" applyBorder="1" applyAlignment="1">
      <alignment/>
    </xf>
    <xf numFmtId="170" fontId="31" fillId="0" borderId="12" xfId="40" applyNumberFormat="1" applyFont="1" applyBorder="1" applyAlignment="1">
      <alignment/>
    </xf>
    <xf numFmtId="0" fontId="4" fillId="0" borderId="0" xfId="0" applyFont="1" applyAlignment="1">
      <alignment/>
    </xf>
    <xf numFmtId="0" fontId="29" fillId="0" borderId="20" xfId="0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19" fillId="0" borderId="0" xfId="65" applyFill="1" applyAlignment="1">
      <alignment horizontal="right" vertical="center" wrapText="1"/>
      <protection/>
    </xf>
    <xf numFmtId="0" fontId="37" fillId="0" borderId="19" xfId="65" applyFont="1" applyFill="1" applyBorder="1" applyAlignment="1">
      <alignment horizontal="center" vertical="center" wrapText="1"/>
      <protection/>
    </xf>
    <xf numFmtId="169" fontId="37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169" fontId="37" fillId="0" borderId="20" xfId="65" applyNumberFormat="1" applyFont="1" applyFill="1" applyBorder="1" applyAlignment="1" applyProtection="1">
      <alignment horizontal="right" vertical="center" wrapText="1" indent="1"/>
      <protection locked="0"/>
    </xf>
    <xf numFmtId="169" fontId="36" fillId="0" borderId="20" xfId="65" applyNumberFormat="1" applyFont="1" applyFill="1" applyBorder="1" applyAlignment="1">
      <alignment vertical="center" wrapText="1"/>
      <protection/>
    </xf>
    <xf numFmtId="0" fontId="27" fillId="0" borderId="20" xfId="65" applyFont="1" applyFill="1" applyBorder="1" applyAlignment="1">
      <alignment horizontal="center" vertical="center" wrapText="1"/>
      <protection/>
    </xf>
    <xf numFmtId="0" fontId="28" fillId="0" borderId="20" xfId="65" applyFont="1" applyFill="1" applyBorder="1" applyAlignment="1">
      <alignment horizontal="center" vertical="center" wrapText="1"/>
      <protection/>
    </xf>
    <xf numFmtId="0" fontId="37" fillId="0" borderId="20" xfId="65" applyFont="1" applyFill="1" applyBorder="1" applyAlignment="1" applyProtection="1">
      <alignment horizontal="left" vertical="center" wrapText="1" indent="1"/>
      <protection locked="0"/>
    </xf>
    <xf numFmtId="0" fontId="37" fillId="0" borderId="20" xfId="65" applyFont="1" applyFill="1" applyBorder="1" applyAlignment="1" applyProtection="1">
      <alignment horizontal="left" vertical="center" wrapText="1" indent="8"/>
      <protection locked="0"/>
    </xf>
    <xf numFmtId="0" fontId="37" fillId="0" borderId="20" xfId="65" applyFont="1" applyFill="1" applyBorder="1" applyAlignment="1" applyProtection="1">
      <alignment vertical="center" wrapText="1"/>
      <protection locked="0"/>
    </xf>
    <xf numFmtId="0" fontId="24" fillId="0" borderId="30" xfId="0" applyFont="1" applyBorder="1" applyAlignment="1">
      <alignment/>
    </xf>
    <xf numFmtId="0" fontId="0" fillId="0" borderId="0" xfId="0" applyBorder="1" applyAlignment="1">
      <alignment/>
    </xf>
    <xf numFmtId="169" fontId="36" fillId="0" borderId="19" xfId="65" applyNumberFormat="1" applyFont="1" applyFill="1" applyBorder="1" applyAlignment="1">
      <alignment horizontal="center" vertical="center" wrapText="1"/>
      <protection/>
    </xf>
    <xf numFmtId="169" fontId="30" fillId="0" borderId="21" xfId="65" applyNumberFormat="1" applyFont="1" applyFill="1" applyBorder="1" applyAlignment="1">
      <alignment horizontal="right" vertical="center"/>
      <protection/>
    </xf>
    <xf numFmtId="0" fontId="27" fillId="0" borderId="19" xfId="65" applyFont="1" applyFill="1" applyBorder="1" applyAlignment="1">
      <alignment horizontal="center" vertical="center" wrapText="1"/>
      <protection/>
    </xf>
    <xf numFmtId="0" fontId="27" fillId="0" borderId="21" xfId="65" applyFont="1" applyFill="1" applyBorder="1" applyAlignment="1">
      <alignment horizontal="center" vertical="center" wrapText="1"/>
      <protection/>
    </xf>
    <xf numFmtId="0" fontId="28" fillId="0" borderId="19" xfId="65" applyFont="1" applyFill="1" applyBorder="1" applyAlignment="1">
      <alignment horizontal="center" vertical="center" wrapText="1"/>
      <protection/>
    </xf>
    <xf numFmtId="0" fontId="28" fillId="0" borderId="21" xfId="65" applyFont="1" applyFill="1" applyBorder="1" applyAlignment="1">
      <alignment horizontal="center" vertical="center" wrapText="1"/>
      <protection/>
    </xf>
    <xf numFmtId="0" fontId="28" fillId="0" borderId="31" xfId="65" applyFont="1" applyFill="1" applyBorder="1" applyAlignment="1">
      <alignment horizontal="center" vertical="center" wrapText="1"/>
      <protection/>
    </xf>
    <xf numFmtId="0" fontId="27" fillId="0" borderId="32" xfId="65" applyFont="1" applyFill="1" applyBorder="1" applyAlignment="1">
      <alignment vertical="center" wrapText="1"/>
      <protection/>
    </xf>
    <xf numFmtId="169" fontId="28" fillId="0" borderId="32" xfId="65" applyNumberFormat="1" applyFont="1" applyFill="1" applyBorder="1" applyAlignment="1">
      <alignment vertical="center" wrapText="1"/>
      <protection/>
    </xf>
    <xf numFmtId="169" fontId="28" fillId="0" borderId="33" xfId="65" applyNumberFormat="1" applyFont="1" applyFill="1" applyBorder="1" applyAlignment="1">
      <alignment vertical="center" wrapText="1"/>
      <protection/>
    </xf>
    <xf numFmtId="0" fontId="24" fillId="0" borderId="0" xfId="0" applyFont="1" applyAlignment="1">
      <alignment/>
    </xf>
    <xf numFmtId="169" fontId="26" fillId="0" borderId="12" xfId="65" applyNumberFormat="1" applyFont="1" applyFill="1" applyBorder="1" applyAlignment="1">
      <alignment horizontal="right"/>
      <protection/>
    </xf>
    <xf numFmtId="169" fontId="27" fillId="0" borderId="34" xfId="65" applyNumberFormat="1" applyFont="1" applyFill="1" applyBorder="1" applyAlignment="1">
      <alignment horizontal="center" vertical="center"/>
      <protection/>
    </xf>
    <xf numFmtId="169" fontId="27" fillId="0" borderId="35" xfId="65" applyNumberFormat="1" applyFont="1" applyFill="1" applyBorder="1" applyAlignment="1">
      <alignment horizontal="center" vertical="center"/>
      <protection/>
    </xf>
    <xf numFmtId="169" fontId="27" fillId="0" borderId="33" xfId="65" applyNumberFormat="1" applyFont="1" applyFill="1" applyBorder="1" applyAlignment="1">
      <alignment horizontal="center" vertical="center" wrapText="1"/>
      <protection/>
    </xf>
    <xf numFmtId="169" fontId="28" fillId="0" borderId="36" xfId="65" applyNumberFormat="1" applyFont="1" applyFill="1" applyBorder="1" applyAlignment="1">
      <alignment horizontal="center" vertical="center" wrapText="1"/>
      <protection/>
    </xf>
    <xf numFmtId="169" fontId="28" fillId="0" borderId="37" xfId="65" applyNumberFormat="1" applyFont="1" applyFill="1" applyBorder="1" applyAlignment="1">
      <alignment horizontal="center" vertical="center" wrapText="1"/>
      <protection/>
    </xf>
    <xf numFmtId="169" fontId="28" fillId="0" borderId="38" xfId="65" applyNumberFormat="1" applyFont="1" applyFill="1" applyBorder="1" applyAlignment="1">
      <alignment horizontal="center" vertical="center" wrapText="1"/>
      <protection/>
    </xf>
    <xf numFmtId="169" fontId="28" fillId="0" borderId="15" xfId="65" applyNumberFormat="1" applyFont="1" applyFill="1" applyBorder="1" applyAlignment="1">
      <alignment horizontal="center" vertical="center" wrapText="1"/>
      <protection/>
    </xf>
    <xf numFmtId="169" fontId="28" fillId="0" borderId="39" xfId="65" applyNumberFormat="1" applyFont="1" applyFill="1" applyBorder="1" applyAlignment="1">
      <alignment horizontal="center" vertical="center" wrapText="1"/>
      <protection/>
    </xf>
    <xf numFmtId="169" fontId="28" fillId="0" borderId="13" xfId="65" applyNumberFormat="1" applyFont="1" applyFill="1" applyBorder="1" applyAlignment="1">
      <alignment horizontal="center" vertical="center" wrapText="1"/>
      <protection/>
    </xf>
    <xf numFmtId="169" fontId="28" fillId="0" borderId="37" xfId="65" applyNumberFormat="1" applyFont="1" applyFill="1" applyBorder="1" applyAlignment="1">
      <alignment horizontal="left" vertical="center" wrapText="1" indent="1"/>
      <protection/>
    </xf>
    <xf numFmtId="169" fontId="37" fillId="0" borderId="14" xfId="65" applyNumberFormat="1" applyFont="1" applyFill="1" applyBorder="1" applyAlignment="1" applyProtection="1">
      <alignment horizontal="left" vertical="center" wrapText="1" indent="2"/>
      <protection/>
    </xf>
    <xf numFmtId="169" fontId="37" fillId="0" borderId="37" xfId="65" applyNumberFormat="1" applyFont="1" applyFill="1" applyBorder="1" applyAlignment="1" applyProtection="1">
      <alignment vertical="center" wrapText="1"/>
      <protection/>
    </xf>
    <xf numFmtId="169" fontId="37" fillId="0" borderId="13" xfId="65" applyNumberFormat="1" applyFont="1" applyFill="1" applyBorder="1" applyAlignment="1" applyProtection="1">
      <alignment vertical="center" wrapText="1"/>
      <protection/>
    </xf>
    <xf numFmtId="169" fontId="37" fillId="0" borderId="14" xfId="65" applyNumberFormat="1" applyFont="1" applyFill="1" applyBorder="1" applyAlignment="1" applyProtection="1">
      <alignment vertical="center" wrapText="1"/>
      <protection/>
    </xf>
    <xf numFmtId="169" fontId="37" fillId="0" borderId="15" xfId="65" applyNumberFormat="1" applyFont="1" applyFill="1" applyBorder="1" applyAlignment="1" applyProtection="1">
      <alignment vertical="center" wrapText="1"/>
      <protection/>
    </xf>
    <xf numFmtId="169" fontId="37" fillId="0" borderId="37" xfId="65" applyNumberFormat="1" applyFont="1" applyFill="1" applyBorder="1" applyAlignment="1">
      <alignment vertical="center" wrapText="1"/>
      <protection/>
    </xf>
    <xf numFmtId="169" fontId="28" fillId="0" borderId="19" xfId="65" applyNumberFormat="1" applyFont="1" applyFill="1" applyBorder="1" applyAlignment="1">
      <alignment horizontal="center" vertical="center" wrapText="1"/>
      <protection/>
    </xf>
    <xf numFmtId="169" fontId="37" fillId="0" borderId="40" xfId="65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20" xfId="65" applyNumberFormat="1" applyFont="1" applyFill="1" applyBorder="1" applyAlignment="1" applyProtection="1">
      <alignment horizontal="left" vertical="center" wrapText="1" indent="2"/>
      <protection locked="0"/>
    </xf>
    <xf numFmtId="169" fontId="37" fillId="0" borderId="40" xfId="65" applyNumberFormat="1" applyFont="1" applyFill="1" applyBorder="1" applyAlignment="1" applyProtection="1">
      <alignment vertical="center" wrapText="1"/>
      <protection locked="0"/>
    </xf>
    <xf numFmtId="169" fontId="37" fillId="0" borderId="19" xfId="65" applyNumberFormat="1" applyFont="1" applyFill="1" applyBorder="1" applyAlignment="1" applyProtection="1">
      <alignment vertical="center" wrapText="1"/>
      <protection locked="0"/>
    </xf>
    <xf numFmtId="169" fontId="37" fillId="0" borderId="20" xfId="65" applyNumberFormat="1" applyFont="1" applyFill="1" applyBorder="1" applyAlignment="1" applyProtection="1">
      <alignment vertical="center" wrapText="1"/>
      <protection locked="0"/>
    </xf>
    <xf numFmtId="169" fontId="37" fillId="0" borderId="21" xfId="65" applyNumberFormat="1" applyFont="1" applyFill="1" applyBorder="1" applyAlignment="1" applyProtection="1">
      <alignment vertical="center" wrapText="1"/>
      <protection locked="0"/>
    </xf>
    <xf numFmtId="169" fontId="37" fillId="0" borderId="40" xfId="65" applyNumberFormat="1" applyFont="1" applyFill="1" applyBorder="1" applyAlignment="1">
      <alignment vertical="center" wrapText="1"/>
      <protection/>
    </xf>
    <xf numFmtId="169" fontId="28" fillId="0" borderId="37" xfId="65" applyNumberFormat="1" applyFont="1" applyFill="1" applyBorder="1" applyAlignment="1" applyProtection="1">
      <alignment horizontal="left" vertical="center" wrapText="1" indent="1"/>
      <protection locked="0"/>
    </xf>
    <xf numFmtId="169" fontId="4" fillId="0" borderId="14" xfId="65" applyNumberFormat="1" applyFont="1" applyFill="1" applyBorder="1" applyAlignment="1" applyProtection="1">
      <alignment horizontal="left" vertical="center" wrapText="1" indent="2"/>
      <protection/>
    </xf>
    <xf numFmtId="14" fontId="4" fillId="0" borderId="20" xfId="65" applyNumberFormat="1" applyFont="1" applyFill="1" applyBorder="1" applyAlignment="1" applyProtection="1">
      <alignment horizontal="left" vertical="center" wrapText="1" indent="2"/>
      <protection locked="0"/>
    </xf>
    <xf numFmtId="169" fontId="28" fillId="0" borderId="25" xfId="65" applyNumberFormat="1" applyFont="1" applyFill="1" applyBorder="1" applyAlignment="1">
      <alignment horizontal="center" vertical="center" wrapText="1"/>
      <protection/>
    </xf>
    <xf numFmtId="169" fontId="37" fillId="0" borderId="41" xfId="65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26" xfId="65" applyNumberFormat="1" applyFont="1" applyFill="1" applyBorder="1" applyAlignment="1" applyProtection="1">
      <alignment horizontal="left" vertical="center" wrapText="1" indent="2"/>
      <protection locked="0"/>
    </xf>
    <xf numFmtId="169" fontId="37" fillId="0" borderId="41" xfId="65" applyNumberFormat="1" applyFont="1" applyFill="1" applyBorder="1" applyAlignment="1" applyProtection="1">
      <alignment vertical="center" wrapText="1"/>
      <protection locked="0"/>
    </xf>
    <xf numFmtId="169" fontId="37" fillId="0" borderId="25" xfId="65" applyNumberFormat="1" applyFont="1" applyFill="1" applyBorder="1" applyAlignment="1" applyProtection="1">
      <alignment vertical="center" wrapText="1"/>
      <protection locked="0"/>
    </xf>
    <xf numFmtId="169" fontId="37" fillId="0" borderId="26" xfId="65" applyNumberFormat="1" applyFont="1" applyFill="1" applyBorder="1" applyAlignment="1" applyProtection="1">
      <alignment vertical="center" wrapText="1"/>
      <protection locked="0"/>
    </xf>
    <xf numFmtId="169" fontId="37" fillId="0" borderId="42" xfId="65" applyNumberFormat="1" applyFont="1" applyFill="1" applyBorder="1" applyAlignment="1" applyProtection="1">
      <alignment vertical="center" wrapText="1"/>
      <protection locked="0"/>
    </xf>
    <xf numFmtId="169" fontId="37" fillId="0" borderId="41" xfId="65" applyNumberFormat="1" applyFont="1" applyFill="1" applyBorder="1" applyAlignment="1">
      <alignment vertical="center" wrapText="1"/>
      <protection/>
    </xf>
    <xf numFmtId="169" fontId="37" fillId="0" borderId="37" xfId="65" applyNumberFormat="1" applyFont="1" applyFill="1" applyBorder="1" applyAlignment="1" applyProtection="1">
      <alignment vertical="center" wrapText="1"/>
      <protection locked="0"/>
    </xf>
    <xf numFmtId="169" fontId="37" fillId="0" borderId="13" xfId="65" applyNumberFormat="1" applyFont="1" applyFill="1" applyBorder="1" applyAlignment="1" applyProtection="1">
      <alignment vertical="center" wrapText="1"/>
      <protection locked="0"/>
    </xf>
    <xf numFmtId="169" fontId="37" fillId="0" borderId="14" xfId="65" applyNumberFormat="1" applyFont="1" applyFill="1" applyBorder="1" applyAlignment="1" applyProtection="1">
      <alignment vertical="center" wrapText="1"/>
      <protection locked="0"/>
    </xf>
    <xf numFmtId="169" fontId="37" fillId="0" borderId="15" xfId="65" applyNumberFormat="1" applyFont="1" applyFill="1" applyBorder="1" applyAlignment="1" applyProtection="1">
      <alignment vertical="center" wrapText="1"/>
      <protection locked="0"/>
    </xf>
    <xf numFmtId="169" fontId="28" fillId="0" borderId="43" xfId="65" applyNumberFormat="1" applyFont="1" applyFill="1" applyBorder="1" applyAlignment="1">
      <alignment horizontal="center" vertical="center" wrapText="1"/>
      <protection/>
    </xf>
    <xf numFmtId="169" fontId="37" fillId="0" borderId="44" xfId="65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45" xfId="65" applyNumberFormat="1" applyFont="1" applyFill="1" applyBorder="1" applyAlignment="1" applyProtection="1">
      <alignment horizontal="left" vertical="center" wrapText="1" indent="2"/>
      <protection locked="0"/>
    </xf>
    <xf numFmtId="169" fontId="37" fillId="0" borderId="39" xfId="65" applyNumberFormat="1" applyFont="1" applyFill="1" applyBorder="1" applyAlignment="1" applyProtection="1">
      <alignment vertical="center" wrapText="1"/>
      <protection locked="0"/>
    </xf>
    <xf numFmtId="169" fontId="37" fillId="0" borderId="43" xfId="65" applyNumberFormat="1" applyFont="1" applyFill="1" applyBorder="1" applyAlignment="1" applyProtection="1">
      <alignment vertical="center" wrapText="1"/>
      <protection locked="0"/>
    </xf>
    <xf numFmtId="169" fontId="37" fillId="0" borderId="46" xfId="65" applyNumberFormat="1" applyFont="1" applyFill="1" applyBorder="1" applyAlignment="1" applyProtection="1">
      <alignment vertical="center" wrapText="1"/>
      <protection locked="0"/>
    </xf>
    <xf numFmtId="169" fontId="37" fillId="0" borderId="27" xfId="65" applyNumberFormat="1" applyFont="1" applyFill="1" applyBorder="1" applyAlignment="1" applyProtection="1">
      <alignment vertical="center" wrapText="1"/>
      <protection locked="0"/>
    </xf>
    <xf numFmtId="169" fontId="37" fillId="0" borderId="39" xfId="65" applyNumberFormat="1" applyFont="1" applyFill="1" applyBorder="1" applyAlignment="1">
      <alignment vertical="center" wrapText="1"/>
      <protection/>
    </xf>
    <xf numFmtId="169" fontId="4" fillId="35" borderId="38" xfId="65" applyNumberFormat="1" applyFont="1" applyFill="1" applyBorder="1" applyAlignment="1" applyProtection="1">
      <alignment horizontal="left" vertical="center" wrapText="1" indent="2"/>
      <protection/>
    </xf>
    <xf numFmtId="0" fontId="29" fillId="0" borderId="11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19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29" fillId="0" borderId="21" xfId="66" applyFont="1" applyBorder="1" applyAlignment="1">
      <alignment horizontal="center" vertical="center"/>
      <protection/>
    </xf>
    <xf numFmtId="0" fontId="37" fillId="0" borderId="19" xfId="66" applyFont="1" applyBorder="1" applyAlignment="1">
      <alignment vertical="center"/>
      <protection/>
    </xf>
    <xf numFmtId="168" fontId="37" fillId="0" borderId="29" xfId="63" applyNumberFormat="1" applyFont="1" applyBorder="1" applyAlignment="1">
      <alignment horizontal="center" vertical="center"/>
      <protection/>
    </xf>
    <xf numFmtId="168" fontId="28" fillId="0" borderId="21" xfId="66" applyNumberFormat="1" applyFont="1" applyBorder="1" applyAlignment="1">
      <alignment horizontal="center" vertical="center"/>
      <protection/>
    </xf>
    <xf numFmtId="168" fontId="37" fillId="0" borderId="20" xfId="66" applyNumberFormat="1" applyFont="1" applyBorder="1" applyAlignment="1">
      <alignment vertical="center"/>
      <protection/>
    </xf>
    <xf numFmtId="0" fontId="8" fillId="0" borderId="19" xfId="66" applyFont="1" applyBorder="1" applyAlignment="1">
      <alignment vertical="center"/>
      <protection/>
    </xf>
    <xf numFmtId="0" fontId="17" fillId="35" borderId="19" xfId="66" applyFont="1" applyFill="1" applyBorder="1" applyAlignment="1">
      <alignment vertical="center"/>
      <protection/>
    </xf>
    <xf numFmtId="168" fontId="37" fillId="35" borderId="20" xfId="66" applyNumberFormat="1" applyFont="1" applyFill="1" applyBorder="1" applyAlignment="1">
      <alignment vertical="center"/>
      <protection/>
    </xf>
    <xf numFmtId="168" fontId="37" fillId="35" borderId="20" xfId="66" applyNumberFormat="1" applyFont="1" applyFill="1" applyBorder="1" applyAlignment="1">
      <alignment horizontal="left" vertical="center"/>
      <protection/>
    </xf>
    <xf numFmtId="168" fontId="28" fillId="35" borderId="21" xfId="66" applyNumberFormat="1" applyFont="1" applyFill="1" applyBorder="1" applyAlignment="1">
      <alignment horizontal="center" vertical="center"/>
      <protection/>
    </xf>
    <xf numFmtId="0" fontId="37" fillId="0" borderId="19" xfId="66" applyFont="1" applyBorder="1" applyAlignment="1">
      <alignment horizontal="left" vertical="center"/>
      <protection/>
    </xf>
    <xf numFmtId="0" fontId="15" fillId="0" borderId="31" xfId="66" applyFont="1" applyBorder="1" applyAlignment="1">
      <alignment vertical="center"/>
      <protection/>
    </xf>
    <xf numFmtId="168" fontId="28" fillId="0" borderId="32" xfId="66" applyNumberFormat="1" applyFont="1" applyBorder="1" applyAlignment="1">
      <alignment vertical="center"/>
      <protection/>
    </xf>
    <xf numFmtId="168" fontId="28" fillId="0" borderId="32" xfId="66" applyNumberFormat="1" applyFont="1" applyBorder="1" applyAlignment="1">
      <alignment horizontal="left" vertical="center"/>
      <protection/>
    </xf>
    <xf numFmtId="1" fontId="30" fillId="0" borderId="21" xfId="65" applyNumberFormat="1" applyFont="1" applyFill="1" applyBorder="1" applyAlignment="1" applyProtection="1">
      <alignment vertical="center" wrapText="1"/>
      <protection/>
    </xf>
    <xf numFmtId="1" fontId="27" fillId="0" borderId="15" xfId="65" applyNumberFormat="1" applyFont="1" applyFill="1" applyBorder="1" applyAlignment="1" applyProtection="1">
      <alignment vertical="center" wrapText="1"/>
      <protection/>
    </xf>
    <xf numFmtId="0" fontId="15" fillId="0" borderId="20" xfId="63" applyFont="1" applyBorder="1" applyAlignment="1">
      <alignment horizontal="center" vertical="center" wrapText="1"/>
      <protection/>
    </xf>
    <xf numFmtId="0" fontId="29" fillId="0" borderId="20" xfId="63" applyFont="1" applyBorder="1" applyAlignment="1">
      <alignment horizontal="center" vertical="center"/>
      <protection/>
    </xf>
    <xf numFmtId="168" fontId="31" fillId="0" borderId="20" xfId="42" applyNumberFormat="1" applyFont="1" applyFill="1" applyBorder="1" applyAlignment="1">
      <alignment horizontal="center"/>
    </xf>
    <xf numFmtId="0" fontId="31" fillId="0" borderId="20" xfId="63" applyFont="1" applyBorder="1" applyAlignment="1">
      <alignment horizontal="center" vertical="center"/>
      <protection/>
    </xf>
    <xf numFmtId="0" fontId="31" fillId="35" borderId="20" xfId="63" applyFont="1" applyFill="1" applyBorder="1" applyAlignment="1">
      <alignment horizontal="left"/>
      <protection/>
    </xf>
    <xf numFmtId="168" fontId="34" fillId="35" borderId="20" xfId="42" applyNumberFormat="1" applyFont="1" applyFill="1" applyBorder="1" applyAlignment="1">
      <alignment horizontal="center"/>
    </xf>
    <xf numFmtId="0" fontId="15" fillId="0" borderId="20" xfId="63" applyFont="1" applyBorder="1" applyAlignment="1">
      <alignment horizontal="left"/>
      <protection/>
    </xf>
    <xf numFmtId="168" fontId="14" fillId="0" borderId="20" xfId="42" applyNumberFormat="1" applyFont="1" applyFill="1" applyBorder="1" applyAlignment="1">
      <alignment horizontal="center"/>
    </xf>
    <xf numFmtId="0" fontId="15" fillId="0" borderId="46" xfId="63" applyFont="1" applyBorder="1" applyAlignment="1">
      <alignment horizontal="center" vertical="center"/>
      <protection/>
    </xf>
    <xf numFmtId="0" fontId="15" fillId="0" borderId="20" xfId="63" applyFont="1" applyBorder="1" applyAlignment="1">
      <alignment vertical="center"/>
      <protection/>
    </xf>
    <xf numFmtId="168" fontId="15" fillId="0" borderId="20" xfId="42" applyNumberFormat="1" applyFont="1" applyFill="1" applyBorder="1" applyAlignment="1">
      <alignment horizontal="center"/>
    </xf>
    <xf numFmtId="0" fontId="15" fillId="0" borderId="20" xfId="63" applyFont="1" applyBorder="1" applyAlignment="1">
      <alignment horizontal="center" vertical="center"/>
      <protection/>
    </xf>
    <xf numFmtId="0" fontId="31" fillId="0" borderId="26" xfId="63" applyFont="1" applyBorder="1" applyAlignment="1">
      <alignment horizontal="center" vertical="center"/>
      <protection/>
    </xf>
    <xf numFmtId="0" fontId="15" fillId="0" borderId="14" xfId="63" applyFont="1" applyBorder="1" applyAlignment="1">
      <alignment horizontal="center" vertical="center"/>
      <protection/>
    </xf>
    <xf numFmtId="0" fontId="29" fillId="35" borderId="20" xfId="63" applyFont="1" applyFill="1" applyBorder="1" applyAlignment="1">
      <alignment horizontal="center" vertical="center"/>
      <protection/>
    </xf>
    <xf numFmtId="0" fontId="31" fillId="35" borderId="20" xfId="63" applyFont="1" applyFill="1" applyBorder="1" applyAlignment="1">
      <alignment horizontal="center" vertical="center"/>
      <protection/>
    </xf>
    <xf numFmtId="168" fontId="29" fillId="0" borderId="20" xfId="42" applyNumberFormat="1" applyFont="1" applyFill="1" applyBorder="1" applyAlignment="1">
      <alignment horizontal="center"/>
    </xf>
    <xf numFmtId="0" fontId="24" fillId="0" borderId="20" xfId="63" applyFont="1" applyBorder="1" applyAlignment="1">
      <alignment horizontal="center" vertical="center"/>
      <protection/>
    </xf>
    <xf numFmtId="0" fontId="4" fillId="0" borderId="31" xfId="0" applyFont="1" applyBorder="1" applyAlignment="1">
      <alignment/>
    </xf>
    <xf numFmtId="168" fontId="24" fillId="0" borderId="32" xfId="63" applyNumberFormat="1" applyFont="1" applyBorder="1" applyAlignment="1">
      <alignment horizontal="center"/>
      <protection/>
    </xf>
    <xf numFmtId="0" fontId="24" fillId="0" borderId="32" xfId="63" applyFont="1" applyBorder="1" applyAlignment="1">
      <alignment horizontal="center" vertical="center"/>
      <protection/>
    </xf>
    <xf numFmtId="168" fontId="24" fillId="0" borderId="33" xfId="42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9" fillId="0" borderId="10" xfId="63" applyFont="1" applyBorder="1" applyAlignment="1">
      <alignment horizontal="right"/>
      <protection/>
    </xf>
    <xf numFmtId="168" fontId="28" fillId="0" borderId="33" xfId="66" applyNumberFormat="1" applyFont="1" applyBorder="1" applyAlignment="1">
      <alignment horizontal="center" vertical="center"/>
      <protection/>
    </xf>
    <xf numFmtId="0" fontId="31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15" fillId="0" borderId="47" xfId="63" applyFont="1" applyBorder="1" applyAlignment="1">
      <alignment horizontal="center" vertical="center" wrapText="1"/>
      <protection/>
    </xf>
    <xf numFmtId="0" fontId="31" fillId="0" borderId="19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left" vertical="center"/>
      <protection/>
    </xf>
    <xf numFmtId="168" fontId="8" fillId="0" borderId="48" xfId="63" applyNumberFormat="1" applyFont="1" applyBorder="1" applyAlignment="1">
      <alignment horizontal="center" vertical="center"/>
      <protection/>
    </xf>
    <xf numFmtId="16" fontId="4" fillId="0" borderId="22" xfId="63" applyNumberFormat="1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170" fontId="8" fillId="0" borderId="48" xfId="40" applyNumberFormat="1" applyFont="1" applyBorder="1" applyAlignment="1">
      <alignment vertical="center"/>
    </xf>
    <xf numFmtId="0" fontId="4" fillId="0" borderId="22" xfId="63" applyFont="1" applyBorder="1" applyAlignment="1">
      <alignment horizontal="center" vertical="center"/>
      <protection/>
    </xf>
    <xf numFmtId="0" fontId="4" fillId="35" borderId="22" xfId="63" applyFont="1" applyFill="1" applyBorder="1" applyAlignment="1">
      <alignment horizontal="center" vertical="center"/>
      <protection/>
    </xf>
    <xf numFmtId="168" fontId="8" fillId="0" borderId="48" xfId="42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168" fontId="4" fillId="0" borderId="48" xfId="42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3" xfId="63" applyNumberFormat="1" applyFont="1" applyBorder="1" applyAlignment="1">
      <alignment horizontal="left"/>
      <protection/>
    </xf>
    <xf numFmtId="49" fontId="4" fillId="0" borderId="20" xfId="63" applyNumberFormat="1" applyFont="1" applyBorder="1" applyAlignment="1">
      <alignment horizontal="left"/>
      <protection/>
    </xf>
    <xf numFmtId="49" fontId="4" fillId="0" borderId="26" xfId="63" applyNumberFormat="1" applyFont="1" applyBorder="1" applyAlignment="1">
      <alignment horizontal="left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25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168" fontId="17" fillId="0" borderId="20" xfId="42" applyNumberFormat="1" applyFont="1" applyFill="1" applyBorder="1" applyAlignment="1">
      <alignment horizontal="center"/>
    </xf>
    <xf numFmtId="168" fontId="15" fillId="0" borderId="21" xfId="42" applyNumberFormat="1" applyFont="1" applyBorder="1" applyAlignment="1">
      <alignment horizontal="center"/>
    </xf>
    <xf numFmtId="168" fontId="4" fillId="0" borderId="0" xfId="63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168" fontId="18" fillId="0" borderId="20" xfId="42" applyNumberFormat="1" applyFont="1" applyFill="1" applyBorder="1" applyAlignment="1">
      <alignment horizontal="center"/>
    </xf>
    <xf numFmtId="168" fontId="29" fillId="0" borderId="32" xfId="63" applyNumberFormat="1" applyFont="1" applyBorder="1" applyAlignment="1">
      <alignment horizontal="center"/>
      <protection/>
    </xf>
    <xf numFmtId="0" fontId="8" fillId="0" borderId="38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9" xfId="63" applyFont="1" applyBorder="1" applyAlignment="1">
      <alignment horizontal="left"/>
      <protection/>
    </xf>
    <xf numFmtId="0" fontId="4" fillId="0" borderId="28" xfId="63" applyFont="1" applyBorder="1" applyAlignment="1">
      <alignment horizontal="left"/>
      <protection/>
    </xf>
    <xf numFmtId="0" fontId="4" fillId="0" borderId="50" xfId="63" applyFont="1" applyBorder="1" applyAlignment="1">
      <alignment horizontal="left"/>
      <protection/>
    </xf>
    <xf numFmtId="0" fontId="8" fillId="0" borderId="38" xfId="63" applyFont="1" applyBorder="1" applyAlignment="1">
      <alignment vertical="center"/>
      <protection/>
    </xf>
    <xf numFmtId="168" fontId="4" fillId="0" borderId="51" xfId="63" applyNumberFormat="1" applyFont="1" applyBorder="1" applyAlignment="1">
      <alignment horizontal="center" vertical="center"/>
      <protection/>
    </xf>
    <xf numFmtId="168" fontId="8" fillId="0" borderId="52" xfId="42" applyNumberFormat="1" applyFont="1" applyBorder="1" applyAlignment="1">
      <alignment horizontal="center"/>
    </xf>
    <xf numFmtId="168" fontId="8" fillId="0" borderId="51" xfId="42" applyNumberFormat="1" applyFont="1" applyBorder="1" applyAlignment="1">
      <alignment horizontal="center"/>
    </xf>
    <xf numFmtId="168" fontId="8" fillId="0" borderId="53" xfId="42" applyNumberFormat="1" applyFont="1" applyBorder="1" applyAlignment="1">
      <alignment horizontal="center"/>
    </xf>
    <xf numFmtId="168" fontId="4" fillId="0" borderId="51" xfId="42" applyNumberFormat="1" applyFont="1" applyBorder="1" applyAlignment="1">
      <alignment horizontal="center"/>
    </xf>
    <xf numFmtId="168" fontId="8" fillId="0" borderId="54" xfId="42" applyNumberFormat="1" applyFont="1" applyBorder="1" applyAlignment="1">
      <alignment horizontal="center"/>
    </xf>
    <xf numFmtId="168" fontId="8" fillId="0" borderId="48" xfId="63" applyNumberFormat="1" applyFont="1" applyBorder="1" applyAlignment="1">
      <alignment horizontal="center"/>
      <protection/>
    </xf>
    <xf numFmtId="0" fontId="8" fillId="35" borderId="55" xfId="63" applyFont="1" applyFill="1" applyBorder="1" applyAlignment="1">
      <alignment horizontal="center" vertical="center" wrapText="1"/>
      <protection/>
    </xf>
    <xf numFmtId="168" fontId="8" fillId="0" borderId="37" xfId="63" applyNumberFormat="1" applyFont="1" applyBorder="1" applyAlignment="1">
      <alignment horizontal="center" vertical="center"/>
      <protection/>
    </xf>
    <xf numFmtId="168" fontId="4" fillId="0" borderId="44" xfId="63" applyNumberFormat="1" applyFont="1" applyBorder="1" applyAlignment="1">
      <alignment horizontal="center" vertical="center"/>
      <protection/>
    </xf>
    <xf numFmtId="168" fontId="4" fillId="0" borderId="40" xfId="63" applyNumberFormat="1" applyFont="1" applyBorder="1" applyAlignment="1">
      <alignment horizontal="center" vertical="center"/>
      <protection/>
    </xf>
    <xf numFmtId="168" fontId="4" fillId="0" borderId="41" xfId="63" applyNumberFormat="1" applyFont="1" applyBorder="1" applyAlignment="1">
      <alignment horizontal="center" vertical="center"/>
      <protection/>
    </xf>
    <xf numFmtId="168" fontId="8" fillId="0" borderId="37" xfId="42" applyNumberFormat="1" applyFont="1" applyBorder="1" applyAlignment="1">
      <alignment horizontal="center"/>
    </xf>
    <xf numFmtId="168" fontId="4" fillId="0" borderId="44" xfId="42" applyNumberFormat="1" applyFont="1" applyBorder="1" applyAlignment="1">
      <alignment horizontal="center"/>
    </xf>
    <xf numFmtId="168" fontId="4" fillId="0" borderId="40" xfId="42" applyNumberFormat="1" applyFont="1" applyBorder="1" applyAlignment="1">
      <alignment horizontal="center"/>
    </xf>
    <xf numFmtId="168" fontId="8" fillId="0" borderId="41" xfId="42" applyNumberFormat="1" applyFont="1" applyBorder="1" applyAlignment="1">
      <alignment horizontal="center"/>
    </xf>
    <xf numFmtId="168" fontId="8" fillId="0" borderId="44" xfId="42" applyNumberFormat="1" applyFont="1" applyBorder="1" applyAlignment="1">
      <alignment horizontal="center"/>
    </xf>
    <xf numFmtId="168" fontId="8" fillId="0" borderId="40" xfId="42" applyNumberFormat="1" applyFont="1" applyBorder="1" applyAlignment="1">
      <alignment horizontal="center"/>
    </xf>
    <xf numFmtId="168" fontId="4" fillId="35" borderId="44" xfId="42" applyNumberFormat="1" applyFont="1" applyFill="1" applyBorder="1" applyAlignment="1">
      <alignment horizontal="center"/>
    </xf>
    <xf numFmtId="168" fontId="4" fillId="0" borderId="41" xfId="42" applyNumberFormat="1" applyFont="1" applyBorder="1" applyAlignment="1">
      <alignment horizontal="center"/>
    </xf>
    <xf numFmtId="168" fontId="5" fillId="0" borderId="37" xfId="42" applyNumberFormat="1" applyFont="1" applyBorder="1" applyAlignment="1">
      <alignment horizontal="center"/>
    </xf>
    <xf numFmtId="168" fontId="3" fillId="0" borderId="44" xfId="42" applyNumberFormat="1" applyFont="1" applyBorder="1" applyAlignment="1">
      <alignment horizontal="center"/>
    </xf>
    <xf numFmtId="168" fontId="3" fillId="0" borderId="40" xfId="42" applyNumberFormat="1" applyFont="1" applyBorder="1" applyAlignment="1">
      <alignment horizontal="center"/>
    </xf>
    <xf numFmtId="168" fontId="3" fillId="0" borderId="41" xfId="42" applyNumberFormat="1" applyFont="1" applyBorder="1" applyAlignment="1">
      <alignment horizontal="center"/>
    </xf>
    <xf numFmtId="168" fontId="4" fillId="0" borderId="37" xfId="42" applyNumberFormat="1" applyFont="1" applyBorder="1" applyAlignment="1">
      <alignment horizontal="center"/>
    </xf>
    <xf numFmtId="168" fontId="8" fillId="0" borderId="55" xfId="42" applyNumberFormat="1" applyFont="1" applyBorder="1" applyAlignment="1">
      <alignment horizontal="center"/>
    </xf>
    <xf numFmtId="168" fontId="8" fillId="0" borderId="37" xfId="63" applyNumberFormat="1" applyFont="1" applyBorder="1" applyAlignment="1">
      <alignment horizontal="center"/>
      <protection/>
    </xf>
    <xf numFmtId="0" fontId="8" fillId="35" borderId="41" xfId="63" applyFont="1" applyFill="1" applyBorder="1" applyAlignment="1">
      <alignment horizontal="center" vertical="center" wrapText="1"/>
      <protection/>
    </xf>
    <xf numFmtId="170" fontId="4" fillId="0" borderId="52" xfId="40" applyNumberFormat="1" applyFont="1" applyBorder="1" applyAlignment="1">
      <alignment vertical="center"/>
    </xf>
    <xf numFmtId="170" fontId="4" fillId="0" borderId="51" xfId="40" applyNumberFormat="1" applyFont="1" applyBorder="1" applyAlignment="1">
      <alignment vertical="center"/>
    </xf>
    <xf numFmtId="170" fontId="4" fillId="0" borderId="51" xfId="40" applyNumberFormat="1" applyFont="1" applyBorder="1" applyAlignment="1">
      <alignment horizontal="center" vertical="center"/>
    </xf>
    <xf numFmtId="170" fontId="4" fillId="0" borderId="53" xfId="40" applyNumberFormat="1" applyFont="1" applyBorder="1" applyAlignment="1">
      <alignment vertical="center"/>
    </xf>
    <xf numFmtId="170" fontId="4" fillId="0" borderId="48" xfId="40" applyNumberFormat="1" applyFont="1" applyBorder="1" applyAlignment="1">
      <alignment vertical="center"/>
    </xf>
    <xf numFmtId="168" fontId="4" fillId="35" borderId="52" xfId="42" applyNumberFormat="1" applyFont="1" applyFill="1" applyBorder="1" applyAlignment="1">
      <alignment horizontal="center"/>
    </xf>
    <xf numFmtId="168" fontId="4" fillId="0" borderId="48" xfId="42" applyNumberFormat="1" applyFont="1" applyFill="1" applyBorder="1" applyAlignment="1">
      <alignment horizontal="center"/>
    </xf>
    <xf numFmtId="170" fontId="8" fillId="0" borderId="52" xfId="40" applyNumberFormat="1" applyFont="1" applyBorder="1" applyAlignment="1">
      <alignment vertical="center"/>
    </xf>
    <xf numFmtId="170" fontId="8" fillId="0" borderId="53" xfId="40" applyNumberFormat="1" applyFont="1" applyBorder="1" applyAlignment="1">
      <alignment vertical="center"/>
    </xf>
    <xf numFmtId="168" fontId="4" fillId="0" borderId="44" xfId="42" applyNumberFormat="1" applyFont="1" applyFill="1" applyBorder="1" applyAlignment="1">
      <alignment horizontal="center"/>
    </xf>
    <xf numFmtId="168" fontId="4" fillId="0" borderId="40" xfId="42" applyNumberFormat="1" applyFont="1" applyFill="1" applyBorder="1" applyAlignment="1">
      <alignment horizontal="center"/>
    </xf>
    <xf numFmtId="168" fontId="4" fillId="0" borderId="41" xfId="42" applyNumberFormat="1" applyFont="1" applyFill="1" applyBorder="1" applyAlignment="1">
      <alignment horizontal="center"/>
    </xf>
    <xf numFmtId="168" fontId="8" fillId="0" borderId="37" xfId="42" applyNumberFormat="1" applyFont="1" applyFill="1" applyBorder="1" applyAlignment="1">
      <alignment horizontal="center"/>
    </xf>
    <xf numFmtId="168" fontId="4" fillId="0" borderId="37" xfId="42" applyNumberFormat="1" applyFont="1" applyFill="1" applyBorder="1" applyAlignment="1">
      <alignment horizontal="center"/>
    </xf>
    <xf numFmtId="168" fontId="4" fillId="0" borderId="56" xfId="42" applyNumberFormat="1" applyFont="1" applyBorder="1" applyAlignment="1">
      <alignment horizontal="center"/>
    </xf>
    <xf numFmtId="168" fontId="4" fillId="36" borderId="57" xfId="42" applyNumberFormat="1" applyFont="1" applyFill="1" applyBorder="1" applyAlignment="1">
      <alignment horizontal="center"/>
    </xf>
    <xf numFmtId="168" fontId="28" fillId="0" borderId="51" xfId="66" applyNumberFormat="1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right"/>
      <protection/>
    </xf>
    <xf numFmtId="0" fontId="41" fillId="0" borderId="0" xfId="63" applyFont="1" applyAlignment="1">
      <alignment horizontal="left" vertical="center"/>
      <protection/>
    </xf>
    <xf numFmtId="0" fontId="39" fillId="0" borderId="0" xfId="63" applyFont="1" applyAlignment="1">
      <alignment horizontal="center" vertical="center"/>
      <protection/>
    </xf>
    <xf numFmtId="168" fontId="17" fillId="0" borderId="20" xfId="42" applyNumberFormat="1" applyFont="1" applyFill="1" applyBorder="1" applyAlignment="1">
      <alignment horizontal="right"/>
    </xf>
    <xf numFmtId="168" fontId="18" fillId="0" borderId="20" xfId="42" applyNumberFormat="1" applyFont="1" applyFill="1" applyBorder="1" applyAlignment="1">
      <alignment horizontal="right"/>
    </xf>
    <xf numFmtId="168" fontId="18" fillId="35" borderId="20" xfId="42" applyNumberFormat="1" applyFont="1" applyFill="1" applyBorder="1" applyAlignment="1">
      <alignment horizontal="center"/>
    </xf>
    <xf numFmtId="0" fontId="4" fillId="0" borderId="32" xfId="63" applyFont="1" applyBorder="1" applyAlignment="1">
      <alignment horizontal="center" vertical="center"/>
      <protection/>
    </xf>
    <xf numFmtId="168" fontId="14" fillId="0" borderId="20" xfId="42" applyNumberFormat="1" applyFont="1" applyFill="1" applyBorder="1" applyAlignment="1">
      <alignment horizontal="right"/>
    </xf>
    <xf numFmtId="168" fontId="15" fillId="0" borderId="20" xfId="42" applyNumberFormat="1" applyFont="1" applyFill="1" applyBorder="1" applyAlignment="1">
      <alignment horizontal="right"/>
    </xf>
    <xf numFmtId="168" fontId="15" fillId="0" borderId="32" xfId="63" applyNumberFormat="1" applyFont="1" applyBorder="1" applyAlignment="1">
      <alignment horizontal="right"/>
      <protection/>
    </xf>
    <xf numFmtId="0" fontId="4" fillId="0" borderId="19" xfId="0" applyFont="1" applyBorder="1" applyAlignment="1">
      <alignment/>
    </xf>
    <xf numFmtId="0" fontId="8" fillId="0" borderId="21" xfId="63" applyFont="1" applyFill="1" applyBorder="1" applyAlignment="1">
      <alignment horizontal="center" vertical="center" wrapText="1"/>
      <protection/>
    </xf>
    <xf numFmtId="168" fontId="18" fillId="0" borderId="21" xfId="42" applyNumberFormat="1" applyFont="1" applyFill="1" applyBorder="1" applyAlignment="1">
      <alignment horizontal="right"/>
    </xf>
    <xf numFmtId="0" fontId="4" fillId="35" borderId="19" xfId="0" applyFont="1" applyFill="1" applyBorder="1" applyAlignment="1">
      <alignment/>
    </xf>
    <xf numFmtId="168" fontId="17" fillId="0" borderId="21" xfId="42" applyNumberFormat="1" applyFont="1" applyFill="1" applyBorder="1" applyAlignment="1">
      <alignment horizontal="right"/>
    </xf>
    <xf numFmtId="0" fontId="15" fillId="0" borderId="19" xfId="0" applyFont="1" applyBorder="1" applyAlignment="1">
      <alignment/>
    </xf>
    <xf numFmtId="168" fontId="15" fillId="0" borderId="21" xfId="42" applyNumberFormat="1" applyFont="1" applyFill="1" applyBorder="1" applyAlignment="1">
      <alignment horizontal="right"/>
    </xf>
    <xf numFmtId="168" fontId="15" fillId="0" borderId="21" xfId="42" applyNumberFormat="1" applyFont="1" applyBorder="1" applyAlignment="1">
      <alignment horizontal="right"/>
    </xf>
    <xf numFmtId="168" fontId="15" fillId="35" borderId="21" xfId="42" applyNumberFormat="1" applyFont="1" applyFill="1" applyBorder="1" applyAlignment="1">
      <alignment horizontal="right"/>
    </xf>
    <xf numFmtId="168" fontId="17" fillId="35" borderId="21" xfId="42" applyNumberFormat="1" applyFont="1" applyFill="1" applyBorder="1" applyAlignment="1">
      <alignment horizontal="right"/>
    </xf>
    <xf numFmtId="0" fontId="29" fillId="0" borderId="0" xfId="63" applyFont="1" applyBorder="1" applyAlignment="1">
      <alignment horizontal="right"/>
      <protection/>
    </xf>
    <xf numFmtId="0" fontId="2" fillId="0" borderId="12" xfId="0" applyFont="1" applyBorder="1" applyAlignment="1">
      <alignment horizontal="right"/>
    </xf>
    <xf numFmtId="0" fontId="31" fillId="0" borderId="19" xfId="63" applyFont="1" applyFill="1" applyBorder="1" applyAlignment="1">
      <alignment horizontal="center" vertical="center"/>
      <protection/>
    </xf>
    <xf numFmtId="0" fontId="31" fillId="0" borderId="31" xfId="63" applyFont="1" applyFill="1" applyBorder="1" applyAlignment="1">
      <alignment horizontal="center" vertical="center"/>
      <protection/>
    </xf>
    <xf numFmtId="168" fontId="18" fillId="0" borderId="21" xfId="42" applyNumberFormat="1" applyFont="1" applyFill="1" applyBorder="1" applyAlignment="1">
      <alignment horizontal="center"/>
    </xf>
    <xf numFmtId="168" fontId="17" fillId="0" borderId="21" xfId="42" applyNumberFormat="1" applyFont="1" applyFill="1" applyBorder="1" applyAlignment="1">
      <alignment horizontal="center"/>
    </xf>
    <xf numFmtId="168" fontId="15" fillId="0" borderId="21" xfId="42" applyNumberFormat="1" applyFont="1" applyFill="1" applyBorder="1" applyAlignment="1">
      <alignment horizontal="center"/>
    </xf>
    <xf numFmtId="168" fontId="29" fillId="35" borderId="21" xfId="42" applyNumberFormat="1" applyFont="1" applyFill="1" applyBorder="1" applyAlignment="1">
      <alignment horizontal="center"/>
    </xf>
    <xf numFmtId="168" fontId="31" fillId="35" borderId="21" xfId="42" applyNumberFormat="1" applyFont="1" applyFill="1" applyBorder="1" applyAlignment="1">
      <alignment horizontal="center"/>
    </xf>
    <xf numFmtId="168" fontId="29" fillId="0" borderId="21" xfId="42" applyNumberFormat="1" applyFont="1" applyFill="1" applyBorder="1" applyAlignment="1">
      <alignment horizontal="center"/>
    </xf>
    <xf numFmtId="168" fontId="8" fillId="0" borderId="36" xfId="63" applyNumberFormat="1" applyFont="1" applyBorder="1" applyAlignment="1">
      <alignment horizontal="center" vertical="center"/>
      <protection/>
    </xf>
    <xf numFmtId="168" fontId="4" fillId="0" borderId="56" xfId="63" applyNumberFormat="1" applyFont="1" applyBorder="1" applyAlignment="1">
      <alignment horizontal="center" vertical="center"/>
      <protection/>
    </xf>
    <xf numFmtId="168" fontId="4" fillId="0" borderId="11" xfId="63" applyNumberFormat="1" applyFont="1" applyBorder="1" applyAlignment="1">
      <alignment horizontal="center" vertical="center"/>
      <protection/>
    </xf>
    <xf numFmtId="168" fontId="4" fillId="0" borderId="58" xfId="42" applyNumberFormat="1" applyFont="1" applyBorder="1" applyAlignment="1">
      <alignment horizontal="center"/>
    </xf>
    <xf numFmtId="168" fontId="8" fillId="0" borderId="57" xfId="42" applyNumberFormat="1" applyFont="1" applyBorder="1" applyAlignment="1">
      <alignment horizontal="center"/>
    </xf>
    <xf numFmtId="168" fontId="4" fillId="36" borderId="36" xfId="42" applyNumberFormat="1" applyFont="1" applyFill="1" applyBorder="1" applyAlignment="1">
      <alignment horizontal="center"/>
    </xf>
    <xf numFmtId="168" fontId="8" fillId="0" borderId="36" xfId="42" applyNumberFormat="1" applyFont="1" applyBorder="1" applyAlignment="1">
      <alignment horizontal="center"/>
    </xf>
    <xf numFmtId="168" fontId="8" fillId="0" borderId="56" xfId="42" applyNumberFormat="1" applyFont="1" applyBorder="1" applyAlignment="1">
      <alignment horizontal="center"/>
    </xf>
    <xf numFmtId="168" fontId="8" fillId="0" borderId="58" xfId="42" applyNumberFormat="1" applyFont="1" applyBorder="1" applyAlignment="1">
      <alignment horizontal="center"/>
    </xf>
    <xf numFmtId="168" fontId="4" fillId="35" borderId="56" xfId="42" applyNumberFormat="1" applyFont="1" applyFill="1" applyBorder="1" applyAlignment="1">
      <alignment horizontal="center"/>
    </xf>
    <xf numFmtId="168" fontId="4" fillId="0" borderId="57" xfId="42" applyNumberFormat="1" applyFont="1" applyBorder="1" applyAlignment="1">
      <alignment horizontal="center"/>
    </xf>
    <xf numFmtId="168" fontId="3" fillId="0" borderId="56" xfId="42" applyNumberFormat="1" applyFont="1" applyBorder="1" applyAlignment="1">
      <alignment horizontal="center"/>
    </xf>
    <xf numFmtId="168" fontId="3" fillId="0" borderId="58" xfId="42" applyNumberFormat="1" applyFont="1" applyBorder="1" applyAlignment="1">
      <alignment horizontal="center"/>
    </xf>
    <xf numFmtId="168" fontId="3" fillId="0" borderId="57" xfId="42" applyNumberFormat="1" applyFont="1" applyBorder="1" applyAlignment="1">
      <alignment horizontal="center"/>
    </xf>
    <xf numFmtId="168" fontId="4" fillId="0" borderId="36" xfId="42" applyNumberFormat="1" applyFont="1" applyBorder="1" applyAlignment="1">
      <alignment horizontal="center"/>
    </xf>
    <xf numFmtId="168" fontId="8" fillId="0" borderId="59" xfId="42" applyNumberFormat="1" applyFont="1" applyBorder="1" applyAlignment="1">
      <alignment horizontal="center"/>
    </xf>
    <xf numFmtId="168" fontId="8" fillId="0" borderId="36" xfId="63" applyNumberFormat="1" applyFont="1" applyBorder="1" applyAlignment="1">
      <alignment horizontal="center"/>
      <protection/>
    </xf>
    <xf numFmtId="169" fontId="31" fillId="0" borderId="43" xfId="65" applyNumberFormat="1" applyFont="1" applyFill="1" applyBorder="1" applyAlignment="1" applyProtection="1">
      <alignment horizontal="left" vertical="center" wrapText="1" indent="1"/>
      <protection locked="0"/>
    </xf>
    <xf numFmtId="169" fontId="30" fillId="0" borderId="46" xfId="65" applyNumberFormat="1" applyFont="1" applyFill="1" applyBorder="1" applyAlignment="1" applyProtection="1">
      <alignment vertical="center" wrapText="1"/>
      <protection locked="0"/>
    </xf>
    <xf numFmtId="1" fontId="30" fillId="0" borderId="46" xfId="65" applyNumberFormat="1" applyFont="1" applyFill="1" applyBorder="1" applyAlignment="1" applyProtection="1">
      <alignment vertical="center" wrapText="1"/>
      <protection locked="0"/>
    </xf>
    <xf numFmtId="1" fontId="30" fillId="0" borderId="27" xfId="65" applyNumberFormat="1" applyFont="1" applyFill="1" applyBorder="1" applyAlignment="1" applyProtection="1">
      <alignment vertical="center" wrapText="1"/>
      <protection/>
    </xf>
    <xf numFmtId="0" fontId="29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15" fillId="0" borderId="20" xfId="63" applyFont="1" applyBorder="1" applyAlignment="1">
      <alignment horizontal="left" vertical="center"/>
      <protection/>
    </xf>
    <xf numFmtId="0" fontId="15" fillId="0" borderId="21" xfId="63" applyFont="1" applyBorder="1" applyAlignment="1">
      <alignment horizontal="left" vertical="center"/>
      <protection/>
    </xf>
    <xf numFmtId="0" fontId="29" fillId="0" borderId="20" xfId="63" applyFont="1" applyBorder="1" applyAlignment="1">
      <alignment horizontal="left" vertical="center"/>
      <protection/>
    </xf>
    <xf numFmtId="0" fontId="29" fillId="0" borderId="21" xfId="63" applyFont="1" applyBorder="1" applyAlignment="1">
      <alignment horizontal="left" vertical="center"/>
      <protection/>
    </xf>
    <xf numFmtId="0" fontId="31" fillId="0" borderId="19" xfId="63" applyFont="1" applyBorder="1" applyAlignment="1">
      <alignment horizontal="center" vertical="center"/>
      <protection/>
    </xf>
    <xf numFmtId="0" fontId="29" fillId="0" borderId="20" xfId="63" applyFont="1" applyBorder="1" applyAlignment="1">
      <alignment horizontal="left" vertical="center" wrapText="1"/>
      <protection/>
    </xf>
    <xf numFmtId="0" fontId="29" fillId="0" borderId="21" xfId="63" applyFont="1" applyBorder="1" applyAlignment="1">
      <alignment horizontal="left" vertical="center" wrapText="1"/>
      <protection/>
    </xf>
    <xf numFmtId="0" fontId="24" fillId="0" borderId="0" xfId="63" applyFont="1" applyAlignment="1">
      <alignment horizontal="center" vertical="center"/>
      <protection/>
    </xf>
    <xf numFmtId="0" fontId="38" fillId="0" borderId="0" xfId="63" applyFont="1" applyAlignment="1">
      <alignment horizontal="center" vertical="center"/>
      <protection/>
    </xf>
    <xf numFmtId="0" fontId="24" fillId="0" borderId="60" xfId="63" applyFont="1" applyBorder="1" applyAlignment="1">
      <alignment horizontal="center" vertical="center"/>
      <protection/>
    </xf>
    <xf numFmtId="0" fontId="24" fillId="0" borderId="61" xfId="63" applyFont="1" applyBorder="1" applyAlignment="1">
      <alignment horizontal="center" vertical="center"/>
      <protection/>
    </xf>
    <xf numFmtId="0" fontId="24" fillId="0" borderId="62" xfId="63" applyFont="1" applyBorder="1" applyAlignment="1">
      <alignment horizontal="center" vertical="center"/>
      <protection/>
    </xf>
    <xf numFmtId="0" fontId="15" fillId="0" borderId="20" xfId="63" applyFont="1" applyBorder="1" applyAlignment="1">
      <alignment horizontal="left" vertical="center" wrapText="1"/>
      <protection/>
    </xf>
    <xf numFmtId="0" fontId="15" fillId="0" borderId="21" xfId="63" applyFont="1" applyBorder="1" applyAlignment="1">
      <alignment horizontal="left" vertical="center" wrapText="1"/>
      <protection/>
    </xf>
    <xf numFmtId="0" fontId="15" fillId="0" borderId="20" xfId="63" applyFont="1" applyBorder="1" applyAlignment="1">
      <alignment horizontal="left"/>
      <protection/>
    </xf>
    <xf numFmtId="0" fontId="31" fillId="35" borderId="20" xfId="63" applyFont="1" applyFill="1" applyBorder="1" applyAlignment="1">
      <alignment horizontal="center"/>
      <protection/>
    </xf>
    <xf numFmtId="0" fontId="24" fillId="0" borderId="20" xfId="63" applyFont="1" applyBorder="1" applyAlignment="1">
      <alignment horizontal="left"/>
      <protection/>
    </xf>
    <xf numFmtId="0" fontId="24" fillId="0" borderId="20" xfId="63" applyFont="1" applyBorder="1" applyAlignment="1">
      <alignment horizontal="left" wrapText="1"/>
      <protection/>
    </xf>
    <xf numFmtId="0" fontId="24" fillId="0" borderId="32" xfId="63" applyFont="1" applyBorder="1" applyAlignment="1">
      <alignment horizontal="left"/>
      <protection/>
    </xf>
    <xf numFmtId="0" fontId="24" fillId="0" borderId="32" xfId="63" applyFont="1" applyBorder="1" applyAlignment="1">
      <alignment horizontal="left" wrapText="1"/>
      <protection/>
    </xf>
    <xf numFmtId="0" fontId="31" fillId="0" borderId="20" xfId="63" applyFont="1" applyBorder="1" applyAlignment="1">
      <alignment horizontal="left"/>
      <protection/>
    </xf>
    <xf numFmtId="0" fontId="31" fillId="35" borderId="20" xfId="63" applyFont="1" applyFill="1" applyBorder="1" applyAlignment="1">
      <alignment horizontal="left" wrapText="1"/>
      <protection/>
    </xf>
    <xf numFmtId="0" fontId="29" fillId="0" borderId="20" xfId="63" applyFont="1" applyBorder="1" applyAlignment="1">
      <alignment horizontal="left" wrapText="1"/>
      <protection/>
    </xf>
    <xf numFmtId="0" fontId="31" fillId="0" borderId="28" xfId="63" applyFont="1" applyBorder="1" applyAlignment="1">
      <alignment horizontal="right" wrapText="1"/>
      <protection/>
    </xf>
    <xf numFmtId="0" fontId="31" fillId="0" borderId="29" xfId="63" applyFont="1" applyBorder="1" applyAlignment="1">
      <alignment horizontal="right" wrapText="1"/>
      <protection/>
    </xf>
    <xf numFmtId="0" fontId="15" fillId="0" borderId="20" xfId="63" applyFont="1" applyBorder="1" applyAlignment="1">
      <alignment horizontal="center" vertical="center" wrapText="1"/>
      <protection/>
    </xf>
    <xf numFmtId="0" fontId="29" fillId="35" borderId="20" xfId="63" applyFont="1" applyFill="1" applyBorder="1" applyAlignment="1">
      <alignment horizontal="left" wrapText="1"/>
      <protection/>
    </xf>
    <xf numFmtId="0" fontId="31" fillId="0" borderId="20" xfId="63" applyFont="1" applyBorder="1" applyAlignment="1">
      <alignment horizontal="left" vertical="center" wrapText="1"/>
      <protection/>
    </xf>
    <xf numFmtId="0" fontId="31" fillId="35" borderId="20" xfId="63" applyFont="1" applyFill="1" applyBorder="1" applyAlignment="1">
      <alignment horizontal="left"/>
      <protection/>
    </xf>
    <xf numFmtId="0" fontId="31" fillId="0" borderId="20" xfId="63" applyFont="1" applyBorder="1" applyAlignment="1">
      <alignment horizontal="right" vertical="center" wrapText="1"/>
      <protection/>
    </xf>
    <xf numFmtId="0" fontId="4" fillId="0" borderId="20" xfId="0" applyFont="1" applyBorder="1" applyAlignment="1">
      <alignment horizontal="right"/>
    </xf>
    <xf numFmtId="0" fontId="31" fillId="0" borderId="28" xfId="63" applyFont="1" applyBorder="1" applyAlignment="1">
      <alignment horizontal="right" vertical="center" wrapText="1"/>
      <protection/>
    </xf>
    <xf numFmtId="0" fontId="31" fillId="0" borderId="29" xfId="63" applyFont="1" applyBorder="1" applyAlignment="1">
      <alignment horizontal="right" vertical="center" wrapText="1"/>
      <protection/>
    </xf>
    <xf numFmtId="0" fontId="15" fillId="0" borderId="20" xfId="63" applyFont="1" applyBorder="1" applyAlignment="1">
      <alignment horizontal="center" vertical="center"/>
      <protection/>
    </xf>
    <xf numFmtId="0" fontId="31" fillId="0" borderId="20" xfId="63" applyFont="1" applyBorder="1" applyAlignment="1">
      <alignment horizontal="left" vertical="center"/>
      <protection/>
    </xf>
    <xf numFmtId="0" fontId="4" fillId="0" borderId="20" xfId="0" applyFont="1" applyBorder="1" applyAlignment="1">
      <alignment horizontal="left" vertical="center"/>
    </xf>
    <xf numFmtId="0" fontId="31" fillId="0" borderId="20" xfId="63" applyFont="1" applyBorder="1" applyAlignment="1">
      <alignment horizontal="right" vertical="center"/>
      <protection/>
    </xf>
    <xf numFmtId="0" fontId="4" fillId="0" borderId="20" xfId="0" applyFont="1" applyBorder="1" applyAlignment="1">
      <alignment horizontal="right" vertical="center"/>
    </xf>
    <xf numFmtId="0" fontId="29" fillId="0" borderId="20" xfId="63" applyFont="1" applyBorder="1" applyAlignment="1">
      <alignment horizontal="center"/>
      <protection/>
    </xf>
    <xf numFmtId="0" fontId="29" fillId="0" borderId="20" xfId="63" applyFont="1" applyBorder="1" applyAlignment="1">
      <alignment horizontal="center" vertical="center"/>
      <protection/>
    </xf>
    <xf numFmtId="0" fontId="24" fillId="0" borderId="0" xfId="63" applyFont="1" applyAlignment="1">
      <alignment horizontal="center"/>
      <protection/>
    </xf>
    <xf numFmtId="0" fontId="32" fillId="0" borderId="0" xfId="63" applyFont="1" applyAlignment="1">
      <alignment horizontal="center"/>
      <protection/>
    </xf>
    <xf numFmtId="0" fontId="31" fillId="0" borderId="0" xfId="63" applyFont="1" applyBorder="1" applyAlignment="1">
      <alignment horizontal="right"/>
      <protection/>
    </xf>
    <xf numFmtId="0" fontId="4" fillId="0" borderId="4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5" fillId="0" borderId="61" xfId="63" applyFont="1" applyBorder="1" applyAlignment="1">
      <alignment horizontal="center" vertical="center" wrapText="1"/>
      <protection/>
    </xf>
    <xf numFmtId="0" fontId="8" fillId="0" borderId="63" xfId="63" applyFont="1" applyBorder="1" applyAlignment="1">
      <alignment horizontal="center" vertical="center" wrapText="1"/>
      <protection/>
    </xf>
    <xf numFmtId="0" fontId="8" fillId="0" borderId="46" xfId="63" applyFont="1" applyBorder="1" applyAlignment="1">
      <alignment horizontal="center" vertical="center" wrapText="1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15" fillId="0" borderId="63" xfId="63" applyFont="1" applyBorder="1" applyAlignment="1">
      <alignment horizontal="center" vertical="center" wrapText="1"/>
      <protection/>
    </xf>
    <xf numFmtId="0" fontId="15" fillId="0" borderId="46" xfId="63" applyFont="1" applyBorder="1" applyAlignment="1">
      <alignment horizontal="center" vertical="center" wrapText="1"/>
      <protection/>
    </xf>
    <xf numFmtId="0" fontId="15" fillId="0" borderId="23" xfId="63" applyFont="1" applyBorder="1" applyAlignment="1">
      <alignment horizontal="center" vertical="center" wrapText="1"/>
      <protection/>
    </xf>
    <xf numFmtId="0" fontId="29" fillId="0" borderId="61" xfId="63" applyFont="1" applyBorder="1" applyAlignment="1">
      <alignment horizontal="center" vertical="center"/>
      <protection/>
    </xf>
    <xf numFmtId="0" fontId="8" fillId="0" borderId="62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right"/>
      <protection/>
    </xf>
    <xf numFmtId="0" fontId="8" fillId="0" borderId="14" xfId="63" applyFont="1" applyBorder="1" applyAlignment="1">
      <alignment horizontal="left"/>
      <protection/>
    </xf>
    <xf numFmtId="0" fontId="8" fillId="0" borderId="38" xfId="63" applyFont="1" applyBorder="1" applyAlignment="1">
      <alignment horizontal="left"/>
      <protection/>
    </xf>
    <xf numFmtId="0" fontId="29" fillId="0" borderId="0" xfId="63" applyFont="1" applyAlignment="1">
      <alignment horizontal="center"/>
      <protection/>
    </xf>
    <xf numFmtId="0" fontId="29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29" fillId="0" borderId="55" xfId="63" applyFont="1" applyBorder="1" applyAlignment="1">
      <alignment horizontal="center" vertical="center" wrapText="1"/>
      <protection/>
    </xf>
    <xf numFmtId="0" fontId="29" fillId="0" borderId="39" xfId="63" applyFont="1" applyBorder="1" applyAlignment="1">
      <alignment horizontal="center" vertical="center" wrapText="1"/>
      <protection/>
    </xf>
    <xf numFmtId="0" fontId="29" fillId="0" borderId="64" xfId="63" applyFont="1" applyBorder="1" applyAlignment="1">
      <alignment horizontal="center" vertical="center" wrapText="1"/>
      <protection/>
    </xf>
    <xf numFmtId="0" fontId="29" fillId="0" borderId="44" xfId="63" applyFont="1" applyBorder="1" applyAlignment="1">
      <alignment horizontal="center" vertical="center" wrapText="1"/>
      <protection/>
    </xf>
    <xf numFmtId="0" fontId="8" fillId="0" borderId="47" xfId="63" applyFont="1" applyBorder="1" applyAlignment="1">
      <alignment horizontal="left"/>
      <protection/>
    </xf>
    <xf numFmtId="0" fontId="8" fillId="0" borderId="65" xfId="63" applyFont="1" applyBorder="1" applyAlignment="1">
      <alignment horizontal="left"/>
      <protection/>
    </xf>
    <xf numFmtId="0" fontId="4" fillId="0" borderId="49" xfId="63" applyFont="1" applyBorder="1" applyAlignment="1">
      <alignment horizontal="left" wrapText="1"/>
      <protection/>
    </xf>
    <xf numFmtId="0" fontId="4" fillId="0" borderId="66" xfId="63" applyFont="1" applyBorder="1" applyAlignment="1">
      <alignment horizontal="left" wrapText="1"/>
      <protection/>
    </xf>
    <xf numFmtId="0" fontId="4" fillId="0" borderId="28" xfId="63" applyFont="1" applyBorder="1" applyAlignment="1">
      <alignment horizontal="left" wrapText="1"/>
      <protection/>
    </xf>
    <xf numFmtId="0" fontId="4" fillId="0" borderId="67" xfId="63" applyFont="1" applyBorder="1" applyAlignment="1">
      <alignment horizontal="left" wrapText="1"/>
      <protection/>
    </xf>
    <xf numFmtId="0" fontId="4" fillId="0" borderId="50" xfId="63" applyFont="1" applyBorder="1" applyAlignment="1">
      <alignment horizontal="left" wrapText="1"/>
      <protection/>
    </xf>
    <xf numFmtId="0" fontId="4" fillId="0" borderId="68" xfId="63" applyFont="1" applyBorder="1" applyAlignment="1">
      <alignment horizontal="left" wrapText="1"/>
      <protection/>
    </xf>
    <xf numFmtId="0" fontId="8" fillId="0" borderId="38" xfId="63" applyFont="1" applyBorder="1" applyAlignment="1">
      <alignment horizontal="left" wrapText="1"/>
      <protection/>
    </xf>
    <xf numFmtId="0" fontId="8" fillId="0" borderId="69" xfId="63" applyFont="1" applyBorder="1" applyAlignment="1">
      <alignment horizontal="left" wrapText="1"/>
      <protection/>
    </xf>
    <xf numFmtId="0" fontId="4" fillId="35" borderId="23" xfId="63" applyFont="1" applyFill="1" applyBorder="1" applyAlignment="1">
      <alignment horizontal="center"/>
      <protection/>
    </xf>
    <xf numFmtId="0" fontId="4" fillId="35" borderId="49" xfId="63" applyFont="1" applyFill="1" applyBorder="1" applyAlignment="1">
      <alignment horizontal="center"/>
      <protection/>
    </xf>
    <xf numFmtId="0" fontId="8" fillId="0" borderId="26" xfId="63" applyFont="1" applyBorder="1" applyAlignment="1">
      <alignment horizontal="center"/>
      <protection/>
    </xf>
    <xf numFmtId="0" fontId="8" fillId="0" borderId="50" xfId="63" applyFont="1" applyBorder="1" applyAlignment="1">
      <alignment horizontal="center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67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wrapText="1"/>
      <protection/>
    </xf>
    <xf numFmtId="0" fontId="8" fillId="0" borderId="14" xfId="63" applyFont="1" applyBorder="1" applyAlignment="1">
      <alignment horizontal="left" wrapText="1"/>
      <protection/>
    </xf>
    <xf numFmtId="0" fontId="12" fillId="0" borderId="0" xfId="63" applyFont="1" applyBorder="1" applyAlignment="1">
      <alignment horizontal="right"/>
      <protection/>
    </xf>
    <xf numFmtId="0" fontId="15" fillId="0" borderId="60" xfId="63" applyFont="1" applyBorder="1" applyAlignment="1">
      <alignment horizontal="center" vertical="center" wrapText="1"/>
      <protection/>
    </xf>
    <xf numFmtId="0" fontId="15" fillId="0" borderId="19" xfId="63" applyFont="1" applyBorder="1" applyAlignment="1">
      <alignment horizontal="center" vertical="center" wrapText="1"/>
      <protection/>
    </xf>
    <xf numFmtId="0" fontId="15" fillId="0" borderId="25" xfId="63" applyFont="1" applyBorder="1" applyAlignment="1">
      <alignment horizontal="center" vertical="center" wrapText="1"/>
      <protection/>
    </xf>
    <xf numFmtId="0" fontId="29" fillId="0" borderId="70" xfId="63" applyFont="1" applyBorder="1" applyAlignment="1">
      <alignment horizontal="center" vertical="center"/>
      <protection/>
    </xf>
    <xf numFmtId="0" fontId="29" fillId="0" borderId="28" xfId="63" applyFont="1" applyBorder="1" applyAlignment="1">
      <alignment horizontal="center" vertical="center"/>
      <protection/>
    </xf>
    <xf numFmtId="0" fontId="29" fillId="0" borderId="26" xfId="63" applyFont="1" applyBorder="1" applyAlignment="1">
      <alignment horizontal="center" vertical="center"/>
      <protection/>
    </xf>
    <xf numFmtId="0" fontId="29" fillId="0" borderId="50" xfId="63" applyFont="1" applyBorder="1" applyAlignment="1">
      <alignment horizontal="center" vertical="center"/>
      <protection/>
    </xf>
    <xf numFmtId="0" fontId="29" fillId="0" borderId="63" xfId="63" applyFont="1" applyBorder="1" applyAlignment="1">
      <alignment horizontal="center" vertical="center"/>
      <protection/>
    </xf>
    <xf numFmtId="0" fontId="29" fillId="0" borderId="6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left" vertical="center" wrapText="1"/>
      <protection/>
    </xf>
    <xf numFmtId="0" fontId="4" fillId="0" borderId="49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/>
      <protection/>
    </xf>
    <xf numFmtId="0" fontId="4" fillId="0" borderId="67" xfId="63" applyFont="1" applyBorder="1" applyAlignment="1">
      <alignment horizontal="left" vertical="center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38" xfId="63" applyFont="1" applyBorder="1" applyAlignment="1">
      <alignment horizontal="left" vertical="center" wrapText="1"/>
      <protection/>
    </xf>
    <xf numFmtId="164" fontId="3" fillId="0" borderId="58" xfId="55" applyNumberFormat="1" applyFont="1" applyFill="1" applyBorder="1" applyAlignment="1" quotePrefix="1">
      <alignment horizontal="center" vertical="center"/>
      <protection/>
    </xf>
    <xf numFmtId="164" fontId="3" fillId="0" borderId="29" xfId="55" applyNumberFormat="1" applyFont="1" applyFill="1" applyBorder="1" applyAlignment="1" quotePrefix="1">
      <alignment horizontal="center" vertical="center"/>
      <protection/>
    </xf>
    <xf numFmtId="0" fontId="4" fillId="0" borderId="28" xfId="55" applyFont="1" applyFill="1" applyBorder="1" applyAlignment="1">
      <alignment horizontal="left" vertical="center" wrapText="1"/>
      <protection/>
    </xf>
    <xf numFmtId="0" fontId="4" fillId="0" borderId="67" xfId="55" applyFont="1" applyFill="1" applyBorder="1" applyAlignment="1">
      <alignment horizontal="left" vertical="center" wrapText="1"/>
      <protection/>
    </xf>
    <xf numFmtId="0" fontId="4" fillId="0" borderId="29" xfId="55" applyFont="1" applyFill="1" applyBorder="1" applyAlignment="1">
      <alignment horizontal="left" vertical="center" wrapText="1"/>
      <protection/>
    </xf>
    <xf numFmtId="165" fontId="3" fillId="0" borderId="28" xfId="55" applyNumberFormat="1" applyFont="1" applyFill="1" applyBorder="1" applyAlignment="1">
      <alignment horizontal="center" vertical="center"/>
      <protection/>
    </xf>
    <xf numFmtId="165" fontId="3" fillId="0" borderId="67" xfId="55" applyNumberFormat="1" applyFont="1" applyFill="1" applyBorder="1" applyAlignment="1">
      <alignment horizontal="center" vertical="center"/>
      <protection/>
    </xf>
    <xf numFmtId="165" fontId="3" fillId="0" borderId="29" xfId="55" applyNumberFormat="1" applyFont="1" applyFill="1" applyBorder="1" applyAlignment="1">
      <alignment horizontal="center" vertical="center"/>
      <protection/>
    </xf>
    <xf numFmtId="3" fontId="3" fillId="0" borderId="28" xfId="55" applyNumberFormat="1" applyFont="1" applyFill="1" applyBorder="1" applyAlignment="1">
      <alignment horizontal="right" vertical="center"/>
      <protection/>
    </xf>
    <xf numFmtId="3" fontId="3" fillId="0" borderId="67" xfId="55" applyNumberFormat="1" applyFont="1" applyFill="1" applyBorder="1" applyAlignment="1">
      <alignment horizontal="right" vertical="center"/>
      <protection/>
    </xf>
    <xf numFmtId="3" fontId="3" fillId="0" borderId="51" xfId="55" applyNumberFormat="1" applyFont="1" applyFill="1" applyBorder="1" applyAlignment="1">
      <alignment horizontal="right" vertical="center"/>
      <protection/>
    </xf>
    <xf numFmtId="164" fontId="23" fillId="0" borderId="36" xfId="55" applyNumberFormat="1" applyFont="1" applyFill="1" applyBorder="1" applyAlignment="1" quotePrefix="1">
      <alignment horizontal="center" vertical="center"/>
      <protection/>
    </xf>
    <xf numFmtId="164" fontId="23" fillId="0" borderId="69" xfId="55" applyNumberFormat="1" applyFont="1" applyFill="1" applyBorder="1" applyAlignment="1" quotePrefix="1">
      <alignment horizontal="center" vertical="center"/>
      <protection/>
    </xf>
    <xf numFmtId="164" fontId="23" fillId="0" borderId="48" xfId="55" applyNumberFormat="1" applyFont="1" applyFill="1" applyBorder="1" applyAlignment="1" quotePrefix="1">
      <alignment horizontal="center" vertical="center"/>
      <protection/>
    </xf>
    <xf numFmtId="164" fontId="23" fillId="34" borderId="59" xfId="55" applyNumberFormat="1" applyFont="1" applyFill="1" applyBorder="1" applyAlignment="1" quotePrefix="1">
      <alignment horizontal="center" vertical="center"/>
      <protection/>
    </xf>
    <xf numFmtId="164" fontId="23" fillId="34" borderId="30" xfId="55" applyNumberFormat="1" applyFont="1" applyFill="1" applyBorder="1" applyAlignment="1" quotePrefix="1">
      <alignment horizontal="center" vertical="center"/>
      <protection/>
    </xf>
    <xf numFmtId="164" fontId="23" fillId="34" borderId="54" xfId="55" applyNumberFormat="1" applyFont="1" applyFill="1" applyBorder="1" applyAlignment="1" quotePrefix="1">
      <alignment horizontal="center" vertical="center"/>
      <protection/>
    </xf>
    <xf numFmtId="164" fontId="23" fillId="34" borderId="34" xfId="55" applyNumberFormat="1" applyFont="1" applyFill="1" applyBorder="1" applyAlignment="1" quotePrefix="1">
      <alignment horizontal="center" vertical="center"/>
      <protection/>
    </xf>
    <xf numFmtId="164" fontId="23" fillId="34" borderId="10" xfId="55" applyNumberFormat="1" applyFont="1" applyFill="1" applyBorder="1" applyAlignment="1" quotePrefix="1">
      <alignment horizontal="center" vertical="center"/>
      <protection/>
    </xf>
    <xf numFmtId="164" fontId="23" fillId="34" borderId="71" xfId="55" applyNumberFormat="1" applyFont="1" applyFill="1" applyBorder="1" applyAlignment="1" quotePrefix="1">
      <alignment horizontal="center" vertical="center"/>
      <protection/>
    </xf>
    <xf numFmtId="0" fontId="6" fillId="0" borderId="28" xfId="55" applyFont="1" applyFill="1" applyBorder="1" applyAlignment="1">
      <alignment horizontal="left" vertical="center" wrapText="1"/>
      <protection/>
    </xf>
    <xf numFmtId="0" fontId="6" fillId="0" borderId="67" xfId="55" applyFont="1" applyFill="1" applyBorder="1" applyAlignment="1">
      <alignment horizontal="left" vertical="center" wrapText="1"/>
      <protection/>
    </xf>
    <xf numFmtId="0" fontId="6" fillId="0" borderId="29" xfId="55" applyFont="1" applyFill="1" applyBorder="1" applyAlignment="1">
      <alignment horizontal="left" vertical="center" wrapText="1"/>
      <protection/>
    </xf>
    <xf numFmtId="165" fontId="13" fillId="0" borderId="28" xfId="55" applyNumberFormat="1" applyFont="1" applyFill="1" applyBorder="1" applyAlignment="1">
      <alignment horizontal="center" vertical="center"/>
      <protection/>
    </xf>
    <xf numFmtId="165" fontId="13" fillId="0" borderId="67" xfId="55" applyNumberFormat="1" applyFont="1" applyFill="1" applyBorder="1" applyAlignment="1">
      <alignment horizontal="center" vertical="center"/>
      <protection/>
    </xf>
    <xf numFmtId="165" fontId="13" fillId="0" borderId="29" xfId="55" applyNumberFormat="1" applyFont="1" applyFill="1" applyBorder="1" applyAlignment="1">
      <alignment horizontal="center" vertical="center"/>
      <protection/>
    </xf>
    <xf numFmtId="3" fontId="13" fillId="0" borderId="28" xfId="55" applyNumberFormat="1" applyFont="1" applyFill="1" applyBorder="1" applyAlignment="1">
      <alignment horizontal="right" vertical="center"/>
      <protection/>
    </xf>
    <xf numFmtId="3" fontId="13" fillId="0" borderId="67" xfId="55" applyNumberFormat="1" applyFont="1" applyFill="1" applyBorder="1" applyAlignment="1">
      <alignment horizontal="right" vertical="center"/>
      <protection/>
    </xf>
    <xf numFmtId="3" fontId="13" fillId="0" borderId="51" xfId="55" applyNumberFormat="1" applyFont="1" applyFill="1" applyBorder="1" applyAlignment="1">
      <alignment horizontal="right" vertical="center"/>
      <protection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 quotePrefix="1">
      <alignment horizontal="center" vertical="center"/>
      <protection/>
    </xf>
    <xf numFmtId="0" fontId="4" fillId="0" borderId="20" xfId="55" applyFont="1" applyFill="1" applyBorder="1" applyAlignment="1">
      <alignment horizontal="left" vertical="center" wrapText="1"/>
      <protection/>
    </xf>
    <xf numFmtId="165" fontId="3" fillId="0" borderId="20" xfId="55" applyNumberFormat="1" applyFont="1" applyFill="1" applyBorder="1" applyAlignment="1">
      <alignment vertical="center"/>
      <protection/>
    </xf>
    <xf numFmtId="3" fontId="3" fillId="0" borderId="20" xfId="55" applyNumberFormat="1" applyFont="1" applyFill="1" applyBorder="1" applyAlignment="1">
      <alignment horizontal="right" vertical="center"/>
      <protection/>
    </xf>
    <xf numFmtId="3" fontId="3" fillId="0" borderId="21" xfId="55" applyNumberFormat="1" applyFont="1" applyFill="1" applyBorder="1" applyAlignment="1">
      <alignment horizontal="right" vertical="center"/>
      <protection/>
    </xf>
    <xf numFmtId="165" fontId="3" fillId="0" borderId="23" xfId="55" applyNumberFormat="1" applyFont="1" applyFill="1" applyBorder="1" applyAlignment="1">
      <alignment vertical="center"/>
      <protection/>
    </xf>
    <xf numFmtId="3" fontId="3" fillId="0" borderId="23" xfId="55" applyNumberFormat="1" applyFont="1" applyFill="1" applyBorder="1" applyAlignment="1">
      <alignment horizontal="right" vertical="center"/>
      <protection/>
    </xf>
    <xf numFmtId="3" fontId="3" fillId="0" borderId="24" xfId="55" applyNumberFormat="1" applyFont="1" applyFill="1" applyBorder="1" applyAlignment="1">
      <alignment horizontal="right" vertical="center"/>
      <protection/>
    </xf>
    <xf numFmtId="164" fontId="3" fillId="0" borderId="22" xfId="55" applyNumberFormat="1" applyFont="1" applyFill="1" applyBorder="1" applyAlignment="1" quotePrefix="1">
      <alignment horizontal="center" vertical="center"/>
      <protection/>
    </xf>
    <xf numFmtId="164" fontId="3" fillId="0" borderId="23" xfId="55" applyNumberFormat="1" applyFont="1" applyFill="1" applyBorder="1" applyAlignment="1" quotePrefix="1">
      <alignment horizontal="center" vertical="center"/>
      <protection/>
    </xf>
    <xf numFmtId="0" fontId="4" fillId="0" borderId="23" xfId="55" applyFont="1" applyFill="1" applyBorder="1" applyAlignment="1">
      <alignment horizontal="left" vertical="center" wrapText="1"/>
      <protection/>
    </xf>
    <xf numFmtId="164" fontId="21" fillId="0" borderId="60" xfId="55" applyNumberFormat="1" applyFont="1" applyFill="1" applyBorder="1" applyAlignment="1">
      <alignment horizontal="center"/>
      <protection/>
    </xf>
    <xf numFmtId="164" fontId="21" fillId="0" borderId="61" xfId="55" applyNumberFormat="1" applyFont="1" applyFill="1" applyBorder="1" applyAlignment="1">
      <alignment horizontal="center"/>
      <protection/>
    </xf>
    <xf numFmtId="164" fontId="21" fillId="0" borderId="62" xfId="55" applyNumberFormat="1" applyFont="1" applyFill="1" applyBorder="1" applyAlignment="1">
      <alignment horizontal="center"/>
      <protection/>
    </xf>
    <xf numFmtId="164" fontId="21" fillId="0" borderId="19" xfId="55" applyNumberFormat="1" applyFont="1" applyFill="1" applyBorder="1" applyAlignment="1">
      <alignment horizontal="center"/>
      <protection/>
    </xf>
    <xf numFmtId="164" fontId="21" fillId="0" borderId="20" xfId="55" applyNumberFormat="1" applyFont="1" applyFill="1" applyBorder="1" applyAlignment="1">
      <alignment horizontal="center"/>
      <protection/>
    </xf>
    <xf numFmtId="164" fontId="21" fillId="0" borderId="21" xfId="55" applyNumberFormat="1" applyFont="1" applyFill="1" applyBorder="1" applyAlignment="1">
      <alignment horizontal="center"/>
      <protection/>
    </xf>
    <xf numFmtId="164" fontId="23" fillId="0" borderId="20" xfId="55" applyNumberFormat="1" applyFont="1" applyFill="1" applyBorder="1" applyAlignment="1">
      <alignment horizontal="center" vertical="center"/>
      <protection/>
    </xf>
    <xf numFmtId="164" fontId="23" fillId="0" borderId="59" xfId="55" applyNumberFormat="1" applyFont="1" applyFill="1" applyBorder="1" applyAlignment="1" quotePrefix="1">
      <alignment horizontal="center" vertical="center"/>
      <protection/>
    </xf>
    <xf numFmtId="164" fontId="23" fillId="0" borderId="30" xfId="55" applyNumberFormat="1" applyFont="1" applyFill="1" applyBorder="1" applyAlignment="1" quotePrefix="1">
      <alignment horizontal="center" vertical="center"/>
      <protection/>
    </xf>
    <xf numFmtId="164" fontId="23" fillId="0" borderId="54" xfId="55" applyNumberFormat="1" applyFont="1" applyFill="1" applyBorder="1" applyAlignment="1" quotePrefix="1">
      <alignment horizontal="center" vertical="center"/>
      <protection/>
    </xf>
    <xf numFmtId="164" fontId="23" fillId="0" borderId="11" xfId="55" applyNumberFormat="1" applyFont="1" applyFill="1" applyBorder="1" applyAlignment="1" quotePrefix="1">
      <alignment horizontal="center" vertical="center"/>
      <protection/>
    </xf>
    <xf numFmtId="164" fontId="23" fillId="0" borderId="0" xfId="55" applyNumberFormat="1" applyFont="1" applyFill="1" applyBorder="1" applyAlignment="1" quotePrefix="1">
      <alignment horizontal="center" vertical="center"/>
      <protection/>
    </xf>
    <xf numFmtId="164" fontId="23" fillId="0" borderId="12" xfId="55" applyNumberFormat="1" applyFont="1" applyFill="1" applyBorder="1" applyAlignment="1" quotePrefix="1">
      <alignment horizontal="center" vertical="center"/>
      <protection/>
    </xf>
    <xf numFmtId="164" fontId="23" fillId="0" borderId="34" xfId="55" applyNumberFormat="1" applyFont="1" applyFill="1" applyBorder="1" applyAlignment="1" quotePrefix="1">
      <alignment horizontal="center" vertical="center"/>
      <protection/>
    </xf>
    <xf numFmtId="164" fontId="23" fillId="0" borderId="10" xfId="55" applyNumberFormat="1" applyFont="1" applyFill="1" applyBorder="1" applyAlignment="1" quotePrefix="1">
      <alignment horizontal="center" vertical="center"/>
      <protection/>
    </xf>
    <xf numFmtId="164" fontId="23" fillId="0" borderId="71" xfId="55" applyNumberFormat="1" applyFont="1" applyFill="1" applyBorder="1" applyAlignment="1" quotePrefix="1">
      <alignment horizontal="center" vertical="center"/>
      <protection/>
    </xf>
    <xf numFmtId="164" fontId="3" fillId="0" borderId="58" xfId="55" applyNumberFormat="1" applyFont="1" applyFill="1" applyBorder="1" applyAlignment="1">
      <alignment horizontal="right" vertical="center"/>
      <protection/>
    </xf>
    <xf numFmtId="164" fontId="3" fillId="0" borderId="67" xfId="55" applyNumberFormat="1" applyFont="1" applyFill="1" applyBorder="1" applyAlignment="1">
      <alignment horizontal="right" vertical="center"/>
      <protection/>
    </xf>
    <xf numFmtId="164" fontId="3" fillId="0" borderId="51" xfId="55" applyNumberFormat="1" applyFont="1" applyFill="1" applyBorder="1" applyAlignment="1">
      <alignment horizontal="right" vertical="center"/>
      <protection/>
    </xf>
    <xf numFmtId="0" fontId="3" fillId="0" borderId="28" xfId="55" applyFont="1" applyFill="1" applyBorder="1" applyAlignment="1">
      <alignment horizontal="left" vertical="center" wrapText="1"/>
      <protection/>
    </xf>
    <xf numFmtId="0" fontId="3" fillId="0" borderId="67" xfId="55" applyFont="1" applyFill="1" applyBorder="1" applyAlignment="1">
      <alignment horizontal="left" vertical="center" wrapText="1"/>
      <protection/>
    </xf>
    <xf numFmtId="0" fontId="3" fillId="0" borderId="29" xfId="55" applyFont="1" applyFill="1" applyBorder="1" applyAlignment="1">
      <alignment horizontal="left" vertical="center" wrapText="1"/>
      <protection/>
    </xf>
    <xf numFmtId="3" fontId="3" fillId="0" borderId="28" xfId="55" applyNumberFormat="1" applyFont="1" applyFill="1" applyBorder="1" applyAlignment="1">
      <alignment vertical="center"/>
      <protection/>
    </xf>
    <xf numFmtId="3" fontId="3" fillId="0" borderId="67" xfId="55" applyNumberFormat="1" applyFont="1" applyFill="1" applyBorder="1" applyAlignment="1">
      <alignment vertical="center"/>
      <protection/>
    </xf>
    <xf numFmtId="3" fontId="3" fillId="0" borderId="51" xfId="55" applyNumberFormat="1" applyFont="1" applyFill="1" applyBorder="1" applyAlignment="1">
      <alignment vertical="center"/>
      <protection/>
    </xf>
    <xf numFmtId="0" fontId="3" fillId="37" borderId="20" xfId="55" applyFont="1" applyFill="1" applyBorder="1" applyAlignment="1">
      <alignment horizontal="left" vertical="center" wrapText="1"/>
      <protection/>
    </xf>
    <xf numFmtId="3" fontId="3" fillId="0" borderId="20" xfId="55" applyNumberFormat="1" applyFont="1" applyFill="1" applyBorder="1" applyAlignment="1">
      <alignment vertical="center"/>
      <protection/>
    </xf>
    <xf numFmtId="3" fontId="3" fillId="0" borderId="21" xfId="55" applyNumberFormat="1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>
      <alignment vertical="center" wrapText="1"/>
      <protection/>
    </xf>
    <xf numFmtId="0" fontId="6" fillId="0" borderId="67" xfId="55" applyFont="1" applyFill="1" applyBorder="1" applyAlignment="1">
      <alignment vertical="center" wrapText="1"/>
      <protection/>
    </xf>
    <xf numFmtId="0" fontId="6" fillId="0" borderId="29" xfId="55" applyFont="1" applyFill="1" applyBorder="1" applyAlignment="1">
      <alignment vertical="center" wrapText="1"/>
      <protection/>
    </xf>
    <xf numFmtId="165" fontId="13" fillId="0" borderId="28" xfId="55" applyNumberFormat="1" applyFont="1" applyFill="1" applyBorder="1" applyAlignment="1">
      <alignment horizontal="left" vertical="center"/>
      <protection/>
    </xf>
    <xf numFmtId="165" fontId="13" fillId="0" borderId="67" xfId="55" applyNumberFormat="1" applyFont="1" applyFill="1" applyBorder="1" applyAlignment="1">
      <alignment horizontal="left" vertical="center"/>
      <protection/>
    </xf>
    <xf numFmtId="165" fontId="13" fillId="0" borderId="29" xfId="55" applyNumberFormat="1" applyFont="1" applyFill="1" applyBorder="1" applyAlignment="1">
      <alignment horizontal="left" vertical="center"/>
      <protection/>
    </xf>
    <xf numFmtId="3" fontId="13" fillId="0" borderId="28" xfId="55" applyNumberFormat="1" applyFont="1" applyFill="1" applyBorder="1" applyAlignment="1">
      <alignment vertical="center"/>
      <protection/>
    </xf>
    <xf numFmtId="3" fontId="13" fillId="0" borderId="67" xfId="55" applyNumberFormat="1" applyFont="1" applyFill="1" applyBorder="1" applyAlignment="1">
      <alignment vertical="center"/>
      <protection/>
    </xf>
    <xf numFmtId="3" fontId="13" fillId="0" borderId="51" xfId="55" applyNumberFormat="1" applyFont="1" applyFill="1" applyBorder="1" applyAlignment="1">
      <alignment vertical="center"/>
      <protection/>
    </xf>
    <xf numFmtId="0" fontId="4" fillId="0" borderId="20" xfId="55" applyFont="1" applyFill="1" applyBorder="1" applyAlignment="1">
      <alignment vertical="center" wrapText="1"/>
      <protection/>
    </xf>
    <xf numFmtId="164" fontId="3" fillId="0" borderId="25" xfId="55" applyNumberFormat="1" applyFont="1" applyFill="1" applyBorder="1" applyAlignment="1" quotePrefix="1">
      <alignment horizontal="center" vertical="center"/>
      <protection/>
    </xf>
    <xf numFmtId="164" fontId="3" fillId="0" borderId="26" xfId="55" applyNumberFormat="1" applyFont="1" applyFill="1" applyBorder="1" applyAlignment="1" quotePrefix="1">
      <alignment horizontal="center" vertical="center"/>
      <protection/>
    </xf>
    <xf numFmtId="0" fontId="4" fillId="0" borderId="26" xfId="55" applyFont="1" applyFill="1" applyBorder="1" applyAlignment="1">
      <alignment vertical="center" wrapText="1"/>
      <protection/>
    </xf>
    <xf numFmtId="165" fontId="3" fillId="0" borderId="26" xfId="55" applyNumberFormat="1" applyFont="1" applyFill="1" applyBorder="1" applyAlignment="1">
      <alignment vertical="center"/>
      <protection/>
    </xf>
    <xf numFmtId="3" fontId="3" fillId="0" borderId="26" xfId="55" applyNumberFormat="1" applyFont="1" applyFill="1" applyBorder="1" applyAlignment="1">
      <alignment horizontal="right" vertical="center"/>
      <protection/>
    </xf>
    <xf numFmtId="3" fontId="3" fillId="0" borderId="42" xfId="55" applyNumberFormat="1" applyFont="1" applyFill="1" applyBorder="1" applyAlignment="1">
      <alignment horizontal="right" vertical="center"/>
      <protection/>
    </xf>
    <xf numFmtId="164" fontId="5" fillId="0" borderId="19" xfId="55" applyNumberFormat="1" applyFont="1" applyFill="1" applyBorder="1" applyAlignment="1" quotePrefix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0" fontId="8" fillId="0" borderId="20" xfId="55" applyFont="1" applyFill="1" applyBorder="1" applyAlignment="1">
      <alignment vertical="center" wrapText="1"/>
      <protection/>
    </xf>
    <xf numFmtId="165" fontId="5" fillId="0" borderId="20" xfId="55" applyNumberFormat="1" applyFont="1" applyFill="1" applyBorder="1" applyAlignment="1">
      <alignment vertical="center"/>
      <protection/>
    </xf>
    <xf numFmtId="3" fontId="8" fillId="38" borderId="20" xfId="62" applyNumberFormat="1" applyFont="1" applyFill="1" applyBorder="1" applyAlignment="1">
      <alignment horizontal="right" vertical="center" wrapText="1"/>
      <protection/>
    </xf>
    <xf numFmtId="0" fontId="10" fillId="0" borderId="20" xfId="55" applyFont="1" applyBorder="1" applyAlignment="1">
      <alignment horizontal="right" vertical="center" wrapText="1"/>
      <protection/>
    </xf>
    <xf numFmtId="0" fontId="10" fillId="0" borderId="21" xfId="55" applyFont="1" applyBorder="1" applyAlignment="1">
      <alignment horizontal="right" vertical="center" wrapText="1"/>
      <protection/>
    </xf>
    <xf numFmtId="0" fontId="3" fillId="0" borderId="20" xfId="55" applyFont="1" applyFill="1" applyBorder="1" applyAlignment="1">
      <alignment horizontal="left" vertical="center" wrapText="1"/>
      <protection/>
    </xf>
    <xf numFmtId="0" fontId="4" fillId="37" borderId="20" xfId="55" applyFont="1" applyFill="1" applyBorder="1" applyAlignment="1">
      <alignment horizontal="left" vertical="center" wrapText="1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3" fontId="8" fillId="38" borderId="20" xfId="62" applyNumberFormat="1" applyFont="1" applyFill="1" applyBorder="1" applyAlignment="1">
      <alignment vertical="center" wrapText="1"/>
      <protection/>
    </xf>
    <xf numFmtId="0" fontId="10" fillId="0" borderId="20" xfId="55" applyFont="1" applyBorder="1" applyAlignment="1">
      <alignment vertical="center" wrapText="1"/>
      <protection/>
    </xf>
    <xf numFmtId="0" fontId="10" fillId="0" borderId="21" xfId="55" applyFont="1" applyBorder="1" applyAlignment="1">
      <alignment vertical="center" wrapText="1"/>
      <protection/>
    </xf>
    <xf numFmtId="164" fontId="14" fillId="33" borderId="31" xfId="55" applyNumberFormat="1" applyFont="1" applyFill="1" applyBorder="1" applyAlignment="1" quotePrefix="1">
      <alignment horizontal="center" vertical="center"/>
      <protection/>
    </xf>
    <xf numFmtId="164" fontId="14" fillId="33" borderId="32" xfId="55" applyNumberFormat="1" applyFont="1" applyFill="1" applyBorder="1" applyAlignment="1" quotePrefix="1">
      <alignment horizontal="center" vertical="center"/>
      <protection/>
    </xf>
    <xf numFmtId="0" fontId="14" fillId="33" borderId="32" xfId="55" applyFont="1" applyFill="1" applyBorder="1" applyAlignment="1">
      <alignment horizontal="left" vertical="center"/>
      <protection/>
    </xf>
    <xf numFmtId="165" fontId="14" fillId="33" borderId="32" xfId="55" applyNumberFormat="1" applyFont="1" applyFill="1" applyBorder="1" applyAlignment="1">
      <alignment vertical="center"/>
      <protection/>
    </xf>
    <xf numFmtId="3" fontId="15" fillId="33" borderId="32" xfId="62" applyNumberFormat="1" applyFont="1" applyFill="1" applyBorder="1" applyAlignment="1">
      <alignment horizontal="right" vertical="center" wrapText="1"/>
      <protection/>
    </xf>
    <xf numFmtId="0" fontId="16" fillId="33" borderId="32" xfId="55" applyFont="1" applyFill="1" applyBorder="1" applyAlignment="1">
      <alignment horizontal="right" vertical="center" wrapText="1"/>
      <protection/>
    </xf>
    <xf numFmtId="0" fontId="16" fillId="33" borderId="33" xfId="55" applyFont="1" applyFill="1" applyBorder="1" applyAlignment="1">
      <alignment horizontal="right" vertical="center" wrapText="1"/>
      <protection/>
    </xf>
    <xf numFmtId="164" fontId="5" fillId="33" borderId="19" xfId="55" applyNumberFormat="1" applyFont="1" applyFill="1" applyBorder="1" applyAlignment="1" quotePrefix="1">
      <alignment horizontal="center" vertical="center"/>
      <protection/>
    </xf>
    <xf numFmtId="164" fontId="5" fillId="33" borderId="20" xfId="55" applyNumberFormat="1" applyFont="1" applyFill="1" applyBorder="1" applyAlignment="1" quotePrefix="1">
      <alignment horizontal="center" vertical="center"/>
      <protection/>
    </xf>
    <xf numFmtId="0" fontId="8" fillId="33" borderId="20" xfId="55" applyFont="1" applyFill="1" applyBorder="1" applyAlignment="1">
      <alignment horizontal="left" vertical="center" wrapText="1"/>
      <protection/>
    </xf>
    <xf numFmtId="165" fontId="5" fillId="33" borderId="20" xfId="55" applyNumberFormat="1" applyFont="1" applyFill="1" applyBorder="1" applyAlignment="1">
      <alignment vertical="center"/>
      <protection/>
    </xf>
    <xf numFmtId="3" fontId="8" fillId="33" borderId="20" xfId="62" applyNumberFormat="1" applyFont="1" applyFill="1" applyBorder="1" applyAlignment="1">
      <alignment horizontal="right" vertical="center" wrapText="1"/>
      <protection/>
    </xf>
    <xf numFmtId="0" fontId="10" fillId="33" borderId="20" xfId="55" applyFont="1" applyFill="1" applyBorder="1" applyAlignment="1">
      <alignment horizontal="right" vertical="center" wrapText="1"/>
      <protection/>
    </xf>
    <xf numFmtId="0" fontId="10" fillId="33" borderId="21" xfId="55" applyFont="1" applyFill="1" applyBorder="1" applyAlignment="1">
      <alignment horizontal="right" vertical="center" wrapText="1"/>
      <protection/>
    </xf>
    <xf numFmtId="164" fontId="5" fillId="34" borderId="58" xfId="55" applyNumberFormat="1" applyFont="1" applyFill="1" applyBorder="1" applyAlignment="1" quotePrefix="1">
      <alignment horizontal="center" vertical="center"/>
      <protection/>
    </xf>
    <xf numFmtId="164" fontId="5" fillId="34" borderId="67" xfId="55" applyNumberFormat="1" applyFont="1" applyFill="1" applyBorder="1" applyAlignment="1" quotePrefix="1">
      <alignment horizontal="center" vertical="center"/>
      <protection/>
    </xf>
    <xf numFmtId="164" fontId="5" fillId="34" borderId="51" xfId="55" applyNumberFormat="1" applyFont="1" applyFill="1" applyBorder="1" applyAlignment="1" quotePrefix="1">
      <alignment horizontal="center" vertical="center"/>
      <protection/>
    </xf>
    <xf numFmtId="164" fontId="5" fillId="33" borderId="25" xfId="55" applyNumberFormat="1" applyFont="1" applyFill="1" applyBorder="1" applyAlignment="1" quotePrefix="1">
      <alignment horizontal="center" vertical="center"/>
      <protection/>
    </xf>
    <xf numFmtId="164" fontId="5" fillId="33" borderId="26" xfId="55" applyNumberFormat="1" applyFont="1" applyFill="1" applyBorder="1" applyAlignment="1" quotePrefix="1">
      <alignment horizontal="center" vertical="center"/>
      <protection/>
    </xf>
    <xf numFmtId="0" fontId="8" fillId="33" borderId="26" xfId="55" applyFont="1" applyFill="1" applyBorder="1" applyAlignment="1">
      <alignment horizontal="left" vertical="center" wrapText="1"/>
      <protection/>
    </xf>
    <xf numFmtId="165" fontId="5" fillId="33" borderId="26" xfId="55" applyNumberFormat="1" applyFont="1" applyFill="1" applyBorder="1" applyAlignment="1">
      <alignment vertical="center"/>
      <protection/>
    </xf>
    <xf numFmtId="3" fontId="8" fillId="33" borderId="26" xfId="62" applyNumberFormat="1" applyFont="1" applyFill="1" applyBorder="1" applyAlignment="1">
      <alignment horizontal="right" vertical="center" wrapText="1"/>
      <protection/>
    </xf>
    <xf numFmtId="0" fontId="10" fillId="33" borderId="26" xfId="55" applyFont="1" applyFill="1" applyBorder="1" applyAlignment="1">
      <alignment horizontal="right" vertical="center" wrapText="1"/>
      <protection/>
    </xf>
    <xf numFmtId="0" fontId="10" fillId="33" borderId="42" xfId="55" applyFont="1" applyFill="1" applyBorder="1" applyAlignment="1">
      <alignment horizontal="right" vertical="center" wrapText="1"/>
      <protection/>
    </xf>
    <xf numFmtId="0" fontId="5" fillId="33" borderId="20" xfId="55" applyFont="1" applyFill="1" applyBorder="1" applyAlignment="1">
      <alignment horizontal="left" vertical="center"/>
      <protection/>
    </xf>
    <xf numFmtId="166" fontId="3" fillId="0" borderId="20" xfId="55" applyNumberFormat="1" applyFont="1" applyFill="1" applyBorder="1" applyAlignment="1">
      <alignment horizontal="left" vertical="center"/>
      <protection/>
    </xf>
    <xf numFmtId="166" fontId="3" fillId="0" borderId="23" xfId="55" applyNumberFormat="1" applyFont="1" applyFill="1" applyBorder="1" applyAlignment="1">
      <alignment horizontal="left" vertical="center"/>
      <protection/>
    </xf>
    <xf numFmtId="0" fontId="4" fillId="0" borderId="20" xfId="55" applyFont="1" applyFill="1" applyBorder="1" applyAlignment="1">
      <alignment vertical="center"/>
      <protection/>
    </xf>
    <xf numFmtId="3" fontId="4" fillId="0" borderId="20" xfId="55" applyNumberFormat="1" applyFont="1" applyFill="1" applyBorder="1" applyAlignment="1">
      <alignment horizontal="right" vertical="center"/>
      <protection/>
    </xf>
    <xf numFmtId="3" fontId="4" fillId="0" borderId="21" xfId="55" applyNumberFormat="1" applyFont="1" applyFill="1" applyBorder="1" applyAlignment="1">
      <alignment horizontal="right" vertical="center"/>
      <protection/>
    </xf>
    <xf numFmtId="164" fontId="5" fillId="33" borderId="31" xfId="55" applyNumberFormat="1" applyFont="1" applyFill="1" applyBorder="1" applyAlignment="1" quotePrefix="1">
      <alignment horizontal="center" vertical="center"/>
      <protection/>
    </xf>
    <xf numFmtId="164" fontId="5" fillId="33" borderId="32" xfId="55" applyNumberFormat="1" applyFont="1" applyFill="1" applyBorder="1" applyAlignment="1" quotePrefix="1">
      <alignment horizontal="center" vertical="center"/>
      <protection/>
    </xf>
    <xf numFmtId="0" fontId="8" fillId="33" borderId="32" xfId="55" applyFont="1" applyFill="1" applyBorder="1" applyAlignment="1">
      <alignment horizontal="left" vertical="center" wrapText="1"/>
      <protection/>
    </xf>
    <xf numFmtId="165" fontId="5" fillId="33" borderId="32" xfId="55" applyNumberFormat="1" applyFont="1" applyFill="1" applyBorder="1" applyAlignment="1">
      <alignment vertical="center"/>
      <protection/>
    </xf>
    <xf numFmtId="3" fontId="8" fillId="33" borderId="32" xfId="62" applyNumberFormat="1" applyFont="1" applyFill="1" applyBorder="1" applyAlignment="1">
      <alignment horizontal="right" vertical="center" wrapText="1"/>
      <protection/>
    </xf>
    <xf numFmtId="0" fontId="10" fillId="33" borderId="32" xfId="55" applyFont="1" applyFill="1" applyBorder="1" applyAlignment="1">
      <alignment horizontal="right" vertical="center" wrapText="1"/>
      <protection/>
    </xf>
    <xf numFmtId="0" fontId="10" fillId="33" borderId="33" xfId="55" applyFont="1" applyFill="1" applyBorder="1" applyAlignment="1">
      <alignment horizontal="right" vertical="center" wrapText="1"/>
      <protection/>
    </xf>
    <xf numFmtId="3" fontId="5" fillId="0" borderId="20" xfId="55" applyNumberFormat="1" applyFont="1" applyFill="1" applyBorder="1" applyAlignment="1">
      <alignment horizontal="right" vertical="center"/>
      <protection/>
    </xf>
    <xf numFmtId="3" fontId="5" fillId="0" borderId="21" xfId="55" applyNumberFormat="1" applyFont="1" applyFill="1" applyBorder="1" applyAlignment="1">
      <alignment horizontal="right" vertical="center"/>
      <protection/>
    </xf>
    <xf numFmtId="164" fontId="5" fillId="0" borderId="22" xfId="55" applyNumberFormat="1" applyFont="1" applyFill="1" applyBorder="1" applyAlignment="1" quotePrefix="1">
      <alignment horizontal="center" vertical="center"/>
      <protection/>
    </xf>
    <xf numFmtId="164" fontId="5" fillId="0" borderId="23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vertical="center" wrapText="1"/>
      <protection/>
    </xf>
    <xf numFmtId="165" fontId="5" fillId="0" borderId="23" xfId="55" applyNumberFormat="1" applyFont="1" applyFill="1" applyBorder="1" applyAlignment="1">
      <alignment vertical="center"/>
      <protection/>
    </xf>
    <xf numFmtId="3" fontId="5" fillId="0" borderId="23" xfId="55" applyNumberFormat="1" applyFont="1" applyFill="1" applyBorder="1" applyAlignment="1">
      <alignment horizontal="right" vertical="center"/>
      <protection/>
    </xf>
    <xf numFmtId="3" fontId="5" fillId="0" borderId="24" xfId="55" applyNumberFormat="1" applyFont="1" applyFill="1" applyBorder="1" applyAlignment="1">
      <alignment horizontal="right" vertical="center"/>
      <protection/>
    </xf>
    <xf numFmtId="3" fontId="8" fillId="33" borderId="26" xfId="62" applyNumberFormat="1" applyFont="1" applyFill="1" applyBorder="1" applyAlignment="1">
      <alignment vertical="center" wrapText="1"/>
      <protection/>
    </xf>
    <xf numFmtId="0" fontId="10" fillId="33" borderId="26" xfId="55" applyFont="1" applyFill="1" applyBorder="1" applyAlignment="1">
      <alignment vertical="center" wrapText="1"/>
      <protection/>
    </xf>
    <xf numFmtId="0" fontId="10" fillId="33" borderId="42" xfId="55" applyFont="1" applyFill="1" applyBorder="1" applyAlignment="1">
      <alignment vertical="center" wrapText="1"/>
      <protection/>
    </xf>
    <xf numFmtId="0" fontId="4" fillId="0" borderId="23" xfId="55" applyFont="1" applyFill="1" applyBorder="1" applyAlignment="1">
      <alignment vertical="center" wrapText="1"/>
      <protection/>
    </xf>
    <xf numFmtId="0" fontId="5" fillId="33" borderId="32" xfId="55" applyFont="1" applyFill="1" applyBorder="1" applyAlignment="1">
      <alignment horizontal="left" vertical="center" wrapText="1"/>
      <protection/>
    </xf>
    <xf numFmtId="165" fontId="3" fillId="0" borderId="28" xfId="55" applyNumberFormat="1" applyFont="1" applyFill="1" applyBorder="1" applyAlignment="1">
      <alignment vertical="center"/>
      <protection/>
    </xf>
    <xf numFmtId="165" fontId="3" fillId="0" borderId="67" xfId="55" applyNumberFormat="1" applyFont="1" applyFill="1" applyBorder="1" applyAlignment="1">
      <alignment vertical="center"/>
      <protection/>
    </xf>
    <xf numFmtId="165" fontId="3" fillId="0" borderId="29" xfId="55" applyNumberFormat="1" applyFont="1" applyFill="1" applyBorder="1" applyAlignment="1">
      <alignment vertical="center"/>
      <protection/>
    </xf>
    <xf numFmtId="0" fontId="5" fillId="33" borderId="20" xfId="55" applyFont="1" applyFill="1" applyBorder="1" applyAlignment="1">
      <alignment horizontal="left" vertical="center" wrapText="1"/>
      <protection/>
    </xf>
    <xf numFmtId="3" fontId="5" fillId="33" borderId="28" xfId="55" applyNumberFormat="1" applyFont="1" applyFill="1" applyBorder="1" applyAlignment="1">
      <alignment horizontal="right" vertical="center"/>
      <protection/>
    </xf>
    <xf numFmtId="3" fontId="5" fillId="33" borderId="67" xfId="55" applyNumberFormat="1" applyFont="1" applyFill="1" applyBorder="1" applyAlignment="1">
      <alignment horizontal="right" vertical="center"/>
      <protection/>
    </xf>
    <xf numFmtId="3" fontId="5" fillId="33" borderId="51" xfId="55" applyNumberFormat="1" applyFont="1" applyFill="1" applyBorder="1" applyAlignment="1">
      <alignment horizontal="right" vertical="center"/>
      <protection/>
    </xf>
    <xf numFmtId="0" fontId="3" fillId="0" borderId="23" xfId="55" applyFont="1" applyFill="1" applyBorder="1" applyAlignment="1">
      <alignment horizontal="left" vertical="center" wrapText="1"/>
      <protection/>
    </xf>
    <xf numFmtId="3" fontId="3" fillId="0" borderId="23" xfId="55" applyNumberFormat="1" applyFont="1" applyFill="1" applyBorder="1" applyAlignment="1">
      <alignment vertical="center"/>
      <protection/>
    </xf>
    <xf numFmtId="3" fontId="3" fillId="0" borderId="24" xfId="55" applyNumberFormat="1" applyFont="1" applyFill="1" applyBorder="1" applyAlignment="1">
      <alignment vertical="center"/>
      <protection/>
    </xf>
    <xf numFmtId="164" fontId="5" fillId="0" borderId="58" xfId="55" applyNumberFormat="1" applyFont="1" applyFill="1" applyBorder="1" applyAlignment="1" quotePrefix="1">
      <alignment horizontal="center" vertical="center"/>
      <protection/>
    </xf>
    <xf numFmtId="164" fontId="5" fillId="0" borderId="29" xfId="55" applyNumberFormat="1" applyFont="1" applyFill="1" applyBorder="1" applyAlignment="1" quotePrefix="1">
      <alignment horizontal="center" vertical="center"/>
      <protection/>
    </xf>
    <xf numFmtId="165" fontId="3" fillId="0" borderId="28" xfId="55" applyNumberFormat="1" applyFont="1" applyFill="1" applyBorder="1" applyAlignment="1">
      <alignment horizontal="left" vertical="center"/>
      <protection/>
    </xf>
    <xf numFmtId="165" fontId="3" fillId="0" borderId="67" xfId="55" applyNumberFormat="1" applyFont="1" applyFill="1" applyBorder="1" applyAlignment="1">
      <alignment horizontal="left" vertical="center"/>
      <protection/>
    </xf>
    <xf numFmtId="165" fontId="3" fillId="0" borderId="29" xfId="55" applyNumberFormat="1" applyFont="1" applyFill="1" applyBorder="1" applyAlignment="1">
      <alignment horizontal="left" vertical="center"/>
      <protection/>
    </xf>
    <xf numFmtId="165" fontId="3" fillId="0" borderId="50" xfId="55" applyNumberFormat="1" applyFont="1" applyFill="1" applyBorder="1" applyAlignment="1">
      <alignment horizontal="left" vertical="center"/>
      <protection/>
    </xf>
    <xf numFmtId="165" fontId="3" fillId="0" borderId="68" xfId="55" applyNumberFormat="1" applyFont="1" applyFill="1" applyBorder="1" applyAlignment="1">
      <alignment horizontal="left" vertical="center"/>
      <protection/>
    </xf>
    <xf numFmtId="165" fontId="3" fillId="0" borderId="72" xfId="55" applyNumberFormat="1" applyFont="1" applyFill="1" applyBorder="1" applyAlignment="1">
      <alignment horizontal="left" vertical="center"/>
      <protection/>
    </xf>
    <xf numFmtId="3" fontId="3" fillId="0" borderId="50" xfId="55" applyNumberFormat="1" applyFont="1" applyFill="1" applyBorder="1" applyAlignment="1">
      <alignment horizontal="right" vertical="center"/>
      <protection/>
    </xf>
    <xf numFmtId="3" fontId="3" fillId="0" borderId="68" xfId="55" applyNumberFormat="1" applyFont="1" applyFill="1" applyBorder="1" applyAlignment="1">
      <alignment horizontal="right" vertical="center"/>
      <protection/>
    </xf>
    <xf numFmtId="3" fontId="3" fillId="0" borderId="53" xfId="55" applyNumberFormat="1" applyFont="1" applyFill="1" applyBorder="1" applyAlignment="1">
      <alignment horizontal="right" vertical="center"/>
      <protection/>
    </xf>
    <xf numFmtId="164" fontId="5" fillId="0" borderId="57" xfId="55" applyNumberFormat="1" applyFont="1" applyFill="1" applyBorder="1" applyAlignment="1" quotePrefix="1">
      <alignment horizontal="center" vertical="center"/>
      <protection/>
    </xf>
    <xf numFmtId="164" fontId="5" fillId="0" borderId="72" xfId="55" applyNumberFormat="1" applyFont="1" applyFill="1" applyBorder="1" applyAlignment="1" quotePrefix="1">
      <alignment horizontal="center" vertical="center"/>
      <protection/>
    </xf>
    <xf numFmtId="0" fontId="3" fillId="0" borderId="50" xfId="55" applyFont="1" applyFill="1" applyBorder="1" applyAlignment="1">
      <alignment horizontal="left" vertical="center" wrapText="1"/>
      <protection/>
    </xf>
    <xf numFmtId="0" fontId="3" fillId="0" borderId="68" xfId="55" applyFont="1" applyFill="1" applyBorder="1" applyAlignment="1">
      <alignment horizontal="left" vertical="center" wrapText="1"/>
      <protection/>
    </xf>
    <xf numFmtId="0" fontId="3" fillId="0" borderId="72" xfId="55" applyFont="1" applyFill="1" applyBorder="1" applyAlignment="1">
      <alignment horizontal="left" vertical="center" wrapText="1"/>
      <protection/>
    </xf>
    <xf numFmtId="0" fontId="5" fillId="33" borderId="20" xfId="55" applyFont="1" applyFill="1" applyBorder="1" applyAlignment="1">
      <alignment vertical="center" wrapText="1"/>
      <protection/>
    </xf>
    <xf numFmtId="0" fontId="5" fillId="0" borderId="20" xfId="55" applyFont="1" applyFill="1" applyBorder="1" applyAlignment="1">
      <alignment vertical="center" wrapText="1"/>
      <protection/>
    </xf>
    <xf numFmtId="0" fontId="3" fillId="0" borderId="20" xfId="55" applyFont="1" applyFill="1" applyBorder="1" applyAlignment="1">
      <alignment vertical="center" wrapText="1"/>
      <protection/>
    </xf>
    <xf numFmtId="164" fontId="21" fillId="0" borderId="57" xfId="55" applyNumberFormat="1" applyFont="1" applyFill="1" applyBorder="1" applyAlignment="1">
      <alignment horizontal="center" vertical="center"/>
      <protection/>
    </xf>
    <xf numFmtId="0" fontId="22" fillId="0" borderId="68" xfId="55" applyFont="1" applyBorder="1" applyAlignment="1">
      <alignment/>
      <protection/>
    </xf>
    <xf numFmtId="0" fontId="22" fillId="0" borderId="53" xfId="55" applyFont="1" applyBorder="1" applyAlignment="1">
      <alignment/>
      <protection/>
    </xf>
    <xf numFmtId="0" fontId="3" fillId="0" borderId="20" xfId="55" applyFont="1" applyFill="1" applyBorder="1" applyAlignment="1">
      <alignment vertical="center"/>
      <protection/>
    </xf>
    <xf numFmtId="1" fontId="3" fillId="0" borderId="20" xfId="55" applyNumberFormat="1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0" fontId="5" fillId="0" borderId="19" xfId="55" applyFont="1" applyFill="1" applyBorder="1" applyAlignment="1">
      <alignment horizontal="right"/>
      <protection/>
    </xf>
    <xf numFmtId="0" fontId="4" fillId="0" borderId="20" xfId="55" applyFont="1" applyBorder="1" applyAlignment="1">
      <alignment/>
      <protection/>
    </xf>
    <xf numFmtId="0" fontId="4" fillId="0" borderId="21" xfId="55" applyFont="1" applyBorder="1" applyAlignment="1">
      <alignment/>
      <protection/>
    </xf>
    <xf numFmtId="164" fontId="5" fillId="0" borderId="19" xfId="55" applyNumberFormat="1" applyFont="1" applyFill="1" applyBorder="1" applyAlignment="1">
      <alignment horizontal="center" vertical="center" wrapText="1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8" fillId="0" borderId="20" xfId="55" applyFont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8" fillId="0" borderId="21" xfId="55" applyFont="1" applyBorder="1" applyAlignment="1">
      <alignment horizontal="center" vertical="center"/>
      <protection/>
    </xf>
    <xf numFmtId="0" fontId="13" fillId="0" borderId="28" xfId="55" applyFont="1" applyFill="1" applyBorder="1" applyAlignment="1">
      <alignment horizontal="center" vertical="center"/>
      <protection/>
    </xf>
    <xf numFmtId="0" fontId="13" fillId="0" borderId="67" xfId="55" applyFont="1" applyFill="1" applyBorder="1" applyAlignment="1">
      <alignment horizontal="center" vertical="center"/>
      <protection/>
    </xf>
    <xf numFmtId="0" fontId="13" fillId="0" borderId="29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 quotePrefix="1">
      <alignment horizontal="center" vertical="center"/>
      <protection/>
    </xf>
    <xf numFmtId="0" fontId="3" fillId="0" borderId="19" xfId="55" applyFont="1" applyFill="1" applyBorder="1" applyAlignment="1" quotePrefix="1">
      <alignment horizontal="center" vertical="center"/>
      <protection/>
    </xf>
    <xf numFmtId="0" fontId="5" fillId="33" borderId="19" xfId="55" applyFont="1" applyFill="1" applyBorder="1" applyAlignment="1" quotePrefix="1">
      <alignment horizontal="center" vertical="center"/>
      <protection/>
    </xf>
    <xf numFmtId="0" fontId="5" fillId="33" borderId="20" xfId="55" applyFont="1" applyFill="1" applyBorder="1" applyAlignment="1">
      <alignment horizontal="center" vertical="center"/>
      <protection/>
    </xf>
    <xf numFmtId="0" fontId="13" fillId="0" borderId="58" xfId="55" applyFont="1" applyFill="1" applyBorder="1" applyAlignment="1" quotePrefix="1">
      <alignment horizontal="center" vertical="center"/>
      <protection/>
    </xf>
    <xf numFmtId="0" fontId="13" fillId="0" borderId="29" xfId="55" applyFont="1" applyFill="1" applyBorder="1" applyAlignment="1" quotePrefix="1">
      <alignment horizontal="center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3" fontId="5" fillId="0" borderId="20" xfId="55" applyNumberFormat="1" applyFont="1" applyFill="1" applyBorder="1" applyAlignment="1">
      <alignment vertical="center"/>
      <protection/>
    </xf>
    <xf numFmtId="3" fontId="5" fillId="0" borderId="21" xfId="55" applyNumberFormat="1" applyFont="1" applyFill="1" applyBorder="1" applyAlignment="1">
      <alignment vertical="center"/>
      <protection/>
    </xf>
    <xf numFmtId="164" fontId="40" fillId="0" borderId="58" xfId="55" applyNumberFormat="1" applyFont="1" applyFill="1" applyBorder="1" applyAlignment="1">
      <alignment horizontal="right" vertical="center"/>
      <protection/>
    </xf>
    <xf numFmtId="164" fontId="23" fillId="0" borderId="58" xfId="55" applyNumberFormat="1" applyFont="1" applyFill="1" applyBorder="1" applyAlignment="1">
      <alignment horizontal="center" vertical="center"/>
      <protection/>
    </xf>
    <xf numFmtId="164" fontId="23" fillId="0" borderId="67" xfId="55" applyNumberFormat="1" applyFont="1" applyFill="1" applyBorder="1" applyAlignment="1">
      <alignment horizontal="center" vertical="center"/>
      <protection/>
    </xf>
    <xf numFmtId="164" fontId="23" fillId="0" borderId="51" xfId="55" applyNumberFormat="1" applyFont="1" applyFill="1" applyBorder="1" applyAlignment="1">
      <alignment horizontal="center" vertical="center"/>
      <protection/>
    </xf>
    <xf numFmtId="0" fontId="23" fillId="34" borderId="57" xfId="55" applyFont="1" applyFill="1" applyBorder="1" applyAlignment="1" quotePrefix="1">
      <alignment horizontal="center" vertical="center"/>
      <protection/>
    </xf>
    <xf numFmtId="0" fontId="23" fillId="34" borderId="68" xfId="55" applyFont="1" applyFill="1" applyBorder="1" applyAlignment="1" quotePrefix="1">
      <alignment horizontal="center" vertical="center"/>
      <protection/>
    </xf>
    <xf numFmtId="0" fontId="23" fillId="34" borderId="53" xfId="55" applyFont="1" applyFill="1" applyBorder="1" applyAlignment="1" quotePrefix="1">
      <alignment horizontal="center" vertical="center"/>
      <protection/>
    </xf>
    <xf numFmtId="0" fontId="23" fillId="34" borderId="56" xfId="55" applyFont="1" applyFill="1" applyBorder="1" applyAlignment="1" quotePrefix="1">
      <alignment horizontal="center" vertical="center"/>
      <protection/>
    </xf>
    <xf numFmtId="0" fontId="23" fillId="34" borderId="66" xfId="55" applyFont="1" applyFill="1" applyBorder="1" applyAlignment="1" quotePrefix="1">
      <alignment horizontal="center" vertical="center"/>
      <protection/>
    </xf>
    <xf numFmtId="0" fontId="23" fillId="34" borderId="52" xfId="55" applyFont="1" applyFill="1" applyBorder="1" applyAlignment="1" quotePrefix="1">
      <alignment horizontal="center" vertical="center"/>
      <protection/>
    </xf>
    <xf numFmtId="0" fontId="13" fillId="0" borderId="28" xfId="55" applyFont="1" applyFill="1" applyBorder="1" applyAlignment="1">
      <alignment horizontal="left" vertical="center" wrapText="1"/>
      <protection/>
    </xf>
    <xf numFmtId="0" fontId="13" fillId="0" borderId="67" xfId="55" applyFont="1" applyFill="1" applyBorder="1" applyAlignment="1">
      <alignment horizontal="left" vertical="center" wrapText="1"/>
      <protection/>
    </xf>
    <xf numFmtId="0" fontId="13" fillId="0" borderId="29" xfId="55" applyFont="1" applyFill="1" applyBorder="1" applyAlignment="1">
      <alignment horizontal="left" vertical="center" wrapText="1"/>
      <protection/>
    </xf>
    <xf numFmtId="3" fontId="8" fillId="33" borderId="20" xfId="62" applyNumberFormat="1" applyFont="1" applyFill="1" applyBorder="1" applyAlignment="1">
      <alignment vertical="center" wrapText="1"/>
      <protection/>
    </xf>
    <xf numFmtId="0" fontId="10" fillId="33" borderId="20" xfId="55" applyFont="1" applyFill="1" applyBorder="1" applyAlignment="1">
      <alignment vertical="center" wrapText="1"/>
      <protection/>
    </xf>
    <xf numFmtId="0" fontId="10" fillId="33" borderId="21" xfId="55" applyFont="1" applyFill="1" applyBorder="1" applyAlignment="1">
      <alignment vertical="center" wrapText="1"/>
      <protection/>
    </xf>
    <xf numFmtId="3" fontId="4" fillId="38" borderId="20" xfId="62" applyNumberFormat="1" applyFont="1" applyFill="1" applyBorder="1" applyAlignment="1">
      <alignment vertical="center" wrapText="1"/>
      <protection/>
    </xf>
    <xf numFmtId="0" fontId="9" fillId="0" borderId="20" xfId="55" applyFont="1" applyBorder="1" applyAlignment="1">
      <alignment vertical="center" wrapText="1"/>
      <protection/>
    </xf>
    <xf numFmtId="0" fontId="9" fillId="0" borderId="21" xfId="55" applyFont="1" applyBorder="1" applyAlignment="1">
      <alignment vertical="center" wrapText="1"/>
      <protection/>
    </xf>
    <xf numFmtId="0" fontId="3" fillId="0" borderId="58" xfId="55" applyFont="1" applyFill="1" applyBorder="1" applyAlignment="1" quotePrefix="1">
      <alignment horizontal="center" vertical="center"/>
      <protection/>
    </xf>
    <xf numFmtId="0" fontId="3" fillId="0" borderId="29" xfId="55" applyFont="1" applyFill="1" applyBorder="1" applyAlignment="1" quotePrefix="1">
      <alignment horizontal="center" vertical="center"/>
      <protection/>
    </xf>
    <xf numFmtId="3" fontId="3" fillId="0" borderId="20" xfId="55" applyNumberFormat="1" applyFont="1" applyFill="1" applyBorder="1" applyAlignment="1" quotePrefix="1">
      <alignment vertical="center"/>
      <protection/>
    </xf>
    <xf numFmtId="0" fontId="3" fillId="0" borderId="20" xfId="55" applyFont="1" applyFill="1" applyBorder="1" applyAlignment="1" quotePrefix="1">
      <alignment vertical="center"/>
      <protection/>
    </xf>
    <xf numFmtId="0" fontId="3" fillId="0" borderId="21" xfId="55" applyFont="1" applyFill="1" applyBorder="1" applyAlignment="1" quotePrefix="1">
      <alignment vertical="center"/>
      <protection/>
    </xf>
    <xf numFmtId="0" fontId="3" fillId="0" borderId="20" xfId="55" applyFont="1" applyFill="1" applyBorder="1" applyAlignment="1" quotePrefix="1">
      <alignment horizontal="center" vertical="center"/>
      <protection/>
    </xf>
    <xf numFmtId="0" fontId="5" fillId="33" borderId="20" xfId="55" applyFont="1" applyFill="1" applyBorder="1" applyAlignment="1" quotePrefix="1">
      <alignment horizontal="center" vertical="center"/>
      <protection/>
    </xf>
    <xf numFmtId="3" fontId="4" fillId="33" borderId="20" xfId="62" applyNumberFormat="1" applyFont="1" applyFill="1" applyBorder="1" applyAlignment="1">
      <alignment vertical="center" wrapText="1"/>
      <protection/>
    </xf>
    <xf numFmtId="0" fontId="9" fillId="33" borderId="20" xfId="55" applyFont="1" applyFill="1" applyBorder="1" applyAlignment="1">
      <alignment vertical="center" wrapText="1"/>
      <protection/>
    </xf>
    <xf numFmtId="0" fontId="9" fillId="33" borderId="21" xfId="55" applyFont="1" applyFill="1" applyBorder="1" applyAlignment="1">
      <alignment vertical="center" wrapText="1"/>
      <protection/>
    </xf>
    <xf numFmtId="0" fontId="14" fillId="33" borderId="31" xfId="55" applyFont="1" applyFill="1" applyBorder="1" applyAlignment="1" quotePrefix="1">
      <alignment horizontal="center" vertical="center"/>
      <protection/>
    </xf>
    <xf numFmtId="0" fontId="14" fillId="33" borderId="32" xfId="55" applyFont="1" applyFill="1" applyBorder="1" applyAlignment="1" quotePrefix="1">
      <alignment horizontal="center" vertical="center"/>
      <protection/>
    </xf>
    <xf numFmtId="0" fontId="15" fillId="33" borderId="32" xfId="55" applyFont="1" applyFill="1" applyBorder="1" applyAlignment="1">
      <alignment horizontal="left" vertical="center" wrapText="1"/>
      <protection/>
    </xf>
    <xf numFmtId="3" fontId="15" fillId="33" borderId="32" xfId="62" applyNumberFormat="1" applyFont="1" applyFill="1" applyBorder="1" applyAlignment="1">
      <alignment vertical="center" wrapText="1"/>
      <protection/>
    </xf>
    <xf numFmtId="0" fontId="16" fillId="33" borderId="32" xfId="55" applyFont="1" applyFill="1" applyBorder="1" applyAlignment="1">
      <alignment vertical="center" wrapText="1"/>
      <protection/>
    </xf>
    <xf numFmtId="0" fontId="16" fillId="33" borderId="33" xfId="55" applyFont="1" applyFill="1" applyBorder="1" applyAlignment="1">
      <alignment vertical="center" wrapText="1"/>
      <protection/>
    </xf>
    <xf numFmtId="0" fontId="5" fillId="34" borderId="58" xfId="55" applyFont="1" applyFill="1" applyBorder="1" applyAlignment="1" quotePrefix="1">
      <alignment horizontal="center" vertical="center"/>
      <protection/>
    </xf>
    <xf numFmtId="0" fontId="5" fillId="34" borderId="67" xfId="55" applyFont="1" applyFill="1" applyBorder="1" applyAlignment="1" quotePrefix="1">
      <alignment horizontal="center" vertical="center"/>
      <protection/>
    </xf>
    <xf numFmtId="0" fontId="5" fillId="34" borderId="51" xfId="55" applyFont="1" applyFill="1" applyBorder="1" applyAlignment="1" quotePrefix="1">
      <alignment horizontal="center" vertical="center"/>
      <protection/>
    </xf>
    <xf numFmtId="0" fontId="74" fillId="33" borderId="20" xfId="55" applyFont="1" applyFill="1" applyBorder="1" applyAlignment="1">
      <alignment horizontal="left" vertical="center" wrapText="1"/>
      <protection/>
    </xf>
    <xf numFmtId="0" fontId="3" fillId="0" borderId="28" xfId="55" applyFont="1" applyFill="1" applyBorder="1" applyAlignment="1">
      <alignment horizontal="left" vertical="center"/>
      <protection/>
    </xf>
    <xf numFmtId="0" fontId="3" fillId="0" borderId="67" xfId="55" applyFont="1" applyFill="1" applyBorder="1" applyAlignment="1">
      <alignment horizontal="left" vertical="center"/>
      <protection/>
    </xf>
    <xf numFmtId="0" fontId="3" fillId="0" borderId="29" xfId="55" applyFont="1" applyFill="1" applyBorder="1" applyAlignment="1">
      <alignment horizontal="left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1" fontId="3" fillId="0" borderId="19" xfId="55" applyNumberFormat="1" applyFont="1" applyFill="1" applyBorder="1" applyAlignment="1">
      <alignment horizontal="center" vertical="center"/>
      <protection/>
    </xf>
    <xf numFmtId="164" fontId="3" fillId="0" borderId="28" xfId="55" applyNumberFormat="1" applyFont="1" applyFill="1" applyBorder="1" applyAlignment="1">
      <alignment horizontal="right" vertical="center"/>
      <protection/>
    </xf>
    <xf numFmtId="164" fontId="3" fillId="0" borderId="29" xfId="55" applyNumberFormat="1" applyFont="1" applyFill="1" applyBorder="1" applyAlignment="1">
      <alignment horizontal="right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0" fontId="8" fillId="0" borderId="20" xfId="55" applyFont="1" applyFill="1" applyBorder="1" applyAlignment="1">
      <alignment horizontal="left" vertical="center" wrapText="1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8" fillId="0" borderId="20" xfId="55" applyFont="1" applyFill="1" applyBorder="1" applyAlignment="1">
      <alignment horizontal="left" vertical="center"/>
      <protection/>
    </xf>
    <xf numFmtId="0" fontId="14" fillId="33" borderId="20" xfId="55" applyFont="1" applyFill="1" applyBorder="1" applyAlignment="1" quotePrefix="1">
      <alignment horizontal="center" vertical="center"/>
      <protection/>
    </xf>
    <xf numFmtId="0" fontId="15" fillId="33" borderId="20" xfId="55" applyFont="1" applyFill="1" applyBorder="1" applyAlignment="1">
      <alignment horizontal="left" vertical="center"/>
      <protection/>
    </xf>
    <xf numFmtId="0" fontId="14" fillId="33" borderId="20" xfId="55" applyFont="1" applyFill="1" applyBorder="1" applyAlignment="1">
      <alignment horizontal="left" vertical="center" wrapText="1"/>
      <protection/>
    </xf>
    <xf numFmtId="3" fontId="15" fillId="33" borderId="20" xfId="62" applyNumberFormat="1" applyFont="1" applyFill="1" applyBorder="1" applyAlignment="1">
      <alignment horizontal="right" vertical="center" wrapText="1"/>
      <protection/>
    </xf>
    <xf numFmtId="0" fontId="16" fillId="33" borderId="20" xfId="55" applyFont="1" applyFill="1" applyBorder="1" applyAlignment="1">
      <alignment horizontal="right" vertical="center" wrapText="1"/>
      <protection/>
    </xf>
    <xf numFmtId="0" fontId="5" fillId="0" borderId="20" xfId="55" applyFont="1" applyFill="1" applyBorder="1" applyAlignment="1">
      <alignment horizontal="right"/>
      <protection/>
    </xf>
    <xf numFmtId="164" fontId="5" fillId="0" borderId="20" xfId="55" applyNumberFormat="1" applyFont="1" applyFill="1" applyBorder="1" applyAlignment="1">
      <alignment horizontal="center" vertical="center" wrapText="1"/>
      <protection/>
    </xf>
    <xf numFmtId="164" fontId="21" fillId="0" borderId="50" xfId="55" applyNumberFormat="1" applyFont="1" applyFill="1" applyBorder="1" applyAlignment="1">
      <alignment horizontal="center" vertical="center"/>
      <protection/>
    </xf>
    <xf numFmtId="0" fontId="22" fillId="0" borderId="72" xfId="55" applyFont="1" applyBorder="1" applyAlignment="1">
      <alignment/>
      <protection/>
    </xf>
    <xf numFmtId="3" fontId="4" fillId="34" borderId="20" xfId="62" applyNumberFormat="1" applyFont="1" applyFill="1" applyBorder="1" applyAlignment="1">
      <alignment horizontal="right" vertical="center" wrapText="1"/>
      <protection/>
    </xf>
    <xf numFmtId="0" fontId="9" fillId="34" borderId="20" xfId="55" applyFont="1" applyFill="1" applyBorder="1" applyAlignment="1">
      <alignment horizontal="right" vertical="center" wrapText="1"/>
      <protection/>
    </xf>
    <xf numFmtId="164" fontId="21" fillId="0" borderId="0" xfId="55" applyNumberFormat="1" applyFont="1" applyFill="1" applyAlignment="1">
      <alignment horizontal="center"/>
      <protection/>
    </xf>
    <xf numFmtId="3" fontId="4" fillId="38" borderId="20" xfId="62" applyNumberFormat="1" applyFont="1" applyFill="1" applyBorder="1" applyAlignment="1">
      <alignment horizontal="right" vertical="center" wrapText="1"/>
      <protection/>
    </xf>
    <xf numFmtId="0" fontId="9" fillId="0" borderId="20" xfId="55" applyFont="1" applyBorder="1" applyAlignment="1">
      <alignment horizontal="right" vertical="center" wrapText="1"/>
      <protection/>
    </xf>
    <xf numFmtId="169" fontId="29" fillId="0" borderId="59" xfId="65" applyNumberFormat="1" applyFont="1" applyFill="1" applyBorder="1" applyAlignment="1">
      <alignment horizontal="center" vertical="center" wrapText="1"/>
      <protection/>
    </xf>
    <xf numFmtId="169" fontId="29" fillId="0" borderId="30" xfId="65" applyNumberFormat="1" applyFont="1" applyFill="1" applyBorder="1" applyAlignment="1">
      <alignment horizontal="center" vertical="center" wrapText="1"/>
      <protection/>
    </xf>
    <xf numFmtId="169" fontId="29" fillId="0" borderId="54" xfId="65" applyNumberFormat="1" applyFont="1" applyFill="1" applyBorder="1" applyAlignment="1">
      <alignment horizontal="center" vertical="center" wrapText="1"/>
      <protection/>
    </xf>
    <xf numFmtId="169" fontId="29" fillId="0" borderId="11" xfId="65" applyNumberFormat="1" applyFont="1" applyFill="1" applyBorder="1" applyAlignment="1">
      <alignment horizontal="center" vertical="center" wrapText="1"/>
      <protection/>
    </xf>
    <xf numFmtId="169" fontId="29" fillId="0" borderId="0" xfId="65" applyNumberFormat="1" applyFont="1" applyFill="1" applyBorder="1" applyAlignment="1">
      <alignment horizontal="center" vertical="center" wrapText="1"/>
      <protection/>
    </xf>
    <xf numFmtId="169" fontId="29" fillId="0" borderId="12" xfId="65" applyNumberFormat="1" applyFont="1" applyFill="1" applyBorder="1" applyAlignment="1">
      <alignment horizontal="center" vertical="center" wrapText="1"/>
      <protection/>
    </xf>
    <xf numFmtId="0" fontId="29" fillId="0" borderId="28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66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0" fontId="4" fillId="0" borderId="0" xfId="40" applyNumberFormat="1" applyFont="1" applyBorder="1" applyAlignment="1">
      <alignment horizontal="right" vertical="center" wrapText="1"/>
    </xf>
    <xf numFmtId="170" fontId="4" fillId="0" borderId="12" xfId="40" applyNumberFormat="1" applyFont="1" applyBorder="1" applyAlignment="1">
      <alignment horizontal="right" vertical="center" wrapText="1"/>
    </xf>
    <xf numFmtId="170" fontId="31" fillId="0" borderId="0" xfId="40" applyNumberFormat="1" applyFont="1" applyBorder="1" applyAlignment="1">
      <alignment horizontal="center"/>
    </xf>
    <xf numFmtId="170" fontId="31" fillId="0" borderId="12" xfId="40" applyNumberFormat="1" applyFont="1" applyBorder="1" applyAlignment="1">
      <alignment horizontal="center"/>
    </xf>
    <xf numFmtId="0" fontId="35" fillId="0" borderId="0" xfId="65" applyFont="1" applyFill="1" applyBorder="1" applyAlignment="1">
      <alignment horizontal="justify" vertical="center" wrapText="1"/>
      <protection/>
    </xf>
    <xf numFmtId="0" fontId="24" fillId="0" borderId="19" xfId="65" applyFont="1" applyFill="1" applyBorder="1" applyAlignment="1">
      <alignment horizontal="center" vertical="center" wrapText="1"/>
      <protection/>
    </xf>
    <xf numFmtId="0" fontId="24" fillId="0" borderId="20" xfId="65" applyFont="1" applyFill="1" applyBorder="1" applyAlignment="1">
      <alignment horizontal="center" vertical="center" wrapText="1"/>
      <protection/>
    </xf>
    <xf numFmtId="0" fontId="24" fillId="0" borderId="21" xfId="65" applyFont="1" applyFill="1" applyBorder="1" applyAlignment="1">
      <alignment horizontal="center" vertical="center" wrapText="1"/>
      <protection/>
    </xf>
    <xf numFmtId="0" fontId="24" fillId="0" borderId="73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169" fontId="27" fillId="0" borderId="55" xfId="65" applyNumberFormat="1" applyFont="1" applyFill="1" applyBorder="1" applyAlignment="1">
      <alignment horizontal="center" vertical="center" wrapText="1"/>
      <protection/>
    </xf>
    <xf numFmtId="169" fontId="27" fillId="0" borderId="64" xfId="65" applyNumberFormat="1" applyFont="1" applyFill="1" applyBorder="1" applyAlignment="1">
      <alignment horizontal="center" vertical="center" wrapText="1"/>
      <protection/>
    </xf>
    <xf numFmtId="169" fontId="27" fillId="0" borderId="73" xfId="65" applyNumberFormat="1" applyFont="1" applyFill="1" applyBorder="1" applyAlignment="1">
      <alignment horizontal="center" vertical="center"/>
      <protection/>
    </xf>
    <xf numFmtId="169" fontId="27" fillId="0" borderId="74" xfId="65" applyNumberFormat="1" applyFont="1" applyFill="1" applyBorder="1" applyAlignment="1">
      <alignment horizontal="center" vertical="center"/>
      <protection/>
    </xf>
    <xf numFmtId="169" fontId="27" fillId="0" borderId="75" xfId="65" applyNumberFormat="1" applyFont="1" applyFill="1" applyBorder="1" applyAlignment="1">
      <alignment horizontal="center" vertical="center"/>
      <protection/>
    </xf>
    <xf numFmtId="169" fontId="4" fillId="0" borderId="57" xfId="65" applyNumberFormat="1" applyFont="1" applyFill="1" applyBorder="1" applyAlignment="1">
      <alignment horizontal="right" vertical="center" wrapText="1"/>
      <protection/>
    </xf>
    <xf numFmtId="169" fontId="4" fillId="0" borderId="68" xfId="65" applyNumberFormat="1" applyFont="1" applyFill="1" applyBorder="1" applyAlignment="1">
      <alignment horizontal="right" vertical="center" wrapText="1"/>
      <protection/>
    </xf>
    <xf numFmtId="169" fontId="4" fillId="0" borderId="53" xfId="65" applyNumberFormat="1" applyFont="1" applyFill="1" applyBorder="1" applyAlignment="1">
      <alignment horizontal="right" vertical="center" wrapText="1"/>
      <protection/>
    </xf>
    <xf numFmtId="169" fontId="27" fillId="0" borderId="55" xfId="65" applyNumberFormat="1" applyFont="1" applyFill="1" applyBorder="1" applyAlignment="1">
      <alignment horizontal="center" vertical="center"/>
      <protection/>
    </xf>
    <xf numFmtId="169" fontId="27" fillId="0" borderId="64" xfId="65" applyNumberFormat="1" applyFont="1" applyFill="1" applyBorder="1" applyAlignment="1">
      <alignment horizontal="center" vertical="center"/>
      <protection/>
    </xf>
    <xf numFmtId="169" fontId="27" fillId="0" borderId="36" xfId="65" applyNumberFormat="1" applyFont="1" applyFill="1" applyBorder="1" applyAlignment="1">
      <alignment horizontal="left" vertical="center" wrapText="1" indent="2"/>
      <protection/>
    </xf>
    <xf numFmtId="169" fontId="27" fillId="0" borderId="48" xfId="65" applyNumberFormat="1" applyFont="1" applyFill="1" applyBorder="1" applyAlignment="1">
      <alignment horizontal="left" vertical="center" wrapText="1" indent="2"/>
      <protection/>
    </xf>
    <xf numFmtId="169" fontId="24" fillId="0" borderId="20" xfId="65" applyNumberFormat="1" applyFont="1" applyFill="1" applyBorder="1" applyAlignment="1">
      <alignment horizontal="center" vertical="center" wrapText="1"/>
      <protection/>
    </xf>
    <xf numFmtId="169" fontId="24" fillId="0" borderId="28" xfId="65" applyNumberFormat="1" applyFont="1" applyFill="1" applyBorder="1" applyAlignment="1">
      <alignment horizontal="center" vertical="center" wrapText="1"/>
      <protection/>
    </xf>
    <xf numFmtId="169" fontId="24" fillId="0" borderId="67" xfId="65" applyNumberFormat="1" applyFont="1" applyFill="1" applyBorder="1" applyAlignment="1">
      <alignment horizontal="center" vertical="center" wrapText="1"/>
      <protection/>
    </xf>
    <xf numFmtId="169" fontId="24" fillId="0" borderId="29" xfId="65" applyNumberFormat="1" applyFont="1" applyFill="1" applyBorder="1" applyAlignment="1">
      <alignment horizontal="center" vertical="center" wrapText="1"/>
      <protection/>
    </xf>
    <xf numFmtId="0" fontId="29" fillId="0" borderId="59" xfId="66" applyFont="1" applyBorder="1" applyAlignment="1">
      <alignment horizontal="center" vertical="center"/>
      <protection/>
    </xf>
    <xf numFmtId="0" fontId="29" fillId="0" borderId="30" xfId="66" applyFont="1" applyBorder="1" applyAlignment="1">
      <alignment horizontal="center" vertical="center"/>
      <protection/>
    </xf>
    <xf numFmtId="0" fontId="29" fillId="0" borderId="54" xfId="66" applyFont="1" applyBorder="1" applyAlignment="1">
      <alignment horizontal="center" vertical="center"/>
      <protection/>
    </xf>
    <xf numFmtId="0" fontId="29" fillId="0" borderId="11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12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right" vertical="center"/>
      <protection/>
    </xf>
    <xf numFmtId="0" fontId="4" fillId="0" borderId="0" xfId="66" applyFont="1" applyBorder="1" applyAlignment="1">
      <alignment horizontal="right" vertical="center"/>
      <protection/>
    </xf>
    <xf numFmtId="0" fontId="4" fillId="0" borderId="12" xfId="66" applyFont="1" applyBorder="1" applyAlignment="1">
      <alignment horizontal="right" vertical="center"/>
      <protection/>
    </xf>
    <xf numFmtId="0" fontId="31" fillId="0" borderId="0" xfId="66" applyFont="1" applyBorder="1" applyAlignment="1">
      <alignment horizontal="right" vertical="center"/>
      <protection/>
    </xf>
    <xf numFmtId="0" fontId="31" fillId="0" borderId="12" xfId="66" applyFont="1" applyBorder="1" applyAlignment="1">
      <alignment horizontal="right" vertical="center"/>
      <protection/>
    </xf>
    <xf numFmtId="0" fontId="4" fillId="0" borderId="20" xfId="63" applyFont="1" applyBorder="1" applyAlignment="1">
      <alignment horizontal="left" wrapText="1"/>
      <protection/>
    </xf>
    <xf numFmtId="0" fontId="4" fillId="0" borderId="20" xfId="0" applyFont="1" applyBorder="1" applyAlignment="1">
      <alignment/>
    </xf>
    <xf numFmtId="0" fontId="24" fillId="0" borderId="59" xfId="63" applyFont="1" applyBorder="1" applyAlignment="1">
      <alignment horizontal="center"/>
      <protection/>
    </xf>
    <xf numFmtId="0" fontId="24" fillId="0" borderId="30" xfId="63" applyFont="1" applyBorder="1" applyAlignment="1">
      <alignment horizontal="center"/>
      <protection/>
    </xf>
    <xf numFmtId="0" fontId="24" fillId="0" borderId="54" xfId="63" applyFont="1" applyBorder="1" applyAlignment="1">
      <alignment horizontal="center"/>
      <protection/>
    </xf>
    <xf numFmtId="0" fontId="32" fillId="0" borderId="11" xfId="63" applyFont="1" applyBorder="1" applyAlignment="1">
      <alignment horizontal="center"/>
      <protection/>
    </xf>
    <xf numFmtId="0" fontId="32" fillId="0" borderId="0" xfId="63" applyFont="1" applyBorder="1" applyAlignment="1">
      <alignment horizontal="center"/>
      <protection/>
    </xf>
    <xf numFmtId="0" fontId="32" fillId="0" borderId="12" xfId="63" applyFont="1" applyBorder="1" applyAlignment="1">
      <alignment horizontal="center"/>
      <protection/>
    </xf>
    <xf numFmtId="0" fontId="4" fillId="0" borderId="11" xfId="63" applyFont="1" applyBorder="1" applyAlignment="1">
      <alignment horizontal="right"/>
      <protection/>
    </xf>
    <xf numFmtId="0" fontId="4" fillId="0" borderId="0" xfId="63" applyFont="1" applyBorder="1" applyAlignment="1">
      <alignment horizontal="right"/>
      <protection/>
    </xf>
    <xf numFmtId="0" fontId="4" fillId="0" borderId="12" xfId="63" applyFont="1" applyBorder="1" applyAlignment="1">
      <alignment horizontal="right"/>
      <protection/>
    </xf>
    <xf numFmtId="164" fontId="14" fillId="39" borderId="31" xfId="55" applyNumberFormat="1" applyFont="1" applyFill="1" applyBorder="1" applyAlignment="1" quotePrefix="1">
      <alignment horizontal="center" vertical="center"/>
      <protection/>
    </xf>
    <xf numFmtId="164" fontId="14" fillId="39" borderId="32" xfId="55" applyNumberFormat="1" applyFont="1" applyFill="1" applyBorder="1" applyAlignment="1" quotePrefix="1">
      <alignment horizontal="center" vertical="center"/>
      <protection/>
    </xf>
    <xf numFmtId="0" fontId="14" fillId="39" borderId="32" xfId="55" applyFont="1" applyFill="1" applyBorder="1" applyAlignment="1">
      <alignment horizontal="left" vertical="center"/>
      <protection/>
    </xf>
    <xf numFmtId="165" fontId="14" fillId="39" borderId="32" xfId="55" applyNumberFormat="1" applyFont="1" applyFill="1" applyBorder="1" applyAlignment="1">
      <alignment vertical="center"/>
      <protection/>
    </xf>
    <xf numFmtId="3" fontId="15" fillId="39" borderId="32" xfId="62" applyNumberFormat="1" applyFont="1" applyFill="1" applyBorder="1" applyAlignment="1">
      <alignment horizontal="right" vertical="center" wrapText="1"/>
      <protection/>
    </xf>
    <xf numFmtId="0" fontId="16" fillId="39" borderId="32" xfId="55" applyFont="1" applyFill="1" applyBorder="1" applyAlignment="1">
      <alignment horizontal="right" vertical="center" wrapText="1"/>
      <protection/>
    </xf>
    <xf numFmtId="0" fontId="16" fillId="39" borderId="33" xfId="55" applyFont="1" applyFill="1" applyBorder="1" applyAlignment="1">
      <alignment horizontal="right" vertical="center" wrapText="1"/>
      <protection/>
    </xf>
    <xf numFmtId="164" fontId="5" fillId="39" borderId="19" xfId="55" applyNumberFormat="1" applyFont="1" applyFill="1" applyBorder="1" applyAlignment="1" quotePrefix="1">
      <alignment horizontal="center" vertical="center"/>
      <protection/>
    </xf>
    <xf numFmtId="164" fontId="5" fillId="39" borderId="20" xfId="55" applyNumberFormat="1" applyFont="1" applyFill="1" applyBorder="1" applyAlignment="1" quotePrefix="1">
      <alignment horizontal="center" vertical="center"/>
      <protection/>
    </xf>
    <xf numFmtId="0" fontId="8" fillId="39" borderId="20" xfId="55" applyFont="1" applyFill="1" applyBorder="1" applyAlignment="1">
      <alignment horizontal="left" vertical="center" wrapText="1"/>
      <protection/>
    </xf>
    <xf numFmtId="165" fontId="5" fillId="39" borderId="20" xfId="55" applyNumberFormat="1" applyFont="1" applyFill="1" applyBorder="1" applyAlignment="1">
      <alignment vertical="center"/>
      <protection/>
    </xf>
    <xf numFmtId="3" fontId="8" fillId="39" borderId="20" xfId="62" applyNumberFormat="1" applyFont="1" applyFill="1" applyBorder="1" applyAlignment="1">
      <alignment horizontal="right" vertical="center" wrapText="1"/>
      <protection/>
    </xf>
    <xf numFmtId="0" fontId="10" fillId="39" borderId="20" xfId="55" applyFont="1" applyFill="1" applyBorder="1" applyAlignment="1">
      <alignment horizontal="right" vertical="center" wrapText="1"/>
      <protection/>
    </xf>
    <xf numFmtId="0" fontId="10" fillId="39" borderId="21" xfId="55" applyFont="1" applyFill="1" applyBorder="1" applyAlignment="1">
      <alignment horizontal="right" vertical="center" wrapText="1"/>
      <protection/>
    </xf>
    <xf numFmtId="0" fontId="5" fillId="39" borderId="20" xfId="55" applyFont="1" applyFill="1" applyBorder="1" applyAlignment="1">
      <alignment horizontal="left" vertical="center"/>
      <protection/>
    </xf>
    <xf numFmtId="0" fontId="9" fillId="0" borderId="21" xfId="55" applyFont="1" applyBorder="1" applyAlignment="1">
      <alignment horizontal="right" vertical="center" wrapText="1"/>
      <protection/>
    </xf>
    <xf numFmtId="0" fontId="5" fillId="39" borderId="20" xfId="55" applyFont="1" applyFill="1" applyBorder="1" applyAlignment="1">
      <alignment horizontal="left" vertical="center" wrapText="1"/>
      <protection/>
    </xf>
    <xf numFmtId="0" fontId="3" fillId="34" borderId="20" xfId="55" applyFont="1" applyFill="1" applyBorder="1" applyAlignment="1">
      <alignment horizontal="left" vertical="center" wrapText="1"/>
      <protection/>
    </xf>
    <xf numFmtId="3" fontId="4" fillId="6" borderId="20" xfId="62" applyNumberFormat="1" applyFont="1" applyFill="1" applyBorder="1" applyAlignment="1">
      <alignment vertical="center" wrapText="1"/>
      <protection/>
    </xf>
    <xf numFmtId="0" fontId="9" fillId="6" borderId="20" xfId="55" applyFont="1" applyFill="1" applyBorder="1" applyAlignment="1">
      <alignment vertical="center" wrapText="1"/>
      <protection/>
    </xf>
    <xf numFmtId="0" fontId="9" fillId="6" borderId="21" xfId="55" applyFont="1" applyFill="1" applyBorder="1" applyAlignment="1">
      <alignment vertical="center" wrapText="1"/>
      <protection/>
    </xf>
    <xf numFmtId="164" fontId="23" fillId="0" borderId="57" xfId="55" applyNumberFormat="1" applyFont="1" applyFill="1" applyBorder="1" applyAlignment="1">
      <alignment horizontal="center" vertical="center"/>
      <protection/>
    </xf>
    <xf numFmtId="164" fontId="5" fillId="0" borderId="68" xfId="55" applyNumberFormat="1" applyFont="1" applyFill="1" applyBorder="1" applyAlignment="1" quotePrefix="1">
      <alignment horizontal="center" vertical="center"/>
      <protection/>
    </xf>
    <xf numFmtId="164" fontId="5" fillId="0" borderId="53" xfId="55" applyNumberFormat="1" applyFont="1" applyFill="1" applyBorder="1" applyAlignment="1" quotePrefix="1">
      <alignment horizontal="center" vertical="center"/>
      <protection/>
    </xf>
    <xf numFmtId="164" fontId="5" fillId="0" borderId="56" xfId="55" applyNumberFormat="1" applyFont="1" applyFill="1" applyBorder="1" applyAlignment="1" quotePrefix="1">
      <alignment horizontal="center" vertical="center"/>
      <protection/>
    </xf>
    <xf numFmtId="164" fontId="5" fillId="0" borderId="66" xfId="55" applyNumberFormat="1" applyFont="1" applyFill="1" applyBorder="1" applyAlignment="1" quotePrefix="1">
      <alignment horizontal="center" vertical="center"/>
      <protection/>
    </xf>
    <xf numFmtId="164" fontId="5" fillId="0" borderId="52" xfId="55" applyNumberFormat="1" applyFont="1" applyFill="1" applyBorder="1" applyAlignment="1" quotePrefix="1">
      <alignment horizontal="center" vertical="center"/>
      <protection/>
    </xf>
    <xf numFmtId="3" fontId="5" fillId="39" borderId="28" xfId="55" applyNumberFormat="1" applyFont="1" applyFill="1" applyBorder="1" applyAlignment="1">
      <alignment horizontal="right" vertical="center"/>
      <protection/>
    </xf>
    <xf numFmtId="3" fontId="5" fillId="39" borderId="67" xfId="55" applyNumberFormat="1" applyFont="1" applyFill="1" applyBorder="1" applyAlignment="1">
      <alignment horizontal="right" vertical="center"/>
      <protection/>
    </xf>
    <xf numFmtId="3" fontId="5" fillId="39" borderId="51" xfId="55" applyNumberFormat="1" applyFont="1" applyFill="1" applyBorder="1" applyAlignment="1">
      <alignment horizontal="right" vertical="center"/>
      <protection/>
    </xf>
    <xf numFmtId="164" fontId="3" fillId="34" borderId="19" xfId="55" applyNumberFormat="1" applyFont="1" applyFill="1" applyBorder="1" applyAlignment="1" quotePrefix="1">
      <alignment horizontal="center" vertical="center"/>
      <protection/>
    </xf>
    <xf numFmtId="164" fontId="3" fillId="34" borderId="20" xfId="55" applyNumberFormat="1" applyFont="1" applyFill="1" applyBorder="1" applyAlignment="1" quotePrefix="1">
      <alignment horizontal="center" vertical="center"/>
      <protection/>
    </xf>
    <xf numFmtId="165" fontId="3" fillId="34" borderId="20" xfId="55" applyNumberFormat="1" applyFont="1" applyFill="1" applyBorder="1" applyAlignment="1">
      <alignment vertical="center"/>
      <protection/>
    </xf>
    <xf numFmtId="3" fontId="4" fillId="6" borderId="20" xfId="62" applyNumberFormat="1" applyFont="1" applyFill="1" applyBorder="1" applyAlignment="1">
      <alignment horizontal="right" vertical="center" wrapText="1"/>
      <protection/>
    </xf>
    <xf numFmtId="0" fontId="9" fillId="6" borderId="20" xfId="55" applyFont="1" applyFill="1" applyBorder="1" applyAlignment="1">
      <alignment horizontal="right" vertical="center" wrapText="1"/>
      <protection/>
    </xf>
    <xf numFmtId="0" fontId="9" fillId="6" borderId="21" xfId="55" applyFont="1" applyFill="1" applyBorder="1" applyAlignment="1">
      <alignment horizontal="right" vertical="center" wrapText="1"/>
      <protection/>
    </xf>
    <xf numFmtId="0" fontId="5" fillId="39" borderId="20" xfId="55" applyFont="1" applyFill="1" applyBorder="1" applyAlignment="1">
      <alignment vertical="center" wrapText="1"/>
      <protection/>
    </xf>
    <xf numFmtId="0" fontId="3" fillId="34" borderId="20" xfId="55" applyFont="1" applyFill="1" applyBorder="1" applyAlignment="1">
      <alignment vertical="center" wrapText="1"/>
      <protection/>
    </xf>
    <xf numFmtId="164" fontId="3" fillId="0" borderId="58" xfId="55" applyNumberFormat="1" applyFont="1" applyFill="1" applyBorder="1" applyAlignment="1">
      <alignment horizontal="right"/>
      <protection/>
    </xf>
    <xf numFmtId="164" fontId="34" fillId="0" borderId="67" xfId="55" applyNumberFormat="1" applyFont="1" applyFill="1" applyBorder="1" applyAlignment="1">
      <alignment horizontal="right"/>
      <protection/>
    </xf>
    <xf numFmtId="164" fontId="34" fillId="0" borderId="51" xfId="55" applyNumberFormat="1" applyFont="1" applyFill="1" applyBorder="1" applyAlignment="1">
      <alignment horizontal="right"/>
      <protection/>
    </xf>
    <xf numFmtId="164" fontId="23" fillId="0" borderId="19" xfId="55" applyNumberFormat="1" applyFont="1" applyFill="1" applyBorder="1" applyAlignment="1">
      <alignment horizontal="center" vertical="center"/>
      <protection/>
    </xf>
    <xf numFmtId="164" fontId="23" fillId="0" borderId="21" xfId="55" applyNumberFormat="1" applyFont="1" applyFill="1" applyBorder="1" applyAlignment="1">
      <alignment horizontal="center" vertical="center"/>
      <protection/>
    </xf>
    <xf numFmtId="0" fontId="5" fillId="39" borderId="19" xfId="55" applyFont="1" applyFill="1" applyBorder="1" applyAlignment="1" quotePrefix="1">
      <alignment horizontal="center" vertical="center"/>
      <protection/>
    </xf>
    <xf numFmtId="0" fontId="5" fillId="39" borderId="20" xfId="55" applyFont="1" applyFill="1" applyBorder="1" applyAlignment="1" quotePrefix="1">
      <alignment horizontal="center" vertical="center"/>
      <protection/>
    </xf>
    <xf numFmtId="0" fontId="5" fillId="0" borderId="58" xfId="55" applyFont="1" applyFill="1" applyBorder="1" applyAlignment="1" quotePrefix="1">
      <alignment horizontal="center" vertical="center"/>
      <protection/>
    </xf>
    <xf numFmtId="0" fontId="5" fillId="0" borderId="67" xfId="55" applyFont="1" applyFill="1" applyBorder="1" applyAlignment="1" quotePrefix="1">
      <alignment horizontal="center" vertical="center"/>
      <protection/>
    </xf>
    <xf numFmtId="0" fontId="5" fillId="0" borderId="51" xfId="55" applyFont="1" applyFill="1" applyBorder="1" applyAlignment="1" quotePrefix="1">
      <alignment horizontal="center" vertical="center"/>
      <protection/>
    </xf>
    <xf numFmtId="0" fontId="14" fillId="39" borderId="31" xfId="55" applyFont="1" applyFill="1" applyBorder="1" applyAlignment="1" quotePrefix="1">
      <alignment horizontal="center" vertical="center"/>
      <protection/>
    </xf>
    <xf numFmtId="0" fontId="14" fillId="39" borderId="32" xfId="55" applyFont="1" applyFill="1" applyBorder="1" applyAlignment="1" quotePrefix="1">
      <alignment horizontal="center" vertical="center"/>
      <protection/>
    </xf>
    <xf numFmtId="0" fontId="15" fillId="39" borderId="32" xfId="55" applyFont="1" applyFill="1" applyBorder="1" applyAlignment="1">
      <alignment horizontal="left" vertical="center" wrapText="1"/>
      <protection/>
    </xf>
    <xf numFmtId="3" fontId="15" fillId="39" borderId="35" xfId="62" applyNumberFormat="1" applyFont="1" applyFill="1" applyBorder="1" applyAlignment="1">
      <alignment horizontal="right" vertical="center" wrapText="1"/>
      <protection/>
    </xf>
    <xf numFmtId="0" fontId="16" fillId="39" borderId="76" xfId="55" applyFont="1" applyFill="1" applyBorder="1" applyAlignment="1">
      <alignment horizontal="right" vertical="center" wrapText="1"/>
      <protection/>
    </xf>
    <xf numFmtId="0" fontId="16" fillId="39" borderId="77" xfId="55" applyFont="1" applyFill="1" applyBorder="1" applyAlignment="1">
      <alignment horizontal="right" vertical="center" wrapText="1"/>
      <protection/>
    </xf>
    <xf numFmtId="0" fontId="74" fillId="39" borderId="20" xfId="55" applyFont="1" applyFill="1" applyBorder="1" applyAlignment="1">
      <alignment horizontal="left" vertical="center" wrapText="1"/>
      <protection/>
    </xf>
    <xf numFmtId="0" fontId="3" fillId="0" borderId="28" xfId="55" applyFont="1" applyFill="1" applyBorder="1" applyAlignment="1">
      <alignment horizontal="center" vertical="center"/>
      <protection/>
    </xf>
    <xf numFmtId="0" fontId="3" fillId="0" borderId="67" xfId="55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3" fontId="4" fillId="0" borderId="28" xfId="55" applyNumberFormat="1" applyFont="1" applyFill="1" applyBorder="1" applyAlignment="1">
      <alignment horizontal="right" vertical="center"/>
      <protection/>
    </xf>
    <xf numFmtId="3" fontId="4" fillId="0" borderId="67" xfId="55" applyNumberFormat="1" applyFont="1" applyFill="1" applyBorder="1" applyAlignment="1">
      <alignment horizontal="right" vertical="center"/>
      <protection/>
    </xf>
    <xf numFmtId="3" fontId="4" fillId="0" borderId="51" xfId="55" applyNumberFormat="1" applyFont="1" applyFill="1" applyBorder="1" applyAlignment="1">
      <alignment horizontal="right" vertical="center"/>
      <protection/>
    </xf>
    <xf numFmtId="0" fontId="5" fillId="39" borderId="20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 quotePrefix="1">
      <alignment horizontal="right" vertical="center"/>
      <protection/>
    </xf>
    <xf numFmtId="0" fontId="15" fillId="39" borderId="32" xfId="55" applyFont="1" applyFill="1" applyBorder="1" applyAlignment="1">
      <alignment horizontal="left" vertical="center"/>
      <protection/>
    </xf>
    <xf numFmtId="0" fontId="14" fillId="39" borderId="32" xfId="55" applyFont="1" applyFill="1" applyBorder="1" applyAlignment="1">
      <alignment horizontal="left" vertical="center" wrapText="1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4 2" xfId="59"/>
    <cellStyle name="Normál 5" xfId="60"/>
    <cellStyle name="Normál 6" xfId="61"/>
    <cellStyle name="Normál_12dmelléklet" xfId="62"/>
    <cellStyle name="Normál_Ktgvetési rendelet mellékletek_2008_Eszteregnye" xfId="63"/>
    <cellStyle name="Normal_KTRSZJ" xfId="64"/>
    <cellStyle name="Normál_KVIREND" xfId="65"/>
    <cellStyle name="Normál_likviditási terv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4"/>
  <sheetViews>
    <sheetView tabSelected="1" zoomScalePageLayoutView="0" workbookViewId="0" topLeftCell="A1">
      <selection activeCell="B16" sqref="B16:C16"/>
    </sheetView>
  </sheetViews>
  <sheetFormatPr defaultColWidth="9.140625" defaultRowHeight="12.75"/>
  <cols>
    <col min="3" max="3" width="84.00390625" style="0" customWidth="1"/>
  </cols>
  <sheetData>
    <row r="4" spans="1:3" ht="24.75" customHeight="1">
      <c r="A4" s="342" t="s">
        <v>937</v>
      </c>
      <c r="B4" s="342"/>
      <c r="C4" s="342"/>
    </row>
    <row r="5" spans="1:3" ht="19.5" customHeight="1">
      <c r="A5" s="343" t="s">
        <v>959</v>
      </c>
      <c r="B5" s="343"/>
      <c r="C5" s="343"/>
    </row>
    <row r="6" spans="1:3" ht="19.5" customHeight="1" thickBot="1">
      <c r="A6" s="192"/>
      <c r="B6" s="281"/>
      <c r="C6" s="282"/>
    </row>
    <row r="7" spans="1:3" ht="18">
      <c r="A7" s="344" t="s">
        <v>882</v>
      </c>
      <c r="B7" s="345"/>
      <c r="C7" s="346"/>
    </row>
    <row r="8" spans="1:3" ht="29.25" customHeight="1">
      <c r="A8" s="196" t="s">
        <v>883</v>
      </c>
      <c r="B8" s="347" t="s">
        <v>939</v>
      </c>
      <c r="C8" s="348"/>
    </row>
    <row r="9" spans="1:3" ht="15.75">
      <c r="A9" s="196" t="s">
        <v>884</v>
      </c>
      <c r="B9" s="337" t="s">
        <v>938</v>
      </c>
      <c r="C9" s="338"/>
    </row>
    <row r="10" spans="1:3" ht="15.75">
      <c r="A10" s="196" t="s">
        <v>885</v>
      </c>
      <c r="B10" s="337" t="s">
        <v>901</v>
      </c>
      <c r="C10" s="338"/>
    </row>
    <row r="11" spans="1:3" ht="15.75">
      <c r="A11" s="196" t="s">
        <v>886</v>
      </c>
      <c r="B11" s="337" t="s">
        <v>902</v>
      </c>
      <c r="C11" s="338"/>
    </row>
    <row r="12" spans="1:3" ht="15.75">
      <c r="A12" s="196" t="s">
        <v>887</v>
      </c>
      <c r="B12" s="331" t="s">
        <v>577</v>
      </c>
      <c r="C12" s="332"/>
    </row>
    <row r="13" spans="1:3" ht="15.75">
      <c r="A13" s="196" t="s">
        <v>888</v>
      </c>
      <c r="B13" s="337" t="s">
        <v>900</v>
      </c>
      <c r="C13" s="338"/>
    </row>
    <row r="14" spans="1:3" ht="15.75">
      <c r="A14" s="196" t="s">
        <v>889</v>
      </c>
      <c r="B14" s="337" t="s">
        <v>891</v>
      </c>
      <c r="C14" s="338"/>
    </row>
    <row r="15" spans="1:3" ht="15.75">
      <c r="A15" s="196" t="s">
        <v>890</v>
      </c>
      <c r="B15" s="337" t="s">
        <v>893</v>
      </c>
      <c r="C15" s="338"/>
    </row>
    <row r="16" spans="1:3" ht="15">
      <c r="A16" s="196" t="s">
        <v>892</v>
      </c>
      <c r="B16" s="335" t="s">
        <v>714</v>
      </c>
      <c r="C16" s="336"/>
    </row>
    <row r="17" spans="1:3" ht="15.75">
      <c r="A17" s="196" t="s">
        <v>894</v>
      </c>
      <c r="B17" s="337" t="s">
        <v>896</v>
      </c>
      <c r="C17" s="338"/>
    </row>
    <row r="18" spans="1:3" ht="15.75">
      <c r="A18" s="196" t="s">
        <v>895</v>
      </c>
      <c r="B18" s="337" t="s">
        <v>898</v>
      </c>
      <c r="C18" s="338"/>
    </row>
    <row r="19" spans="1:3" ht="15.75">
      <c r="A19" s="196" t="s">
        <v>897</v>
      </c>
      <c r="B19" s="337" t="s">
        <v>963</v>
      </c>
      <c r="C19" s="338"/>
    </row>
    <row r="20" spans="1:3" ht="15" customHeight="1">
      <c r="A20" s="339" t="s">
        <v>899</v>
      </c>
      <c r="B20" s="340" t="s">
        <v>913</v>
      </c>
      <c r="C20" s="341"/>
    </row>
    <row r="21" spans="1:3" ht="18.75" customHeight="1">
      <c r="A21" s="339"/>
      <c r="B21" s="340"/>
      <c r="C21" s="341"/>
    </row>
    <row r="22" spans="1:3" ht="15.75">
      <c r="A22" s="302" t="s">
        <v>914</v>
      </c>
      <c r="B22" s="331" t="s">
        <v>930</v>
      </c>
      <c r="C22" s="332"/>
    </row>
    <row r="23" spans="1:3" ht="15.75">
      <c r="A23" s="302" t="s">
        <v>915</v>
      </c>
      <c r="B23" s="331" t="s">
        <v>931</v>
      </c>
      <c r="C23" s="332"/>
    </row>
    <row r="24" spans="1:3" ht="16.5" thickBot="1">
      <c r="A24" s="303" t="s">
        <v>916</v>
      </c>
      <c r="B24" s="333" t="s">
        <v>932</v>
      </c>
      <c r="C24" s="334"/>
    </row>
  </sheetData>
  <sheetProtection/>
  <mergeCells count="20">
    <mergeCell ref="A4:C4"/>
    <mergeCell ref="A5:C5"/>
    <mergeCell ref="A7:C7"/>
    <mergeCell ref="B8:C8"/>
    <mergeCell ref="B9:C9"/>
    <mergeCell ref="B10:C10"/>
    <mergeCell ref="B11:C11"/>
    <mergeCell ref="B13:C13"/>
    <mergeCell ref="B14:C14"/>
    <mergeCell ref="B15:C15"/>
    <mergeCell ref="B12:C12"/>
    <mergeCell ref="A20:A21"/>
    <mergeCell ref="B20:C21"/>
    <mergeCell ref="B22:C22"/>
    <mergeCell ref="B23:C23"/>
    <mergeCell ref="B24:C24"/>
    <mergeCell ref="B16:C16"/>
    <mergeCell ref="B17:C17"/>
    <mergeCell ref="B18:C18"/>
    <mergeCell ref="B19:C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8.140625" style="0" customWidth="1"/>
    <col min="2" max="2" width="15.7109375" style="0" customWidth="1"/>
    <col min="3" max="3" width="18.00390625" style="0" customWidth="1"/>
    <col min="4" max="4" width="13.7109375" style="0" customWidth="1"/>
    <col min="5" max="5" width="20.421875" style="0" customWidth="1"/>
  </cols>
  <sheetData>
    <row r="1" spans="1:5" ht="18">
      <c r="A1" s="737" t="s">
        <v>944</v>
      </c>
      <c r="B1" s="738"/>
      <c r="C1" s="738"/>
      <c r="D1" s="738"/>
      <c r="E1" s="739"/>
    </row>
    <row r="2" spans="1:5" ht="18">
      <c r="A2" s="740" t="s">
        <v>696</v>
      </c>
      <c r="B2" s="741"/>
      <c r="C2" s="741"/>
      <c r="D2" s="741"/>
      <c r="E2" s="742"/>
    </row>
    <row r="3" spans="1:5" ht="40.5" customHeight="1">
      <c r="A3" s="743" t="s">
        <v>714</v>
      </c>
      <c r="B3" s="744"/>
      <c r="C3" s="744"/>
      <c r="D3" s="744"/>
      <c r="E3" s="745"/>
    </row>
    <row r="4" spans="1:5" ht="12.75">
      <c r="A4" s="40"/>
      <c r="B4" s="746" t="s">
        <v>879</v>
      </c>
      <c r="C4" s="746"/>
      <c r="D4" s="746"/>
      <c r="E4" s="747"/>
    </row>
    <row r="5" spans="1:5" ht="17.25" customHeight="1">
      <c r="A5" s="41" t="s">
        <v>715</v>
      </c>
      <c r="B5" s="748"/>
      <c r="C5" s="748"/>
      <c r="D5" s="748"/>
      <c r="E5" s="749"/>
    </row>
    <row r="6" spans="1:5" ht="13.5" thickBot="1">
      <c r="A6" s="42"/>
      <c r="B6" s="43"/>
      <c r="C6" s="43"/>
      <c r="D6" s="43"/>
      <c r="E6" s="44"/>
    </row>
    <row r="7" spans="1:5" ht="15.75" thickBot="1">
      <c r="A7" s="45" t="s">
        <v>716</v>
      </c>
      <c r="B7" s="46">
        <v>2017</v>
      </c>
      <c r="C7" s="46">
        <v>2018</v>
      </c>
      <c r="D7" s="46">
        <v>2019</v>
      </c>
      <c r="E7" s="47" t="s">
        <v>527</v>
      </c>
    </row>
    <row r="8" spans="1:5" ht="15">
      <c r="A8" s="48" t="s">
        <v>717</v>
      </c>
      <c r="B8" s="49"/>
      <c r="C8" s="49"/>
      <c r="D8" s="49"/>
      <c r="E8" s="50">
        <f aca="true" t="shared" si="0" ref="E8:E14">SUM(B8:D8)</f>
        <v>0</v>
      </c>
    </row>
    <row r="9" spans="1:5" ht="15">
      <c r="A9" s="51" t="s">
        <v>718</v>
      </c>
      <c r="B9" s="52"/>
      <c r="C9" s="52"/>
      <c r="D9" s="52"/>
      <c r="E9" s="50">
        <f t="shared" si="0"/>
        <v>0</v>
      </c>
    </row>
    <row r="10" spans="1:5" ht="15">
      <c r="A10" s="53" t="s">
        <v>719</v>
      </c>
      <c r="B10" s="52"/>
      <c r="C10" s="52"/>
      <c r="D10" s="52"/>
      <c r="E10" s="50">
        <f t="shared" si="0"/>
        <v>0</v>
      </c>
    </row>
    <row r="11" spans="1:5" ht="15">
      <c r="A11" s="53" t="s">
        <v>720</v>
      </c>
      <c r="B11" s="52"/>
      <c r="C11" s="52"/>
      <c r="D11" s="52"/>
      <c r="E11" s="50">
        <f t="shared" si="0"/>
        <v>0</v>
      </c>
    </row>
    <row r="12" spans="1:5" ht="15">
      <c r="A12" s="53" t="s">
        <v>721</v>
      </c>
      <c r="B12" s="52"/>
      <c r="C12" s="52"/>
      <c r="D12" s="52"/>
      <c r="E12" s="50">
        <f t="shared" si="0"/>
        <v>0</v>
      </c>
    </row>
    <row r="13" spans="1:5" ht="15.75" thickBot="1">
      <c r="A13" s="54" t="s">
        <v>722</v>
      </c>
      <c r="B13" s="55"/>
      <c r="C13" s="55"/>
      <c r="D13" s="55"/>
      <c r="E13" s="56">
        <f t="shared" si="0"/>
        <v>0</v>
      </c>
    </row>
    <row r="14" spans="1:5" ht="15.75" thickBot="1">
      <c r="A14" s="45" t="s">
        <v>723</v>
      </c>
      <c r="B14" s="57">
        <f>SUM(B8:B13)</f>
        <v>0</v>
      </c>
      <c r="C14" s="57">
        <f>SUM(C8:C13)</f>
        <v>0</v>
      </c>
      <c r="D14" s="57">
        <f>SUM(D8:D13)</f>
        <v>0</v>
      </c>
      <c r="E14" s="58">
        <f t="shared" si="0"/>
        <v>0</v>
      </c>
    </row>
    <row r="15" spans="1:5" ht="15.75" thickBot="1">
      <c r="A15" s="59"/>
      <c r="B15" s="60"/>
      <c r="C15" s="60"/>
      <c r="D15" s="60"/>
      <c r="E15" s="61"/>
    </row>
    <row r="16" spans="1:5" ht="15.75" thickBot="1">
      <c r="A16" s="45" t="s">
        <v>724</v>
      </c>
      <c r="B16" s="46">
        <v>2017</v>
      </c>
      <c r="C16" s="46">
        <v>2018</v>
      </c>
      <c r="D16" s="46">
        <v>2019</v>
      </c>
      <c r="E16" s="47" t="s">
        <v>527</v>
      </c>
    </row>
    <row r="17" spans="1:5" ht="15">
      <c r="A17" s="48" t="s">
        <v>725</v>
      </c>
      <c r="B17" s="49"/>
      <c r="C17" s="49"/>
      <c r="D17" s="49"/>
      <c r="E17" s="50">
        <f>SUM(B17:D17)</f>
        <v>0</v>
      </c>
    </row>
    <row r="18" spans="1:5" ht="15">
      <c r="A18" s="53" t="s">
        <v>726</v>
      </c>
      <c r="B18" s="52"/>
      <c r="C18" s="52"/>
      <c r="D18" s="52"/>
      <c r="E18" s="50">
        <f>SUM(B18:D18)</f>
        <v>0</v>
      </c>
    </row>
    <row r="19" spans="1:5" ht="15">
      <c r="A19" s="53" t="s">
        <v>727</v>
      </c>
      <c r="B19" s="52"/>
      <c r="C19" s="52"/>
      <c r="D19" s="52"/>
      <c r="E19" s="50">
        <f>SUM(B19:D19)</f>
        <v>0</v>
      </c>
    </row>
    <row r="20" spans="1:5" ht="15.75" thickBot="1">
      <c r="A20" s="54" t="s">
        <v>728</v>
      </c>
      <c r="B20" s="55"/>
      <c r="C20" s="55"/>
      <c r="D20" s="55"/>
      <c r="E20" s="56">
        <f>SUM(B20:D20)</f>
        <v>0</v>
      </c>
    </row>
    <row r="21" spans="1:5" ht="15.75" thickBot="1">
      <c r="A21" s="45" t="s">
        <v>527</v>
      </c>
      <c r="B21" s="57">
        <f>SUM(B17:B20)</f>
        <v>0</v>
      </c>
      <c r="C21" s="57">
        <f>SUM(C17:C20)</f>
        <v>0</v>
      </c>
      <c r="D21" s="57">
        <f>SUM(D17:D20)</f>
        <v>0</v>
      </c>
      <c r="E21" s="58">
        <f>SUM(B21:D21)</f>
        <v>0</v>
      </c>
    </row>
  </sheetData>
  <sheetProtection/>
  <mergeCells count="5">
    <mergeCell ref="A1:E1"/>
    <mergeCell ref="A2:E2"/>
    <mergeCell ref="A3:E3"/>
    <mergeCell ref="B4:E4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25.7109375" style="0" customWidth="1"/>
    <col min="3" max="3" width="23.7109375" style="0" customWidth="1"/>
    <col min="4" max="4" width="25.7109375" style="0" customWidth="1"/>
  </cols>
  <sheetData>
    <row r="1" spans="1:6" ht="25.5" customHeight="1">
      <c r="A1" s="754" t="s">
        <v>944</v>
      </c>
      <c r="B1" s="755"/>
      <c r="C1" s="755"/>
      <c r="D1" s="756"/>
      <c r="E1" s="85"/>
      <c r="F1" s="86"/>
    </row>
    <row r="2" spans="1:6" ht="24.75" customHeight="1">
      <c r="A2" s="757" t="s">
        <v>696</v>
      </c>
      <c r="B2" s="758"/>
      <c r="C2" s="758"/>
      <c r="D2" s="759"/>
      <c r="E2" s="97"/>
      <c r="F2" s="97"/>
    </row>
    <row r="3" spans="1:4" ht="19.5" customHeight="1">
      <c r="A3" s="751" t="s">
        <v>730</v>
      </c>
      <c r="B3" s="752"/>
      <c r="C3" s="752"/>
      <c r="D3" s="753"/>
    </row>
    <row r="4" spans="1:4" ht="19.5" customHeight="1">
      <c r="A4" s="87"/>
      <c r="B4" s="79"/>
      <c r="C4" s="79"/>
      <c r="D4" s="88" t="s">
        <v>794</v>
      </c>
    </row>
    <row r="5" spans="1:4" ht="25.5" customHeight="1">
      <c r="A5" s="89" t="s">
        <v>526</v>
      </c>
      <c r="B5" s="80" t="s">
        <v>731</v>
      </c>
      <c r="C5" s="80" t="s">
        <v>732</v>
      </c>
      <c r="D5" s="90" t="s">
        <v>733</v>
      </c>
    </row>
    <row r="6" spans="1:4" ht="19.5" customHeight="1">
      <c r="A6" s="91">
        <v>1</v>
      </c>
      <c r="B6" s="81">
        <v>2</v>
      </c>
      <c r="C6" s="81">
        <v>3</v>
      </c>
      <c r="D6" s="92">
        <v>4</v>
      </c>
    </row>
    <row r="7" spans="1:4" ht="33.75" customHeight="1">
      <c r="A7" s="76" t="s">
        <v>244</v>
      </c>
      <c r="B7" s="82" t="s">
        <v>734</v>
      </c>
      <c r="C7" s="78"/>
      <c r="D7" s="77"/>
    </row>
    <row r="8" spans="1:4" ht="32.25" customHeight="1">
      <c r="A8" s="76" t="s">
        <v>243</v>
      </c>
      <c r="B8" s="82" t="s">
        <v>735</v>
      </c>
      <c r="C8" s="78"/>
      <c r="D8" s="77"/>
    </row>
    <row r="9" spans="1:4" ht="24" customHeight="1">
      <c r="A9" s="76" t="s">
        <v>242</v>
      </c>
      <c r="B9" s="82" t="s">
        <v>736</v>
      </c>
      <c r="C9" s="78"/>
      <c r="D9" s="77"/>
    </row>
    <row r="10" spans="1:4" ht="34.5" customHeight="1">
      <c r="A10" s="76" t="s">
        <v>241</v>
      </c>
      <c r="B10" s="82" t="s">
        <v>737</v>
      </c>
      <c r="C10" s="78"/>
      <c r="D10" s="77"/>
    </row>
    <row r="11" spans="1:4" ht="22.5" customHeight="1">
      <c r="A11" s="76" t="s">
        <v>525</v>
      </c>
      <c r="B11" s="82" t="s">
        <v>738</v>
      </c>
      <c r="C11" s="78"/>
      <c r="D11" s="77"/>
    </row>
    <row r="12" spans="1:4" ht="19.5" customHeight="1">
      <c r="A12" s="76" t="s">
        <v>524</v>
      </c>
      <c r="B12" s="82" t="s">
        <v>739</v>
      </c>
      <c r="C12" s="78"/>
      <c r="D12" s="77"/>
    </row>
    <row r="13" spans="1:4" ht="19.5" customHeight="1">
      <c r="A13" s="76" t="s">
        <v>523</v>
      </c>
      <c r="B13" s="83" t="s">
        <v>740</v>
      </c>
      <c r="C13" s="78"/>
      <c r="D13" s="77"/>
    </row>
    <row r="14" spans="1:4" ht="22.5" customHeight="1">
      <c r="A14" s="76" t="s">
        <v>522</v>
      </c>
      <c r="B14" s="83" t="s">
        <v>741</v>
      </c>
      <c r="C14" s="78"/>
      <c r="D14" s="77"/>
    </row>
    <row r="15" spans="1:4" ht="21" customHeight="1">
      <c r="A15" s="76" t="s">
        <v>521</v>
      </c>
      <c r="B15" s="83" t="s">
        <v>742</v>
      </c>
      <c r="C15" s="78">
        <v>299000</v>
      </c>
      <c r="D15" s="77">
        <v>149500</v>
      </c>
    </row>
    <row r="16" spans="1:4" ht="21" customHeight="1">
      <c r="A16" s="76" t="s">
        <v>520</v>
      </c>
      <c r="B16" s="83" t="s">
        <v>743</v>
      </c>
      <c r="C16" s="78"/>
      <c r="D16" s="77"/>
    </row>
    <row r="17" spans="1:4" ht="23.25" customHeight="1">
      <c r="A17" s="76" t="s">
        <v>519</v>
      </c>
      <c r="B17" s="83" t="s">
        <v>744</v>
      </c>
      <c r="C17" s="78"/>
      <c r="D17" s="77"/>
    </row>
    <row r="18" spans="1:4" ht="22.5" customHeight="1">
      <c r="A18" s="76" t="s">
        <v>518</v>
      </c>
      <c r="B18" s="83" t="s">
        <v>745</v>
      </c>
      <c r="C18" s="78"/>
      <c r="D18" s="77"/>
    </row>
    <row r="19" spans="1:4" ht="24" customHeight="1">
      <c r="A19" s="76" t="s">
        <v>746</v>
      </c>
      <c r="B19" s="82" t="s">
        <v>747</v>
      </c>
      <c r="C19" s="78"/>
      <c r="D19" s="77"/>
    </row>
    <row r="20" spans="1:4" ht="21" customHeight="1">
      <c r="A20" s="76" t="s">
        <v>748</v>
      </c>
      <c r="B20" s="82" t="s">
        <v>749</v>
      </c>
      <c r="C20" s="78"/>
      <c r="D20" s="77"/>
    </row>
    <row r="21" spans="1:4" ht="21" customHeight="1">
      <c r="A21" s="76" t="s">
        <v>750</v>
      </c>
      <c r="B21" s="82" t="s">
        <v>751</v>
      </c>
      <c r="C21" s="78"/>
      <c r="D21" s="77"/>
    </row>
    <row r="22" spans="1:4" ht="19.5" customHeight="1">
      <c r="A22" s="76" t="s">
        <v>752</v>
      </c>
      <c r="B22" s="82" t="s">
        <v>753</v>
      </c>
      <c r="C22" s="78"/>
      <c r="D22" s="77"/>
    </row>
    <row r="23" spans="1:4" ht="19.5" customHeight="1">
      <c r="A23" s="76" t="s">
        <v>754</v>
      </c>
      <c r="B23" s="82" t="s">
        <v>755</v>
      </c>
      <c r="C23" s="78"/>
      <c r="D23" s="77"/>
    </row>
    <row r="24" spans="1:4" ht="19.5" customHeight="1">
      <c r="A24" s="76" t="s">
        <v>756</v>
      </c>
      <c r="B24" s="84"/>
      <c r="C24" s="78"/>
      <c r="D24" s="77"/>
    </row>
    <row r="25" spans="1:4" ht="19.5" customHeight="1" thickBot="1">
      <c r="A25" s="93" t="s">
        <v>757</v>
      </c>
      <c r="B25" s="94" t="s">
        <v>758</v>
      </c>
      <c r="C25" s="95">
        <f>SUM(C7:C24)</f>
        <v>299000</v>
      </c>
      <c r="D25" s="96">
        <f>SUM(D7:D24)</f>
        <v>149500</v>
      </c>
    </row>
    <row r="26" spans="1:4" ht="19.5" customHeight="1">
      <c r="A26" s="75"/>
      <c r="B26" s="750"/>
      <c r="C26" s="750"/>
      <c r="D26" s="750"/>
    </row>
  </sheetData>
  <sheetProtection/>
  <mergeCells count="4">
    <mergeCell ref="B26:D26"/>
    <mergeCell ref="A3:D3"/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8515625" style="0" customWidth="1"/>
    <col min="2" max="2" width="42.57421875" style="0" customWidth="1"/>
    <col min="3" max="3" width="12.140625" style="0" customWidth="1"/>
    <col min="4" max="8" width="11.00390625" style="0" customWidth="1"/>
    <col min="9" max="9" width="11.8515625" style="0" customWidth="1"/>
  </cols>
  <sheetData>
    <row r="1" spans="1:9" ht="29.25" customHeight="1">
      <c r="A1" s="772" t="s">
        <v>944</v>
      </c>
      <c r="B1" s="772"/>
      <c r="C1" s="772"/>
      <c r="D1" s="772"/>
      <c r="E1" s="772"/>
      <c r="F1" s="772"/>
      <c r="G1" s="772"/>
      <c r="H1" s="772"/>
      <c r="I1" s="772"/>
    </row>
    <row r="2" spans="1:9" ht="18" customHeight="1">
      <c r="A2" s="773" t="s">
        <v>696</v>
      </c>
      <c r="B2" s="774"/>
      <c r="C2" s="774"/>
      <c r="D2" s="774"/>
      <c r="E2" s="774"/>
      <c r="F2" s="774"/>
      <c r="G2" s="774"/>
      <c r="H2" s="774"/>
      <c r="I2" s="775"/>
    </row>
    <row r="3" spans="1:9" ht="18" customHeight="1">
      <c r="A3" s="773" t="s">
        <v>759</v>
      </c>
      <c r="B3" s="774"/>
      <c r="C3" s="774"/>
      <c r="D3" s="774"/>
      <c r="E3" s="774"/>
      <c r="F3" s="774"/>
      <c r="G3" s="774"/>
      <c r="H3" s="774"/>
      <c r="I3" s="775"/>
    </row>
    <row r="4" spans="1:9" ht="12.75">
      <c r="A4" s="765" t="s">
        <v>878</v>
      </c>
      <c r="B4" s="766"/>
      <c r="C4" s="766"/>
      <c r="D4" s="766"/>
      <c r="E4" s="766"/>
      <c r="F4" s="766"/>
      <c r="G4" s="766"/>
      <c r="H4" s="766"/>
      <c r="I4" s="767"/>
    </row>
    <row r="5" spans="1:9" ht="13.5" thickBot="1">
      <c r="A5" s="19"/>
      <c r="B5" s="20"/>
      <c r="C5" s="20"/>
      <c r="D5" s="20"/>
      <c r="E5" s="20"/>
      <c r="F5" s="20"/>
      <c r="G5" s="20"/>
      <c r="H5" s="20"/>
      <c r="I5" s="98" t="s">
        <v>772</v>
      </c>
    </row>
    <row r="6" spans="1:9" ht="12.75">
      <c r="A6" s="760" t="s">
        <v>248</v>
      </c>
      <c r="B6" s="768" t="s">
        <v>760</v>
      </c>
      <c r="C6" s="760" t="s">
        <v>761</v>
      </c>
      <c r="D6" s="760" t="s">
        <v>934</v>
      </c>
      <c r="E6" s="762" t="s">
        <v>762</v>
      </c>
      <c r="F6" s="763"/>
      <c r="G6" s="763"/>
      <c r="H6" s="764"/>
      <c r="I6" s="768" t="s">
        <v>527</v>
      </c>
    </row>
    <row r="7" spans="1:9" ht="24.75" thickBot="1">
      <c r="A7" s="761"/>
      <c r="B7" s="769"/>
      <c r="C7" s="769"/>
      <c r="D7" s="761"/>
      <c r="E7" s="99" t="s">
        <v>763</v>
      </c>
      <c r="F7" s="100" t="s">
        <v>773</v>
      </c>
      <c r="G7" s="100" t="s">
        <v>935</v>
      </c>
      <c r="H7" s="101" t="s">
        <v>936</v>
      </c>
      <c r="I7" s="769"/>
    </row>
    <row r="8" spans="1:9" ht="13.5" thickBot="1">
      <c r="A8" s="102">
        <v>1</v>
      </c>
      <c r="B8" s="103">
        <v>2</v>
      </c>
      <c r="C8" s="104">
        <v>3</v>
      </c>
      <c r="D8" s="103">
        <v>4</v>
      </c>
      <c r="E8" s="102">
        <v>5</v>
      </c>
      <c r="F8" s="104">
        <v>6</v>
      </c>
      <c r="G8" s="104">
        <v>7</v>
      </c>
      <c r="H8" s="105">
        <v>8</v>
      </c>
      <c r="I8" s="106" t="s">
        <v>764</v>
      </c>
    </row>
    <row r="9" spans="1:9" ht="13.5" thickBot="1">
      <c r="A9" s="107" t="s">
        <v>244</v>
      </c>
      <c r="B9" s="108" t="s">
        <v>765</v>
      </c>
      <c r="C9" s="109"/>
      <c r="D9" s="110">
        <f>SUM(D10:D11)</f>
        <v>0</v>
      </c>
      <c r="E9" s="111"/>
      <c r="F9" s="112"/>
      <c r="G9" s="112"/>
      <c r="H9" s="113"/>
      <c r="I9" s="114"/>
    </row>
    <row r="10" spans="1:9" ht="12.75">
      <c r="A10" s="115" t="s">
        <v>243</v>
      </c>
      <c r="B10" s="116"/>
      <c r="C10" s="117"/>
      <c r="D10" s="118"/>
      <c r="E10" s="119"/>
      <c r="F10" s="120"/>
      <c r="G10" s="120"/>
      <c r="H10" s="121"/>
      <c r="I10" s="122">
        <f aca="true" t="shared" si="0" ref="I10:I21">SUM(D10:H10)</f>
        <v>0</v>
      </c>
    </row>
    <row r="11" spans="1:9" ht="13.5" thickBot="1">
      <c r="A11" s="115" t="s">
        <v>242</v>
      </c>
      <c r="B11" s="116"/>
      <c r="C11" s="117"/>
      <c r="D11" s="118"/>
      <c r="E11" s="119"/>
      <c r="F11" s="120"/>
      <c r="G11" s="120"/>
      <c r="H11" s="121"/>
      <c r="I11" s="122">
        <f t="shared" si="0"/>
        <v>0</v>
      </c>
    </row>
    <row r="12" spans="1:9" ht="13.5" thickBot="1">
      <c r="A12" s="107" t="s">
        <v>241</v>
      </c>
      <c r="B12" s="123" t="s">
        <v>766</v>
      </c>
      <c r="C12" s="124"/>
      <c r="D12" s="110">
        <f>SUM(D13:D14)</f>
        <v>0</v>
      </c>
      <c r="E12" s="111">
        <f>SUM(E13:E14)</f>
        <v>0</v>
      </c>
      <c r="F12" s="112">
        <f>SUM(F13:F14)</f>
        <v>0</v>
      </c>
      <c r="G12" s="112">
        <f>SUM(G13:G14)</f>
        <v>0</v>
      </c>
      <c r="H12" s="113">
        <f>SUM(H13:H14)</f>
        <v>0</v>
      </c>
      <c r="I12" s="114">
        <f t="shared" si="0"/>
        <v>0</v>
      </c>
    </row>
    <row r="13" spans="1:9" ht="12.75">
      <c r="A13" s="115" t="s">
        <v>525</v>
      </c>
      <c r="B13" s="116"/>
      <c r="C13" s="125"/>
      <c r="D13" s="118"/>
      <c r="E13" s="119"/>
      <c r="F13" s="120"/>
      <c r="G13" s="120"/>
      <c r="H13" s="121"/>
      <c r="I13" s="122">
        <f t="shared" si="0"/>
        <v>0</v>
      </c>
    </row>
    <row r="14" spans="1:9" ht="13.5" thickBot="1">
      <c r="A14" s="115" t="s">
        <v>524</v>
      </c>
      <c r="B14" s="116"/>
      <c r="C14" s="117"/>
      <c r="D14" s="118"/>
      <c r="E14" s="119"/>
      <c r="F14" s="120"/>
      <c r="G14" s="120"/>
      <c r="H14" s="121"/>
      <c r="I14" s="122">
        <f t="shared" si="0"/>
        <v>0</v>
      </c>
    </row>
    <row r="15" spans="1:9" ht="13.5" thickBot="1">
      <c r="A15" s="107" t="s">
        <v>523</v>
      </c>
      <c r="B15" s="123" t="s">
        <v>767</v>
      </c>
      <c r="C15" s="124"/>
      <c r="D15" s="110">
        <f>SUM(D16:D16)</f>
        <v>0</v>
      </c>
      <c r="E15" s="111"/>
      <c r="F15" s="112"/>
      <c r="G15" s="112"/>
      <c r="H15" s="113">
        <f>SUM(H16:H16)</f>
        <v>0</v>
      </c>
      <c r="I15" s="114">
        <f t="shared" si="0"/>
        <v>0</v>
      </c>
    </row>
    <row r="16" spans="1:9" ht="15.75" thickBot="1">
      <c r="A16" s="115" t="s">
        <v>522</v>
      </c>
      <c r="B16" s="34"/>
      <c r="C16" s="117"/>
      <c r="D16" s="118"/>
      <c r="E16" s="119"/>
      <c r="F16" s="120"/>
      <c r="G16" s="120"/>
      <c r="H16" s="121"/>
      <c r="I16" s="122">
        <f t="shared" si="0"/>
        <v>0</v>
      </c>
    </row>
    <row r="17" spans="1:9" ht="13.5" thickBot="1">
      <c r="A17" s="107" t="s">
        <v>521</v>
      </c>
      <c r="B17" s="123" t="s">
        <v>768</v>
      </c>
      <c r="C17" s="124"/>
      <c r="D17" s="110">
        <f>SUM(D18:D18)</f>
        <v>0</v>
      </c>
      <c r="E17" s="111">
        <f>SUM(E18:E18)</f>
        <v>0</v>
      </c>
      <c r="F17" s="112">
        <f>SUM(F18:F18)</f>
        <v>0</v>
      </c>
      <c r="G17" s="112">
        <f>SUM(G18:G18)</f>
        <v>0</v>
      </c>
      <c r="H17" s="113">
        <f>SUM(H18:H18)</f>
        <v>0</v>
      </c>
      <c r="I17" s="114">
        <f t="shared" si="0"/>
        <v>0</v>
      </c>
    </row>
    <row r="18" spans="1:9" ht="13.5" thickBot="1">
      <c r="A18" s="126" t="s">
        <v>520</v>
      </c>
      <c r="B18" s="127" t="s">
        <v>769</v>
      </c>
      <c r="C18" s="128"/>
      <c r="D18" s="129"/>
      <c r="E18" s="130"/>
      <c r="F18" s="131"/>
      <c r="G18" s="131"/>
      <c r="H18" s="132"/>
      <c r="I18" s="133">
        <f t="shared" si="0"/>
        <v>0</v>
      </c>
    </row>
    <row r="19" spans="1:9" ht="13.5" thickBot="1">
      <c r="A19" s="107" t="s">
        <v>519</v>
      </c>
      <c r="B19" s="123" t="s">
        <v>770</v>
      </c>
      <c r="C19" s="124"/>
      <c r="D19" s="134">
        <f>SUM(D20:D20)</f>
        <v>0</v>
      </c>
      <c r="E19" s="135">
        <f>SUM(E20:E20)</f>
        <v>0</v>
      </c>
      <c r="F19" s="136">
        <f>SUM(F20:F20)</f>
        <v>0</v>
      </c>
      <c r="G19" s="136">
        <f>SUM(G20:G20)</f>
        <v>0</v>
      </c>
      <c r="H19" s="137"/>
      <c r="I19" s="114">
        <f t="shared" si="0"/>
        <v>0</v>
      </c>
    </row>
    <row r="20" spans="1:9" ht="13.5" thickBot="1">
      <c r="A20" s="138" t="s">
        <v>518</v>
      </c>
      <c r="B20" s="139"/>
      <c r="C20" s="140"/>
      <c r="D20" s="141"/>
      <c r="E20" s="142"/>
      <c r="F20" s="143"/>
      <c r="G20" s="143"/>
      <c r="H20" s="144"/>
      <c r="I20" s="145">
        <f t="shared" si="0"/>
        <v>0</v>
      </c>
    </row>
    <row r="21" spans="1:9" ht="13.5" thickBot="1">
      <c r="A21" s="770" t="s">
        <v>771</v>
      </c>
      <c r="B21" s="771"/>
      <c r="C21" s="146"/>
      <c r="D21" s="110">
        <f>D9+D12+D15+D17+D19</f>
        <v>0</v>
      </c>
      <c r="E21" s="111">
        <f>E9+E12+E15+E17+E19</f>
        <v>0</v>
      </c>
      <c r="F21" s="112">
        <f>F9+F12+F15+F17+F19</f>
        <v>0</v>
      </c>
      <c r="G21" s="112">
        <f>G9+G12+G15+G17+G19</f>
        <v>0</v>
      </c>
      <c r="H21" s="113">
        <f>H9+H12+H15+H17+H19</f>
        <v>0</v>
      </c>
      <c r="I21" s="114">
        <f t="shared" si="0"/>
        <v>0</v>
      </c>
    </row>
  </sheetData>
  <sheetProtection/>
  <mergeCells count="11">
    <mergeCell ref="C6:C7"/>
    <mergeCell ref="D6:D7"/>
    <mergeCell ref="E6:H6"/>
    <mergeCell ref="A4:I4"/>
    <mergeCell ref="I6:I7"/>
    <mergeCell ref="A21:B21"/>
    <mergeCell ref="A1:I1"/>
    <mergeCell ref="A2:I2"/>
    <mergeCell ref="A3:I3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4.421875" style="0" customWidth="1"/>
    <col min="2" max="12" width="10.7109375" style="0" customWidth="1"/>
    <col min="13" max="13" width="10.28125" style="0" customWidth="1"/>
    <col min="14" max="14" width="12.421875" style="0" customWidth="1"/>
  </cols>
  <sheetData>
    <row r="1" spans="1:14" ht="15.75">
      <c r="A1" s="776" t="s">
        <v>958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8"/>
    </row>
    <row r="2" spans="1:14" ht="15.75">
      <c r="A2" s="779" t="s">
        <v>795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1"/>
    </row>
    <row r="3" spans="1:14" ht="12.75">
      <c r="A3" s="782" t="s">
        <v>877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4"/>
    </row>
    <row r="4" spans="1:14" ht="12.75">
      <c r="A4" s="782"/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4"/>
    </row>
    <row r="5" spans="1:14" ht="15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785" t="s">
        <v>249</v>
      </c>
      <c r="N5" s="786"/>
    </row>
    <row r="6" spans="1:14" ht="15.75">
      <c r="A6" s="149" t="s">
        <v>550</v>
      </c>
      <c r="B6" s="150" t="s">
        <v>774</v>
      </c>
      <c r="C6" s="150" t="s">
        <v>775</v>
      </c>
      <c r="D6" s="150" t="s">
        <v>776</v>
      </c>
      <c r="E6" s="150" t="s">
        <v>777</v>
      </c>
      <c r="F6" s="150" t="s">
        <v>778</v>
      </c>
      <c r="G6" s="150" t="s">
        <v>779</v>
      </c>
      <c r="H6" s="150" t="s">
        <v>780</v>
      </c>
      <c r="I6" s="150" t="s">
        <v>781</v>
      </c>
      <c r="J6" s="150" t="s">
        <v>782</v>
      </c>
      <c r="K6" s="150" t="s">
        <v>783</v>
      </c>
      <c r="L6" s="150" t="s">
        <v>784</v>
      </c>
      <c r="M6" s="150" t="s">
        <v>785</v>
      </c>
      <c r="N6" s="151" t="s">
        <v>786</v>
      </c>
    </row>
    <row r="7" spans="1:14" ht="12.75">
      <c r="A7" s="152" t="s">
        <v>555</v>
      </c>
      <c r="B7" s="153">
        <f>$N$7/12</f>
        <v>3883968.3333333335</v>
      </c>
      <c r="C7" s="153">
        <f aca="true" t="shared" si="0" ref="C7:M7">$N$7/12</f>
        <v>3883968.3333333335</v>
      </c>
      <c r="D7" s="153">
        <f t="shared" si="0"/>
        <v>3883968.3333333335</v>
      </c>
      <c r="E7" s="153">
        <f t="shared" si="0"/>
        <v>3883968.3333333335</v>
      </c>
      <c r="F7" s="153">
        <f t="shared" si="0"/>
        <v>3883968.3333333335</v>
      </c>
      <c r="G7" s="153">
        <f t="shared" si="0"/>
        <v>3883968.3333333335</v>
      </c>
      <c r="H7" s="153">
        <f t="shared" si="0"/>
        <v>3883968.3333333335</v>
      </c>
      <c r="I7" s="153">
        <f t="shared" si="0"/>
        <v>3883968.3333333335</v>
      </c>
      <c r="J7" s="153">
        <f t="shared" si="0"/>
        <v>3883968.3333333335</v>
      </c>
      <c r="K7" s="153">
        <f t="shared" si="0"/>
        <v>3883968.3333333335</v>
      </c>
      <c r="L7" s="153">
        <f t="shared" si="0"/>
        <v>3883968.3333333335</v>
      </c>
      <c r="M7" s="153">
        <f t="shared" si="0"/>
        <v>3883968.3333333335</v>
      </c>
      <c r="N7" s="154">
        <v>46607620</v>
      </c>
    </row>
    <row r="8" spans="1:14" ht="12.75">
      <c r="A8" s="152" t="s">
        <v>787</v>
      </c>
      <c r="B8" s="153">
        <f>$N$8/12</f>
        <v>739701.9166666666</v>
      </c>
      <c r="C8" s="153">
        <f aca="true" t="shared" si="1" ref="C8:M8">$N$8/12</f>
        <v>739701.9166666666</v>
      </c>
      <c r="D8" s="153">
        <f t="shared" si="1"/>
        <v>739701.9166666666</v>
      </c>
      <c r="E8" s="153">
        <f t="shared" si="1"/>
        <v>739701.9166666666</v>
      </c>
      <c r="F8" s="153">
        <f t="shared" si="1"/>
        <v>739701.9166666666</v>
      </c>
      <c r="G8" s="153">
        <f t="shared" si="1"/>
        <v>739701.9166666666</v>
      </c>
      <c r="H8" s="153">
        <f t="shared" si="1"/>
        <v>739701.9166666666</v>
      </c>
      <c r="I8" s="153">
        <f t="shared" si="1"/>
        <v>739701.9166666666</v>
      </c>
      <c r="J8" s="153">
        <f t="shared" si="1"/>
        <v>739701.9166666666</v>
      </c>
      <c r="K8" s="153">
        <f t="shared" si="1"/>
        <v>739701.9166666666</v>
      </c>
      <c r="L8" s="153">
        <f t="shared" si="1"/>
        <v>739701.9166666666</v>
      </c>
      <c r="M8" s="153">
        <f t="shared" si="1"/>
        <v>739701.9166666666</v>
      </c>
      <c r="N8" s="154">
        <v>8876423</v>
      </c>
    </row>
    <row r="9" spans="1:14" ht="12.75">
      <c r="A9" s="152" t="s">
        <v>557</v>
      </c>
      <c r="B9" s="153">
        <f>$N$9/12</f>
        <v>3383543.4166666665</v>
      </c>
      <c r="C9" s="153">
        <f aca="true" t="shared" si="2" ref="C9:M9">$N$9/12</f>
        <v>3383543.4166666665</v>
      </c>
      <c r="D9" s="153">
        <f t="shared" si="2"/>
        <v>3383543.4166666665</v>
      </c>
      <c r="E9" s="153">
        <f t="shared" si="2"/>
        <v>3383543.4166666665</v>
      </c>
      <c r="F9" s="153">
        <f t="shared" si="2"/>
        <v>3383543.4166666665</v>
      </c>
      <c r="G9" s="153">
        <f t="shared" si="2"/>
        <v>3383543.4166666665</v>
      </c>
      <c r="H9" s="153">
        <f t="shared" si="2"/>
        <v>3383543.4166666665</v>
      </c>
      <c r="I9" s="153">
        <f t="shared" si="2"/>
        <v>3383543.4166666665</v>
      </c>
      <c r="J9" s="153">
        <f t="shared" si="2"/>
        <v>3383543.4166666665</v>
      </c>
      <c r="K9" s="153">
        <f t="shared" si="2"/>
        <v>3383543.4166666665</v>
      </c>
      <c r="L9" s="153">
        <f t="shared" si="2"/>
        <v>3383543.4166666665</v>
      </c>
      <c r="M9" s="153">
        <f t="shared" si="2"/>
        <v>3383543.4166666665</v>
      </c>
      <c r="N9" s="154">
        <v>40602521</v>
      </c>
    </row>
    <row r="10" spans="1:14" ht="12.75">
      <c r="A10" s="152" t="s">
        <v>788</v>
      </c>
      <c r="B10" s="153">
        <f>$N$10/12</f>
        <v>617314.5833333334</v>
      </c>
      <c r="C10" s="153">
        <f aca="true" t="shared" si="3" ref="C10:M10">$N$10/12</f>
        <v>617314.5833333334</v>
      </c>
      <c r="D10" s="153">
        <f t="shared" si="3"/>
        <v>617314.5833333334</v>
      </c>
      <c r="E10" s="153">
        <f t="shared" si="3"/>
        <v>617314.5833333334</v>
      </c>
      <c r="F10" s="153">
        <f t="shared" si="3"/>
        <v>617314.5833333334</v>
      </c>
      <c r="G10" s="153">
        <f t="shared" si="3"/>
        <v>617314.5833333334</v>
      </c>
      <c r="H10" s="153">
        <f t="shared" si="3"/>
        <v>617314.5833333334</v>
      </c>
      <c r="I10" s="153">
        <f t="shared" si="3"/>
        <v>617314.5833333334</v>
      </c>
      <c r="J10" s="153">
        <f t="shared" si="3"/>
        <v>617314.5833333334</v>
      </c>
      <c r="K10" s="153">
        <f t="shared" si="3"/>
        <v>617314.5833333334</v>
      </c>
      <c r="L10" s="153">
        <f t="shared" si="3"/>
        <v>617314.5833333334</v>
      </c>
      <c r="M10" s="153">
        <f t="shared" si="3"/>
        <v>617314.5833333334</v>
      </c>
      <c r="N10" s="279">
        <v>7407775</v>
      </c>
    </row>
    <row r="11" spans="1:14" ht="12.75">
      <c r="A11" s="152" t="s">
        <v>789</v>
      </c>
      <c r="B11" s="153">
        <f>$N$11/12</f>
        <v>185000</v>
      </c>
      <c r="C11" s="153">
        <f aca="true" t="shared" si="4" ref="C11:M11">$N$11/12</f>
        <v>185000</v>
      </c>
      <c r="D11" s="153">
        <f t="shared" si="4"/>
        <v>185000</v>
      </c>
      <c r="E11" s="153">
        <f t="shared" si="4"/>
        <v>185000</v>
      </c>
      <c r="F11" s="153">
        <f t="shared" si="4"/>
        <v>185000</v>
      </c>
      <c r="G11" s="153">
        <f t="shared" si="4"/>
        <v>185000</v>
      </c>
      <c r="H11" s="153">
        <f t="shared" si="4"/>
        <v>185000</v>
      </c>
      <c r="I11" s="153">
        <f t="shared" si="4"/>
        <v>185000</v>
      </c>
      <c r="J11" s="153">
        <f t="shared" si="4"/>
        <v>185000</v>
      </c>
      <c r="K11" s="153">
        <f t="shared" si="4"/>
        <v>185000</v>
      </c>
      <c r="L11" s="153">
        <f t="shared" si="4"/>
        <v>185000</v>
      </c>
      <c r="M11" s="153">
        <f t="shared" si="4"/>
        <v>185000</v>
      </c>
      <c r="N11" s="279">
        <v>2220000</v>
      </c>
    </row>
    <row r="12" spans="1:14" ht="12.75">
      <c r="A12" s="152" t="s">
        <v>790</v>
      </c>
      <c r="B12" s="153">
        <f>$N$12/12</f>
        <v>3287280.4166666665</v>
      </c>
      <c r="C12" s="153">
        <f aca="true" t="shared" si="5" ref="C12:M12">$N$12/12</f>
        <v>3287280.4166666665</v>
      </c>
      <c r="D12" s="153">
        <f t="shared" si="5"/>
        <v>3287280.4166666665</v>
      </c>
      <c r="E12" s="153">
        <f t="shared" si="5"/>
        <v>3287280.4166666665</v>
      </c>
      <c r="F12" s="153">
        <f t="shared" si="5"/>
        <v>3287280.4166666665</v>
      </c>
      <c r="G12" s="153">
        <f t="shared" si="5"/>
        <v>3287280.4166666665</v>
      </c>
      <c r="H12" s="153">
        <f t="shared" si="5"/>
        <v>3287280.4166666665</v>
      </c>
      <c r="I12" s="153">
        <f t="shared" si="5"/>
        <v>3287280.4166666665</v>
      </c>
      <c r="J12" s="153">
        <f t="shared" si="5"/>
        <v>3287280.4166666665</v>
      </c>
      <c r="K12" s="153">
        <f t="shared" si="5"/>
        <v>3287280.4166666665</v>
      </c>
      <c r="L12" s="153">
        <f t="shared" si="5"/>
        <v>3287280.4166666665</v>
      </c>
      <c r="M12" s="153">
        <f t="shared" si="5"/>
        <v>3287280.4166666665</v>
      </c>
      <c r="N12" s="279">
        <v>39447365</v>
      </c>
    </row>
    <row r="13" spans="1:14" ht="12.75">
      <c r="A13" s="152" t="s">
        <v>728</v>
      </c>
      <c r="B13" s="153">
        <f>$N$13/12</f>
        <v>100958.91666666667</v>
      </c>
      <c r="C13" s="153">
        <f aca="true" t="shared" si="6" ref="C13:M13">$N$13/12</f>
        <v>100958.91666666667</v>
      </c>
      <c r="D13" s="153">
        <f t="shared" si="6"/>
        <v>100958.91666666667</v>
      </c>
      <c r="E13" s="153">
        <f t="shared" si="6"/>
        <v>100958.91666666667</v>
      </c>
      <c r="F13" s="153">
        <f t="shared" si="6"/>
        <v>100958.91666666667</v>
      </c>
      <c r="G13" s="153">
        <f t="shared" si="6"/>
        <v>100958.91666666667</v>
      </c>
      <c r="H13" s="153">
        <f t="shared" si="6"/>
        <v>100958.91666666667</v>
      </c>
      <c r="I13" s="153">
        <f t="shared" si="6"/>
        <v>100958.91666666667</v>
      </c>
      <c r="J13" s="153">
        <f t="shared" si="6"/>
        <v>100958.91666666667</v>
      </c>
      <c r="K13" s="153">
        <f t="shared" si="6"/>
        <v>100958.91666666667</v>
      </c>
      <c r="L13" s="153">
        <f t="shared" si="6"/>
        <v>100958.91666666667</v>
      </c>
      <c r="M13" s="153">
        <f t="shared" si="6"/>
        <v>100958.91666666667</v>
      </c>
      <c r="N13" s="279">
        <v>1211507</v>
      </c>
    </row>
    <row r="14" spans="1:14" ht="12.75">
      <c r="A14" s="152" t="s">
        <v>791</v>
      </c>
      <c r="B14" s="155">
        <v>1990422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4">
        <v>1990422</v>
      </c>
    </row>
    <row r="15" spans="1:14" ht="12.75">
      <c r="A15" s="156" t="s">
        <v>792</v>
      </c>
      <c r="B15" s="155">
        <f>SUM(B7:B14)</f>
        <v>14188189.583333332</v>
      </c>
      <c r="C15" s="155">
        <f aca="true" t="shared" si="7" ref="C15:M15">SUM(C7:C13)</f>
        <v>12197767.583333332</v>
      </c>
      <c r="D15" s="155">
        <f t="shared" si="7"/>
        <v>12197767.583333332</v>
      </c>
      <c r="E15" s="155">
        <f t="shared" si="7"/>
        <v>12197767.583333332</v>
      </c>
      <c r="F15" s="155">
        <f t="shared" si="7"/>
        <v>12197767.583333332</v>
      </c>
      <c r="G15" s="155">
        <f t="shared" si="7"/>
        <v>12197767.583333332</v>
      </c>
      <c r="H15" s="155">
        <f t="shared" si="7"/>
        <v>12197767.583333332</v>
      </c>
      <c r="I15" s="155">
        <f t="shared" si="7"/>
        <v>12197767.583333332</v>
      </c>
      <c r="J15" s="155">
        <f t="shared" si="7"/>
        <v>12197767.583333332</v>
      </c>
      <c r="K15" s="155">
        <f t="shared" si="7"/>
        <v>12197767.583333332</v>
      </c>
      <c r="L15" s="155">
        <f t="shared" si="7"/>
        <v>12197767.583333332</v>
      </c>
      <c r="M15" s="155">
        <f t="shared" si="7"/>
        <v>12197767.583333332</v>
      </c>
      <c r="N15" s="154">
        <f>SUM(N7:N14)</f>
        <v>148363633</v>
      </c>
    </row>
    <row r="16" spans="1:14" ht="14.25">
      <c r="A16" s="157"/>
      <c r="B16" s="158"/>
      <c r="C16" s="158"/>
      <c r="D16" s="158"/>
      <c r="E16" s="158"/>
      <c r="F16" s="158"/>
      <c r="G16" s="159"/>
      <c r="H16" s="158"/>
      <c r="I16" s="158"/>
      <c r="J16" s="158"/>
      <c r="K16" s="158"/>
      <c r="L16" s="158"/>
      <c r="M16" s="158"/>
      <c r="N16" s="160"/>
    </row>
    <row r="17" spans="1:14" ht="12.75">
      <c r="A17" s="152" t="s">
        <v>554</v>
      </c>
      <c r="B17" s="155">
        <f>$N$17/12</f>
        <v>1425083.3333333333</v>
      </c>
      <c r="C17" s="155">
        <f aca="true" t="shared" si="8" ref="C17:M17">$N$17/12</f>
        <v>1425083.3333333333</v>
      </c>
      <c r="D17" s="155">
        <f t="shared" si="8"/>
        <v>1425083.3333333333</v>
      </c>
      <c r="E17" s="155">
        <f t="shared" si="8"/>
        <v>1425083.3333333333</v>
      </c>
      <c r="F17" s="155">
        <f t="shared" si="8"/>
        <v>1425083.3333333333</v>
      </c>
      <c r="G17" s="155">
        <f t="shared" si="8"/>
        <v>1425083.3333333333</v>
      </c>
      <c r="H17" s="155">
        <f t="shared" si="8"/>
        <v>1425083.3333333333</v>
      </c>
      <c r="I17" s="155">
        <f t="shared" si="8"/>
        <v>1425083.3333333333</v>
      </c>
      <c r="J17" s="155">
        <f t="shared" si="8"/>
        <v>1425083.3333333333</v>
      </c>
      <c r="K17" s="155">
        <f t="shared" si="8"/>
        <v>1425083.3333333333</v>
      </c>
      <c r="L17" s="155">
        <f t="shared" si="8"/>
        <v>1425083.3333333333</v>
      </c>
      <c r="M17" s="155">
        <f t="shared" si="8"/>
        <v>1425083.3333333333</v>
      </c>
      <c r="N17" s="154">
        <v>17101000</v>
      </c>
    </row>
    <row r="18" spans="1:14" ht="12.75">
      <c r="A18" s="152" t="s">
        <v>799</v>
      </c>
      <c r="B18" s="155">
        <f>$N$18/12</f>
        <v>5777044.166666667</v>
      </c>
      <c r="C18" s="155">
        <f aca="true" t="shared" si="9" ref="C18:M18">$N$18/12</f>
        <v>5777044.166666667</v>
      </c>
      <c r="D18" s="155">
        <f t="shared" si="9"/>
        <v>5777044.166666667</v>
      </c>
      <c r="E18" s="155">
        <f t="shared" si="9"/>
        <v>5777044.166666667</v>
      </c>
      <c r="F18" s="155">
        <f t="shared" si="9"/>
        <v>5777044.166666667</v>
      </c>
      <c r="G18" s="155">
        <f t="shared" si="9"/>
        <v>5777044.166666667</v>
      </c>
      <c r="H18" s="155">
        <f t="shared" si="9"/>
        <v>5777044.166666667</v>
      </c>
      <c r="I18" s="155">
        <f t="shared" si="9"/>
        <v>5777044.166666667</v>
      </c>
      <c r="J18" s="155">
        <f t="shared" si="9"/>
        <v>5777044.166666667</v>
      </c>
      <c r="K18" s="155">
        <f t="shared" si="9"/>
        <v>5777044.166666667</v>
      </c>
      <c r="L18" s="155">
        <f t="shared" si="9"/>
        <v>5777044.166666667</v>
      </c>
      <c r="M18" s="155">
        <f t="shared" si="9"/>
        <v>5777044.166666667</v>
      </c>
      <c r="N18" s="154">
        <v>69324530</v>
      </c>
    </row>
    <row r="19" spans="1:14" ht="12.75">
      <c r="A19" s="161" t="s">
        <v>800</v>
      </c>
      <c r="B19" s="155">
        <f>$N$19/12</f>
        <v>1133333.3333333333</v>
      </c>
      <c r="C19" s="155">
        <f aca="true" t="shared" si="10" ref="C19:M19">$N$19/12</f>
        <v>1133333.3333333333</v>
      </c>
      <c r="D19" s="155">
        <f t="shared" si="10"/>
        <v>1133333.3333333333</v>
      </c>
      <c r="E19" s="155">
        <f t="shared" si="10"/>
        <v>1133333.3333333333</v>
      </c>
      <c r="F19" s="155">
        <f t="shared" si="10"/>
        <v>1133333.3333333333</v>
      </c>
      <c r="G19" s="155">
        <f t="shared" si="10"/>
        <v>1133333.3333333333</v>
      </c>
      <c r="H19" s="155">
        <f t="shared" si="10"/>
        <v>1133333.3333333333</v>
      </c>
      <c r="I19" s="155">
        <f t="shared" si="10"/>
        <v>1133333.3333333333</v>
      </c>
      <c r="J19" s="155">
        <f t="shared" si="10"/>
        <v>1133333.3333333333</v>
      </c>
      <c r="K19" s="155">
        <f t="shared" si="10"/>
        <v>1133333.3333333333</v>
      </c>
      <c r="L19" s="155">
        <f t="shared" si="10"/>
        <v>1133333.3333333333</v>
      </c>
      <c r="M19" s="155">
        <f t="shared" si="10"/>
        <v>1133333.3333333333</v>
      </c>
      <c r="N19" s="154">
        <v>13600000</v>
      </c>
    </row>
    <row r="20" spans="1:14" ht="12.75">
      <c r="A20" s="152" t="s">
        <v>652</v>
      </c>
      <c r="B20" s="155">
        <f>$N$20/12</f>
        <v>1585341</v>
      </c>
      <c r="C20" s="155">
        <f aca="true" t="shared" si="11" ref="C20:M20">$N$20/12</f>
        <v>1585341</v>
      </c>
      <c r="D20" s="155">
        <f t="shared" si="11"/>
        <v>1585341</v>
      </c>
      <c r="E20" s="155">
        <f t="shared" si="11"/>
        <v>1585341</v>
      </c>
      <c r="F20" s="155">
        <f t="shared" si="11"/>
        <v>1585341</v>
      </c>
      <c r="G20" s="155">
        <f t="shared" si="11"/>
        <v>1585341</v>
      </c>
      <c r="H20" s="155">
        <f t="shared" si="11"/>
        <v>1585341</v>
      </c>
      <c r="I20" s="155">
        <f t="shared" si="11"/>
        <v>1585341</v>
      </c>
      <c r="J20" s="155">
        <f t="shared" si="11"/>
        <v>1585341</v>
      </c>
      <c r="K20" s="155">
        <f t="shared" si="11"/>
        <v>1585341</v>
      </c>
      <c r="L20" s="155">
        <f t="shared" si="11"/>
        <v>1585341</v>
      </c>
      <c r="M20" s="155">
        <f t="shared" si="11"/>
        <v>1585341</v>
      </c>
      <c r="N20" s="154">
        <v>19024092</v>
      </c>
    </row>
    <row r="21" spans="1:14" ht="12.75">
      <c r="A21" s="152" t="s">
        <v>564</v>
      </c>
      <c r="B21" s="155">
        <f>$N$21/12</f>
        <v>33083.333333333336</v>
      </c>
      <c r="C21" s="155">
        <f aca="true" t="shared" si="12" ref="C21:M21">$N$21/12</f>
        <v>33083.333333333336</v>
      </c>
      <c r="D21" s="155">
        <f t="shared" si="12"/>
        <v>33083.333333333336</v>
      </c>
      <c r="E21" s="155">
        <f t="shared" si="12"/>
        <v>33083.333333333336</v>
      </c>
      <c r="F21" s="155">
        <f t="shared" si="12"/>
        <v>33083.333333333336</v>
      </c>
      <c r="G21" s="155">
        <f t="shared" si="12"/>
        <v>33083.333333333336</v>
      </c>
      <c r="H21" s="155">
        <f t="shared" si="12"/>
        <v>33083.333333333336</v>
      </c>
      <c r="I21" s="155">
        <f t="shared" si="12"/>
        <v>33083.333333333336</v>
      </c>
      <c r="J21" s="155">
        <f t="shared" si="12"/>
        <v>33083.333333333336</v>
      </c>
      <c r="K21" s="155">
        <f t="shared" si="12"/>
        <v>33083.333333333336</v>
      </c>
      <c r="L21" s="155">
        <f t="shared" si="12"/>
        <v>33083.333333333336</v>
      </c>
      <c r="M21" s="155">
        <f t="shared" si="12"/>
        <v>33083.333333333336</v>
      </c>
      <c r="N21" s="154">
        <v>397000</v>
      </c>
    </row>
    <row r="22" spans="1:14" ht="12.75">
      <c r="A22" s="152" t="s">
        <v>573</v>
      </c>
      <c r="B22" s="155">
        <f>$N$22/12</f>
        <v>2409750.9166666665</v>
      </c>
      <c r="C22" s="155">
        <f aca="true" t="shared" si="13" ref="C22:M22">$N$22/12</f>
        <v>2409750.9166666665</v>
      </c>
      <c r="D22" s="155">
        <f t="shared" si="13"/>
        <v>2409750.9166666665</v>
      </c>
      <c r="E22" s="155">
        <f t="shared" si="13"/>
        <v>2409750.9166666665</v>
      </c>
      <c r="F22" s="155">
        <f t="shared" si="13"/>
        <v>2409750.9166666665</v>
      </c>
      <c r="G22" s="155">
        <f t="shared" si="13"/>
        <v>2409750.9166666665</v>
      </c>
      <c r="H22" s="155">
        <f t="shared" si="13"/>
        <v>2409750.9166666665</v>
      </c>
      <c r="I22" s="155">
        <f t="shared" si="13"/>
        <v>2409750.9166666665</v>
      </c>
      <c r="J22" s="155">
        <f t="shared" si="13"/>
        <v>2409750.9166666665</v>
      </c>
      <c r="K22" s="155">
        <f t="shared" si="13"/>
        <v>2409750.9166666665</v>
      </c>
      <c r="L22" s="155">
        <f t="shared" si="13"/>
        <v>2409750.9166666665</v>
      </c>
      <c r="M22" s="155">
        <f t="shared" si="13"/>
        <v>2409750.9166666665</v>
      </c>
      <c r="N22" s="154">
        <v>28917011</v>
      </c>
    </row>
    <row r="23" spans="1:14" ht="15.75" thickBot="1">
      <c r="A23" s="162" t="s">
        <v>793</v>
      </c>
      <c r="B23" s="163">
        <f>+B17+B18+B19+B20+B21+B22</f>
        <v>12363636.083333332</v>
      </c>
      <c r="C23" s="163">
        <f>+C17+C18+C19+C20+C21+C22</f>
        <v>12363636.083333332</v>
      </c>
      <c r="D23" s="163">
        <f aca="true" t="shared" si="14" ref="D23:L23">+D17+D18+D19+D20+D21+D22</f>
        <v>12363636.083333332</v>
      </c>
      <c r="E23" s="163">
        <f t="shared" si="14"/>
        <v>12363636.083333332</v>
      </c>
      <c r="F23" s="163">
        <f t="shared" si="14"/>
        <v>12363636.083333332</v>
      </c>
      <c r="G23" s="164">
        <f t="shared" si="14"/>
        <v>12363636.083333332</v>
      </c>
      <c r="H23" s="163">
        <f t="shared" si="14"/>
        <v>12363636.083333332</v>
      </c>
      <c r="I23" s="163">
        <f t="shared" si="14"/>
        <v>12363636.083333332</v>
      </c>
      <c r="J23" s="163">
        <f t="shared" si="14"/>
        <v>12363636.083333332</v>
      </c>
      <c r="K23" s="163">
        <f t="shared" si="14"/>
        <v>12363636.083333332</v>
      </c>
      <c r="L23" s="163">
        <f t="shared" si="14"/>
        <v>12363636.083333332</v>
      </c>
      <c r="M23" s="163">
        <f>SUM(M17:M21)+M22</f>
        <v>12363636.083333332</v>
      </c>
      <c r="N23" s="191">
        <f>SUM(N17:N22)</f>
        <v>148363633</v>
      </c>
    </row>
  </sheetData>
  <sheetProtection/>
  <mergeCells count="4">
    <mergeCell ref="A1:N1"/>
    <mergeCell ref="A2:N2"/>
    <mergeCell ref="A3:N4"/>
    <mergeCell ref="M5:N5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6" sqref="B6:C8"/>
    </sheetView>
  </sheetViews>
  <sheetFormatPr defaultColWidth="9.140625" defaultRowHeight="12.75"/>
  <cols>
    <col min="1" max="1" width="4.00390625" style="0" customWidth="1"/>
    <col min="3" max="3" width="50.28125" style="0" customWidth="1"/>
    <col min="4" max="4" width="18.00390625" style="0" customWidth="1"/>
    <col min="5" max="5" width="5.28125" style="0" customWidth="1"/>
    <col min="7" max="7" width="52.140625" style="0" customWidth="1"/>
    <col min="8" max="8" width="17.8515625" style="0" customWidth="1"/>
  </cols>
  <sheetData>
    <row r="1" spans="1:8" ht="20.25" customHeight="1">
      <c r="A1" s="789" t="s">
        <v>957</v>
      </c>
      <c r="B1" s="790"/>
      <c r="C1" s="790"/>
      <c r="D1" s="790"/>
      <c r="E1" s="790"/>
      <c r="F1" s="790"/>
      <c r="G1" s="790"/>
      <c r="H1" s="791"/>
    </row>
    <row r="2" spans="1:8" ht="24" customHeight="1">
      <c r="A2" s="792" t="s">
        <v>903</v>
      </c>
      <c r="B2" s="793"/>
      <c r="C2" s="793"/>
      <c r="D2" s="793"/>
      <c r="E2" s="793"/>
      <c r="F2" s="793"/>
      <c r="G2" s="793"/>
      <c r="H2" s="794"/>
    </row>
    <row r="3" spans="1:8" ht="24" customHeight="1">
      <c r="A3" s="792" t="s">
        <v>584</v>
      </c>
      <c r="B3" s="793"/>
      <c r="C3" s="793"/>
      <c r="D3" s="793"/>
      <c r="E3" s="793"/>
      <c r="F3" s="793"/>
      <c r="G3" s="793"/>
      <c r="H3" s="794"/>
    </row>
    <row r="4" spans="1:8" ht="16.5" customHeight="1">
      <c r="A4" s="795" t="s">
        <v>912</v>
      </c>
      <c r="B4" s="796"/>
      <c r="C4" s="796"/>
      <c r="D4" s="796"/>
      <c r="E4" s="796"/>
      <c r="F4" s="796"/>
      <c r="G4" s="796"/>
      <c r="H4" s="797"/>
    </row>
    <row r="5" spans="1:8" ht="18.75" customHeight="1" thickBot="1">
      <c r="A5" s="42"/>
      <c r="B5" s="300"/>
      <c r="C5" s="300"/>
      <c r="D5" s="300"/>
      <c r="E5" s="300"/>
      <c r="F5" s="300"/>
      <c r="G5" s="300"/>
      <c r="H5" s="301" t="s">
        <v>249</v>
      </c>
    </row>
    <row r="6" spans="1:8" ht="12.75" customHeight="1">
      <c r="A6" s="378"/>
      <c r="B6" s="381" t="s">
        <v>550</v>
      </c>
      <c r="C6" s="381"/>
      <c r="D6" s="382" t="s">
        <v>551</v>
      </c>
      <c r="E6" s="385"/>
      <c r="F6" s="388" t="s">
        <v>550</v>
      </c>
      <c r="G6" s="388"/>
      <c r="H6" s="389" t="s">
        <v>551</v>
      </c>
    </row>
    <row r="7" spans="1:8" ht="12.75" customHeight="1">
      <c r="A7" s="379"/>
      <c r="B7" s="360"/>
      <c r="C7" s="360"/>
      <c r="D7" s="383"/>
      <c r="E7" s="386"/>
      <c r="F7" s="374"/>
      <c r="G7" s="374"/>
      <c r="H7" s="390"/>
    </row>
    <row r="8" spans="1:8" ht="12.75" customHeight="1">
      <c r="A8" s="380"/>
      <c r="B8" s="360"/>
      <c r="C8" s="360"/>
      <c r="D8" s="384"/>
      <c r="E8" s="387"/>
      <c r="F8" s="374"/>
      <c r="G8" s="374"/>
      <c r="H8" s="390"/>
    </row>
    <row r="9" spans="1:8" ht="15.75">
      <c r="A9" s="290"/>
      <c r="B9" s="373" t="s">
        <v>552</v>
      </c>
      <c r="C9" s="373"/>
      <c r="D9" s="221"/>
      <c r="E9" s="167"/>
      <c r="F9" s="374" t="s">
        <v>553</v>
      </c>
      <c r="G9" s="374"/>
      <c r="H9" s="291"/>
    </row>
    <row r="10" spans="1:8" ht="15" customHeight="1">
      <c r="A10" s="290" t="s">
        <v>244</v>
      </c>
      <c r="B10" s="355" t="s">
        <v>554</v>
      </c>
      <c r="C10" s="355"/>
      <c r="D10" s="283">
        <v>6788000</v>
      </c>
      <c r="E10" s="170" t="s">
        <v>244</v>
      </c>
      <c r="F10" s="362" t="s">
        <v>555</v>
      </c>
      <c r="G10" s="362"/>
      <c r="H10" s="292">
        <v>22476080</v>
      </c>
    </row>
    <row r="11" spans="1:8" ht="15" customHeight="1">
      <c r="A11" s="290" t="s">
        <v>243</v>
      </c>
      <c r="B11" s="355" t="s">
        <v>904</v>
      </c>
      <c r="C11" s="355"/>
      <c r="D11" s="283">
        <v>0</v>
      </c>
      <c r="E11" s="170" t="s">
        <v>243</v>
      </c>
      <c r="F11" s="362" t="s">
        <v>556</v>
      </c>
      <c r="G11" s="362"/>
      <c r="H11" s="292">
        <v>4733951</v>
      </c>
    </row>
    <row r="12" spans="1:8" ht="15" customHeight="1">
      <c r="A12" s="290" t="s">
        <v>242</v>
      </c>
      <c r="B12" s="355" t="s">
        <v>905</v>
      </c>
      <c r="C12" s="355"/>
      <c r="D12" s="284">
        <v>0</v>
      </c>
      <c r="E12" s="170" t="s">
        <v>242</v>
      </c>
      <c r="F12" s="362" t="s">
        <v>557</v>
      </c>
      <c r="G12" s="362"/>
      <c r="H12" s="292">
        <v>15210000</v>
      </c>
    </row>
    <row r="13" spans="1:8" ht="15">
      <c r="A13" s="290" t="s">
        <v>241</v>
      </c>
      <c r="B13" s="355" t="s">
        <v>302</v>
      </c>
      <c r="C13" s="355"/>
      <c r="D13" s="284">
        <v>0</v>
      </c>
      <c r="E13" s="170" t="s">
        <v>241</v>
      </c>
      <c r="F13" s="369" t="s">
        <v>906</v>
      </c>
      <c r="G13" s="370"/>
      <c r="H13" s="292">
        <v>0</v>
      </c>
    </row>
    <row r="14" spans="1:8" ht="15">
      <c r="A14" s="293"/>
      <c r="B14" s="363"/>
      <c r="C14" s="363"/>
      <c r="D14" s="285"/>
      <c r="E14" s="170"/>
      <c r="F14" s="371" t="s">
        <v>907</v>
      </c>
      <c r="G14" s="372"/>
      <c r="H14" s="294">
        <v>0</v>
      </c>
    </row>
    <row r="15" spans="1:8" ht="15">
      <c r="A15" s="293"/>
      <c r="B15" s="363"/>
      <c r="C15" s="363"/>
      <c r="D15" s="285"/>
      <c r="E15" s="170"/>
      <c r="F15" s="371" t="s">
        <v>908</v>
      </c>
      <c r="G15" s="372"/>
      <c r="H15" s="294">
        <v>0</v>
      </c>
    </row>
    <row r="16" spans="1:8" ht="15" customHeight="1">
      <c r="A16" s="293"/>
      <c r="B16" s="363"/>
      <c r="C16" s="363"/>
      <c r="D16" s="285"/>
      <c r="E16" s="170"/>
      <c r="F16" s="364" t="s">
        <v>909</v>
      </c>
      <c r="G16" s="364"/>
      <c r="H16" s="294">
        <v>0</v>
      </c>
    </row>
    <row r="17" spans="1:8" ht="15" customHeight="1">
      <c r="A17" s="293"/>
      <c r="B17" s="363"/>
      <c r="C17" s="363"/>
      <c r="D17" s="285"/>
      <c r="E17" s="179" t="s">
        <v>525</v>
      </c>
      <c r="F17" s="362" t="s">
        <v>558</v>
      </c>
      <c r="G17" s="788"/>
      <c r="H17" s="294">
        <v>0</v>
      </c>
    </row>
    <row r="18" spans="1:8" ht="15.75" customHeight="1" thickBot="1">
      <c r="A18" s="293"/>
      <c r="B18" s="171"/>
      <c r="C18" s="171"/>
      <c r="D18" s="285"/>
      <c r="E18" s="286" t="s">
        <v>524</v>
      </c>
      <c r="F18" s="787" t="s">
        <v>806</v>
      </c>
      <c r="G18" s="787"/>
      <c r="H18" s="294">
        <v>0</v>
      </c>
    </row>
    <row r="19" spans="1:8" ht="15">
      <c r="A19" s="295" t="s">
        <v>559</v>
      </c>
      <c r="B19" s="349" t="s">
        <v>560</v>
      </c>
      <c r="C19" s="349"/>
      <c r="D19" s="287">
        <f>SUM(D10:D13)</f>
        <v>6788000</v>
      </c>
      <c r="E19" s="175" t="s">
        <v>559</v>
      </c>
      <c r="F19" s="176" t="s">
        <v>561</v>
      </c>
      <c r="G19" s="176"/>
      <c r="H19" s="296">
        <f>+H10+H11+H12+H13+H17+H18</f>
        <v>42420031</v>
      </c>
    </row>
    <row r="20" spans="1:8" ht="15">
      <c r="A20" s="295" t="s">
        <v>562</v>
      </c>
      <c r="B20" s="349" t="s">
        <v>563</v>
      </c>
      <c r="C20" s="349"/>
      <c r="D20" s="287">
        <f>D19-H19</f>
        <v>-35632031</v>
      </c>
      <c r="E20" s="178"/>
      <c r="F20" s="368"/>
      <c r="G20" s="368"/>
      <c r="H20" s="296"/>
    </row>
    <row r="21" spans="1:8" ht="15" customHeight="1">
      <c r="A21" s="290" t="s">
        <v>525</v>
      </c>
      <c r="B21" s="355" t="s">
        <v>564</v>
      </c>
      <c r="C21" s="355"/>
      <c r="D21" s="283">
        <v>0</v>
      </c>
      <c r="E21" s="170" t="s">
        <v>524</v>
      </c>
      <c r="F21" s="362" t="s">
        <v>565</v>
      </c>
      <c r="G21" s="362"/>
      <c r="H21" s="294">
        <v>0</v>
      </c>
    </row>
    <row r="22" spans="1:8" ht="15" customHeight="1">
      <c r="A22" s="290" t="s">
        <v>524</v>
      </c>
      <c r="B22" s="355" t="s">
        <v>910</v>
      </c>
      <c r="C22" s="355"/>
      <c r="D22" s="283">
        <v>0</v>
      </c>
      <c r="E22" s="170" t="s">
        <v>523</v>
      </c>
      <c r="F22" s="362" t="s">
        <v>566</v>
      </c>
      <c r="G22" s="362"/>
      <c r="H22" s="294">
        <v>0</v>
      </c>
    </row>
    <row r="23" spans="1:8" ht="15.75" customHeight="1" thickBot="1">
      <c r="A23" s="290" t="s">
        <v>523</v>
      </c>
      <c r="B23" s="355" t="s">
        <v>911</v>
      </c>
      <c r="C23" s="355"/>
      <c r="D23" s="283">
        <v>0</v>
      </c>
      <c r="E23" s="179" t="s">
        <v>522</v>
      </c>
      <c r="F23" s="362" t="s">
        <v>567</v>
      </c>
      <c r="G23" s="362"/>
      <c r="H23" s="294">
        <v>0</v>
      </c>
    </row>
    <row r="24" spans="1:8" ht="15.75" customHeight="1" thickBot="1">
      <c r="A24" s="295" t="s">
        <v>568</v>
      </c>
      <c r="B24" s="349" t="s">
        <v>569</v>
      </c>
      <c r="C24" s="349"/>
      <c r="D24" s="288">
        <f>D21+D22+D23</f>
        <v>0</v>
      </c>
      <c r="E24" s="180" t="s">
        <v>568</v>
      </c>
      <c r="F24" s="347" t="s">
        <v>570</v>
      </c>
      <c r="G24" s="347"/>
      <c r="H24" s="297">
        <f>+H21</f>
        <v>0</v>
      </c>
    </row>
    <row r="25" spans="1:8" ht="15">
      <c r="A25" s="295" t="s">
        <v>571</v>
      </c>
      <c r="B25" s="349" t="s">
        <v>572</v>
      </c>
      <c r="C25" s="349"/>
      <c r="D25" s="288">
        <f>D24-H24</f>
        <v>0</v>
      </c>
      <c r="E25" s="175"/>
      <c r="F25" s="360"/>
      <c r="G25" s="360"/>
      <c r="H25" s="297"/>
    </row>
    <row r="26" spans="1:8" ht="15.75">
      <c r="A26" s="290" t="s">
        <v>522</v>
      </c>
      <c r="B26" s="355" t="s">
        <v>581</v>
      </c>
      <c r="C26" s="355"/>
      <c r="D26" s="283">
        <v>35159308</v>
      </c>
      <c r="E26" s="181"/>
      <c r="F26" s="361"/>
      <c r="G26" s="361"/>
      <c r="H26" s="298"/>
    </row>
    <row r="27" spans="1:8" ht="15.75">
      <c r="A27" s="290" t="s">
        <v>521</v>
      </c>
      <c r="B27" s="355" t="s">
        <v>573</v>
      </c>
      <c r="C27" s="355"/>
      <c r="D27" s="283">
        <v>472723</v>
      </c>
      <c r="E27" s="182"/>
      <c r="F27" s="356"/>
      <c r="G27" s="356"/>
      <c r="H27" s="298"/>
    </row>
    <row r="28" spans="1:8" ht="15.75" customHeight="1">
      <c r="A28" s="295" t="s">
        <v>574</v>
      </c>
      <c r="B28" s="349" t="s">
        <v>575</v>
      </c>
      <c r="C28" s="349"/>
      <c r="D28" s="288">
        <f>SUM(D26:D27)</f>
        <v>35632031</v>
      </c>
      <c r="E28" s="168" t="s">
        <v>576</v>
      </c>
      <c r="F28" s="357" t="s">
        <v>577</v>
      </c>
      <c r="G28" s="357"/>
      <c r="H28" s="296">
        <v>0</v>
      </c>
    </row>
    <row r="29" spans="1:8" ht="15.75">
      <c r="A29" s="295" t="s">
        <v>582</v>
      </c>
      <c r="B29" s="349" t="s">
        <v>583</v>
      </c>
      <c r="C29" s="349"/>
      <c r="D29" s="288">
        <f>D28-H28</f>
        <v>35632031</v>
      </c>
      <c r="E29" s="182"/>
      <c r="F29" s="350"/>
      <c r="G29" s="350"/>
      <c r="H29" s="299"/>
    </row>
    <row r="30" spans="1:8" ht="18.75" customHeight="1">
      <c r="A30" s="295" t="s">
        <v>576</v>
      </c>
      <c r="B30" s="351" t="s">
        <v>578</v>
      </c>
      <c r="C30" s="351"/>
      <c r="D30" s="288">
        <f>+D19+D24+D28</f>
        <v>42420031</v>
      </c>
      <c r="E30" s="184" t="s">
        <v>579</v>
      </c>
      <c r="F30" s="352" t="s">
        <v>798</v>
      </c>
      <c r="G30" s="352"/>
      <c r="H30" s="296">
        <f>+H19+H24+H26</f>
        <v>42420031</v>
      </c>
    </row>
    <row r="31" spans="1:8" ht="18.75" thickBot="1">
      <c r="A31" s="185"/>
      <c r="B31" s="353" t="s">
        <v>580</v>
      </c>
      <c r="C31" s="353"/>
      <c r="D31" s="289">
        <f>+D30-H30</f>
        <v>0</v>
      </c>
      <c r="E31" s="187"/>
      <c r="F31" s="354"/>
      <c r="G31" s="354"/>
      <c r="H31" s="188"/>
    </row>
  </sheetData>
  <sheetProtection/>
  <mergeCells count="54">
    <mergeCell ref="A1:H1"/>
    <mergeCell ref="A2:H2"/>
    <mergeCell ref="A3:H3"/>
    <mergeCell ref="A6:A8"/>
    <mergeCell ref="B6:C8"/>
    <mergeCell ref="D6:D8"/>
    <mergeCell ref="E6:E8"/>
    <mergeCell ref="F6:G8"/>
    <mergeCell ref="H6:H8"/>
    <mergeCell ref="A4:H4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F18:G18"/>
    <mergeCell ref="B19:C19"/>
    <mergeCell ref="B20:C20"/>
    <mergeCell ref="F20:G20"/>
    <mergeCell ref="B21:C21"/>
    <mergeCell ref="F21:G21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B25:C25"/>
    <mergeCell ref="B31:C31"/>
    <mergeCell ref="F31:G31"/>
    <mergeCell ref="B28:C28"/>
    <mergeCell ref="F28:G28"/>
    <mergeCell ref="B29:C29"/>
    <mergeCell ref="F29:G29"/>
    <mergeCell ref="B30:C30"/>
    <mergeCell ref="F30:G30"/>
    <mergeCell ref="F25:G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21"/>
  <sheetViews>
    <sheetView zoomScalePageLayoutView="0" workbookViewId="0" topLeftCell="A82">
      <selection activeCell="AG39" sqref="AG39:AJ39"/>
    </sheetView>
  </sheetViews>
  <sheetFormatPr defaultColWidth="9.140625" defaultRowHeight="12.75"/>
  <cols>
    <col min="1" max="1" width="7.57421875" style="0" customWidth="1"/>
    <col min="2" max="2" width="9.140625" style="0" hidden="1" customWidth="1"/>
    <col min="11" max="11" width="4.8515625" style="0" customWidth="1"/>
    <col min="12" max="12" width="5.421875" style="0" hidden="1" customWidth="1"/>
    <col min="13" max="28" width="9.140625" style="0" hidden="1" customWidth="1"/>
    <col min="29" max="29" width="8.57421875" style="0" customWidth="1"/>
    <col min="30" max="32" width="9.140625" style="0" hidden="1" customWidth="1"/>
    <col min="34" max="34" width="5.57421875" style="0" customWidth="1"/>
    <col min="35" max="35" width="3.28125" style="0" hidden="1" customWidth="1"/>
    <col min="36" max="36" width="9.140625" style="0" hidden="1" customWidth="1"/>
  </cols>
  <sheetData>
    <row r="1" spans="1:36" ht="15.75">
      <c r="A1" s="477" t="s">
        <v>944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9"/>
    </row>
    <row r="2" spans="1:36" ht="15.75">
      <c r="A2" s="480" t="s">
        <v>903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2"/>
    </row>
    <row r="3" spans="1:36" ht="15.75">
      <c r="A3" s="614" t="s">
        <v>250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6"/>
    </row>
    <row r="4" spans="1:36" ht="15">
      <c r="A4" s="836" t="s">
        <v>920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8"/>
    </row>
    <row r="5" spans="1:36" ht="12.75">
      <c r="A5" s="621" t="s">
        <v>249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3"/>
    </row>
    <row r="6" spans="1:36" ht="12.75">
      <c r="A6" s="624" t="s">
        <v>248</v>
      </c>
      <c r="B6" s="625"/>
      <c r="C6" s="626" t="s">
        <v>247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8" t="s">
        <v>246</v>
      </c>
      <c r="AD6" s="627"/>
      <c r="AE6" s="627"/>
      <c r="AF6" s="627"/>
      <c r="AG6" s="625" t="s">
        <v>245</v>
      </c>
      <c r="AH6" s="627"/>
      <c r="AI6" s="627"/>
      <c r="AJ6" s="629"/>
    </row>
    <row r="7" spans="1:36" ht="12.75">
      <c r="A7" s="687" t="s">
        <v>244</v>
      </c>
      <c r="B7" s="618"/>
      <c r="C7" s="619" t="s">
        <v>243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 t="s">
        <v>242</v>
      </c>
      <c r="AD7" s="619"/>
      <c r="AE7" s="619"/>
      <c r="AF7" s="619"/>
      <c r="AG7" s="619" t="s">
        <v>241</v>
      </c>
      <c r="AH7" s="619"/>
      <c r="AI7" s="619"/>
      <c r="AJ7" s="685"/>
    </row>
    <row r="8" spans="1:36" ht="26.25" customHeight="1">
      <c r="A8" s="839" t="s">
        <v>697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840"/>
    </row>
    <row r="9" spans="1:36" ht="12.75">
      <c r="A9" s="465" t="s">
        <v>240</v>
      </c>
      <c r="B9" s="466"/>
      <c r="C9" s="617" t="s">
        <v>239</v>
      </c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20" t="s">
        <v>238</v>
      </c>
      <c r="AD9" s="620"/>
      <c r="AE9" s="620"/>
      <c r="AF9" s="620"/>
      <c r="AG9" s="469">
        <v>21540080</v>
      </c>
      <c r="AH9" s="469"/>
      <c r="AI9" s="469"/>
      <c r="AJ9" s="470"/>
    </row>
    <row r="10" spans="1:36" ht="12.75">
      <c r="A10" s="465" t="s">
        <v>237</v>
      </c>
      <c r="B10" s="466"/>
      <c r="C10" s="617" t="s">
        <v>236</v>
      </c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468" t="s">
        <v>235</v>
      </c>
      <c r="AD10" s="468"/>
      <c r="AE10" s="468"/>
      <c r="AF10" s="468"/>
      <c r="AG10" s="469">
        <v>0</v>
      </c>
      <c r="AH10" s="469"/>
      <c r="AI10" s="469"/>
      <c r="AJ10" s="470"/>
    </row>
    <row r="11" spans="1:36" ht="12.75">
      <c r="A11" s="465" t="s">
        <v>234</v>
      </c>
      <c r="B11" s="466"/>
      <c r="C11" s="617" t="s">
        <v>233</v>
      </c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468" t="s">
        <v>232</v>
      </c>
      <c r="AD11" s="468"/>
      <c r="AE11" s="468"/>
      <c r="AF11" s="468"/>
      <c r="AG11" s="469">
        <v>0</v>
      </c>
      <c r="AH11" s="469"/>
      <c r="AI11" s="469"/>
      <c r="AJ11" s="470"/>
    </row>
    <row r="12" spans="1:36" ht="12.75">
      <c r="A12" s="465" t="s">
        <v>231</v>
      </c>
      <c r="B12" s="466"/>
      <c r="C12" s="613" t="s">
        <v>230</v>
      </c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468" t="s">
        <v>229</v>
      </c>
      <c r="AD12" s="468"/>
      <c r="AE12" s="468"/>
      <c r="AF12" s="468"/>
      <c r="AG12" s="469">
        <v>0</v>
      </c>
      <c r="AH12" s="469"/>
      <c r="AI12" s="469"/>
      <c r="AJ12" s="470"/>
    </row>
    <row r="13" spans="1:36" ht="12.75">
      <c r="A13" s="465" t="s">
        <v>228</v>
      </c>
      <c r="B13" s="466"/>
      <c r="C13" s="613" t="s">
        <v>227</v>
      </c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468" t="s">
        <v>226</v>
      </c>
      <c r="AD13" s="468"/>
      <c r="AE13" s="468"/>
      <c r="AF13" s="468"/>
      <c r="AG13" s="469">
        <v>0</v>
      </c>
      <c r="AH13" s="469"/>
      <c r="AI13" s="469"/>
      <c r="AJ13" s="470"/>
    </row>
    <row r="14" spans="1:36" ht="12.75">
      <c r="A14" s="465" t="s">
        <v>225</v>
      </c>
      <c r="B14" s="466"/>
      <c r="C14" s="613" t="s">
        <v>224</v>
      </c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468" t="s">
        <v>223</v>
      </c>
      <c r="AD14" s="468"/>
      <c r="AE14" s="468"/>
      <c r="AF14" s="468"/>
      <c r="AG14" s="469">
        <v>0</v>
      </c>
      <c r="AH14" s="469"/>
      <c r="AI14" s="469"/>
      <c r="AJ14" s="470"/>
    </row>
    <row r="15" spans="1:36" ht="12.75">
      <c r="A15" s="465" t="s">
        <v>222</v>
      </c>
      <c r="B15" s="466"/>
      <c r="C15" s="613" t="s">
        <v>221</v>
      </c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468" t="s">
        <v>220</v>
      </c>
      <c r="AD15" s="468"/>
      <c r="AE15" s="468"/>
      <c r="AF15" s="468"/>
      <c r="AG15" s="469">
        <v>0</v>
      </c>
      <c r="AH15" s="469"/>
      <c r="AI15" s="469"/>
      <c r="AJ15" s="470"/>
    </row>
    <row r="16" spans="1:36" ht="12.75">
      <c r="A16" s="465" t="s">
        <v>219</v>
      </c>
      <c r="B16" s="466"/>
      <c r="C16" s="613" t="s">
        <v>218</v>
      </c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468" t="s">
        <v>217</v>
      </c>
      <c r="AD16" s="468"/>
      <c r="AE16" s="468"/>
      <c r="AF16" s="468"/>
      <c r="AG16" s="469">
        <v>0</v>
      </c>
      <c r="AH16" s="469"/>
      <c r="AI16" s="469"/>
      <c r="AJ16" s="470"/>
    </row>
    <row r="17" spans="1:36" ht="12.75">
      <c r="A17" s="465" t="s">
        <v>216</v>
      </c>
      <c r="B17" s="466"/>
      <c r="C17" s="529" t="s">
        <v>215</v>
      </c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468" t="s">
        <v>214</v>
      </c>
      <c r="AD17" s="468"/>
      <c r="AE17" s="468"/>
      <c r="AF17" s="468"/>
      <c r="AG17" s="469">
        <v>144000</v>
      </c>
      <c r="AH17" s="469"/>
      <c r="AI17" s="469"/>
      <c r="AJ17" s="470"/>
    </row>
    <row r="18" spans="1:36" ht="12.75">
      <c r="A18" s="465" t="s">
        <v>213</v>
      </c>
      <c r="B18" s="466"/>
      <c r="C18" s="529" t="s">
        <v>212</v>
      </c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468" t="s">
        <v>211</v>
      </c>
      <c r="AD18" s="468"/>
      <c r="AE18" s="468"/>
      <c r="AF18" s="468"/>
      <c r="AG18" s="469">
        <v>600000</v>
      </c>
      <c r="AH18" s="469"/>
      <c r="AI18" s="469"/>
      <c r="AJ18" s="470"/>
    </row>
    <row r="19" spans="1:36" ht="12.75">
      <c r="A19" s="465" t="s">
        <v>210</v>
      </c>
      <c r="B19" s="466"/>
      <c r="C19" s="529" t="s">
        <v>209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468" t="s">
        <v>208</v>
      </c>
      <c r="AD19" s="468"/>
      <c r="AE19" s="468"/>
      <c r="AF19" s="468"/>
      <c r="AG19" s="469">
        <v>0</v>
      </c>
      <c r="AH19" s="469"/>
      <c r="AI19" s="469"/>
      <c r="AJ19" s="470"/>
    </row>
    <row r="20" spans="1:36" ht="12.75">
      <c r="A20" s="465" t="s">
        <v>207</v>
      </c>
      <c r="B20" s="466"/>
      <c r="C20" s="529" t="s">
        <v>206</v>
      </c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468" t="s">
        <v>205</v>
      </c>
      <c r="AD20" s="468"/>
      <c r="AE20" s="468"/>
      <c r="AF20" s="468"/>
      <c r="AG20" s="469">
        <v>0</v>
      </c>
      <c r="AH20" s="469"/>
      <c r="AI20" s="469"/>
      <c r="AJ20" s="470"/>
    </row>
    <row r="21" spans="1:36" ht="12.75">
      <c r="A21" s="465" t="s">
        <v>204</v>
      </c>
      <c r="B21" s="466"/>
      <c r="C21" s="529" t="s">
        <v>203</v>
      </c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468" t="s">
        <v>202</v>
      </c>
      <c r="AD21" s="468"/>
      <c r="AE21" s="468"/>
      <c r="AF21" s="468"/>
      <c r="AG21" s="469">
        <v>0</v>
      </c>
      <c r="AH21" s="469"/>
      <c r="AI21" s="469"/>
      <c r="AJ21" s="470"/>
    </row>
    <row r="22" spans="1:36" ht="12.75">
      <c r="A22" s="828" t="s">
        <v>201</v>
      </c>
      <c r="B22" s="829"/>
      <c r="C22" s="835" t="s">
        <v>200</v>
      </c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5"/>
      <c r="T22" s="835"/>
      <c r="U22" s="835"/>
      <c r="V22" s="835"/>
      <c r="W22" s="835"/>
      <c r="X22" s="835"/>
      <c r="Y22" s="835"/>
      <c r="Z22" s="835"/>
      <c r="AA22" s="835"/>
      <c r="AB22" s="835"/>
      <c r="AC22" s="830" t="s">
        <v>199</v>
      </c>
      <c r="AD22" s="830"/>
      <c r="AE22" s="830"/>
      <c r="AF22" s="830"/>
      <c r="AG22" s="831">
        <f>SUM(AG9:AG21)</f>
        <v>22284080</v>
      </c>
      <c r="AH22" s="832"/>
      <c r="AI22" s="832"/>
      <c r="AJ22" s="833"/>
    </row>
    <row r="23" spans="1:36" ht="12.75">
      <c r="A23" s="465" t="s">
        <v>198</v>
      </c>
      <c r="B23" s="466"/>
      <c r="C23" s="529" t="s">
        <v>197</v>
      </c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468" t="s">
        <v>196</v>
      </c>
      <c r="AD23" s="468"/>
      <c r="AE23" s="468"/>
      <c r="AF23" s="468"/>
      <c r="AG23" s="469">
        <v>192000</v>
      </c>
      <c r="AH23" s="469"/>
      <c r="AI23" s="469"/>
      <c r="AJ23" s="470"/>
    </row>
    <row r="24" spans="1:36" ht="12.75">
      <c r="A24" s="465" t="s">
        <v>195</v>
      </c>
      <c r="B24" s="466"/>
      <c r="C24" s="529" t="s">
        <v>194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468" t="s">
        <v>193</v>
      </c>
      <c r="AD24" s="468"/>
      <c r="AE24" s="468"/>
      <c r="AF24" s="468"/>
      <c r="AG24" s="469">
        <v>0</v>
      </c>
      <c r="AH24" s="469"/>
      <c r="AI24" s="469"/>
      <c r="AJ24" s="470"/>
    </row>
    <row r="25" spans="1:36" ht="12.75">
      <c r="A25" s="465" t="s">
        <v>192</v>
      </c>
      <c r="B25" s="466"/>
      <c r="C25" s="505" t="s">
        <v>191</v>
      </c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468" t="s">
        <v>190</v>
      </c>
      <c r="AD25" s="468"/>
      <c r="AE25" s="468"/>
      <c r="AF25" s="468"/>
      <c r="AG25" s="469">
        <v>0</v>
      </c>
      <c r="AH25" s="469"/>
      <c r="AI25" s="469"/>
      <c r="AJ25" s="470"/>
    </row>
    <row r="26" spans="1:36" ht="12.75">
      <c r="A26" s="828" t="s">
        <v>189</v>
      </c>
      <c r="B26" s="829"/>
      <c r="C26" s="815" t="s">
        <v>188</v>
      </c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5"/>
      <c r="AA26" s="815"/>
      <c r="AB26" s="815"/>
      <c r="AC26" s="830" t="s">
        <v>187</v>
      </c>
      <c r="AD26" s="830"/>
      <c r="AE26" s="830"/>
      <c r="AF26" s="830"/>
      <c r="AG26" s="831">
        <f>SUM(AG23:AG25)</f>
        <v>192000</v>
      </c>
      <c r="AH26" s="832"/>
      <c r="AI26" s="832"/>
      <c r="AJ26" s="833"/>
    </row>
    <row r="27" spans="1:36" ht="12.75">
      <c r="A27" s="805" t="s">
        <v>186</v>
      </c>
      <c r="B27" s="806"/>
      <c r="C27" s="834" t="s">
        <v>185</v>
      </c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4"/>
      <c r="V27" s="834"/>
      <c r="W27" s="834"/>
      <c r="X27" s="834"/>
      <c r="Y27" s="834"/>
      <c r="Z27" s="834"/>
      <c r="AA27" s="834"/>
      <c r="AB27" s="834"/>
      <c r="AC27" s="808" t="s">
        <v>184</v>
      </c>
      <c r="AD27" s="808"/>
      <c r="AE27" s="808"/>
      <c r="AF27" s="808"/>
      <c r="AG27" s="809">
        <f>(AG22+AG26)</f>
        <v>22476080</v>
      </c>
      <c r="AH27" s="810"/>
      <c r="AI27" s="810"/>
      <c r="AJ27" s="811"/>
    </row>
    <row r="28" spans="1:36" ht="12.75">
      <c r="A28" s="805" t="s">
        <v>183</v>
      </c>
      <c r="B28" s="806"/>
      <c r="C28" s="814" t="s">
        <v>182</v>
      </c>
      <c r="D28" s="814"/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4"/>
      <c r="X28" s="814"/>
      <c r="Y28" s="814"/>
      <c r="Z28" s="814"/>
      <c r="AA28" s="814"/>
      <c r="AB28" s="814"/>
      <c r="AC28" s="808" t="s">
        <v>181</v>
      </c>
      <c r="AD28" s="808"/>
      <c r="AE28" s="808"/>
      <c r="AF28" s="808"/>
      <c r="AG28" s="825">
        <f>(AG29+AG30+AG31+AG32)</f>
        <v>4733951</v>
      </c>
      <c r="AH28" s="826"/>
      <c r="AI28" s="826"/>
      <c r="AJ28" s="827"/>
    </row>
    <row r="29" spans="1:36" ht="12.75">
      <c r="A29" s="595"/>
      <c r="B29" s="596"/>
      <c r="C29" s="496" t="s">
        <v>532</v>
      </c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8"/>
      <c r="AC29" s="597" t="s">
        <v>531</v>
      </c>
      <c r="AD29" s="598"/>
      <c r="AE29" s="598"/>
      <c r="AF29" s="599"/>
      <c r="AG29" s="444">
        <v>4237951</v>
      </c>
      <c r="AH29" s="445"/>
      <c r="AI29" s="445"/>
      <c r="AJ29" s="446"/>
    </row>
    <row r="30" spans="1:36" ht="12.75">
      <c r="A30" s="595"/>
      <c r="B30" s="596"/>
      <c r="C30" s="496" t="s">
        <v>533</v>
      </c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8"/>
      <c r="AC30" s="597" t="s">
        <v>534</v>
      </c>
      <c r="AD30" s="598"/>
      <c r="AE30" s="598"/>
      <c r="AF30" s="599"/>
      <c r="AG30" s="444">
        <v>256000</v>
      </c>
      <c r="AH30" s="445"/>
      <c r="AI30" s="445"/>
      <c r="AJ30" s="446"/>
    </row>
    <row r="31" spans="1:36" ht="12.75">
      <c r="A31" s="595"/>
      <c r="B31" s="596"/>
      <c r="C31" s="496" t="s">
        <v>535</v>
      </c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8"/>
      <c r="AC31" s="597" t="s">
        <v>536</v>
      </c>
      <c r="AD31" s="598"/>
      <c r="AE31" s="598"/>
      <c r="AF31" s="599"/>
      <c r="AG31" s="444">
        <v>0</v>
      </c>
      <c r="AH31" s="445"/>
      <c r="AI31" s="445"/>
      <c r="AJ31" s="446"/>
    </row>
    <row r="32" spans="1:36" ht="12.75">
      <c r="A32" s="595"/>
      <c r="B32" s="596"/>
      <c r="C32" s="496" t="s">
        <v>537</v>
      </c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8"/>
      <c r="AC32" s="597" t="s">
        <v>538</v>
      </c>
      <c r="AD32" s="598"/>
      <c r="AE32" s="598"/>
      <c r="AF32" s="599"/>
      <c r="AG32" s="444">
        <v>240000</v>
      </c>
      <c r="AH32" s="445"/>
      <c r="AI32" s="445"/>
      <c r="AJ32" s="446"/>
    </row>
    <row r="33" spans="1:36" ht="12.75">
      <c r="A33" s="819" t="s">
        <v>698</v>
      </c>
      <c r="B33" s="820"/>
      <c r="C33" s="820"/>
      <c r="D33" s="820"/>
      <c r="E33" s="820"/>
      <c r="F33" s="820"/>
      <c r="G33" s="820"/>
      <c r="H33" s="820"/>
      <c r="I33" s="820"/>
      <c r="J33" s="820"/>
      <c r="K33" s="820"/>
      <c r="L33" s="820"/>
      <c r="M33" s="820"/>
      <c r="N33" s="820"/>
      <c r="O33" s="820"/>
      <c r="P33" s="820"/>
      <c r="Q33" s="820"/>
      <c r="R33" s="820"/>
      <c r="S33" s="820"/>
      <c r="T33" s="820"/>
      <c r="U33" s="820"/>
      <c r="V33" s="820"/>
      <c r="W33" s="820"/>
      <c r="X33" s="820"/>
      <c r="Y33" s="820"/>
      <c r="Z33" s="820"/>
      <c r="AA33" s="820"/>
      <c r="AB33" s="820"/>
      <c r="AC33" s="820"/>
      <c r="AD33" s="820"/>
      <c r="AE33" s="820"/>
      <c r="AF33" s="820"/>
      <c r="AG33" s="820"/>
      <c r="AH33" s="820"/>
      <c r="AI33" s="820"/>
      <c r="AJ33" s="821"/>
    </row>
    <row r="34" spans="1:36" ht="12.75">
      <c r="A34" s="822"/>
      <c r="B34" s="823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3"/>
      <c r="AF34" s="823"/>
      <c r="AG34" s="823"/>
      <c r="AH34" s="823"/>
      <c r="AI34" s="823"/>
      <c r="AJ34" s="824"/>
    </row>
    <row r="35" spans="1:36" ht="12.75">
      <c r="A35" s="436" t="s">
        <v>180</v>
      </c>
      <c r="B35" s="437"/>
      <c r="C35" s="496" t="s">
        <v>179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8"/>
      <c r="AC35" s="585" t="s">
        <v>178</v>
      </c>
      <c r="AD35" s="586"/>
      <c r="AE35" s="586"/>
      <c r="AF35" s="587"/>
      <c r="AG35" s="499">
        <f>AG36+AG37</f>
        <v>90000</v>
      </c>
      <c r="AH35" s="500"/>
      <c r="AI35" s="500"/>
      <c r="AJ35" s="501"/>
    </row>
    <row r="36" spans="1:36" ht="12.75">
      <c r="A36" s="436"/>
      <c r="B36" s="437"/>
      <c r="C36" s="496" t="s">
        <v>539</v>
      </c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8"/>
      <c r="AC36" s="441"/>
      <c r="AD36" s="442"/>
      <c r="AE36" s="442"/>
      <c r="AF36" s="443"/>
      <c r="AG36" s="499">
        <v>40000</v>
      </c>
      <c r="AH36" s="500"/>
      <c r="AI36" s="500"/>
      <c r="AJ36" s="501"/>
    </row>
    <row r="37" spans="1:36" ht="12.75">
      <c r="A37" s="436"/>
      <c r="B37" s="437"/>
      <c r="C37" s="496" t="s">
        <v>540</v>
      </c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8"/>
      <c r="AC37" s="441"/>
      <c r="AD37" s="442"/>
      <c r="AE37" s="442"/>
      <c r="AF37" s="443"/>
      <c r="AG37" s="499">
        <v>50000</v>
      </c>
      <c r="AH37" s="500"/>
      <c r="AI37" s="500"/>
      <c r="AJ37" s="501"/>
    </row>
    <row r="38" spans="1:36" ht="12.75">
      <c r="A38" s="465" t="s">
        <v>177</v>
      </c>
      <c r="B38" s="466"/>
      <c r="C38" s="529" t="s">
        <v>176</v>
      </c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468" t="s">
        <v>175</v>
      </c>
      <c r="AD38" s="468"/>
      <c r="AE38" s="468"/>
      <c r="AF38" s="468"/>
      <c r="AG38" s="503">
        <f>AG39+AG40+AG41+AG42+AG43</f>
        <v>9241000</v>
      </c>
      <c r="AH38" s="503"/>
      <c r="AI38" s="503"/>
      <c r="AJ38" s="504"/>
    </row>
    <row r="39" spans="1:36" ht="12.75">
      <c r="A39" s="436"/>
      <c r="B39" s="437"/>
      <c r="C39" s="496" t="s">
        <v>541</v>
      </c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8"/>
      <c r="AC39" s="441"/>
      <c r="AD39" s="442"/>
      <c r="AE39" s="442"/>
      <c r="AF39" s="443"/>
      <c r="AG39" s="499">
        <v>120000</v>
      </c>
      <c r="AH39" s="500"/>
      <c r="AI39" s="500"/>
      <c r="AJ39" s="501"/>
    </row>
    <row r="40" spans="1:36" ht="12.75">
      <c r="A40" s="436"/>
      <c r="B40" s="437"/>
      <c r="C40" s="496" t="s">
        <v>542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8"/>
      <c r="AC40" s="441"/>
      <c r="AD40" s="442"/>
      <c r="AE40" s="442"/>
      <c r="AF40" s="443"/>
      <c r="AG40" s="499">
        <v>60000</v>
      </c>
      <c r="AH40" s="500"/>
      <c r="AI40" s="500"/>
      <c r="AJ40" s="501"/>
    </row>
    <row r="41" spans="1:36" ht="12.75">
      <c r="A41" s="436"/>
      <c r="B41" s="437"/>
      <c r="C41" s="496" t="s">
        <v>543</v>
      </c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8"/>
      <c r="AC41" s="441"/>
      <c r="AD41" s="442"/>
      <c r="AE41" s="442"/>
      <c r="AF41" s="443"/>
      <c r="AG41" s="499">
        <v>8451000</v>
      </c>
      <c r="AH41" s="500"/>
      <c r="AI41" s="500"/>
      <c r="AJ41" s="501"/>
    </row>
    <row r="42" spans="1:36" ht="12.75">
      <c r="A42" s="436"/>
      <c r="B42" s="437"/>
      <c r="C42" s="496" t="s">
        <v>544</v>
      </c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8"/>
      <c r="AC42" s="441"/>
      <c r="AD42" s="442"/>
      <c r="AE42" s="442"/>
      <c r="AF42" s="443"/>
      <c r="AG42" s="499">
        <v>450000</v>
      </c>
      <c r="AH42" s="500"/>
      <c r="AI42" s="500"/>
      <c r="AJ42" s="501"/>
    </row>
    <row r="43" spans="1:36" ht="12.75">
      <c r="A43" s="436"/>
      <c r="B43" s="437"/>
      <c r="C43" s="496" t="s">
        <v>545</v>
      </c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8"/>
      <c r="AC43" s="441"/>
      <c r="AD43" s="442"/>
      <c r="AE43" s="442"/>
      <c r="AF43" s="443"/>
      <c r="AG43" s="499">
        <v>160000</v>
      </c>
      <c r="AH43" s="500"/>
      <c r="AI43" s="500"/>
      <c r="AJ43" s="501"/>
    </row>
    <row r="44" spans="1:36" ht="12.75">
      <c r="A44" s="436" t="s">
        <v>174</v>
      </c>
      <c r="B44" s="437"/>
      <c r="C44" s="496" t="s">
        <v>173</v>
      </c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8"/>
      <c r="AC44" s="585" t="s">
        <v>172</v>
      </c>
      <c r="AD44" s="586"/>
      <c r="AE44" s="586"/>
      <c r="AF44" s="587"/>
      <c r="AG44" s="499">
        <v>0</v>
      </c>
      <c r="AH44" s="500"/>
      <c r="AI44" s="500"/>
      <c r="AJ44" s="501"/>
    </row>
    <row r="45" spans="1:36" ht="12.75">
      <c r="A45" s="465" t="s">
        <v>171</v>
      </c>
      <c r="B45" s="466"/>
      <c r="C45" s="529" t="s">
        <v>170</v>
      </c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468" t="s">
        <v>169</v>
      </c>
      <c r="AD45" s="468"/>
      <c r="AE45" s="468"/>
      <c r="AF45" s="468"/>
      <c r="AG45" s="816">
        <f>AG35+AG38+AG44</f>
        <v>9331000</v>
      </c>
      <c r="AH45" s="817"/>
      <c r="AI45" s="817"/>
      <c r="AJ45" s="818"/>
    </row>
    <row r="46" spans="1:36" ht="12.75">
      <c r="A46" s="465" t="s">
        <v>168</v>
      </c>
      <c r="B46" s="466"/>
      <c r="C46" s="529" t="s">
        <v>167</v>
      </c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468" t="s">
        <v>166</v>
      </c>
      <c r="AD46" s="468"/>
      <c r="AE46" s="468"/>
      <c r="AF46" s="468"/>
      <c r="AG46" s="503">
        <v>217000</v>
      </c>
      <c r="AH46" s="503"/>
      <c r="AI46" s="503"/>
      <c r="AJ46" s="504"/>
    </row>
    <row r="47" spans="1:36" ht="12.75">
      <c r="A47" s="465" t="s">
        <v>165</v>
      </c>
      <c r="B47" s="466"/>
      <c r="C47" s="529" t="s">
        <v>164</v>
      </c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468" t="s">
        <v>163</v>
      </c>
      <c r="AD47" s="468"/>
      <c r="AE47" s="468"/>
      <c r="AF47" s="468"/>
      <c r="AG47" s="503">
        <v>110000</v>
      </c>
      <c r="AH47" s="503"/>
      <c r="AI47" s="503"/>
      <c r="AJ47" s="504"/>
    </row>
    <row r="48" spans="1:36" ht="12.75">
      <c r="A48" s="465" t="s">
        <v>162</v>
      </c>
      <c r="B48" s="466"/>
      <c r="C48" s="529" t="s">
        <v>161</v>
      </c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468" t="s">
        <v>160</v>
      </c>
      <c r="AD48" s="468"/>
      <c r="AE48" s="468"/>
      <c r="AF48" s="468"/>
      <c r="AG48" s="658">
        <f>AG46+AG47</f>
        <v>327000</v>
      </c>
      <c r="AH48" s="659"/>
      <c r="AI48" s="659"/>
      <c r="AJ48" s="660"/>
    </row>
    <row r="49" spans="1:36" ht="12.75">
      <c r="A49" s="465" t="s">
        <v>159</v>
      </c>
      <c r="B49" s="466"/>
      <c r="C49" s="529" t="s">
        <v>158</v>
      </c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468" t="s">
        <v>157</v>
      </c>
      <c r="AD49" s="468"/>
      <c r="AE49" s="468"/>
      <c r="AF49" s="468"/>
      <c r="AG49" s="503">
        <f>AG50+AG51+AG52</f>
        <v>1320000</v>
      </c>
      <c r="AH49" s="503"/>
      <c r="AI49" s="503"/>
      <c r="AJ49" s="504"/>
    </row>
    <row r="50" spans="1:36" ht="12.75">
      <c r="A50" s="436"/>
      <c r="B50" s="437"/>
      <c r="C50" s="496" t="s">
        <v>546</v>
      </c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8"/>
      <c r="AC50" s="441"/>
      <c r="AD50" s="442"/>
      <c r="AE50" s="442"/>
      <c r="AF50" s="443"/>
      <c r="AG50" s="499">
        <v>300000</v>
      </c>
      <c r="AH50" s="500"/>
      <c r="AI50" s="500"/>
      <c r="AJ50" s="501"/>
    </row>
    <row r="51" spans="1:36" ht="12.75">
      <c r="A51" s="436"/>
      <c r="B51" s="437"/>
      <c r="C51" s="496" t="s">
        <v>547</v>
      </c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8"/>
      <c r="AC51" s="441"/>
      <c r="AD51" s="442"/>
      <c r="AE51" s="442"/>
      <c r="AF51" s="443"/>
      <c r="AG51" s="499">
        <v>800000</v>
      </c>
      <c r="AH51" s="500"/>
      <c r="AI51" s="500"/>
      <c r="AJ51" s="501"/>
    </row>
    <row r="52" spans="1:36" ht="12.75">
      <c r="A52" s="436"/>
      <c r="B52" s="437"/>
      <c r="C52" s="496" t="s">
        <v>548</v>
      </c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8"/>
      <c r="AC52" s="441"/>
      <c r="AD52" s="442"/>
      <c r="AE52" s="442"/>
      <c r="AF52" s="443"/>
      <c r="AG52" s="499">
        <v>220000</v>
      </c>
      <c r="AH52" s="500"/>
      <c r="AI52" s="500"/>
      <c r="AJ52" s="501"/>
    </row>
    <row r="53" spans="1:36" ht="12.75">
      <c r="A53" s="465" t="s">
        <v>156</v>
      </c>
      <c r="B53" s="466"/>
      <c r="C53" s="529" t="s">
        <v>155</v>
      </c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468" t="s">
        <v>154</v>
      </c>
      <c r="AD53" s="468"/>
      <c r="AE53" s="468"/>
      <c r="AF53" s="468"/>
      <c r="AG53" s="503">
        <v>310000</v>
      </c>
      <c r="AH53" s="503"/>
      <c r="AI53" s="503"/>
      <c r="AJ53" s="504"/>
    </row>
    <row r="54" spans="1:36" ht="12.75">
      <c r="A54" s="465" t="s">
        <v>153</v>
      </c>
      <c r="B54" s="466"/>
      <c r="C54" s="529" t="s">
        <v>152</v>
      </c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468" t="s">
        <v>151</v>
      </c>
      <c r="AD54" s="468"/>
      <c r="AE54" s="468"/>
      <c r="AF54" s="468"/>
      <c r="AG54" s="503">
        <v>0</v>
      </c>
      <c r="AH54" s="503"/>
      <c r="AI54" s="503"/>
      <c r="AJ54" s="504"/>
    </row>
    <row r="55" spans="1:36" ht="12.75">
      <c r="A55" s="465" t="s">
        <v>150</v>
      </c>
      <c r="B55" s="466"/>
      <c r="C55" s="529" t="s">
        <v>149</v>
      </c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468" t="s">
        <v>148</v>
      </c>
      <c r="AD55" s="468"/>
      <c r="AE55" s="468"/>
      <c r="AF55" s="468"/>
      <c r="AG55" s="503">
        <v>250000</v>
      </c>
      <c r="AH55" s="503"/>
      <c r="AI55" s="503"/>
      <c r="AJ55" s="504"/>
    </row>
    <row r="56" spans="1:36" ht="12.75">
      <c r="A56" s="465" t="s">
        <v>147</v>
      </c>
      <c r="B56" s="466"/>
      <c r="C56" s="815" t="s">
        <v>146</v>
      </c>
      <c r="D56" s="815"/>
      <c r="E56" s="815"/>
      <c r="F56" s="815"/>
      <c r="G56" s="815"/>
      <c r="H56" s="815"/>
      <c r="I56" s="815"/>
      <c r="J56" s="815"/>
      <c r="K56" s="815"/>
      <c r="L56" s="815"/>
      <c r="M56" s="815"/>
      <c r="N56" s="815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815"/>
      <c r="Z56" s="815"/>
      <c r="AA56" s="815"/>
      <c r="AB56" s="815"/>
      <c r="AC56" s="468" t="s">
        <v>145</v>
      </c>
      <c r="AD56" s="468"/>
      <c r="AE56" s="468"/>
      <c r="AF56" s="468"/>
      <c r="AG56" s="503">
        <v>0</v>
      </c>
      <c r="AH56" s="503"/>
      <c r="AI56" s="503"/>
      <c r="AJ56" s="504"/>
    </row>
    <row r="57" spans="1:36" ht="12.75">
      <c r="A57" s="465" t="s">
        <v>144</v>
      </c>
      <c r="B57" s="466"/>
      <c r="C57" s="505" t="s">
        <v>143</v>
      </c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5"/>
      <c r="AB57" s="505"/>
      <c r="AC57" s="468" t="s">
        <v>142</v>
      </c>
      <c r="AD57" s="468"/>
      <c r="AE57" s="468"/>
      <c r="AF57" s="468"/>
      <c r="AG57" s="503">
        <v>0</v>
      </c>
      <c r="AH57" s="503"/>
      <c r="AI57" s="503"/>
      <c r="AJ57" s="504"/>
    </row>
    <row r="58" spans="1:36" ht="12.75">
      <c r="A58" s="465" t="s">
        <v>141</v>
      </c>
      <c r="B58" s="466"/>
      <c r="C58" s="529" t="s">
        <v>140</v>
      </c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468" t="s">
        <v>139</v>
      </c>
      <c r="AD58" s="468"/>
      <c r="AE58" s="468"/>
      <c r="AF58" s="468"/>
      <c r="AG58" s="503">
        <v>433000</v>
      </c>
      <c r="AH58" s="503"/>
      <c r="AI58" s="503"/>
      <c r="AJ58" s="504"/>
    </row>
    <row r="59" spans="1:36" ht="12.75">
      <c r="A59" s="436"/>
      <c r="B59" s="437"/>
      <c r="C59" s="496" t="s">
        <v>549</v>
      </c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8"/>
      <c r="AC59" s="441"/>
      <c r="AD59" s="442"/>
      <c r="AE59" s="442"/>
      <c r="AF59" s="443"/>
      <c r="AG59" s="499">
        <v>50000</v>
      </c>
      <c r="AH59" s="500"/>
      <c r="AI59" s="500"/>
      <c r="AJ59" s="501"/>
    </row>
    <row r="60" spans="1:36" ht="12.75">
      <c r="A60" s="465" t="s">
        <v>138</v>
      </c>
      <c r="B60" s="466"/>
      <c r="C60" s="529" t="s">
        <v>137</v>
      </c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468" t="s">
        <v>136</v>
      </c>
      <c r="AD60" s="468"/>
      <c r="AE60" s="468"/>
      <c r="AF60" s="468"/>
      <c r="AG60" s="708">
        <f>AG49+AG53+AG54+AG55+AG56+AG57+AG58</f>
        <v>2313000</v>
      </c>
      <c r="AH60" s="709"/>
      <c r="AI60" s="709"/>
      <c r="AJ60" s="813"/>
    </row>
    <row r="61" spans="1:36" ht="12.75">
      <c r="A61" s="465" t="s">
        <v>135</v>
      </c>
      <c r="B61" s="466"/>
      <c r="C61" s="529" t="s">
        <v>134</v>
      </c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468" t="s">
        <v>133</v>
      </c>
      <c r="AD61" s="468"/>
      <c r="AE61" s="468"/>
      <c r="AF61" s="468"/>
      <c r="AG61" s="469">
        <v>5000</v>
      </c>
      <c r="AH61" s="469"/>
      <c r="AI61" s="469"/>
      <c r="AJ61" s="470"/>
    </row>
    <row r="62" spans="1:36" ht="12.75">
      <c r="A62" s="465" t="s">
        <v>132</v>
      </c>
      <c r="B62" s="466"/>
      <c r="C62" s="529" t="s">
        <v>131</v>
      </c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468" t="s">
        <v>130</v>
      </c>
      <c r="AD62" s="468"/>
      <c r="AE62" s="468"/>
      <c r="AF62" s="468"/>
      <c r="AG62" s="469">
        <v>0</v>
      </c>
      <c r="AH62" s="469"/>
      <c r="AI62" s="469"/>
      <c r="AJ62" s="470"/>
    </row>
    <row r="63" spans="1:36" ht="12.75">
      <c r="A63" s="465" t="s">
        <v>129</v>
      </c>
      <c r="B63" s="466"/>
      <c r="C63" s="529" t="s">
        <v>128</v>
      </c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468" t="s">
        <v>127</v>
      </c>
      <c r="AD63" s="468"/>
      <c r="AE63" s="468"/>
      <c r="AF63" s="468"/>
      <c r="AG63" s="708">
        <f>AG61+AG62</f>
        <v>5000</v>
      </c>
      <c r="AH63" s="709"/>
      <c r="AI63" s="709"/>
      <c r="AJ63" s="813"/>
    </row>
    <row r="64" spans="1:36" ht="12.75">
      <c r="A64" s="465" t="s">
        <v>126</v>
      </c>
      <c r="B64" s="466"/>
      <c r="C64" s="529" t="s">
        <v>125</v>
      </c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468" t="s">
        <v>124</v>
      </c>
      <c r="AD64" s="468"/>
      <c r="AE64" s="468"/>
      <c r="AF64" s="468"/>
      <c r="AG64" s="469">
        <v>3234000</v>
      </c>
      <c r="AH64" s="469"/>
      <c r="AI64" s="469"/>
      <c r="AJ64" s="470"/>
    </row>
    <row r="65" spans="1:36" ht="12.75">
      <c r="A65" s="465" t="s">
        <v>123</v>
      </c>
      <c r="B65" s="466"/>
      <c r="C65" s="529" t="s">
        <v>122</v>
      </c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468" t="s">
        <v>121</v>
      </c>
      <c r="AD65" s="468"/>
      <c r="AE65" s="468"/>
      <c r="AF65" s="468"/>
      <c r="AG65" s="469">
        <v>0</v>
      </c>
      <c r="AH65" s="469"/>
      <c r="AI65" s="469"/>
      <c r="AJ65" s="470"/>
    </row>
    <row r="66" spans="1:36" ht="12.75">
      <c r="A66" s="465" t="s">
        <v>120</v>
      </c>
      <c r="B66" s="466"/>
      <c r="C66" s="529" t="s">
        <v>119</v>
      </c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468" t="s">
        <v>118</v>
      </c>
      <c r="AD66" s="468"/>
      <c r="AE66" s="468"/>
      <c r="AF66" s="468"/>
      <c r="AG66" s="469">
        <v>0</v>
      </c>
      <c r="AH66" s="469"/>
      <c r="AI66" s="469"/>
      <c r="AJ66" s="470"/>
    </row>
    <row r="67" spans="1:36" ht="12.75">
      <c r="A67" s="465" t="s">
        <v>117</v>
      </c>
      <c r="B67" s="466"/>
      <c r="C67" s="529" t="s">
        <v>116</v>
      </c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  <c r="Z67" s="529"/>
      <c r="AA67" s="529"/>
      <c r="AB67" s="529"/>
      <c r="AC67" s="468" t="s">
        <v>115</v>
      </c>
      <c r="AD67" s="468"/>
      <c r="AE67" s="468"/>
      <c r="AF67" s="468"/>
      <c r="AG67" s="469">
        <v>0</v>
      </c>
      <c r="AH67" s="469"/>
      <c r="AI67" s="469"/>
      <c r="AJ67" s="470"/>
    </row>
    <row r="68" spans="1:36" ht="12.75">
      <c r="A68" s="465" t="s">
        <v>114</v>
      </c>
      <c r="B68" s="466"/>
      <c r="C68" s="529" t="s">
        <v>113</v>
      </c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468" t="s">
        <v>112</v>
      </c>
      <c r="AD68" s="468"/>
      <c r="AE68" s="468"/>
      <c r="AF68" s="468"/>
      <c r="AG68" s="469">
        <v>0</v>
      </c>
      <c r="AH68" s="469"/>
      <c r="AI68" s="469"/>
      <c r="AJ68" s="470"/>
    </row>
    <row r="69" spans="1:36" ht="12.75">
      <c r="A69" s="465" t="s">
        <v>111</v>
      </c>
      <c r="B69" s="466"/>
      <c r="C69" s="529" t="s">
        <v>110</v>
      </c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468" t="s">
        <v>109</v>
      </c>
      <c r="AD69" s="468"/>
      <c r="AE69" s="468"/>
      <c r="AF69" s="468"/>
      <c r="AG69" s="708">
        <f>AG64+AG65+AG66+AG67+AG68</f>
        <v>3234000</v>
      </c>
      <c r="AH69" s="709"/>
      <c r="AI69" s="709"/>
      <c r="AJ69" s="813"/>
    </row>
    <row r="70" spans="1:36" ht="12.75">
      <c r="A70" s="805" t="s">
        <v>108</v>
      </c>
      <c r="B70" s="806"/>
      <c r="C70" s="814" t="s">
        <v>107</v>
      </c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814"/>
      <c r="P70" s="814"/>
      <c r="Q70" s="814"/>
      <c r="R70" s="814"/>
      <c r="S70" s="814"/>
      <c r="T70" s="814"/>
      <c r="U70" s="814"/>
      <c r="V70" s="814"/>
      <c r="W70" s="814"/>
      <c r="X70" s="814"/>
      <c r="Y70" s="814"/>
      <c r="Z70" s="814"/>
      <c r="AA70" s="814"/>
      <c r="AB70" s="814"/>
      <c r="AC70" s="808" t="s">
        <v>106</v>
      </c>
      <c r="AD70" s="808"/>
      <c r="AE70" s="808"/>
      <c r="AF70" s="808"/>
      <c r="AG70" s="809">
        <f>AG45+AG48+AG63+AG69+AG60</f>
        <v>15210000</v>
      </c>
      <c r="AH70" s="810"/>
      <c r="AI70" s="810"/>
      <c r="AJ70" s="811"/>
    </row>
    <row r="71" spans="1:36" ht="12.75">
      <c r="A71" s="465" t="s">
        <v>105</v>
      </c>
      <c r="B71" s="466"/>
      <c r="C71" s="467" t="s">
        <v>104</v>
      </c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8" t="s">
        <v>103</v>
      </c>
      <c r="AD71" s="468"/>
      <c r="AE71" s="468"/>
      <c r="AF71" s="468"/>
      <c r="AG71" s="469">
        <v>0</v>
      </c>
      <c r="AH71" s="469"/>
      <c r="AI71" s="469"/>
      <c r="AJ71" s="470"/>
    </row>
    <row r="72" spans="1:36" ht="12.75">
      <c r="A72" s="465" t="s">
        <v>102</v>
      </c>
      <c r="B72" s="466"/>
      <c r="C72" s="467" t="s">
        <v>101</v>
      </c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  <c r="AB72" s="467"/>
      <c r="AC72" s="468" t="s">
        <v>100</v>
      </c>
      <c r="AD72" s="468"/>
      <c r="AE72" s="468"/>
      <c r="AF72" s="468"/>
      <c r="AG72" s="469">
        <v>0</v>
      </c>
      <c r="AH72" s="469"/>
      <c r="AI72" s="469"/>
      <c r="AJ72" s="470"/>
    </row>
    <row r="73" spans="1:36" ht="12.75">
      <c r="A73" s="465" t="s">
        <v>99</v>
      </c>
      <c r="B73" s="466"/>
      <c r="C73" s="530" t="s">
        <v>98</v>
      </c>
      <c r="D73" s="530"/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468" t="s">
        <v>97</v>
      </c>
      <c r="AD73" s="468"/>
      <c r="AE73" s="468"/>
      <c r="AF73" s="468"/>
      <c r="AG73" s="469">
        <v>0</v>
      </c>
      <c r="AH73" s="469"/>
      <c r="AI73" s="469"/>
      <c r="AJ73" s="470"/>
    </row>
    <row r="74" spans="1:36" ht="12.75">
      <c r="A74" s="465" t="s">
        <v>96</v>
      </c>
      <c r="B74" s="466"/>
      <c r="C74" s="530" t="s">
        <v>95</v>
      </c>
      <c r="D74" s="530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530"/>
      <c r="AA74" s="530"/>
      <c r="AB74" s="530"/>
      <c r="AC74" s="468" t="s">
        <v>94</v>
      </c>
      <c r="AD74" s="468"/>
      <c r="AE74" s="468"/>
      <c r="AF74" s="468"/>
      <c r="AG74" s="469">
        <v>0</v>
      </c>
      <c r="AH74" s="469"/>
      <c r="AI74" s="469"/>
      <c r="AJ74" s="470"/>
    </row>
    <row r="75" spans="1:36" ht="12.75">
      <c r="A75" s="465" t="s">
        <v>93</v>
      </c>
      <c r="B75" s="466"/>
      <c r="C75" s="530" t="s">
        <v>92</v>
      </c>
      <c r="D75" s="530"/>
      <c r="E75" s="530"/>
      <c r="F75" s="530"/>
      <c r="G75" s="530"/>
      <c r="H75" s="530"/>
      <c r="I75" s="530"/>
      <c r="J75" s="530"/>
      <c r="K75" s="530"/>
      <c r="L75" s="530"/>
      <c r="M75" s="530"/>
      <c r="N75" s="530"/>
      <c r="O75" s="530"/>
      <c r="P75" s="530"/>
      <c r="Q75" s="530"/>
      <c r="R75" s="530"/>
      <c r="S75" s="530"/>
      <c r="T75" s="530"/>
      <c r="U75" s="530"/>
      <c r="V75" s="530"/>
      <c r="W75" s="530"/>
      <c r="X75" s="530"/>
      <c r="Y75" s="530"/>
      <c r="Z75" s="530"/>
      <c r="AA75" s="530"/>
      <c r="AB75" s="530"/>
      <c r="AC75" s="468" t="s">
        <v>91</v>
      </c>
      <c r="AD75" s="468"/>
      <c r="AE75" s="468"/>
      <c r="AF75" s="468"/>
      <c r="AG75" s="469">
        <v>0</v>
      </c>
      <c r="AH75" s="469"/>
      <c r="AI75" s="469"/>
      <c r="AJ75" s="470"/>
    </row>
    <row r="76" spans="1:36" ht="12.75">
      <c r="A76" s="465" t="s">
        <v>90</v>
      </c>
      <c r="B76" s="466"/>
      <c r="C76" s="467" t="s">
        <v>89</v>
      </c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8" t="s">
        <v>88</v>
      </c>
      <c r="AD76" s="468"/>
      <c r="AE76" s="468"/>
      <c r="AF76" s="468"/>
      <c r="AG76" s="469">
        <v>0</v>
      </c>
      <c r="AH76" s="469"/>
      <c r="AI76" s="469"/>
      <c r="AJ76" s="470"/>
    </row>
    <row r="77" spans="1:36" ht="12.75">
      <c r="A77" s="465" t="s">
        <v>87</v>
      </c>
      <c r="B77" s="466"/>
      <c r="C77" s="467" t="s">
        <v>86</v>
      </c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8" t="s">
        <v>85</v>
      </c>
      <c r="AD77" s="468"/>
      <c r="AE77" s="468"/>
      <c r="AF77" s="468"/>
      <c r="AG77" s="469">
        <v>0</v>
      </c>
      <c r="AH77" s="469"/>
      <c r="AI77" s="469"/>
      <c r="AJ77" s="470"/>
    </row>
    <row r="78" spans="1:36" ht="12.75">
      <c r="A78" s="465" t="s">
        <v>84</v>
      </c>
      <c r="B78" s="466"/>
      <c r="C78" s="467" t="s">
        <v>83</v>
      </c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8" t="s">
        <v>82</v>
      </c>
      <c r="AD78" s="468"/>
      <c r="AE78" s="468"/>
      <c r="AF78" s="468"/>
      <c r="AG78" s="469">
        <v>0</v>
      </c>
      <c r="AH78" s="469"/>
      <c r="AI78" s="469"/>
      <c r="AJ78" s="470"/>
    </row>
    <row r="79" spans="1:36" ht="12.75">
      <c r="A79" s="805" t="s">
        <v>81</v>
      </c>
      <c r="B79" s="806"/>
      <c r="C79" s="807" t="s">
        <v>80</v>
      </c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  <c r="Y79" s="807"/>
      <c r="Z79" s="807"/>
      <c r="AA79" s="807"/>
      <c r="AB79" s="807"/>
      <c r="AC79" s="808" t="s">
        <v>79</v>
      </c>
      <c r="AD79" s="808"/>
      <c r="AE79" s="808"/>
      <c r="AF79" s="808"/>
      <c r="AG79" s="809">
        <f>SUM(AG71:AG78)</f>
        <v>0</v>
      </c>
      <c r="AH79" s="810"/>
      <c r="AI79" s="810"/>
      <c r="AJ79" s="811"/>
    </row>
    <row r="80" spans="1:36" ht="12.75">
      <c r="A80" s="465" t="s">
        <v>78</v>
      </c>
      <c r="B80" s="466"/>
      <c r="C80" s="515" t="s">
        <v>77</v>
      </c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468" t="s">
        <v>76</v>
      </c>
      <c r="AD80" s="468"/>
      <c r="AE80" s="468"/>
      <c r="AF80" s="468"/>
      <c r="AG80" s="469">
        <v>0</v>
      </c>
      <c r="AH80" s="469"/>
      <c r="AI80" s="469"/>
      <c r="AJ80" s="470"/>
    </row>
    <row r="81" spans="1:36" ht="12.75">
      <c r="A81" s="465">
        <v>56</v>
      </c>
      <c r="B81" s="466"/>
      <c r="C81" s="515" t="s">
        <v>75</v>
      </c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468" t="s">
        <v>74</v>
      </c>
      <c r="AD81" s="468"/>
      <c r="AE81" s="468"/>
      <c r="AF81" s="468"/>
      <c r="AG81" s="469">
        <v>0</v>
      </c>
      <c r="AH81" s="469"/>
      <c r="AI81" s="469"/>
      <c r="AJ81" s="470"/>
    </row>
    <row r="82" spans="1:36" ht="12.75">
      <c r="A82" s="465">
        <v>57</v>
      </c>
      <c r="B82" s="466"/>
      <c r="C82" s="515" t="s">
        <v>73</v>
      </c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468" t="s">
        <v>72</v>
      </c>
      <c r="AD82" s="468"/>
      <c r="AE82" s="468"/>
      <c r="AF82" s="468"/>
      <c r="AG82" s="469">
        <v>0</v>
      </c>
      <c r="AH82" s="469"/>
      <c r="AI82" s="469"/>
      <c r="AJ82" s="470"/>
    </row>
    <row r="83" spans="1:36" ht="12.75">
      <c r="A83" s="465">
        <v>58</v>
      </c>
      <c r="B83" s="466"/>
      <c r="C83" s="515" t="s">
        <v>71</v>
      </c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468" t="s">
        <v>70</v>
      </c>
      <c r="AD83" s="468"/>
      <c r="AE83" s="468"/>
      <c r="AF83" s="468"/>
      <c r="AG83" s="469">
        <v>0</v>
      </c>
      <c r="AH83" s="469"/>
      <c r="AI83" s="469"/>
      <c r="AJ83" s="470"/>
    </row>
    <row r="84" spans="1:36" ht="12.75">
      <c r="A84" s="465">
        <v>59</v>
      </c>
      <c r="B84" s="466"/>
      <c r="C84" s="515" t="s">
        <v>69</v>
      </c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468" t="s">
        <v>68</v>
      </c>
      <c r="AD84" s="468"/>
      <c r="AE84" s="468"/>
      <c r="AF84" s="468"/>
      <c r="AG84" s="708">
        <f>SUM(AG81:AG83)</f>
        <v>0</v>
      </c>
      <c r="AH84" s="709"/>
      <c r="AI84" s="709"/>
      <c r="AJ84" s="813"/>
    </row>
    <row r="85" spans="1:36" ht="12.75">
      <c r="A85" s="465">
        <v>60</v>
      </c>
      <c r="B85" s="466"/>
      <c r="C85" s="515" t="s">
        <v>67</v>
      </c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468" t="s">
        <v>66</v>
      </c>
      <c r="AD85" s="468"/>
      <c r="AE85" s="468"/>
      <c r="AF85" s="468"/>
      <c r="AG85" s="469">
        <v>0</v>
      </c>
      <c r="AH85" s="469"/>
      <c r="AI85" s="469"/>
      <c r="AJ85" s="470"/>
    </row>
    <row r="86" spans="1:36" ht="12.75">
      <c r="A86" s="465">
        <v>61</v>
      </c>
      <c r="B86" s="466"/>
      <c r="C86" s="515" t="s">
        <v>65</v>
      </c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468" t="s">
        <v>64</v>
      </c>
      <c r="AD86" s="468"/>
      <c r="AE86" s="468"/>
      <c r="AF86" s="468"/>
      <c r="AG86" s="469">
        <v>0</v>
      </c>
      <c r="AH86" s="469"/>
      <c r="AI86" s="469"/>
      <c r="AJ86" s="470"/>
    </row>
    <row r="87" spans="1:36" ht="12.75">
      <c r="A87" s="465">
        <v>62</v>
      </c>
      <c r="B87" s="466"/>
      <c r="C87" s="515" t="s">
        <v>63</v>
      </c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468" t="s">
        <v>62</v>
      </c>
      <c r="AD87" s="468"/>
      <c r="AE87" s="468"/>
      <c r="AF87" s="468"/>
      <c r="AG87" s="469">
        <v>0</v>
      </c>
      <c r="AH87" s="469"/>
      <c r="AI87" s="469"/>
      <c r="AJ87" s="470"/>
    </row>
    <row r="88" spans="1:36" ht="12.75">
      <c r="A88" s="465">
        <v>63</v>
      </c>
      <c r="B88" s="466"/>
      <c r="C88" s="515" t="s">
        <v>61</v>
      </c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468" t="s">
        <v>60</v>
      </c>
      <c r="AD88" s="468"/>
      <c r="AE88" s="468"/>
      <c r="AF88" s="468"/>
      <c r="AG88" s="469">
        <v>0</v>
      </c>
      <c r="AH88" s="469"/>
      <c r="AI88" s="469"/>
      <c r="AJ88" s="470"/>
    </row>
    <row r="89" spans="1:36" ht="12.75">
      <c r="A89" s="465">
        <v>64</v>
      </c>
      <c r="B89" s="466"/>
      <c r="C89" s="515" t="s">
        <v>59</v>
      </c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468" t="s">
        <v>58</v>
      </c>
      <c r="AD89" s="468"/>
      <c r="AE89" s="468"/>
      <c r="AF89" s="468"/>
      <c r="AG89" s="469">
        <v>0</v>
      </c>
      <c r="AH89" s="469"/>
      <c r="AI89" s="469"/>
      <c r="AJ89" s="470"/>
    </row>
    <row r="90" spans="1:36" ht="12.75">
      <c r="A90" s="465">
        <v>65</v>
      </c>
      <c r="B90" s="466"/>
      <c r="C90" s="515" t="s">
        <v>57</v>
      </c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515"/>
      <c r="AC90" s="468" t="s">
        <v>56</v>
      </c>
      <c r="AD90" s="468"/>
      <c r="AE90" s="468"/>
      <c r="AF90" s="468"/>
      <c r="AG90" s="469">
        <v>0</v>
      </c>
      <c r="AH90" s="469"/>
      <c r="AI90" s="469"/>
      <c r="AJ90" s="470"/>
    </row>
    <row r="91" spans="1:36" ht="12.75">
      <c r="A91" s="465">
        <v>66</v>
      </c>
      <c r="B91" s="466"/>
      <c r="C91" s="515" t="s">
        <v>55</v>
      </c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  <c r="S91" s="515"/>
      <c r="T91" s="515"/>
      <c r="U91" s="515"/>
      <c r="V91" s="515"/>
      <c r="W91" s="515"/>
      <c r="X91" s="515"/>
      <c r="Y91" s="515"/>
      <c r="Z91" s="515"/>
      <c r="AA91" s="515"/>
      <c r="AB91" s="515"/>
      <c r="AC91" s="468" t="s">
        <v>54</v>
      </c>
      <c r="AD91" s="468"/>
      <c r="AE91" s="468"/>
      <c r="AF91" s="468"/>
      <c r="AG91" s="469">
        <v>0</v>
      </c>
      <c r="AH91" s="469"/>
      <c r="AI91" s="469"/>
      <c r="AJ91" s="470"/>
    </row>
    <row r="92" spans="1:36" ht="12.75">
      <c r="A92" s="465">
        <v>67</v>
      </c>
      <c r="B92" s="466"/>
      <c r="C92" s="562" t="s">
        <v>53</v>
      </c>
      <c r="D92" s="562"/>
      <c r="E92" s="562"/>
      <c r="F92" s="562"/>
      <c r="G92" s="562"/>
      <c r="H92" s="562"/>
      <c r="I92" s="562"/>
      <c r="J92" s="562"/>
      <c r="K92" s="562"/>
      <c r="L92" s="562"/>
      <c r="M92" s="562"/>
      <c r="N92" s="562"/>
      <c r="O92" s="562"/>
      <c r="P92" s="562"/>
      <c r="Q92" s="562"/>
      <c r="R92" s="562"/>
      <c r="S92" s="562"/>
      <c r="T92" s="562"/>
      <c r="U92" s="562"/>
      <c r="V92" s="562"/>
      <c r="W92" s="562"/>
      <c r="X92" s="562"/>
      <c r="Y92" s="562"/>
      <c r="Z92" s="562"/>
      <c r="AA92" s="562"/>
      <c r="AB92" s="562"/>
      <c r="AC92" s="468" t="s">
        <v>52</v>
      </c>
      <c r="AD92" s="468"/>
      <c r="AE92" s="468"/>
      <c r="AF92" s="468"/>
      <c r="AG92" s="469">
        <v>0</v>
      </c>
      <c r="AH92" s="469"/>
      <c r="AI92" s="469"/>
      <c r="AJ92" s="470"/>
    </row>
    <row r="93" spans="1:36" ht="12.75">
      <c r="A93" s="465">
        <v>68</v>
      </c>
      <c r="B93" s="466"/>
      <c r="C93" s="515" t="s">
        <v>51</v>
      </c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468" t="s">
        <v>50</v>
      </c>
      <c r="AD93" s="468"/>
      <c r="AE93" s="468"/>
      <c r="AF93" s="468"/>
      <c r="AG93" s="469">
        <v>0</v>
      </c>
      <c r="AH93" s="469"/>
      <c r="AI93" s="469"/>
      <c r="AJ93" s="470"/>
    </row>
    <row r="94" spans="1:36" ht="12.75">
      <c r="A94" s="465">
        <v>69</v>
      </c>
      <c r="B94" s="466"/>
      <c r="C94" s="515" t="s">
        <v>49</v>
      </c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468" t="s">
        <v>48</v>
      </c>
      <c r="AD94" s="468"/>
      <c r="AE94" s="468"/>
      <c r="AF94" s="468"/>
      <c r="AG94" s="469">
        <v>0</v>
      </c>
      <c r="AH94" s="469"/>
      <c r="AI94" s="469"/>
      <c r="AJ94" s="470"/>
    </row>
    <row r="95" spans="1:36" ht="12.75">
      <c r="A95" s="465">
        <v>70</v>
      </c>
      <c r="B95" s="466"/>
      <c r="C95" s="562" t="s">
        <v>47</v>
      </c>
      <c r="D95" s="562"/>
      <c r="E95" s="562"/>
      <c r="F95" s="562"/>
      <c r="G95" s="562"/>
      <c r="H95" s="562"/>
      <c r="I95" s="562"/>
      <c r="J95" s="562"/>
      <c r="K95" s="562"/>
      <c r="L95" s="562"/>
      <c r="M95" s="562"/>
      <c r="N95" s="562"/>
      <c r="O95" s="562"/>
      <c r="P95" s="562"/>
      <c r="Q95" s="562"/>
      <c r="R95" s="562"/>
      <c r="S95" s="562"/>
      <c r="T95" s="562"/>
      <c r="U95" s="562"/>
      <c r="V95" s="562"/>
      <c r="W95" s="562"/>
      <c r="X95" s="562"/>
      <c r="Y95" s="562"/>
      <c r="Z95" s="562"/>
      <c r="AA95" s="562"/>
      <c r="AB95" s="562"/>
      <c r="AC95" s="468" t="s">
        <v>46</v>
      </c>
      <c r="AD95" s="468"/>
      <c r="AE95" s="468"/>
      <c r="AF95" s="468"/>
      <c r="AG95" s="469">
        <v>0</v>
      </c>
      <c r="AH95" s="469"/>
      <c r="AI95" s="469"/>
      <c r="AJ95" s="470"/>
    </row>
    <row r="96" spans="1:36" ht="12.75">
      <c r="A96" s="805">
        <v>71</v>
      </c>
      <c r="B96" s="806"/>
      <c r="C96" s="807" t="s">
        <v>45</v>
      </c>
      <c r="D96" s="807"/>
      <c r="E96" s="807"/>
      <c r="F96" s="807"/>
      <c r="G96" s="807"/>
      <c r="H96" s="807"/>
      <c r="I96" s="807"/>
      <c r="J96" s="807"/>
      <c r="K96" s="807"/>
      <c r="L96" s="807"/>
      <c r="M96" s="807"/>
      <c r="N96" s="807"/>
      <c r="O96" s="807"/>
      <c r="P96" s="807"/>
      <c r="Q96" s="807"/>
      <c r="R96" s="807"/>
      <c r="S96" s="807"/>
      <c r="T96" s="807"/>
      <c r="U96" s="807"/>
      <c r="V96" s="807"/>
      <c r="W96" s="807"/>
      <c r="X96" s="807"/>
      <c r="Y96" s="807"/>
      <c r="Z96" s="807"/>
      <c r="AA96" s="807"/>
      <c r="AB96" s="807"/>
      <c r="AC96" s="808" t="s">
        <v>44</v>
      </c>
      <c r="AD96" s="808"/>
      <c r="AE96" s="808"/>
      <c r="AF96" s="808"/>
      <c r="AG96" s="809">
        <f>SUM(AG85:AG95)</f>
        <v>0</v>
      </c>
      <c r="AH96" s="810"/>
      <c r="AI96" s="810"/>
      <c r="AJ96" s="811"/>
    </row>
    <row r="97" spans="1:36" ht="12.75">
      <c r="A97" s="465">
        <v>72</v>
      </c>
      <c r="B97" s="466"/>
      <c r="C97" s="560" t="s">
        <v>917</v>
      </c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468" t="s">
        <v>43</v>
      </c>
      <c r="AD97" s="468"/>
      <c r="AE97" s="468"/>
      <c r="AF97" s="468"/>
      <c r="AG97" s="469">
        <v>0</v>
      </c>
      <c r="AH97" s="469"/>
      <c r="AI97" s="469"/>
      <c r="AJ97" s="470"/>
    </row>
    <row r="98" spans="1:36" ht="12.75">
      <c r="A98" s="465">
        <v>73</v>
      </c>
      <c r="B98" s="466"/>
      <c r="C98" s="560" t="s">
        <v>42</v>
      </c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  <c r="AA98" s="560"/>
      <c r="AB98" s="560"/>
      <c r="AC98" s="468" t="s">
        <v>41</v>
      </c>
      <c r="AD98" s="468"/>
      <c r="AE98" s="468"/>
      <c r="AF98" s="468"/>
      <c r="AG98" s="469">
        <v>0</v>
      </c>
      <c r="AH98" s="469"/>
      <c r="AI98" s="469"/>
      <c r="AJ98" s="470"/>
    </row>
    <row r="99" spans="1:36" ht="12.75">
      <c r="A99" s="465">
        <v>74</v>
      </c>
      <c r="B99" s="466"/>
      <c r="C99" s="560" t="s">
        <v>918</v>
      </c>
      <c r="D99" s="560"/>
      <c r="E99" s="560"/>
      <c r="F99" s="560"/>
      <c r="G99" s="560"/>
      <c r="H99" s="560"/>
      <c r="I99" s="560"/>
      <c r="J99" s="560"/>
      <c r="K99" s="560"/>
      <c r="L99" s="560"/>
      <c r="M99" s="560"/>
      <c r="N99" s="560"/>
      <c r="O99" s="560"/>
      <c r="P99" s="560"/>
      <c r="Q99" s="560"/>
      <c r="R99" s="560"/>
      <c r="S99" s="560"/>
      <c r="T99" s="560"/>
      <c r="U99" s="560"/>
      <c r="V99" s="560"/>
      <c r="W99" s="560"/>
      <c r="X99" s="560"/>
      <c r="Y99" s="560"/>
      <c r="Z99" s="560"/>
      <c r="AA99" s="560"/>
      <c r="AB99" s="560"/>
      <c r="AC99" s="468" t="s">
        <v>40</v>
      </c>
      <c r="AD99" s="468"/>
      <c r="AE99" s="468"/>
      <c r="AF99" s="468"/>
      <c r="AG99" s="469">
        <v>0</v>
      </c>
      <c r="AH99" s="469"/>
      <c r="AI99" s="469"/>
      <c r="AJ99" s="470"/>
    </row>
    <row r="100" spans="1:36" ht="12.75">
      <c r="A100" s="465">
        <v>75</v>
      </c>
      <c r="B100" s="466"/>
      <c r="C100" s="560" t="s">
        <v>919</v>
      </c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60"/>
      <c r="R100" s="560"/>
      <c r="S100" s="560"/>
      <c r="T100" s="560"/>
      <c r="U100" s="560"/>
      <c r="V100" s="560"/>
      <c r="W100" s="560"/>
      <c r="X100" s="560"/>
      <c r="Y100" s="560"/>
      <c r="Z100" s="560"/>
      <c r="AA100" s="560"/>
      <c r="AB100" s="560"/>
      <c r="AC100" s="468" t="s">
        <v>39</v>
      </c>
      <c r="AD100" s="468"/>
      <c r="AE100" s="468"/>
      <c r="AF100" s="468"/>
      <c r="AG100" s="469">
        <v>0</v>
      </c>
      <c r="AH100" s="469"/>
      <c r="AI100" s="469"/>
      <c r="AJ100" s="470"/>
    </row>
    <row r="101" spans="1:36" ht="12.75">
      <c r="A101" s="465">
        <v>76</v>
      </c>
      <c r="B101" s="466"/>
      <c r="C101" s="505" t="s">
        <v>38</v>
      </c>
      <c r="D101" s="505"/>
      <c r="E101" s="505"/>
      <c r="F101" s="505"/>
      <c r="G101" s="505"/>
      <c r="H101" s="505"/>
      <c r="I101" s="505"/>
      <c r="J101" s="505"/>
      <c r="K101" s="505"/>
      <c r="L101" s="505"/>
      <c r="M101" s="505"/>
      <c r="N101" s="505"/>
      <c r="O101" s="505"/>
      <c r="P101" s="505"/>
      <c r="Q101" s="505"/>
      <c r="R101" s="505"/>
      <c r="S101" s="505"/>
      <c r="T101" s="505"/>
      <c r="U101" s="505"/>
      <c r="V101" s="505"/>
      <c r="W101" s="505"/>
      <c r="X101" s="505"/>
      <c r="Y101" s="505"/>
      <c r="Z101" s="505"/>
      <c r="AA101" s="505"/>
      <c r="AB101" s="505"/>
      <c r="AC101" s="468" t="s">
        <v>37</v>
      </c>
      <c r="AD101" s="468"/>
      <c r="AE101" s="468"/>
      <c r="AF101" s="468"/>
      <c r="AG101" s="469">
        <v>0</v>
      </c>
      <c r="AH101" s="469"/>
      <c r="AI101" s="469"/>
      <c r="AJ101" s="470"/>
    </row>
    <row r="102" spans="1:36" ht="12.75">
      <c r="A102" s="465">
        <v>77</v>
      </c>
      <c r="B102" s="466"/>
      <c r="C102" s="505" t="s">
        <v>36</v>
      </c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505"/>
      <c r="U102" s="505"/>
      <c r="V102" s="505"/>
      <c r="W102" s="505"/>
      <c r="X102" s="505"/>
      <c r="Y102" s="505"/>
      <c r="Z102" s="505"/>
      <c r="AA102" s="505"/>
      <c r="AB102" s="505"/>
      <c r="AC102" s="468" t="s">
        <v>35</v>
      </c>
      <c r="AD102" s="468"/>
      <c r="AE102" s="468"/>
      <c r="AF102" s="468"/>
      <c r="AG102" s="469">
        <v>0</v>
      </c>
      <c r="AH102" s="469"/>
      <c r="AI102" s="469"/>
      <c r="AJ102" s="470"/>
    </row>
    <row r="103" spans="1:36" ht="12.75">
      <c r="A103" s="465">
        <v>78</v>
      </c>
      <c r="B103" s="466"/>
      <c r="C103" s="505" t="s">
        <v>34</v>
      </c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505"/>
      <c r="Q103" s="505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5"/>
      <c r="AC103" s="468" t="s">
        <v>33</v>
      </c>
      <c r="AD103" s="468"/>
      <c r="AE103" s="468"/>
      <c r="AF103" s="468"/>
      <c r="AG103" s="469">
        <v>0</v>
      </c>
      <c r="AH103" s="469"/>
      <c r="AI103" s="469"/>
      <c r="AJ103" s="470"/>
    </row>
    <row r="104" spans="1:36" ht="12.75">
      <c r="A104" s="805">
        <v>79</v>
      </c>
      <c r="B104" s="806"/>
      <c r="C104" s="812" t="s">
        <v>32</v>
      </c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  <c r="O104" s="812"/>
      <c r="P104" s="812"/>
      <c r="Q104" s="812"/>
      <c r="R104" s="812"/>
      <c r="S104" s="812"/>
      <c r="T104" s="812"/>
      <c r="U104" s="812"/>
      <c r="V104" s="812"/>
      <c r="W104" s="812"/>
      <c r="X104" s="812"/>
      <c r="Y104" s="812"/>
      <c r="Z104" s="812"/>
      <c r="AA104" s="812"/>
      <c r="AB104" s="812"/>
      <c r="AC104" s="808" t="s">
        <v>31</v>
      </c>
      <c r="AD104" s="808"/>
      <c r="AE104" s="808"/>
      <c r="AF104" s="808"/>
      <c r="AG104" s="809">
        <f>SUM(AG97:AG103)</f>
        <v>0</v>
      </c>
      <c r="AH104" s="810"/>
      <c r="AI104" s="810"/>
      <c r="AJ104" s="811"/>
    </row>
    <row r="105" spans="1:36" ht="12.75">
      <c r="A105" s="465">
        <v>80</v>
      </c>
      <c r="B105" s="466"/>
      <c r="C105" s="467" t="s">
        <v>712</v>
      </c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8" t="s">
        <v>30</v>
      </c>
      <c r="AD105" s="468"/>
      <c r="AE105" s="468"/>
      <c r="AF105" s="468"/>
      <c r="AG105" s="469">
        <v>0</v>
      </c>
      <c r="AH105" s="469"/>
      <c r="AI105" s="469"/>
      <c r="AJ105" s="470"/>
    </row>
    <row r="106" spans="1:36" ht="12.75">
      <c r="A106" s="465">
        <v>81</v>
      </c>
      <c r="B106" s="466"/>
      <c r="C106" s="467" t="s">
        <v>29</v>
      </c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8" t="s">
        <v>28</v>
      </c>
      <c r="AD106" s="468"/>
      <c r="AE106" s="468"/>
      <c r="AF106" s="468"/>
      <c r="AG106" s="469">
        <v>0</v>
      </c>
      <c r="AH106" s="469"/>
      <c r="AI106" s="469"/>
      <c r="AJ106" s="470"/>
    </row>
    <row r="107" spans="1:36" ht="12.75">
      <c r="A107" s="465">
        <v>82</v>
      </c>
      <c r="B107" s="466"/>
      <c r="C107" s="467" t="s">
        <v>27</v>
      </c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8" t="s">
        <v>26</v>
      </c>
      <c r="AD107" s="468"/>
      <c r="AE107" s="468"/>
      <c r="AF107" s="468"/>
      <c r="AG107" s="469">
        <v>0</v>
      </c>
      <c r="AH107" s="469"/>
      <c r="AI107" s="469"/>
      <c r="AJ107" s="470"/>
    </row>
    <row r="108" spans="1:36" ht="12.75">
      <c r="A108" s="465">
        <v>83</v>
      </c>
      <c r="B108" s="466"/>
      <c r="C108" s="467" t="s">
        <v>25</v>
      </c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8" t="s">
        <v>24</v>
      </c>
      <c r="AD108" s="468"/>
      <c r="AE108" s="468"/>
      <c r="AF108" s="468"/>
      <c r="AG108" s="469">
        <v>0</v>
      </c>
      <c r="AH108" s="469"/>
      <c r="AI108" s="469"/>
      <c r="AJ108" s="470"/>
    </row>
    <row r="109" spans="1:36" ht="12.75">
      <c r="A109" s="805">
        <v>84</v>
      </c>
      <c r="B109" s="806"/>
      <c r="C109" s="807" t="s">
        <v>23</v>
      </c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T109" s="807"/>
      <c r="U109" s="807"/>
      <c r="V109" s="807"/>
      <c r="W109" s="807"/>
      <c r="X109" s="807"/>
      <c r="Y109" s="807"/>
      <c r="Z109" s="807"/>
      <c r="AA109" s="807"/>
      <c r="AB109" s="807"/>
      <c r="AC109" s="808" t="s">
        <v>22</v>
      </c>
      <c r="AD109" s="808"/>
      <c r="AE109" s="808"/>
      <c r="AF109" s="808"/>
      <c r="AG109" s="809">
        <f>SUM(AG105:AG108)</f>
        <v>0</v>
      </c>
      <c r="AH109" s="810"/>
      <c r="AI109" s="810"/>
      <c r="AJ109" s="811"/>
    </row>
    <row r="110" spans="1:36" ht="12.75">
      <c r="A110" s="465">
        <v>85</v>
      </c>
      <c r="B110" s="466"/>
      <c r="C110" s="467" t="s">
        <v>21</v>
      </c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8" t="s">
        <v>20</v>
      </c>
      <c r="AD110" s="468"/>
      <c r="AE110" s="468"/>
      <c r="AF110" s="468"/>
      <c r="AG110" s="469">
        <v>0</v>
      </c>
      <c r="AH110" s="469"/>
      <c r="AI110" s="469"/>
      <c r="AJ110" s="470"/>
    </row>
    <row r="111" spans="1:36" ht="12.75">
      <c r="A111" s="465">
        <v>86</v>
      </c>
      <c r="B111" s="466"/>
      <c r="C111" s="467" t="s">
        <v>19</v>
      </c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8" t="s">
        <v>18</v>
      </c>
      <c r="AD111" s="468"/>
      <c r="AE111" s="468"/>
      <c r="AF111" s="468"/>
      <c r="AG111" s="469">
        <v>0</v>
      </c>
      <c r="AH111" s="469"/>
      <c r="AI111" s="469"/>
      <c r="AJ111" s="470"/>
    </row>
    <row r="112" spans="1:36" ht="12.75">
      <c r="A112" s="465">
        <v>87</v>
      </c>
      <c r="B112" s="466"/>
      <c r="C112" s="467" t="s">
        <v>17</v>
      </c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8" t="s">
        <v>16</v>
      </c>
      <c r="AD112" s="468"/>
      <c r="AE112" s="468"/>
      <c r="AF112" s="468"/>
      <c r="AG112" s="469">
        <v>0</v>
      </c>
      <c r="AH112" s="469"/>
      <c r="AI112" s="469"/>
      <c r="AJ112" s="470"/>
    </row>
    <row r="113" spans="1:36" ht="12.75">
      <c r="A113" s="465">
        <v>88</v>
      </c>
      <c r="B113" s="466"/>
      <c r="C113" s="467" t="s">
        <v>15</v>
      </c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8" t="s">
        <v>14</v>
      </c>
      <c r="AD113" s="468"/>
      <c r="AE113" s="468"/>
      <c r="AF113" s="468"/>
      <c r="AG113" s="469">
        <v>0</v>
      </c>
      <c r="AH113" s="469"/>
      <c r="AI113" s="469"/>
      <c r="AJ113" s="470"/>
    </row>
    <row r="114" spans="1:36" ht="12.75">
      <c r="A114" s="465">
        <v>89</v>
      </c>
      <c r="B114" s="466"/>
      <c r="C114" s="467" t="s">
        <v>13</v>
      </c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  <c r="AA114" s="467"/>
      <c r="AB114" s="467"/>
      <c r="AC114" s="468" t="s">
        <v>12</v>
      </c>
      <c r="AD114" s="468"/>
      <c r="AE114" s="468"/>
      <c r="AF114" s="468"/>
      <c r="AG114" s="469">
        <v>0</v>
      </c>
      <c r="AH114" s="469"/>
      <c r="AI114" s="469"/>
      <c r="AJ114" s="470"/>
    </row>
    <row r="115" spans="1:36" ht="12.75">
      <c r="A115" s="465">
        <v>90</v>
      </c>
      <c r="B115" s="466"/>
      <c r="C115" s="467" t="s">
        <v>11</v>
      </c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8" t="s">
        <v>10</v>
      </c>
      <c r="AD115" s="468"/>
      <c r="AE115" s="468"/>
      <c r="AF115" s="468"/>
      <c r="AG115" s="469">
        <v>0</v>
      </c>
      <c r="AH115" s="469"/>
      <c r="AI115" s="469"/>
      <c r="AJ115" s="470"/>
    </row>
    <row r="116" spans="1:36" ht="12.75">
      <c r="A116" s="465">
        <v>91</v>
      </c>
      <c r="B116" s="466"/>
      <c r="C116" s="467" t="s">
        <v>9</v>
      </c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8" t="s">
        <v>8</v>
      </c>
      <c r="AD116" s="468"/>
      <c r="AE116" s="468"/>
      <c r="AF116" s="468"/>
      <c r="AG116" s="469">
        <v>0</v>
      </c>
      <c r="AH116" s="469"/>
      <c r="AI116" s="469"/>
      <c r="AJ116" s="470"/>
    </row>
    <row r="117" spans="1:36" ht="12.75">
      <c r="A117" s="465">
        <v>92</v>
      </c>
      <c r="B117" s="466"/>
      <c r="C117" s="467" t="s">
        <v>7</v>
      </c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8" t="s">
        <v>6</v>
      </c>
      <c r="AD117" s="468"/>
      <c r="AE117" s="468"/>
      <c r="AF117" s="468"/>
      <c r="AG117" s="469">
        <v>0</v>
      </c>
      <c r="AH117" s="469"/>
      <c r="AI117" s="469"/>
      <c r="AJ117" s="470"/>
    </row>
    <row r="118" spans="1:36" ht="12.75">
      <c r="A118" s="465">
        <v>93</v>
      </c>
      <c r="B118" s="466"/>
      <c r="C118" s="467" t="s">
        <v>5</v>
      </c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8" t="s">
        <v>4</v>
      </c>
      <c r="AD118" s="468"/>
      <c r="AE118" s="468"/>
      <c r="AF118" s="468"/>
      <c r="AG118" s="469">
        <v>0</v>
      </c>
      <c r="AH118" s="469"/>
      <c r="AI118" s="469"/>
      <c r="AJ118" s="470"/>
    </row>
    <row r="119" spans="1:36" ht="12.75">
      <c r="A119" s="805">
        <v>94</v>
      </c>
      <c r="B119" s="806"/>
      <c r="C119" s="807" t="s">
        <v>3</v>
      </c>
      <c r="D119" s="807"/>
      <c r="E119" s="807"/>
      <c r="F119" s="807"/>
      <c r="G119" s="807"/>
      <c r="H119" s="807"/>
      <c r="I119" s="807"/>
      <c r="J119" s="807"/>
      <c r="K119" s="807"/>
      <c r="L119" s="807"/>
      <c r="M119" s="807"/>
      <c r="N119" s="807"/>
      <c r="O119" s="807"/>
      <c r="P119" s="807"/>
      <c r="Q119" s="807"/>
      <c r="R119" s="807"/>
      <c r="S119" s="807"/>
      <c r="T119" s="807"/>
      <c r="U119" s="807"/>
      <c r="V119" s="807"/>
      <c r="W119" s="807"/>
      <c r="X119" s="807"/>
      <c r="Y119" s="807"/>
      <c r="Z119" s="807"/>
      <c r="AA119" s="807"/>
      <c r="AB119" s="807"/>
      <c r="AC119" s="808" t="s">
        <v>2</v>
      </c>
      <c r="AD119" s="808"/>
      <c r="AE119" s="808"/>
      <c r="AF119" s="808"/>
      <c r="AG119" s="809">
        <f>SUM(AG110:AG118)</f>
        <v>0</v>
      </c>
      <c r="AH119" s="810"/>
      <c r="AI119" s="810"/>
      <c r="AJ119" s="811"/>
    </row>
    <row r="120" spans="1:36" ht="12.75">
      <c r="A120" s="549"/>
      <c r="B120" s="550"/>
      <c r="C120" s="550"/>
      <c r="D120" s="550"/>
      <c r="E120" s="550"/>
      <c r="F120" s="550"/>
      <c r="G120" s="550"/>
      <c r="H120" s="550"/>
      <c r="I120" s="550"/>
      <c r="J120" s="550"/>
      <c r="K120" s="550"/>
      <c r="L120" s="550"/>
      <c r="M120" s="550"/>
      <c r="N120" s="550"/>
      <c r="O120" s="550"/>
      <c r="P120" s="550"/>
      <c r="Q120" s="550"/>
      <c r="R120" s="550"/>
      <c r="S120" s="550"/>
      <c r="T120" s="550"/>
      <c r="U120" s="550"/>
      <c r="V120" s="550"/>
      <c r="W120" s="550"/>
      <c r="X120" s="550"/>
      <c r="Y120" s="550"/>
      <c r="Z120" s="550"/>
      <c r="AA120" s="550"/>
      <c r="AB120" s="550"/>
      <c r="AC120" s="550"/>
      <c r="AD120" s="550"/>
      <c r="AE120" s="550"/>
      <c r="AF120" s="550"/>
      <c r="AG120" s="550"/>
      <c r="AH120" s="550"/>
      <c r="AI120" s="550"/>
      <c r="AJ120" s="551"/>
    </row>
    <row r="121" spans="1:36" ht="15.75" thickBot="1">
      <c r="A121" s="798">
        <v>95</v>
      </c>
      <c r="B121" s="799"/>
      <c r="C121" s="800" t="s">
        <v>1</v>
      </c>
      <c r="D121" s="800"/>
      <c r="E121" s="800"/>
      <c r="F121" s="800"/>
      <c r="G121" s="800"/>
      <c r="H121" s="800"/>
      <c r="I121" s="800"/>
      <c r="J121" s="800"/>
      <c r="K121" s="800"/>
      <c r="L121" s="800"/>
      <c r="M121" s="800"/>
      <c r="N121" s="800"/>
      <c r="O121" s="800"/>
      <c r="P121" s="800"/>
      <c r="Q121" s="800"/>
      <c r="R121" s="800"/>
      <c r="S121" s="800"/>
      <c r="T121" s="800"/>
      <c r="U121" s="800"/>
      <c r="V121" s="800"/>
      <c r="W121" s="800"/>
      <c r="X121" s="800"/>
      <c r="Y121" s="800"/>
      <c r="Z121" s="800"/>
      <c r="AA121" s="800"/>
      <c r="AB121" s="800"/>
      <c r="AC121" s="801" t="s">
        <v>0</v>
      </c>
      <c r="AD121" s="801"/>
      <c r="AE121" s="801"/>
      <c r="AF121" s="801"/>
      <c r="AG121" s="802">
        <f>AG27+AG28+AG70+AG79+AG96+AG104+AG109+AG119</f>
        <v>42420031</v>
      </c>
      <c r="AH121" s="803"/>
      <c r="AI121" s="803"/>
      <c r="AJ121" s="804"/>
    </row>
  </sheetData>
  <sheetProtection/>
  <mergeCells count="456">
    <mergeCell ref="A1:AJ1"/>
    <mergeCell ref="A2:AJ2"/>
    <mergeCell ref="A4:AJ4"/>
    <mergeCell ref="A3:AJ3"/>
    <mergeCell ref="A8:AJ8"/>
    <mergeCell ref="A5:AJ5"/>
    <mergeCell ref="A6:B6"/>
    <mergeCell ref="C6:AB6"/>
    <mergeCell ref="AC6:AF6"/>
    <mergeCell ref="AG6:AJ6"/>
    <mergeCell ref="A7:B7"/>
    <mergeCell ref="C7:AB7"/>
    <mergeCell ref="AC7:AF7"/>
    <mergeCell ref="AG7:AJ7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100:B100"/>
    <mergeCell ref="C100:AB100"/>
    <mergeCell ref="AC100:AF100"/>
    <mergeCell ref="AG100:AJ100"/>
    <mergeCell ref="A101:B101"/>
    <mergeCell ref="C101:AB101"/>
    <mergeCell ref="AC101:AF101"/>
    <mergeCell ref="AG101:AJ101"/>
    <mergeCell ref="A102:B102"/>
    <mergeCell ref="C102:AB102"/>
    <mergeCell ref="AC102:AF102"/>
    <mergeCell ref="AG102:AJ102"/>
    <mergeCell ref="A103:B103"/>
    <mergeCell ref="C103:AB103"/>
    <mergeCell ref="AC103:AF103"/>
    <mergeCell ref="AG103:AJ103"/>
    <mergeCell ref="A104:B104"/>
    <mergeCell ref="C104:AB104"/>
    <mergeCell ref="AC104:AF104"/>
    <mergeCell ref="AG104:AJ104"/>
    <mergeCell ref="A105:B105"/>
    <mergeCell ref="C105:AB105"/>
    <mergeCell ref="AC105:AF105"/>
    <mergeCell ref="AG105:AJ105"/>
    <mergeCell ref="A106:B106"/>
    <mergeCell ref="C106:AB106"/>
    <mergeCell ref="AC106:AF106"/>
    <mergeCell ref="AG106:AJ106"/>
    <mergeCell ref="A107:B107"/>
    <mergeCell ref="C107:AB107"/>
    <mergeCell ref="AC107:AF107"/>
    <mergeCell ref="AG107:AJ107"/>
    <mergeCell ref="A108:B108"/>
    <mergeCell ref="C108:AB108"/>
    <mergeCell ref="AC108:AF108"/>
    <mergeCell ref="AG108:AJ108"/>
    <mergeCell ref="A109:B109"/>
    <mergeCell ref="C109:AB109"/>
    <mergeCell ref="AC109:AF109"/>
    <mergeCell ref="AG109:AJ109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G117:AJ117"/>
    <mergeCell ref="A114:B114"/>
    <mergeCell ref="C114:AB114"/>
    <mergeCell ref="AC114:AF114"/>
    <mergeCell ref="AG114:AJ114"/>
    <mergeCell ref="A115:B115"/>
    <mergeCell ref="C115:AB115"/>
    <mergeCell ref="AC115:AF115"/>
    <mergeCell ref="AG115:AJ115"/>
    <mergeCell ref="C119:AB119"/>
    <mergeCell ref="AC119:AF119"/>
    <mergeCell ref="AG119:AJ119"/>
    <mergeCell ref="A116:B116"/>
    <mergeCell ref="C116:AB116"/>
    <mergeCell ref="AC116:AF116"/>
    <mergeCell ref="AG116:AJ116"/>
    <mergeCell ref="A117:B117"/>
    <mergeCell ref="C117:AB117"/>
    <mergeCell ref="AC117:AF117"/>
    <mergeCell ref="A120:AJ120"/>
    <mergeCell ref="A121:B121"/>
    <mergeCell ref="C121:AB121"/>
    <mergeCell ref="AC121:AF121"/>
    <mergeCell ref="AG121:AJ121"/>
    <mergeCell ref="A118:B118"/>
    <mergeCell ref="C118:AB118"/>
    <mergeCell ref="AC118:AF118"/>
    <mergeCell ref="AG118:AJ118"/>
    <mergeCell ref="A119:B119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81"/>
  <sheetViews>
    <sheetView zoomScalePageLayoutView="0" workbookViewId="0" topLeftCell="A40">
      <selection activeCell="AC85" sqref="AC85"/>
    </sheetView>
  </sheetViews>
  <sheetFormatPr defaultColWidth="9.140625" defaultRowHeight="12.75"/>
  <cols>
    <col min="1" max="1" width="5.421875" style="0" customWidth="1"/>
    <col min="2" max="2" width="9.140625" style="0" hidden="1" customWidth="1"/>
    <col min="12" max="12" width="3.140625" style="0" customWidth="1"/>
    <col min="13" max="28" width="9.140625" style="0" hidden="1" customWidth="1"/>
    <col min="29" max="29" width="5.7109375" style="0" customWidth="1"/>
    <col min="30" max="31" width="9.140625" style="0" hidden="1" customWidth="1"/>
    <col min="32" max="32" width="0.9921875" style="0" customWidth="1"/>
    <col min="34" max="34" width="2.28125" style="0" customWidth="1"/>
    <col min="35" max="36" width="9.140625" style="0" hidden="1" customWidth="1"/>
  </cols>
  <sheetData>
    <row r="1" spans="1:36" ht="15.75">
      <c r="A1" s="477" t="s">
        <v>944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9"/>
    </row>
    <row r="2" spans="1:36" ht="15.75">
      <c r="A2" s="480" t="s">
        <v>903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2"/>
    </row>
    <row r="3" spans="1:36" ht="15.75">
      <c r="A3" s="614" t="s">
        <v>395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6"/>
    </row>
    <row r="4" spans="1:36" ht="15">
      <c r="A4" s="836" t="s">
        <v>928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8"/>
    </row>
    <row r="5" spans="1:36" ht="12.75">
      <c r="A5" s="621" t="s">
        <v>249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3"/>
    </row>
    <row r="6" spans="1:36" ht="12.75">
      <c r="A6" s="624" t="s">
        <v>248</v>
      </c>
      <c r="B6" s="625"/>
      <c r="C6" s="626" t="s">
        <v>247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8" t="s">
        <v>246</v>
      </c>
      <c r="AD6" s="627"/>
      <c r="AE6" s="627"/>
      <c r="AF6" s="627"/>
      <c r="AG6" s="625" t="s">
        <v>245</v>
      </c>
      <c r="AH6" s="684"/>
      <c r="AI6" s="684"/>
      <c r="AJ6" s="686"/>
    </row>
    <row r="7" spans="1:36" ht="12.75">
      <c r="A7" s="687" t="s">
        <v>244</v>
      </c>
      <c r="B7" s="618"/>
      <c r="C7" s="619" t="s">
        <v>243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 t="s">
        <v>242</v>
      </c>
      <c r="AD7" s="684"/>
      <c r="AE7" s="684"/>
      <c r="AF7" s="684"/>
      <c r="AG7" s="619" t="s">
        <v>241</v>
      </c>
      <c r="AH7" s="619"/>
      <c r="AI7" s="619"/>
      <c r="AJ7" s="685"/>
    </row>
    <row r="8" spans="1:36" ht="12.75">
      <c r="A8" s="634" t="s">
        <v>240</v>
      </c>
      <c r="B8" s="619"/>
      <c r="C8" s="613" t="s">
        <v>394</v>
      </c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505" t="s">
        <v>393</v>
      </c>
      <c r="AD8" s="505"/>
      <c r="AE8" s="505"/>
      <c r="AF8" s="505"/>
      <c r="AG8" s="469">
        <v>0</v>
      </c>
      <c r="AH8" s="469"/>
      <c r="AI8" s="469"/>
      <c r="AJ8" s="470"/>
    </row>
    <row r="9" spans="1:36" ht="12.75">
      <c r="A9" s="634" t="s">
        <v>237</v>
      </c>
      <c r="B9" s="619"/>
      <c r="C9" s="529" t="s">
        <v>392</v>
      </c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05" t="s">
        <v>391</v>
      </c>
      <c r="AD9" s="505"/>
      <c r="AE9" s="505"/>
      <c r="AF9" s="505"/>
      <c r="AG9" s="469">
        <v>0</v>
      </c>
      <c r="AH9" s="469"/>
      <c r="AI9" s="469"/>
      <c r="AJ9" s="470"/>
    </row>
    <row r="10" spans="1:36" ht="12.75">
      <c r="A10" s="634" t="s">
        <v>234</v>
      </c>
      <c r="B10" s="619"/>
      <c r="C10" s="529" t="s">
        <v>390</v>
      </c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05" t="s">
        <v>389</v>
      </c>
      <c r="AD10" s="505"/>
      <c r="AE10" s="505"/>
      <c r="AF10" s="505"/>
      <c r="AG10" s="469">
        <v>0</v>
      </c>
      <c r="AH10" s="469"/>
      <c r="AI10" s="469"/>
      <c r="AJ10" s="470"/>
    </row>
    <row r="11" spans="1:36" ht="12.75">
      <c r="A11" s="634" t="s">
        <v>231</v>
      </c>
      <c r="B11" s="619"/>
      <c r="C11" s="529" t="s">
        <v>388</v>
      </c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05" t="s">
        <v>387</v>
      </c>
      <c r="AD11" s="505"/>
      <c r="AE11" s="505"/>
      <c r="AF11" s="505"/>
      <c r="AG11" s="469">
        <v>0</v>
      </c>
      <c r="AH11" s="469"/>
      <c r="AI11" s="469"/>
      <c r="AJ11" s="470"/>
    </row>
    <row r="12" spans="1:36" ht="12.75">
      <c r="A12" s="634" t="s">
        <v>228</v>
      </c>
      <c r="B12" s="619"/>
      <c r="C12" s="529" t="s">
        <v>386</v>
      </c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05" t="s">
        <v>385</v>
      </c>
      <c r="AD12" s="505"/>
      <c r="AE12" s="505"/>
      <c r="AF12" s="505"/>
      <c r="AG12" s="860">
        <v>0</v>
      </c>
      <c r="AH12" s="860"/>
      <c r="AI12" s="860"/>
      <c r="AJ12" s="861"/>
    </row>
    <row r="13" spans="1:36" ht="12.75">
      <c r="A13" s="634" t="s">
        <v>225</v>
      </c>
      <c r="B13" s="619"/>
      <c r="C13" s="529" t="s">
        <v>384</v>
      </c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05" t="s">
        <v>383</v>
      </c>
      <c r="AD13" s="505"/>
      <c r="AE13" s="505"/>
      <c r="AF13" s="505"/>
      <c r="AG13" s="860">
        <v>0</v>
      </c>
      <c r="AH13" s="860"/>
      <c r="AI13" s="860"/>
      <c r="AJ13" s="861"/>
    </row>
    <row r="14" spans="1:36" ht="12.75">
      <c r="A14" s="634" t="s">
        <v>222</v>
      </c>
      <c r="B14" s="619"/>
      <c r="C14" s="529" t="s">
        <v>382</v>
      </c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05" t="s">
        <v>381</v>
      </c>
      <c r="AD14" s="505"/>
      <c r="AE14" s="505"/>
      <c r="AF14" s="505"/>
      <c r="AG14" s="708">
        <f>SUM(AG8:AG13)</f>
        <v>0</v>
      </c>
      <c r="AH14" s="709"/>
      <c r="AI14" s="709"/>
      <c r="AJ14" s="813"/>
    </row>
    <row r="15" spans="1:36" ht="12.75">
      <c r="A15" s="634" t="s">
        <v>219</v>
      </c>
      <c r="B15" s="619"/>
      <c r="C15" s="529" t="s">
        <v>380</v>
      </c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05" t="s">
        <v>379</v>
      </c>
      <c r="AD15" s="505"/>
      <c r="AE15" s="505"/>
      <c r="AF15" s="505"/>
      <c r="AG15" s="469">
        <v>0</v>
      </c>
      <c r="AH15" s="469"/>
      <c r="AI15" s="469"/>
      <c r="AJ15" s="470"/>
    </row>
    <row r="16" spans="1:36" ht="12.75">
      <c r="A16" s="634" t="s">
        <v>216</v>
      </c>
      <c r="B16" s="619"/>
      <c r="C16" s="529" t="s">
        <v>378</v>
      </c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05" t="s">
        <v>377</v>
      </c>
      <c r="AD16" s="505"/>
      <c r="AE16" s="505"/>
      <c r="AF16" s="505"/>
      <c r="AG16" s="469">
        <v>0</v>
      </c>
      <c r="AH16" s="469"/>
      <c r="AI16" s="469"/>
      <c r="AJ16" s="470"/>
    </row>
    <row r="17" spans="1:36" ht="12.75">
      <c r="A17" s="634" t="s">
        <v>213</v>
      </c>
      <c r="B17" s="619"/>
      <c r="C17" s="529" t="s">
        <v>376</v>
      </c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05" t="s">
        <v>375</v>
      </c>
      <c r="AD17" s="505"/>
      <c r="AE17" s="505"/>
      <c r="AF17" s="505"/>
      <c r="AG17" s="469">
        <v>0</v>
      </c>
      <c r="AH17" s="469"/>
      <c r="AI17" s="469"/>
      <c r="AJ17" s="470"/>
    </row>
    <row r="18" spans="1:36" ht="12.75">
      <c r="A18" s="634" t="s">
        <v>210</v>
      </c>
      <c r="B18" s="619"/>
      <c r="C18" s="529" t="s">
        <v>374</v>
      </c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05" t="s">
        <v>373</v>
      </c>
      <c r="AD18" s="505"/>
      <c r="AE18" s="505"/>
      <c r="AF18" s="505"/>
      <c r="AG18" s="469">
        <v>0</v>
      </c>
      <c r="AH18" s="469"/>
      <c r="AI18" s="469"/>
      <c r="AJ18" s="470"/>
    </row>
    <row r="19" spans="1:36" ht="12.75">
      <c r="A19" s="634" t="s">
        <v>207</v>
      </c>
      <c r="B19" s="619"/>
      <c r="C19" s="529" t="s">
        <v>372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05" t="s">
        <v>371</v>
      </c>
      <c r="AD19" s="505"/>
      <c r="AE19" s="505"/>
      <c r="AF19" s="505"/>
      <c r="AG19" s="469">
        <v>0</v>
      </c>
      <c r="AH19" s="469"/>
      <c r="AI19" s="469"/>
      <c r="AJ19" s="470"/>
    </row>
    <row r="20" spans="1:36" ht="12.75">
      <c r="A20" s="841" t="s">
        <v>204</v>
      </c>
      <c r="B20" s="859"/>
      <c r="C20" s="814" t="s">
        <v>370</v>
      </c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2" t="s">
        <v>369</v>
      </c>
      <c r="AD20" s="812"/>
      <c r="AE20" s="812"/>
      <c r="AF20" s="812"/>
      <c r="AG20" s="809">
        <f>SUM(AG15:AG19)+AG14</f>
        <v>0</v>
      </c>
      <c r="AH20" s="810"/>
      <c r="AI20" s="810"/>
      <c r="AJ20" s="811"/>
    </row>
    <row r="21" spans="1:36" ht="12.75">
      <c r="A21" s="634" t="s">
        <v>201</v>
      </c>
      <c r="B21" s="619"/>
      <c r="C21" s="529" t="s">
        <v>368</v>
      </c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05" t="s">
        <v>367</v>
      </c>
      <c r="AD21" s="505"/>
      <c r="AE21" s="505"/>
      <c r="AF21" s="505"/>
      <c r="AG21" s="469">
        <v>0</v>
      </c>
      <c r="AH21" s="469"/>
      <c r="AI21" s="469"/>
      <c r="AJ21" s="470"/>
    </row>
    <row r="22" spans="1:36" ht="12.75">
      <c r="A22" s="634" t="s">
        <v>198</v>
      </c>
      <c r="B22" s="619"/>
      <c r="C22" s="529" t="s">
        <v>366</v>
      </c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05" t="s">
        <v>365</v>
      </c>
      <c r="AD22" s="505"/>
      <c r="AE22" s="505"/>
      <c r="AF22" s="505"/>
      <c r="AG22" s="469">
        <v>0</v>
      </c>
      <c r="AH22" s="469"/>
      <c r="AI22" s="469"/>
      <c r="AJ22" s="470"/>
    </row>
    <row r="23" spans="1:36" ht="12.75">
      <c r="A23" s="634" t="s">
        <v>195</v>
      </c>
      <c r="B23" s="619"/>
      <c r="C23" s="529" t="s">
        <v>364</v>
      </c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05" t="s">
        <v>363</v>
      </c>
      <c r="AD23" s="505"/>
      <c r="AE23" s="505"/>
      <c r="AF23" s="505"/>
      <c r="AG23" s="469">
        <v>0</v>
      </c>
      <c r="AH23" s="469"/>
      <c r="AI23" s="469"/>
      <c r="AJ23" s="470"/>
    </row>
    <row r="24" spans="1:36" ht="12.75">
      <c r="A24" s="634" t="s">
        <v>192</v>
      </c>
      <c r="B24" s="619"/>
      <c r="C24" s="529" t="s">
        <v>362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05" t="s">
        <v>361</v>
      </c>
      <c r="AD24" s="505"/>
      <c r="AE24" s="505"/>
      <c r="AF24" s="505"/>
      <c r="AG24" s="469">
        <v>0</v>
      </c>
      <c r="AH24" s="469"/>
      <c r="AI24" s="469"/>
      <c r="AJ24" s="470"/>
    </row>
    <row r="25" spans="1:36" ht="12.75">
      <c r="A25" s="634" t="s">
        <v>189</v>
      </c>
      <c r="B25" s="619"/>
      <c r="C25" s="529" t="s">
        <v>360</v>
      </c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05" t="s">
        <v>359</v>
      </c>
      <c r="AD25" s="505"/>
      <c r="AE25" s="505"/>
      <c r="AF25" s="505"/>
      <c r="AG25" s="469">
        <v>0</v>
      </c>
      <c r="AH25" s="469"/>
      <c r="AI25" s="469"/>
      <c r="AJ25" s="470"/>
    </row>
    <row r="26" spans="1:36" ht="12.75">
      <c r="A26" s="841" t="s">
        <v>186</v>
      </c>
      <c r="B26" s="859"/>
      <c r="C26" s="814" t="s">
        <v>358</v>
      </c>
      <c r="D26" s="814"/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  <c r="R26" s="814"/>
      <c r="S26" s="814"/>
      <c r="T26" s="814"/>
      <c r="U26" s="814"/>
      <c r="V26" s="814"/>
      <c r="W26" s="814"/>
      <c r="X26" s="814"/>
      <c r="Y26" s="814"/>
      <c r="Z26" s="814"/>
      <c r="AA26" s="814"/>
      <c r="AB26" s="814"/>
      <c r="AC26" s="812" t="s">
        <v>357</v>
      </c>
      <c r="AD26" s="812"/>
      <c r="AE26" s="812"/>
      <c r="AF26" s="812"/>
      <c r="AG26" s="809">
        <f>SUM(AG21:AG25)</f>
        <v>0</v>
      </c>
      <c r="AH26" s="810"/>
      <c r="AI26" s="810"/>
      <c r="AJ26" s="811"/>
    </row>
    <row r="27" spans="1:36" ht="12.75">
      <c r="A27" s="634" t="s">
        <v>183</v>
      </c>
      <c r="B27" s="619"/>
      <c r="C27" s="529" t="s">
        <v>356</v>
      </c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05" t="s">
        <v>355</v>
      </c>
      <c r="AD27" s="505"/>
      <c r="AE27" s="505"/>
      <c r="AF27" s="505"/>
      <c r="AG27" s="469">
        <v>0</v>
      </c>
      <c r="AH27" s="469"/>
      <c r="AI27" s="469"/>
      <c r="AJ27" s="470"/>
    </row>
    <row r="28" spans="1:36" ht="12.75">
      <c r="A28" s="634" t="s">
        <v>180</v>
      </c>
      <c r="B28" s="619"/>
      <c r="C28" s="529" t="s">
        <v>354</v>
      </c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05" t="s">
        <v>353</v>
      </c>
      <c r="AD28" s="505"/>
      <c r="AE28" s="505"/>
      <c r="AF28" s="505"/>
      <c r="AG28" s="469">
        <v>0</v>
      </c>
      <c r="AH28" s="469"/>
      <c r="AI28" s="469"/>
      <c r="AJ28" s="470"/>
    </row>
    <row r="29" spans="1:36" ht="12.75">
      <c r="A29" s="634" t="s">
        <v>177</v>
      </c>
      <c r="B29" s="619"/>
      <c r="C29" s="529" t="s">
        <v>352</v>
      </c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05" t="s">
        <v>351</v>
      </c>
      <c r="AD29" s="505"/>
      <c r="AE29" s="505"/>
      <c r="AF29" s="505"/>
      <c r="AG29" s="708">
        <f>SUM(AG27:AG28)</f>
        <v>0</v>
      </c>
      <c r="AH29" s="709"/>
      <c r="AI29" s="709"/>
      <c r="AJ29" s="813"/>
    </row>
    <row r="30" spans="1:36" ht="12.75">
      <c r="A30" s="634" t="s">
        <v>174</v>
      </c>
      <c r="B30" s="619"/>
      <c r="C30" s="529" t="s">
        <v>350</v>
      </c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05" t="s">
        <v>349</v>
      </c>
      <c r="AD30" s="505"/>
      <c r="AE30" s="505"/>
      <c r="AF30" s="505"/>
      <c r="AG30" s="469">
        <v>0</v>
      </c>
      <c r="AH30" s="469"/>
      <c r="AI30" s="469"/>
      <c r="AJ30" s="470"/>
    </row>
    <row r="31" spans="1:36" ht="12.75">
      <c r="A31" s="634" t="s">
        <v>171</v>
      </c>
      <c r="B31" s="619"/>
      <c r="C31" s="529" t="s">
        <v>348</v>
      </c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05" t="s">
        <v>347</v>
      </c>
      <c r="AD31" s="505"/>
      <c r="AE31" s="505"/>
      <c r="AF31" s="505"/>
      <c r="AG31" s="469">
        <v>0</v>
      </c>
      <c r="AH31" s="469"/>
      <c r="AI31" s="469"/>
      <c r="AJ31" s="470"/>
    </row>
    <row r="32" spans="1:36" ht="12.75">
      <c r="A32" s="634" t="s">
        <v>168</v>
      </c>
      <c r="B32" s="619"/>
      <c r="C32" s="529" t="s">
        <v>346</v>
      </c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05" t="s">
        <v>345</v>
      </c>
      <c r="AD32" s="505"/>
      <c r="AE32" s="505"/>
      <c r="AF32" s="505"/>
      <c r="AG32" s="469">
        <v>0</v>
      </c>
      <c r="AH32" s="469"/>
      <c r="AI32" s="469"/>
      <c r="AJ32" s="470"/>
    </row>
    <row r="33" spans="1:36" ht="12.75">
      <c r="A33" s="634" t="s">
        <v>165</v>
      </c>
      <c r="B33" s="619"/>
      <c r="C33" s="529" t="s">
        <v>344</v>
      </c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05" t="s">
        <v>343</v>
      </c>
      <c r="AD33" s="505"/>
      <c r="AE33" s="505"/>
      <c r="AF33" s="505"/>
      <c r="AG33" s="469">
        <v>0</v>
      </c>
      <c r="AH33" s="469"/>
      <c r="AI33" s="469"/>
      <c r="AJ33" s="470"/>
    </row>
    <row r="34" spans="1:36" ht="12.75">
      <c r="A34" s="634" t="s">
        <v>162</v>
      </c>
      <c r="B34" s="619"/>
      <c r="C34" s="529" t="s">
        <v>342</v>
      </c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05" t="s">
        <v>341</v>
      </c>
      <c r="AD34" s="505"/>
      <c r="AE34" s="505"/>
      <c r="AF34" s="505"/>
      <c r="AG34" s="469">
        <v>0</v>
      </c>
      <c r="AH34" s="469"/>
      <c r="AI34" s="469"/>
      <c r="AJ34" s="470"/>
    </row>
    <row r="35" spans="1:36" ht="12.75">
      <c r="A35" s="634" t="s">
        <v>159</v>
      </c>
      <c r="B35" s="619"/>
      <c r="C35" s="529" t="s">
        <v>340</v>
      </c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05" t="s">
        <v>339</v>
      </c>
      <c r="AD35" s="505"/>
      <c r="AE35" s="505"/>
      <c r="AF35" s="505"/>
      <c r="AG35" s="469">
        <v>0</v>
      </c>
      <c r="AH35" s="469"/>
      <c r="AI35" s="469"/>
      <c r="AJ35" s="470"/>
    </row>
    <row r="36" spans="1:36" ht="12.75">
      <c r="A36" s="634" t="s">
        <v>156</v>
      </c>
      <c r="B36" s="619"/>
      <c r="C36" s="529" t="s">
        <v>921</v>
      </c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05" t="s">
        <v>338</v>
      </c>
      <c r="AD36" s="505"/>
      <c r="AE36" s="505"/>
      <c r="AF36" s="505"/>
      <c r="AG36" s="469">
        <v>0</v>
      </c>
      <c r="AH36" s="469"/>
      <c r="AI36" s="469"/>
      <c r="AJ36" s="470"/>
    </row>
    <row r="37" spans="1:36" ht="12.75">
      <c r="A37" s="634" t="s">
        <v>153</v>
      </c>
      <c r="B37" s="619"/>
      <c r="C37" s="529" t="s">
        <v>337</v>
      </c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05" t="s">
        <v>336</v>
      </c>
      <c r="AD37" s="505"/>
      <c r="AE37" s="505"/>
      <c r="AF37" s="505"/>
      <c r="AG37" s="469">
        <v>0</v>
      </c>
      <c r="AH37" s="469"/>
      <c r="AI37" s="469"/>
      <c r="AJ37" s="470"/>
    </row>
    <row r="38" spans="1:36" ht="12.75">
      <c r="A38" s="634" t="s">
        <v>150</v>
      </c>
      <c r="B38" s="619"/>
      <c r="C38" s="529" t="s">
        <v>335</v>
      </c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05" t="s">
        <v>334</v>
      </c>
      <c r="AD38" s="505"/>
      <c r="AE38" s="505"/>
      <c r="AF38" s="505"/>
      <c r="AG38" s="708">
        <f>SUM(AG30:AG37)</f>
        <v>0</v>
      </c>
      <c r="AH38" s="709"/>
      <c r="AI38" s="709"/>
      <c r="AJ38" s="813"/>
    </row>
    <row r="39" spans="1:36" ht="12.75">
      <c r="A39" s="634" t="s">
        <v>147</v>
      </c>
      <c r="B39" s="619"/>
      <c r="C39" s="529" t="s">
        <v>333</v>
      </c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05" t="s">
        <v>332</v>
      </c>
      <c r="AD39" s="505"/>
      <c r="AE39" s="505"/>
      <c r="AF39" s="505"/>
      <c r="AG39" s="469">
        <v>0</v>
      </c>
      <c r="AH39" s="469"/>
      <c r="AI39" s="469"/>
      <c r="AJ39" s="470"/>
    </row>
    <row r="40" spans="1:36" ht="12.75">
      <c r="A40" s="841" t="s">
        <v>144</v>
      </c>
      <c r="B40" s="859"/>
      <c r="C40" s="814" t="s">
        <v>331</v>
      </c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4"/>
      <c r="Z40" s="814"/>
      <c r="AA40" s="814"/>
      <c r="AB40" s="814"/>
      <c r="AC40" s="812" t="s">
        <v>330</v>
      </c>
      <c r="AD40" s="812"/>
      <c r="AE40" s="812"/>
      <c r="AF40" s="812"/>
      <c r="AG40" s="809">
        <f>AG29+AG38+AG39</f>
        <v>0</v>
      </c>
      <c r="AH40" s="810"/>
      <c r="AI40" s="810"/>
      <c r="AJ40" s="811"/>
    </row>
    <row r="41" spans="1:36" ht="12.75">
      <c r="A41" s="634" t="s">
        <v>141</v>
      </c>
      <c r="B41" s="619"/>
      <c r="C41" s="467" t="s">
        <v>329</v>
      </c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505" t="s">
        <v>328</v>
      </c>
      <c r="AD41" s="505"/>
      <c r="AE41" s="505"/>
      <c r="AF41" s="505"/>
      <c r="AG41" s="469">
        <v>0</v>
      </c>
      <c r="AH41" s="469"/>
      <c r="AI41" s="469"/>
      <c r="AJ41" s="470"/>
    </row>
    <row r="42" spans="1:36" ht="12.75">
      <c r="A42" s="634" t="s">
        <v>138</v>
      </c>
      <c r="B42" s="619"/>
      <c r="C42" s="467" t="s">
        <v>327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505" t="s">
        <v>326</v>
      </c>
      <c r="AD42" s="505"/>
      <c r="AE42" s="505"/>
      <c r="AF42" s="505"/>
      <c r="AG42" s="469">
        <v>0</v>
      </c>
      <c r="AH42" s="469"/>
      <c r="AI42" s="469"/>
      <c r="AJ42" s="470"/>
    </row>
    <row r="43" spans="1:36" ht="12.75">
      <c r="A43" s="634" t="s">
        <v>135</v>
      </c>
      <c r="B43" s="619"/>
      <c r="C43" s="467" t="s">
        <v>922</v>
      </c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505" t="s">
        <v>325</v>
      </c>
      <c r="AD43" s="505"/>
      <c r="AE43" s="505"/>
      <c r="AF43" s="505"/>
      <c r="AG43" s="469">
        <v>0</v>
      </c>
      <c r="AH43" s="469"/>
      <c r="AI43" s="469"/>
      <c r="AJ43" s="470"/>
    </row>
    <row r="44" spans="1:36" ht="12.75">
      <c r="A44" s="634" t="s">
        <v>132</v>
      </c>
      <c r="B44" s="619"/>
      <c r="C44" s="467" t="s">
        <v>324</v>
      </c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505" t="s">
        <v>323</v>
      </c>
      <c r="AD44" s="505"/>
      <c r="AE44" s="505"/>
      <c r="AF44" s="505"/>
      <c r="AG44" s="469">
        <v>0</v>
      </c>
      <c r="AH44" s="469"/>
      <c r="AI44" s="469"/>
      <c r="AJ44" s="470"/>
    </row>
    <row r="45" spans="1:36" ht="12.75">
      <c r="A45" s="634" t="s">
        <v>129</v>
      </c>
      <c r="B45" s="619"/>
      <c r="C45" s="467" t="s">
        <v>322</v>
      </c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505" t="s">
        <v>321</v>
      </c>
      <c r="AD45" s="505"/>
      <c r="AE45" s="505"/>
      <c r="AF45" s="505"/>
      <c r="AG45" s="469">
        <f>AG46+AG47+AG48+AG49+AG50</f>
        <v>5345000</v>
      </c>
      <c r="AH45" s="469"/>
      <c r="AI45" s="469"/>
      <c r="AJ45" s="470"/>
    </row>
    <row r="46" spans="1:36" ht="12.75">
      <c r="A46" s="661"/>
      <c r="B46" s="662"/>
      <c r="C46" s="438" t="s">
        <v>923</v>
      </c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40"/>
      <c r="AC46" s="853"/>
      <c r="AD46" s="854"/>
      <c r="AE46" s="854"/>
      <c r="AF46" s="855"/>
      <c r="AG46" s="856">
        <v>2565000</v>
      </c>
      <c r="AH46" s="857"/>
      <c r="AI46" s="857"/>
      <c r="AJ46" s="858"/>
    </row>
    <row r="47" spans="1:36" ht="12.75">
      <c r="A47" s="661"/>
      <c r="B47" s="662"/>
      <c r="C47" s="438" t="s">
        <v>924</v>
      </c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40"/>
      <c r="AC47" s="853"/>
      <c r="AD47" s="854"/>
      <c r="AE47" s="854"/>
      <c r="AF47" s="855"/>
      <c r="AG47" s="856">
        <v>1280000</v>
      </c>
      <c r="AH47" s="857"/>
      <c r="AI47" s="857"/>
      <c r="AJ47" s="858"/>
    </row>
    <row r="48" spans="1:36" ht="12.75">
      <c r="A48" s="661"/>
      <c r="B48" s="662"/>
      <c r="C48" s="438" t="s">
        <v>925</v>
      </c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40"/>
      <c r="AC48" s="853"/>
      <c r="AD48" s="854"/>
      <c r="AE48" s="854"/>
      <c r="AF48" s="855"/>
      <c r="AG48" s="856">
        <v>0</v>
      </c>
      <c r="AH48" s="857"/>
      <c r="AI48" s="857"/>
      <c r="AJ48" s="858"/>
    </row>
    <row r="49" spans="1:36" ht="12.75">
      <c r="A49" s="661"/>
      <c r="B49" s="662"/>
      <c r="C49" s="438" t="s">
        <v>926</v>
      </c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40"/>
      <c r="AC49" s="853"/>
      <c r="AD49" s="854"/>
      <c r="AE49" s="854"/>
      <c r="AF49" s="855"/>
      <c r="AG49" s="856">
        <v>500000</v>
      </c>
      <c r="AH49" s="857"/>
      <c r="AI49" s="857"/>
      <c r="AJ49" s="858"/>
    </row>
    <row r="50" spans="1:36" ht="12.75">
      <c r="A50" s="661"/>
      <c r="B50" s="662"/>
      <c r="C50" s="438" t="s">
        <v>927</v>
      </c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40"/>
      <c r="AC50" s="853"/>
      <c r="AD50" s="854"/>
      <c r="AE50" s="854"/>
      <c r="AF50" s="855"/>
      <c r="AG50" s="856">
        <v>1000000</v>
      </c>
      <c r="AH50" s="857"/>
      <c r="AI50" s="857"/>
      <c r="AJ50" s="858"/>
    </row>
    <row r="51" spans="1:36" ht="12.75">
      <c r="A51" s="634" t="s">
        <v>126</v>
      </c>
      <c r="B51" s="619"/>
      <c r="C51" s="467" t="s">
        <v>320</v>
      </c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505" t="s">
        <v>319</v>
      </c>
      <c r="AD51" s="505"/>
      <c r="AE51" s="505"/>
      <c r="AF51" s="505"/>
      <c r="AG51" s="563">
        <v>1443000</v>
      </c>
      <c r="AH51" s="563"/>
      <c r="AI51" s="563"/>
      <c r="AJ51" s="564"/>
    </row>
    <row r="52" spans="1:36" ht="12.75">
      <c r="A52" s="634" t="s">
        <v>123</v>
      </c>
      <c r="B52" s="619"/>
      <c r="C52" s="467" t="s">
        <v>318</v>
      </c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505" t="s">
        <v>317</v>
      </c>
      <c r="AD52" s="505"/>
      <c r="AE52" s="505"/>
      <c r="AF52" s="505"/>
      <c r="AG52" s="563">
        <v>0</v>
      </c>
      <c r="AH52" s="563"/>
      <c r="AI52" s="563"/>
      <c r="AJ52" s="564"/>
    </row>
    <row r="53" spans="1:36" ht="12.75">
      <c r="A53" s="634" t="s">
        <v>120</v>
      </c>
      <c r="B53" s="666"/>
      <c r="C53" s="467" t="s">
        <v>316</v>
      </c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505" t="s">
        <v>315</v>
      </c>
      <c r="AD53" s="505"/>
      <c r="AE53" s="505"/>
      <c r="AF53" s="505"/>
      <c r="AG53" s="469">
        <v>0</v>
      </c>
      <c r="AH53" s="469"/>
      <c r="AI53" s="469"/>
      <c r="AJ53" s="470"/>
    </row>
    <row r="54" spans="1:36" ht="12.75">
      <c r="A54" s="634">
        <v>42</v>
      </c>
      <c r="B54" s="666"/>
      <c r="C54" s="467" t="s">
        <v>314</v>
      </c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  <c r="AC54" s="505" t="s">
        <v>313</v>
      </c>
      <c r="AD54" s="505"/>
      <c r="AE54" s="505"/>
      <c r="AF54" s="505"/>
      <c r="AG54" s="469">
        <v>0</v>
      </c>
      <c r="AH54" s="469"/>
      <c r="AI54" s="469"/>
      <c r="AJ54" s="470"/>
    </row>
    <row r="55" spans="1:36" ht="12.75">
      <c r="A55" s="634">
        <v>43</v>
      </c>
      <c r="B55" s="666"/>
      <c r="C55" s="467" t="s">
        <v>312</v>
      </c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505" t="s">
        <v>311</v>
      </c>
      <c r="AD55" s="505"/>
      <c r="AE55" s="505"/>
      <c r="AF55" s="505"/>
      <c r="AG55" s="708">
        <v>0</v>
      </c>
      <c r="AH55" s="709"/>
      <c r="AI55" s="709"/>
      <c r="AJ55" s="813"/>
    </row>
    <row r="56" spans="1:36" ht="12.75">
      <c r="A56" s="634">
        <v>44</v>
      </c>
      <c r="B56" s="666"/>
      <c r="C56" s="467" t="s">
        <v>310</v>
      </c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7"/>
      <c r="AC56" s="505" t="s">
        <v>309</v>
      </c>
      <c r="AD56" s="505"/>
      <c r="AE56" s="505"/>
      <c r="AF56" s="505"/>
      <c r="AG56" s="469">
        <v>0</v>
      </c>
      <c r="AH56" s="469"/>
      <c r="AI56" s="469"/>
      <c r="AJ56" s="470"/>
    </row>
    <row r="57" spans="1:36" ht="12.75">
      <c r="A57" s="634">
        <v>45</v>
      </c>
      <c r="B57" s="666"/>
      <c r="C57" s="467" t="s">
        <v>308</v>
      </c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  <c r="AC57" s="505" t="s">
        <v>307</v>
      </c>
      <c r="AD57" s="505"/>
      <c r="AE57" s="505"/>
      <c r="AF57" s="505"/>
      <c r="AG57" s="469">
        <v>0</v>
      </c>
      <c r="AH57" s="469"/>
      <c r="AI57" s="469"/>
      <c r="AJ57" s="470"/>
    </row>
    <row r="58" spans="1:36" ht="12.75">
      <c r="A58" s="634" t="s">
        <v>105</v>
      </c>
      <c r="B58" s="619"/>
      <c r="C58" s="467" t="s">
        <v>306</v>
      </c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  <c r="AC58" s="505" t="s">
        <v>305</v>
      </c>
      <c r="AD58" s="505"/>
      <c r="AE58" s="505"/>
      <c r="AF58" s="505"/>
      <c r="AG58" s="708">
        <f>SUM(AG56:AG57)</f>
        <v>0</v>
      </c>
      <c r="AH58" s="709"/>
      <c r="AI58" s="709"/>
      <c r="AJ58" s="813"/>
    </row>
    <row r="59" spans="1:36" ht="12.75">
      <c r="A59" s="634" t="s">
        <v>102</v>
      </c>
      <c r="B59" s="666"/>
      <c r="C59" s="467" t="s">
        <v>304</v>
      </c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505" t="s">
        <v>303</v>
      </c>
      <c r="AD59" s="505"/>
      <c r="AE59" s="505"/>
      <c r="AF59" s="505"/>
      <c r="AG59" s="469">
        <v>0</v>
      </c>
      <c r="AH59" s="469"/>
      <c r="AI59" s="469"/>
      <c r="AJ59" s="470"/>
    </row>
    <row r="60" spans="1:36" ht="12.75">
      <c r="A60" s="634" t="s">
        <v>99</v>
      </c>
      <c r="B60" s="666"/>
      <c r="C60" s="467" t="s">
        <v>302</v>
      </c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505" t="s">
        <v>301</v>
      </c>
      <c r="AD60" s="505"/>
      <c r="AE60" s="505"/>
      <c r="AF60" s="505"/>
      <c r="AG60" s="469">
        <v>0</v>
      </c>
      <c r="AH60" s="469"/>
      <c r="AI60" s="469"/>
      <c r="AJ60" s="470"/>
    </row>
    <row r="61" spans="1:36" ht="12.75">
      <c r="A61" s="841" t="s">
        <v>96</v>
      </c>
      <c r="B61" s="842"/>
      <c r="C61" s="852" t="s">
        <v>528</v>
      </c>
      <c r="D61" s="852"/>
      <c r="E61" s="852"/>
      <c r="F61" s="852"/>
      <c r="G61" s="852"/>
      <c r="H61" s="852"/>
      <c r="I61" s="852"/>
      <c r="J61" s="852"/>
      <c r="K61" s="852"/>
      <c r="L61" s="852"/>
      <c r="M61" s="852"/>
      <c r="N61" s="852"/>
      <c r="O61" s="852"/>
      <c r="P61" s="852"/>
      <c r="Q61" s="852"/>
      <c r="R61" s="852"/>
      <c r="S61" s="852"/>
      <c r="T61" s="852"/>
      <c r="U61" s="852"/>
      <c r="V61" s="852"/>
      <c r="W61" s="852"/>
      <c r="X61" s="852"/>
      <c r="Y61" s="852"/>
      <c r="Z61" s="852"/>
      <c r="AA61" s="852"/>
      <c r="AB61" s="852"/>
      <c r="AC61" s="812" t="s">
        <v>300</v>
      </c>
      <c r="AD61" s="812"/>
      <c r="AE61" s="812"/>
      <c r="AF61" s="812"/>
      <c r="AG61" s="809">
        <f>AG41+AG42+AG43+AG44+AG45+AG51+AG52+AG55+AG58+AG59+AG60</f>
        <v>6788000</v>
      </c>
      <c r="AH61" s="810"/>
      <c r="AI61" s="810"/>
      <c r="AJ61" s="811"/>
    </row>
    <row r="62" spans="1:36" ht="12.75">
      <c r="A62" s="634" t="s">
        <v>93</v>
      </c>
      <c r="B62" s="666"/>
      <c r="C62" s="467" t="s">
        <v>299</v>
      </c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505" t="s">
        <v>298</v>
      </c>
      <c r="AD62" s="505"/>
      <c r="AE62" s="505"/>
      <c r="AF62" s="505"/>
      <c r="AG62" s="469">
        <v>0</v>
      </c>
      <c r="AH62" s="469"/>
      <c r="AI62" s="469"/>
      <c r="AJ62" s="470"/>
    </row>
    <row r="63" spans="1:36" ht="12.75">
      <c r="A63" s="634" t="s">
        <v>90</v>
      </c>
      <c r="B63" s="666"/>
      <c r="C63" s="467" t="s">
        <v>297</v>
      </c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  <c r="AA63" s="467"/>
      <c r="AB63" s="467"/>
      <c r="AC63" s="505" t="s">
        <v>296</v>
      </c>
      <c r="AD63" s="505"/>
      <c r="AE63" s="505"/>
      <c r="AF63" s="505"/>
      <c r="AG63" s="469">
        <v>0</v>
      </c>
      <c r="AH63" s="469"/>
      <c r="AI63" s="469"/>
      <c r="AJ63" s="470"/>
    </row>
    <row r="64" spans="1:36" ht="12.75">
      <c r="A64" s="634" t="s">
        <v>87</v>
      </c>
      <c r="B64" s="666"/>
      <c r="C64" s="467" t="s">
        <v>295</v>
      </c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505" t="s">
        <v>294</v>
      </c>
      <c r="AD64" s="505"/>
      <c r="AE64" s="505"/>
      <c r="AF64" s="505"/>
      <c r="AG64" s="469">
        <v>0</v>
      </c>
      <c r="AH64" s="469"/>
      <c r="AI64" s="469"/>
      <c r="AJ64" s="470"/>
    </row>
    <row r="65" spans="1:36" ht="12.75">
      <c r="A65" s="634" t="s">
        <v>84</v>
      </c>
      <c r="B65" s="666"/>
      <c r="C65" s="467" t="s">
        <v>293</v>
      </c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505" t="s">
        <v>292</v>
      </c>
      <c r="AD65" s="505"/>
      <c r="AE65" s="505"/>
      <c r="AF65" s="505"/>
      <c r="AG65" s="469">
        <v>0</v>
      </c>
      <c r="AH65" s="469"/>
      <c r="AI65" s="469"/>
      <c r="AJ65" s="470"/>
    </row>
    <row r="66" spans="1:36" ht="12.75">
      <c r="A66" s="634" t="s">
        <v>81</v>
      </c>
      <c r="B66" s="666"/>
      <c r="C66" s="467" t="s">
        <v>291</v>
      </c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467"/>
      <c r="Q66" s="467"/>
      <c r="R66" s="467"/>
      <c r="S66" s="467"/>
      <c r="T66" s="467"/>
      <c r="U66" s="467"/>
      <c r="V66" s="467"/>
      <c r="W66" s="467"/>
      <c r="X66" s="467"/>
      <c r="Y66" s="467"/>
      <c r="Z66" s="467"/>
      <c r="AA66" s="467"/>
      <c r="AB66" s="467"/>
      <c r="AC66" s="505" t="s">
        <v>290</v>
      </c>
      <c r="AD66" s="505"/>
      <c r="AE66" s="505"/>
      <c r="AF66" s="505"/>
      <c r="AG66" s="469">
        <v>0</v>
      </c>
      <c r="AH66" s="469"/>
      <c r="AI66" s="469"/>
      <c r="AJ66" s="470"/>
    </row>
    <row r="67" spans="1:36" ht="12.75">
      <c r="A67" s="841" t="s">
        <v>78</v>
      </c>
      <c r="B67" s="842"/>
      <c r="C67" s="814" t="s">
        <v>529</v>
      </c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  <c r="Y67" s="814"/>
      <c r="Z67" s="814"/>
      <c r="AA67" s="814"/>
      <c r="AB67" s="814"/>
      <c r="AC67" s="812" t="s">
        <v>289</v>
      </c>
      <c r="AD67" s="812"/>
      <c r="AE67" s="812"/>
      <c r="AF67" s="812"/>
      <c r="AG67" s="809">
        <f>SUM(AG62:AG66)</f>
        <v>0</v>
      </c>
      <c r="AH67" s="810"/>
      <c r="AI67" s="810"/>
      <c r="AJ67" s="811"/>
    </row>
    <row r="68" spans="1:36" ht="12.75">
      <c r="A68" s="634" t="s">
        <v>288</v>
      </c>
      <c r="B68" s="666"/>
      <c r="C68" s="467" t="s">
        <v>287</v>
      </c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  <c r="AC68" s="505" t="s">
        <v>286</v>
      </c>
      <c r="AD68" s="505"/>
      <c r="AE68" s="505"/>
      <c r="AF68" s="505"/>
      <c r="AG68" s="469">
        <v>0</v>
      </c>
      <c r="AH68" s="469"/>
      <c r="AI68" s="469"/>
      <c r="AJ68" s="470"/>
    </row>
    <row r="69" spans="1:36" ht="12.75">
      <c r="A69" s="634" t="s">
        <v>285</v>
      </c>
      <c r="B69" s="666"/>
      <c r="C69" s="467" t="s">
        <v>284</v>
      </c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505" t="s">
        <v>283</v>
      </c>
      <c r="AD69" s="505"/>
      <c r="AE69" s="505"/>
      <c r="AF69" s="505"/>
      <c r="AG69" s="469">
        <v>0</v>
      </c>
      <c r="AH69" s="469"/>
      <c r="AI69" s="469"/>
      <c r="AJ69" s="470"/>
    </row>
    <row r="70" spans="1:36" ht="12.75">
      <c r="A70" s="634" t="s">
        <v>282</v>
      </c>
      <c r="B70" s="666"/>
      <c r="C70" s="467" t="s">
        <v>281</v>
      </c>
      <c r="D70" s="467"/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505" t="s">
        <v>280</v>
      </c>
      <c r="AD70" s="505"/>
      <c r="AE70" s="505"/>
      <c r="AF70" s="505"/>
      <c r="AG70" s="469">
        <v>0</v>
      </c>
      <c r="AH70" s="469"/>
      <c r="AI70" s="469"/>
      <c r="AJ70" s="470"/>
    </row>
    <row r="71" spans="1:36" ht="12.75">
      <c r="A71" s="634" t="s">
        <v>279</v>
      </c>
      <c r="B71" s="666"/>
      <c r="C71" s="529" t="s">
        <v>278</v>
      </c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05" t="s">
        <v>277</v>
      </c>
      <c r="AD71" s="505"/>
      <c r="AE71" s="505"/>
      <c r="AF71" s="505"/>
      <c r="AG71" s="469">
        <v>0</v>
      </c>
      <c r="AH71" s="469"/>
      <c r="AI71" s="469"/>
      <c r="AJ71" s="470"/>
    </row>
    <row r="72" spans="1:36" ht="12.75">
      <c r="A72" s="634" t="s">
        <v>276</v>
      </c>
      <c r="B72" s="666"/>
      <c r="C72" s="467" t="s">
        <v>275</v>
      </c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  <c r="AB72" s="467"/>
      <c r="AC72" s="505" t="s">
        <v>274</v>
      </c>
      <c r="AD72" s="505"/>
      <c r="AE72" s="505"/>
      <c r="AF72" s="505"/>
      <c r="AG72" s="469">
        <v>0</v>
      </c>
      <c r="AH72" s="469"/>
      <c r="AI72" s="469"/>
      <c r="AJ72" s="470"/>
    </row>
    <row r="73" spans="1:36" ht="12.75">
      <c r="A73" s="841" t="s">
        <v>273</v>
      </c>
      <c r="B73" s="842"/>
      <c r="C73" s="814" t="s">
        <v>272</v>
      </c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2" t="s">
        <v>271</v>
      </c>
      <c r="AD73" s="812"/>
      <c r="AE73" s="812"/>
      <c r="AF73" s="812"/>
      <c r="AG73" s="809">
        <f>SUM(AG68:AG72)</f>
        <v>0</v>
      </c>
      <c r="AH73" s="810"/>
      <c r="AI73" s="810"/>
      <c r="AJ73" s="811"/>
    </row>
    <row r="74" spans="1:36" ht="12.75">
      <c r="A74" s="634" t="s">
        <v>270</v>
      </c>
      <c r="B74" s="666"/>
      <c r="C74" s="467" t="s">
        <v>269</v>
      </c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7"/>
      <c r="W74" s="467"/>
      <c r="X74" s="467"/>
      <c r="Y74" s="467"/>
      <c r="Z74" s="467"/>
      <c r="AA74" s="467"/>
      <c r="AB74" s="467"/>
      <c r="AC74" s="505" t="s">
        <v>268</v>
      </c>
      <c r="AD74" s="505"/>
      <c r="AE74" s="505"/>
      <c r="AF74" s="505"/>
      <c r="AG74" s="469">
        <v>0</v>
      </c>
      <c r="AH74" s="469"/>
      <c r="AI74" s="469"/>
      <c r="AJ74" s="470"/>
    </row>
    <row r="75" spans="1:36" ht="12.75">
      <c r="A75" s="634" t="s">
        <v>267</v>
      </c>
      <c r="B75" s="666"/>
      <c r="C75" s="529" t="s">
        <v>266</v>
      </c>
      <c r="D75" s="529"/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05" t="s">
        <v>265</v>
      </c>
      <c r="AD75" s="505"/>
      <c r="AE75" s="505"/>
      <c r="AF75" s="505"/>
      <c r="AG75" s="469">
        <v>0</v>
      </c>
      <c r="AH75" s="469"/>
      <c r="AI75" s="469"/>
      <c r="AJ75" s="470"/>
    </row>
    <row r="76" spans="1:36" ht="12.75">
      <c r="A76" s="634" t="s">
        <v>264</v>
      </c>
      <c r="B76" s="666"/>
      <c r="C76" s="529" t="s">
        <v>263</v>
      </c>
      <c r="D76" s="529"/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05" t="s">
        <v>262</v>
      </c>
      <c r="AD76" s="505"/>
      <c r="AE76" s="505"/>
      <c r="AF76" s="505"/>
      <c r="AG76" s="469">
        <v>0</v>
      </c>
      <c r="AH76" s="469"/>
      <c r="AI76" s="469"/>
      <c r="AJ76" s="470"/>
    </row>
    <row r="77" spans="1:36" ht="12.75">
      <c r="A77" s="634" t="s">
        <v>261</v>
      </c>
      <c r="B77" s="666"/>
      <c r="C77" s="529" t="s">
        <v>260</v>
      </c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29"/>
      <c r="Y77" s="529"/>
      <c r="Z77" s="529"/>
      <c r="AA77" s="529"/>
      <c r="AB77" s="529"/>
      <c r="AC77" s="505" t="s">
        <v>259</v>
      </c>
      <c r="AD77" s="505"/>
      <c r="AE77" s="505"/>
      <c r="AF77" s="505"/>
      <c r="AG77" s="469">
        <v>0</v>
      </c>
      <c r="AH77" s="469"/>
      <c r="AI77" s="469"/>
      <c r="AJ77" s="470"/>
    </row>
    <row r="78" spans="1:36" ht="12.75">
      <c r="A78" s="634" t="s">
        <v>258</v>
      </c>
      <c r="B78" s="666"/>
      <c r="C78" s="467" t="s">
        <v>257</v>
      </c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505" t="s">
        <v>256</v>
      </c>
      <c r="AD78" s="505"/>
      <c r="AE78" s="505"/>
      <c r="AF78" s="505"/>
      <c r="AG78" s="469">
        <v>0</v>
      </c>
      <c r="AH78" s="469"/>
      <c r="AI78" s="469"/>
      <c r="AJ78" s="470"/>
    </row>
    <row r="79" spans="1:36" ht="12.75">
      <c r="A79" s="841" t="s">
        <v>255</v>
      </c>
      <c r="B79" s="842"/>
      <c r="C79" s="814" t="s">
        <v>530</v>
      </c>
      <c r="D79" s="814"/>
      <c r="E79" s="814"/>
      <c r="F79" s="814"/>
      <c r="G79" s="814"/>
      <c r="H79" s="814"/>
      <c r="I79" s="814"/>
      <c r="J79" s="814"/>
      <c r="K79" s="814"/>
      <c r="L79" s="814"/>
      <c r="M79" s="814"/>
      <c r="N79" s="814"/>
      <c r="O79" s="814"/>
      <c r="P79" s="814"/>
      <c r="Q79" s="814"/>
      <c r="R79" s="814"/>
      <c r="S79" s="814"/>
      <c r="T79" s="814"/>
      <c r="U79" s="814"/>
      <c r="V79" s="814"/>
      <c r="W79" s="814"/>
      <c r="X79" s="814"/>
      <c r="Y79" s="814"/>
      <c r="Z79" s="814"/>
      <c r="AA79" s="814"/>
      <c r="AB79" s="814"/>
      <c r="AC79" s="812" t="s">
        <v>254</v>
      </c>
      <c r="AD79" s="812"/>
      <c r="AE79" s="812"/>
      <c r="AF79" s="812"/>
      <c r="AG79" s="809">
        <f>SUM(AG74:AG78)</f>
        <v>0</v>
      </c>
      <c r="AH79" s="810"/>
      <c r="AI79" s="810"/>
      <c r="AJ79" s="811"/>
    </row>
    <row r="80" spans="1:36" ht="12.75">
      <c r="A80" s="843"/>
      <c r="B80" s="844"/>
      <c r="C80" s="844"/>
      <c r="D80" s="844"/>
      <c r="E80" s="844"/>
      <c r="F80" s="844"/>
      <c r="G80" s="844"/>
      <c r="H80" s="844"/>
      <c r="I80" s="844"/>
      <c r="J80" s="844"/>
      <c r="K80" s="844"/>
      <c r="L80" s="844"/>
      <c r="M80" s="844"/>
      <c r="N80" s="844"/>
      <c r="O80" s="844"/>
      <c r="P80" s="844"/>
      <c r="Q80" s="844"/>
      <c r="R80" s="844"/>
      <c r="S80" s="844"/>
      <c r="T80" s="844"/>
      <c r="U80" s="844"/>
      <c r="V80" s="844"/>
      <c r="W80" s="844"/>
      <c r="X80" s="844"/>
      <c r="Y80" s="844"/>
      <c r="Z80" s="844"/>
      <c r="AA80" s="844"/>
      <c r="AB80" s="844"/>
      <c r="AC80" s="844"/>
      <c r="AD80" s="844"/>
      <c r="AE80" s="844"/>
      <c r="AF80" s="844"/>
      <c r="AG80" s="844"/>
      <c r="AH80" s="844"/>
      <c r="AI80" s="844"/>
      <c r="AJ80" s="845"/>
    </row>
    <row r="81" spans="1:36" ht="15.75" thickBot="1">
      <c r="A81" s="846" t="s">
        <v>253</v>
      </c>
      <c r="B81" s="847"/>
      <c r="C81" s="848" t="s">
        <v>252</v>
      </c>
      <c r="D81" s="848"/>
      <c r="E81" s="848"/>
      <c r="F81" s="848"/>
      <c r="G81" s="848"/>
      <c r="H81" s="848"/>
      <c r="I81" s="848"/>
      <c r="J81" s="848"/>
      <c r="K81" s="848"/>
      <c r="L81" s="848"/>
      <c r="M81" s="848"/>
      <c r="N81" s="848"/>
      <c r="O81" s="848"/>
      <c r="P81" s="848"/>
      <c r="Q81" s="848"/>
      <c r="R81" s="848"/>
      <c r="S81" s="848"/>
      <c r="T81" s="848"/>
      <c r="U81" s="848"/>
      <c r="V81" s="848"/>
      <c r="W81" s="848"/>
      <c r="X81" s="848"/>
      <c r="Y81" s="848"/>
      <c r="Z81" s="848"/>
      <c r="AA81" s="848"/>
      <c r="AB81" s="848"/>
      <c r="AC81" s="800" t="s">
        <v>251</v>
      </c>
      <c r="AD81" s="800"/>
      <c r="AE81" s="800"/>
      <c r="AF81" s="800"/>
      <c r="AG81" s="849">
        <f>AG20+AG26+AG40+AG61+AG67+AG73+AG79</f>
        <v>6788000</v>
      </c>
      <c r="AH81" s="850"/>
      <c r="AI81" s="850"/>
      <c r="AJ81" s="851"/>
    </row>
  </sheetData>
  <sheetProtection/>
  <mergeCells count="306">
    <mergeCell ref="A1:AJ1"/>
    <mergeCell ref="A2:AJ2"/>
    <mergeCell ref="A4:AJ4"/>
    <mergeCell ref="A3:AJ3"/>
    <mergeCell ref="A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AJ80"/>
    <mergeCell ref="A81:B81"/>
    <mergeCell ref="C81:AB81"/>
    <mergeCell ref="AC81:AF81"/>
    <mergeCell ref="AG81:AJ8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AG23" sqref="AG23:AJ23"/>
    </sheetView>
  </sheetViews>
  <sheetFormatPr defaultColWidth="9.140625" defaultRowHeight="12.75"/>
  <cols>
    <col min="1" max="1" width="5.421875" style="0" customWidth="1"/>
    <col min="2" max="2" width="9.140625" style="0" hidden="1" customWidth="1"/>
    <col min="9" max="9" width="9.140625" style="0" customWidth="1"/>
    <col min="10" max="10" width="3.00390625" style="0" customWidth="1"/>
    <col min="11" max="28" width="9.140625" style="0" hidden="1" customWidth="1"/>
    <col min="29" max="29" width="6.28125" style="0" customWidth="1"/>
    <col min="30" max="32" width="9.140625" style="0" hidden="1" customWidth="1"/>
    <col min="33" max="33" width="14.57421875" style="0" customWidth="1"/>
    <col min="34" max="34" width="3.421875" style="0" customWidth="1"/>
    <col min="35" max="35" width="9.140625" style="0" hidden="1" customWidth="1"/>
    <col min="36" max="36" width="11.7109375" style="0" hidden="1" customWidth="1"/>
  </cols>
  <sheetData>
    <row r="1" spans="1:36" ht="15.75">
      <c r="A1" s="477" t="s">
        <v>944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9"/>
    </row>
    <row r="2" spans="1:36" ht="15.75">
      <c r="A2" s="480" t="s">
        <v>903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2"/>
    </row>
    <row r="3" spans="1:36" ht="15.75">
      <c r="A3" s="614" t="s">
        <v>517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6"/>
    </row>
    <row r="4" spans="1:36" ht="15">
      <c r="A4" s="836" t="s">
        <v>929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8"/>
    </row>
    <row r="5" spans="1:36" ht="12.75">
      <c r="A5" s="621" t="s">
        <v>249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3"/>
    </row>
    <row r="6" spans="1:36" ht="12.75">
      <c r="A6" s="624" t="s">
        <v>248</v>
      </c>
      <c r="B6" s="625"/>
      <c r="C6" s="626" t="s">
        <v>247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8" t="s">
        <v>246</v>
      </c>
      <c r="AD6" s="627"/>
      <c r="AE6" s="627"/>
      <c r="AF6" s="627"/>
      <c r="AG6" s="625" t="s">
        <v>245</v>
      </c>
      <c r="AH6" s="627"/>
      <c r="AI6" s="627"/>
      <c r="AJ6" s="629"/>
    </row>
    <row r="7" spans="1:36" ht="12.75">
      <c r="A7" s="687" t="s">
        <v>244</v>
      </c>
      <c r="B7" s="618"/>
      <c r="C7" s="619" t="s">
        <v>243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 t="s">
        <v>242</v>
      </c>
      <c r="AD7" s="619"/>
      <c r="AE7" s="619"/>
      <c r="AF7" s="619"/>
      <c r="AG7" s="619" t="s">
        <v>241</v>
      </c>
      <c r="AH7" s="619"/>
      <c r="AI7" s="619"/>
      <c r="AJ7" s="685"/>
    </row>
    <row r="8" spans="1:36" ht="12.75">
      <c r="A8" s="634" t="s">
        <v>240</v>
      </c>
      <c r="B8" s="666"/>
      <c r="C8" s="693" t="s">
        <v>516</v>
      </c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529" t="s">
        <v>515</v>
      </c>
      <c r="AD8" s="529"/>
      <c r="AE8" s="529"/>
      <c r="AF8" s="529"/>
      <c r="AG8" s="694">
        <v>0</v>
      </c>
      <c r="AH8" s="694"/>
      <c r="AI8" s="694"/>
      <c r="AJ8" s="865"/>
    </row>
    <row r="9" spans="1:36" ht="12.75">
      <c r="A9" s="634" t="s">
        <v>237</v>
      </c>
      <c r="B9" s="666"/>
      <c r="C9" s="467" t="s">
        <v>514</v>
      </c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529" t="s">
        <v>513</v>
      </c>
      <c r="AD9" s="529"/>
      <c r="AE9" s="529"/>
      <c r="AF9" s="529"/>
      <c r="AG9" s="694">
        <v>0</v>
      </c>
      <c r="AH9" s="694"/>
      <c r="AI9" s="694"/>
      <c r="AJ9" s="865"/>
    </row>
    <row r="10" spans="1:36" ht="12.75">
      <c r="A10" s="634" t="s">
        <v>234</v>
      </c>
      <c r="B10" s="666"/>
      <c r="C10" s="693" t="s">
        <v>512</v>
      </c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529" t="s">
        <v>511</v>
      </c>
      <c r="AD10" s="529"/>
      <c r="AE10" s="529"/>
      <c r="AF10" s="529"/>
      <c r="AG10" s="694">
        <v>0</v>
      </c>
      <c r="AH10" s="694"/>
      <c r="AI10" s="694"/>
      <c r="AJ10" s="865"/>
    </row>
    <row r="11" spans="1:36" ht="12.75">
      <c r="A11" s="633" t="s">
        <v>231</v>
      </c>
      <c r="B11" s="690"/>
      <c r="C11" s="691" t="s">
        <v>510</v>
      </c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531" t="s">
        <v>509</v>
      </c>
      <c r="AD11" s="531"/>
      <c r="AE11" s="531"/>
      <c r="AF11" s="531"/>
      <c r="AG11" s="526">
        <f>SUM(AG8:AG10)</f>
        <v>0</v>
      </c>
      <c r="AH11" s="527"/>
      <c r="AI11" s="527"/>
      <c r="AJ11" s="528"/>
    </row>
    <row r="12" spans="1:36" ht="12.75">
      <c r="A12" s="634" t="s">
        <v>228</v>
      </c>
      <c r="B12" s="666"/>
      <c r="C12" s="467" t="s">
        <v>508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529" t="s">
        <v>507</v>
      </c>
      <c r="AD12" s="529"/>
      <c r="AE12" s="529"/>
      <c r="AF12" s="529"/>
      <c r="AG12" s="694">
        <v>0</v>
      </c>
      <c r="AH12" s="694"/>
      <c r="AI12" s="694"/>
      <c r="AJ12" s="865"/>
    </row>
    <row r="13" spans="1:36" ht="12.75">
      <c r="A13" s="634" t="s">
        <v>225</v>
      </c>
      <c r="B13" s="666"/>
      <c r="C13" s="693" t="s">
        <v>506</v>
      </c>
      <c r="D13" s="693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529" t="s">
        <v>505</v>
      </c>
      <c r="AD13" s="529"/>
      <c r="AE13" s="529"/>
      <c r="AF13" s="529"/>
      <c r="AG13" s="694">
        <v>0</v>
      </c>
      <c r="AH13" s="694"/>
      <c r="AI13" s="694"/>
      <c r="AJ13" s="865"/>
    </row>
    <row r="14" spans="1:36" ht="12.75">
      <c r="A14" s="634" t="s">
        <v>222</v>
      </c>
      <c r="B14" s="666"/>
      <c r="C14" s="467" t="s">
        <v>504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529" t="s">
        <v>503</v>
      </c>
      <c r="AD14" s="529"/>
      <c r="AE14" s="529"/>
      <c r="AF14" s="529"/>
      <c r="AG14" s="694">
        <v>0</v>
      </c>
      <c r="AH14" s="694"/>
      <c r="AI14" s="694"/>
      <c r="AJ14" s="865"/>
    </row>
    <row r="15" spans="1:36" ht="12.75">
      <c r="A15" s="634" t="s">
        <v>219</v>
      </c>
      <c r="B15" s="666"/>
      <c r="C15" s="693" t="s">
        <v>502</v>
      </c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529" t="s">
        <v>501</v>
      </c>
      <c r="AD15" s="529"/>
      <c r="AE15" s="529"/>
      <c r="AF15" s="529"/>
      <c r="AG15" s="694">
        <v>0</v>
      </c>
      <c r="AH15" s="694"/>
      <c r="AI15" s="694"/>
      <c r="AJ15" s="865"/>
    </row>
    <row r="16" spans="1:36" ht="12.75">
      <c r="A16" s="633" t="s">
        <v>216</v>
      </c>
      <c r="B16" s="690"/>
      <c r="C16" s="695" t="s">
        <v>500</v>
      </c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531" t="s">
        <v>499</v>
      </c>
      <c r="AD16" s="531"/>
      <c r="AE16" s="531"/>
      <c r="AF16" s="531"/>
      <c r="AG16" s="526">
        <f>SUM(AG12:AG15)</f>
        <v>0</v>
      </c>
      <c r="AH16" s="527"/>
      <c r="AI16" s="527"/>
      <c r="AJ16" s="528"/>
    </row>
    <row r="17" spans="1:36" ht="12.75">
      <c r="A17" s="634" t="s">
        <v>213</v>
      </c>
      <c r="B17" s="666"/>
      <c r="C17" s="529" t="s">
        <v>498</v>
      </c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 t="s">
        <v>497</v>
      </c>
      <c r="AD17" s="529"/>
      <c r="AE17" s="529"/>
      <c r="AF17" s="529"/>
      <c r="AG17" s="469">
        <v>472723</v>
      </c>
      <c r="AH17" s="469"/>
      <c r="AI17" s="469"/>
      <c r="AJ17" s="470"/>
    </row>
    <row r="18" spans="1:36" ht="12.75">
      <c r="A18" s="634" t="s">
        <v>210</v>
      </c>
      <c r="B18" s="666"/>
      <c r="C18" s="529" t="s">
        <v>496</v>
      </c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 t="s">
        <v>495</v>
      </c>
      <c r="AD18" s="529"/>
      <c r="AE18" s="529"/>
      <c r="AF18" s="529"/>
      <c r="AG18" s="694">
        <v>0</v>
      </c>
      <c r="AH18" s="694"/>
      <c r="AI18" s="694"/>
      <c r="AJ18" s="865"/>
    </row>
    <row r="19" spans="1:36" ht="12.75">
      <c r="A19" s="633" t="s">
        <v>207</v>
      </c>
      <c r="B19" s="690"/>
      <c r="C19" s="531" t="s">
        <v>494</v>
      </c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 t="s">
        <v>493</v>
      </c>
      <c r="AD19" s="531"/>
      <c r="AE19" s="531"/>
      <c r="AF19" s="531"/>
      <c r="AG19" s="526">
        <f>SUM(AG17:AG18)</f>
        <v>472723</v>
      </c>
      <c r="AH19" s="527"/>
      <c r="AI19" s="527"/>
      <c r="AJ19" s="528"/>
    </row>
    <row r="20" spans="1:36" ht="12.75">
      <c r="A20" s="633" t="s">
        <v>204</v>
      </c>
      <c r="B20" s="690"/>
      <c r="C20" s="695" t="s">
        <v>492</v>
      </c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695"/>
      <c r="Y20" s="695"/>
      <c r="Z20" s="695"/>
      <c r="AA20" s="695"/>
      <c r="AB20" s="695"/>
      <c r="AC20" s="531" t="s">
        <v>491</v>
      </c>
      <c r="AD20" s="531"/>
      <c r="AE20" s="531"/>
      <c r="AF20" s="531"/>
      <c r="AG20" s="692">
        <v>0</v>
      </c>
      <c r="AH20" s="692"/>
      <c r="AI20" s="692"/>
      <c r="AJ20" s="864"/>
    </row>
    <row r="21" spans="1:36" ht="12.75">
      <c r="A21" s="633" t="s">
        <v>201</v>
      </c>
      <c r="B21" s="690"/>
      <c r="C21" s="695" t="s">
        <v>490</v>
      </c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531" t="s">
        <v>489</v>
      </c>
      <c r="AD21" s="531"/>
      <c r="AE21" s="531"/>
      <c r="AF21" s="531"/>
      <c r="AG21" s="692">
        <v>0</v>
      </c>
      <c r="AH21" s="692"/>
      <c r="AI21" s="692"/>
      <c r="AJ21" s="864"/>
    </row>
    <row r="22" spans="1:36" ht="12.75">
      <c r="A22" s="633" t="s">
        <v>198</v>
      </c>
      <c r="B22" s="690"/>
      <c r="C22" s="695" t="s">
        <v>488</v>
      </c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695"/>
      <c r="Z22" s="695"/>
      <c r="AA22" s="695"/>
      <c r="AB22" s="695"/>
      <c r="AC22" s="531" t="s">
        <v>487</v>
      </c>
      <c r="AD22" s="531"/>
      <c r="AE22" s="531"/>
      <c r="AF22" s="531"/>
      <c r="AG22" s="572">
        <v>35159308</v>
      </c>
      <c r="AH22" s="572"/>
      <c r="AI22" s="572"/>
      <c r="AJ22" s="573"/>
    </row>
    <row r="23" spans="1:36" ht="12.75">
      <c r="A23" s="633" t="s">
        <v>195</v>
      </c>
      <c r="B23" s="690"/>
      <c r="C23" s="695" t="s">
        <v>486</v>
      </c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531" t="s">
        <v>485</v>
      </c>
      <c r="AD23" s="531"/>
      <c r="AE23" s="531"/>
      <c r="AF23" s="531"/>
      <c r="AG23" s="692">
        <v>0</v>
      </c>
      <c r="AH23" s="692"/>
      <c r="AI23" s="692"/>
      <c r="AJ23" s="864"/>
    </row>
    <row r="24" spans="1:36" ht="12.75">
      <c r="A24" s="633" t="s">
        <v>192</v>
      </c>
      <c r="B24" s="690"/>
      <c r="C24" s="691" t="s">
        <v>484</v>
      </c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1"/>
      <c r="X24" s="691"/>
      <c r="Y24" s="691"/>
      <c r="Z24" s="691"/>
      <c r="AA24" s="691"/>
      <c r="AB24" s="691"/>
      <c r="AC24" s="531" t="s">
        <v>483</v>
      </c>
      <c r="AD24" s="531"/>
      <c r="AE24" s="531"/>
      <c r="AF24" s="531"/>
      <c r="AG24" s="692">
        <v>0</v>
      </c>
      <c r="AH24" s="692"/>
      <c r="AI24" s="692"/>
      <c r="AJ24" s="864"/>
    </row>
    <row r="25" spans="1:36" ht="12.75">
      <c r="A25" s="634">
        <v>18</v>
      </c>
      <c r="B25" s="666"/>
      <c r="C25" s="467" t="s">
        <v>482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529" t="s">
        <v>481</v>
      </c>
      <c r="AD25" s="529"/>
      <c r="AE25" s="529"/>
      <c r="AF25" s="529"/>
      <c r="AG25" s="694">
        <v>0</v>
      </c>
      <c r="AH25" s="694"/>
      <c r="AI25" s="694"/>
      <c r="AJ25" s="865"/>
    </row>
    <row r="26" spans="1:36" ht="12.75">
      <c r="A26" s="634">
        <v>19</v>
      </c>
      <c r="B26" s="666"/>
      <c r="C26" s="467" t="s">
        <v>480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529" t="s">
        <v>479</v>
      </c>
      <c r="AD26" s="529"/>
      <c r="AE26" s="529"/>
      <c r="AF26" s="529"/>
      <c r="AG26" s="694">
        <v>0</v>
      </c>
      <c r="AH26" s="694"/>
      <c r="AI26" s="694"/>
      <c r="AJ26" s="865"/>
    </row>
    <row r="27" spans="1:36" ht="12.75">
      <c r="A27" s="633">
        <v>20</v>
      </c>
      <c r="B27" s="690"/>
      <c r="C27" s="691" t="s">
        <v>478</v>
      </c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  <c r="P27" s="691"/>
      <c r="Q27" s="691"/>
      <c r="R27" s="691"/>
      <c r="S27" s="691"/>
      <c r="T27" s="691"/>
      <c r="U27" s="691"/>
      <c r="V27" s="691"/>
      <c r="W27" s="691"/>
      <c r="X27" s="691"/>
      <c r="Y27" s="691"/>
      <c r="Z27" s="691"/>
      <c r="AA27" s="691"/>
      <c r="AB27" s="691"/>
      <c r="AC27" s="531" t="s">
        <v>477</v>
      </c>
      <c r="AD27" s="531"/>
      <c r="AE27" s="531"/>
      <c r="AF27" s="531"/>
      <c r="AG27" s="526">
        <f>SUM(AG25:AG26)</f>
        <v>0</v>
      </c>
      <c r="AH27" s="527"/>
      <c r="AI27" s="527"/>
      <c r="AJ27" s="528"/>
    </row>
    <row r="28" spans="1:36" ht="12.75">
      <c r="A28" s="633">
        <v>21</v>
      </c>
      <c r="B28" s="690"/>
      <c r="C28" s="691" t="s">
        <v>476</v>
      </c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691"/>
      <c r="X28" s="691"/>
      <c r="Y28" s="691"/>
      <c r="Z28" s="691"/>
      <c r="AA28" s="691"/>
      <c r="AB28" s="691"/>
      <c r="AC28" s="531" t="s">
        <v>475</v>
      </c>
      <c r="AD28" s="531"/>
      <c r="AE28" s="531"/>
      <c r="AF28" s="531"/>
      <c r="AG28" s="526">
        <f>(AG11+AG16+AG19+AG20+AG21+AG22+AG23+AG27)</f>
        <v>35632031</v>
      </c>
      <c r="AH28" s="527"/>
      <c r="AI28" s="527"/>
      <c r="AJ28" s="528"/>
    </row>
    <row r="29" spans="1:36" ht="12.75">
      <c r="A29" s="634">
        <v>22</v>
      </c>
      <c r="B29" s="666"/>
      <c r="C29" s="467" t="s">
        <v>474</v>
      </c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529" t="s">
        <v>473</v>
      </c>
      <c r="AD29" s="529"/>
      <c r="AE29" s="529"/>
      <c r="AF29" s="529"/>
      <c r="AG29" s="694">
        <v>0</v>
      </c>
      <c r="AH29" s="694"/>
      <c r="AI29" s="694"/>
      <c r="AJ29" s="865"/>
    </row>
    <row r="30" spans="1:36" ht="12.75">
      <c r="A30" s="634">
        <v>23</v>
      </c>
      <c r="B30" s="666"/>
      <c r="C30" s="467" t="s">
        <v>472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529" t="s">
        <v>471</v>
      </c>
      <c r="AD30" s="529"/>
      <c r="AE30" s="529"/>
      <c r="AF30" s="529"/>
      <c r="AG30" s="694">
        <v>0</v>
      </c>
      <c r="AH30" s="694"/>
      <c r="AI30" s="694"/>
      <c r="AJ30" s="865"/>
    </row>
    <row r="31" spans="1:36" ht="12.75">
      <c r="A31" s="634">
        <v>24</v>
      </c>
      <c r="B31" s="666"/>
      <c r="C31" s="693" t="s">
        <v>470</v>
      </c>
      <c r="D31" s="693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693"/>
      <c r="Z31" s="693"/>
      <c r="AA31" s="693"/>
      <c r="AB31" s="693"/>
      <c r="AC31" s="529" t="s">
        <v>469</v>
      </c>
      <c r="AD31" s="529"/>
      <c r="AE31" s="529"/>
      <c r="AF31" s="529"/>
      <c r="AG31" s="694">
        <v>0</v>
      </c>
      <c r="AH31" s="694"/>
      <c r="AI31" s="694"/>
      <c r="AJ31" s="865"/>
    </row>
    <row r="32" spans="1:36" ht="12.75">
      <c r="A32" s="634">
        <v>25</v>
      </c>
      <c r="B32" s="666"/>
      <c r="C32" s="693" t="s">
        <v>468</v>
      </c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529" t="s">
        <v>467</v>
      </c>
      <c r="AD32" s="529"/>
      <c r="AE32" s="529"/>
      <c r="AF32" s="529"/>
      <c r="AG32" s="694">
        <v>0</v>
      </c>
      <c r="AH32" s="694"/>
      <c r="AI32" s="694"/>
      <c r="AJ32" s="865"/>
    </row>
    <row r="33" spans="1:36" ht="12.75">
      <c r="A33" s="634">
        <v>26</v>
      </c>
      <c r="B33" s="666"/>
      <c r="C33" s="693" t="s">
        <v>466</v>
      </c>
      <c r="D33" s="693"/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529" t="s">
        <v>465</v>
      </c>
      <c r="AD33" s="529"/>
      <c r="AE33" s="529"/>
      <c r="AF33" s="529"/>
      <c r="AG33" s="694">
        <v>0</v>
      </c>
      <c r="AH33" s="694"/>
      <c r="AI33" s="694"/>
      <c r="AJ33" s="865"/>
    </row>
    <row r="34" spans="1:36" ht="12.75">
      <c r="A34" s="633">
        <v>27</v>
      </c>
      <c r="B34" s="690"/>
      <c r="C34" s="695" t="s">
        <v>464</v>
      </c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5"/>
      <c r="Y34" s="695"/>
      <c r="Z34" s="695"/>
      <c r="AA34" s="695"/>
      <c r="AB34" s="695"/>
      <c r="AC34" s="531" t="s">
        <v>463</v>
      </c>
      <c r="AD34" s="531"/>
      <c r="AE34" s="531"/>
      <c r="AF34" s="531"/>
      <c r="AG34" s="526">
        <f>SUM(AG29:AG33)</f>
        <v>0</v>
      </c>
      <c r="AH34" s="527"/>
      <c r="AI34" s="527"/>
      <c r="AJ34" s="528"/>
    </row>
    <row r="35" spans="1:36" ht="12.75">
      <c r="A35" s="633">
        <v>28</v>
      </c>
      <c r="B35" s="690"/>
      <c r="C35" s="691" t="s">
        <v>462</v>
      </c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531" t="s">
        <v>461</v>
      </c>
      <c r="AD35" s="531"/>
      <c r="AE35" s="531"/>
      <c r="AF35" s="531"/>
      <c r="AG35" s="692">
        <v>0</v>
      </c>
      <c r="AH35" s="692"/>
      <c r="AI35" s="692"/>
      <c r="AJ35" s="864"/>
    </row>
    <row r="36" spans="1:36" ht="12.75">
      <c r="A36" s="633">
        <v>29</v>
      </c>
      <c r="B36" s="690"/>
      <c r="C36" s="691" t="s">
        <v>460</v>
      </c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  <c r="AB36" s="691"/>
      <c r="AC36" s="531" t="s">
        <v>459</v>
      </c>
      <c r="AD36" s="531"/>
      <c r="AE36" s="531"/>
      <c r="AF36" s="531"/>
      <c r="AG36" s="692">
        <v>0</v>
      </c>
      <c r="AH36" s="692"/>
      <c r="AI36" s="692"/>
      <c r="AJ36" s="864"/>
    </row>
    <row r="37" spans="1:36" ht="15.75" thickBot="1">
      <c r="A37" s="846">
        <v>30</v>
      </c>
      <c r="B37" s="847"/>
      <c r="C37" s="862" t="s">
        <v>458</v>
      </c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R37" s="862"/>
      <c r="S37" s="862"/>
      <c r="T37" s="862"/>
      <c r="U37" s="862"/>
      <c r="V37" s="862"/>
      <c r="W37" s="862"/>
      <c r="X37" s="862"/>
      <c r="Y37" s="862"/>
      <c r="Z37" s="862"/>
      <c r="AA37" s="862"/>
      <c r="AB37" s="862"/>
      <c r="AC37" s="863" t="s">
        <v>457</v>
      </c>
      <c r="AD37" s="863"/>
      <c r="AE37" s="863"/>
      <c r="AF37" s="863"/>
      <c r="AG37" s="802">
        <f>AG28+AG34+AG35+AG36</f>
        <v>35632031</v>
      </c>
      <c r="AH37" s="803"/>
      <c r="AI37" s="803"/>
      <c r="AJ37" s="804"/>
    </row>
  </sheetData>
  <sheetProtection/>
  <mergeCells count="133">
    <mergeCell ref="A1:AJ1"/>
    <mergeCell ref="A2:AJ2"/>
    <mergeCell ref="A4:AJ4"/>
    <mergeCell ref="A3:AJ3"/>
    <mergeCell ref="A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5:B35"/>
    <mergeCell ref="C35:AB35"/>
    <mergeCell ref="AC35:AF35"/>
    <mergeCell ref="AG35:AJ35"/>
    <mergeCell ref="A36:B36"/>
    <mergeCell ref="C36:AB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3" max="3" width="48.57421875" style="0" customWidth="1"/>
    <col min="4" max="4" width="20.7109375" style="0" customWidth="1"/>
    <col min="7" max="7" width="65.00390625" style="0" customWidth="1"/>
    <col min="8" max="8" width="20.7109375" style="0" customWidth="1"/>
  </cols>
  <sheetData>
    <row r="1" spans="2:8" ht="18">
      <c r="B1" s="375" t="s">
        <v>957</v>
      </c>
      <c r="C1" s="375"/>
      <c r="D1" s="375"/>
      <c r="E1" s="375"/>
      <c r="F1" s="375"/>
      <c r="G1" s="375"/>
      <c r="H1" s="375"/>
    </row>
    <row r="2" spans="2:8" ht="21.75" customHeight="1">
      <c r="B2" s="376" t="s">
        <v>696</v>
      </c>
      <c r="C2" s="376"/>
      <c r="D2" s="376"/>
      <c r="E2" s="376"/>
      <c r="F2" s="376"/>
      <c r="G2" s="376"/>
      <c r="H2" s="376"/>
    </row>
    <row r="3" spans="2:8" ht="21" customHeight="1">
      <c r="B3" s="376" t="s">
        <v>584</v>
      </c>
      <c r="C3" s="376"/>
      <c r="D3" s="376"/>
      <c r="E3" s="376"/>
      <c r="F3" s="376"/>
      <c r="G3" s="376"/>
      <c r="H3" s="376"/>
    </row>
    <row r="4" spans="2:8" ht="19.5" customHeight="1">
      <c r="B4" s="391"/>
      <c r="C4" s="391"/>
      <c r="D4" s="391"/>
      <c r="E4" s="391"/>
      <c r="F4" s="391"/>
      <c r="G4" s="391"/>
      <c r="H4" s="391"/>
    </row>
    <row r="5" spans="1:8" ht="19.5" customHeight="1" thickBot="1">
      <c r="A5" s="7"/>
      <c r="B5" s="8"/>
      <c r="C5" s="8"/>
      <c r="D5" s="8"/>
      <c r="E5" s="8"/>
      <c r="F5" s="8"/>
      <c r="G5" s="8"/>
      <c r="H5" s="280" t="s">
        <v>585</v>
      </c>
    </row>
    <row r="6" spans="1:8" ht="12.75" customHeight="1">
      <c r="A6" s="378"/>
      <c r="B6" s="381" t="s">
        <v>550</v>
      </c>
      <c r="C6" s="381"/>
      <c r="D6" s="382" t="s">
        <v>551</v>
      </c>
      <c r="E6" s="385"/>
      <c r="F6" s="388" t="s">
        <v>550</v>
      </c>
      <c r="G6" s="388"/>
      <c r="H6" s="389" t="s">
        <v>551</v>
      </c>
    </row>
    <row r="7" spans="1:8" ht="12.75" customHeight="1">
      <c r="A7" s="379"/>
      <c r="B7" s="360"/>
      <c r="C7" s="360"/>
      <c r="D7" s="383"/>
      <c r="E7" s="386"/>
      <c r="F7" s="374"/>
      <c r="G7" s="374"/>
      <c r="H7" s="390"/>
    </row>
    <row r="8" spans="1:8" ht="12.75" customHeight="1">
      <c r="A8" s="380"/>
      <c r="B8" s="360"/>
      <c r="C8" s="360"/>
      <c r="D8" s="384"/>
      <c r="E8" s="387"/>
      <c r="F8" s="374"/>
      <c r="G8" s="374"/>
      <c r="H8" s="390"/>
    </row>
    <row r="9" spans="1:8" ht="15.75">
      <c r="A9" s="290"/>
      <c r="B9" s="373" t="s">
        <v>552</v>
      </c>
      <c r="C9" s="373"/>
      <c r="D9" s="169"/>
      <c r="E9" s="167"/>
      <c r="F9" s="374" t="s">
        <v>553</v>
      </c>
      <c r="G9" s="374"/>
      <c r="H9" s="291"/>
    </row>
    <row r="10" spans="1:8" ht="15.75" customHeight="1">
      <c r="A10" s="290" t="s">
        <v>244</v>
      </c>
      <c r="B10" s="355" t="s">
        <v>650</v>
      </c>
      <c r="C10" s="355"/>
      <c r="D10" s="221">
        <v>69324530</v>
      </c>
      <c r="E10" s="170" t="s">
        <v>244</v>
      </c>
      <c r="F10" s="362" t="s">
        <v>555</v>
      </c>
      <c r="G10" s="362"/>
      <c r="H10" s="304">
        <v>24131540</v>
      </c>
    </row>
    <row r="11" spans="1:8" ht="15.75" customHeight="1">
      <c r="A11" s="290" t="s">
        <v>243</v>
      </c>
      <c r="B11" s="355" t="s">
        <v>651</v>
      </c>
      <c r="C11" s="355"/>
      <c r="D11" s="221">
        <v>13600000</v>
      </c>
      <c r="E11" s="170" t="s">
        <v>243</v>
      </c>
      <c r="F11" s="362" t="s">
        <v>556</v>
      </c>
      <c r="G11" s="362"/>
      <c r="H11" s="304">
        <v>4142472</v>
      </c>
    </row>
    <row r="12" spans="1:8" ht="15.75" customHeight="1">
      <c r="A12" s="290" t="s">
        <v>242</v>
      </c>
      <c r="B12" s="355" t="s">
        <v>652</v>
      </c>
      <c r="C12" s="355"/>
      <c r="D12" s="225">
        <v>19024092</v>
      </c>
      <c r="E12" s="170" t="s">
        <v>242</v>
      </c>
      <c r="F12" s="362" t="s">
        <v>557</v>
      </c>
      <c r="G12" s="362"/>
      <c r="H12" s="304">
        <v>25392521</v>
      </c>
    </row>
    <row r="13" spans="1:8" ht="15">
      <c r="A13" s="290" t="s">
        <v>241</v>
      </c>
      <c r="B13" s="355" t="s">
        <v>554</v>
      </c>
      <c r="C13" s="355"/>
      <c r="D13" s="225">
        <v>10313000</v>
      </c>
      <c r="E13" s="170" t="s">
        <v>241</v>
      </c>
      <c r="F13" s="369" t="s">
        <v>657</v>
      </c>
      <c r="G13" s="370"/>
      <c r="H13" s="304">
        <f>H14+H15+H16</f>
        <v>10839282</v>
      </c>
    </row>
    <row r="14" spans="1:8" ht="15">
      <c r="A14" s="293"/>
      <c r="B14" s="363"/>
      <c r="C14" s="363"/>
      <c r="D14" s="172"/>
      <c r="E14" s="170"/>
      <c r="F14" s="371" t="s">
        <v>656</v>
      </c>
      <c r="G14" s="372"/>
      <c r="H14" s="305">
        <v>7407775</v>
      </c>
    </row>
    <row r="15" spans="1:8" ht="15.75" customHeight="1">
      <c r="A15" s="293"/>
      <c r="B15" s="363"/>
      <c r="C15" s="363"/>
      <c r="D15" s="172"/>
      <c r="E15" s="170"/>
      <c r="F15" s="364" t="s">
        <v>558</v>
      </c>
      <c r="G15" s="365"/>
      <c r="H15" s="305">
        <v>2220000</v>
      </c>
    </row>
    <row r="16" spans="1:8" ht="15.75" customHeight="1">
      <c r="A16" s="293"/>
      <c r="B16" s="171"/>
      <c r="C16" s="171"/>
      <c r="D16" s="172"/>
      <c r="E16" s="170"/>
      <c r="F16" s="366" t="s">
        <v>47</v>
      </c>
      <c r="G16" s="367"/>
      <c r="H16" s="305">
        <v>1211507</v>
      </c>
    </row>
    <row r="17" spans="1:8" ht="15">
      <c r="A17" s="295" t="s">
        <v>559</v>
      </c>
      <c r="B17" s="349" t="s">
        <v>560</v>
      </c>
      <c r="C17" s="349"/>
      <c r="D17" s="174">
        <f>SUM(D10:D13)</f>
        <v>112261622</v>
      </c>
      <c r="E17" s="175" t="s">
        <v>559</v>
      </c>
      <c r="F17" s="176" t="s">
        <v>561</v>
      </c>
      <c r="G17" s="176"/>
      <c r="H17" s="306">
        <f>+H10+H11+H12+H13</f>
        <v>64505815</v>
      </c>
    </row>
    <row r="18" spans="1:8" ht="15">
      <c r="A18" s="295" t="s">
        <v>562</v>
      </c>
      <c r="B18" s="349" t="s">
        <v>563</v>
      </c>
      <c r="C18" s="349"/>
      <c r="D18" s="174">
        <f>D17-H17</f>
        <v>47755807</v>
      </c>
      <c r="E18" s="178"/>
      <c r="F18" s="368"/>
      <c r="G18" s="368"/>
      <c r="H18" s="306"/>
    </row>
    <row r="19" spans="1:8" ht="15.75" customHeight="1">
      <c r="A19" s="290" t="s">
        <v>525</v>
      </c>
      <c r="B19" s="355" t="s">
        <v>564</v>
      </c>
      <c r="C19" s="355"/>
      <c r="D19" s="221">
        <v>397000</v>
      </c>
      <c r="E19" s="170" t="s">
        <v>525</v>
      </c>
      <c r="F19" s="362" t="s">
        <v>565</v>
      </c>
      <c r="G19" s="362"/>
      <c r="H19" s="305">
        <v>12450000</v>
      </c>
    </row>
    <row r="20" spans="1:8" ht="15">
      <c r="A20" s="290" t="s">
        <v>524</v>
      </c>
      <c r="B20" s="355" t="s">
        <v>653</v>
      </c>
      <c r="C20" s="355"/>
      <c r="D20" s="169">
        <v>0</v>
      </c>
      <c r="E20" s="170" t="s">
        <v>524</v>
      </c>
      <c r="F20" s="362" t="s">
        <v>566</v>
      </c>
      <c r="G20" s="362"/>
      <c r="H20" s="305">
        <v>26997365</v>
      </c>
    </row>
    <row r="21" spans="1:8" ht="16.5" customHeight="1" thickBot="1">
      <c r="A21" s="290" t="s">
        <v>523</v>
      </c>
      <c r="B21" s="355" t="s">
        <v>654</v>
      </c>
      <c r="C21" s="355"/>
      <c r="D21" s="169">
        <v>0</v>
      </c>
      <c r="E21" s="179" t="s">
        <v>523</v>
      </c>
      <c r="F21" s="362" t="s">
        <v>567</v>
      </c>
      <c r="G21" s="362"/>
      <c r="H21" s="305">
        <v>0</v>
      </c>
    </row>
    <row r="22" spans="1:8" ht="15.75" customHeight="1" thickBot="1">
      <c r="A22" s="295" t="s">
        <v>568</v>
      </c>
      <c r="B22" s="349" t="s">
        <v>569</v>
      </c>
      <c r="C22" s="349"/>
      <c r="D22" s="177">
        <f>D19+D20+D21</f>
        <v>397000</v>
      </c>
      <c r="E22" s="180" t="s">
        <v>568</v>
      </c>
      <c r="F22" s="347" t="s">
        <v>570</v>
      </c>
      <c r="G22" s="347"/>
      <c r="H22" s="222">
        <f>+H19+H20+H21</f>
        <v>39447365</v>
      </c>
    </row>
    <row r="23" spans="1:8" ht="15">
      <c r="A23" s="295" t="s">
        <v>571</v>
      </c>
      <c r="B23" s="349" t="s">
        <v>572</v>
      </c>
      <c r="C23" s="349"/>
      <c r="D23" s="177">
        <f>D22-H22</f>
        <v>-39050365</v>
      </c>
      <c r="E23" s="175"/>
      <c r="F23" s="360"/>
      <c r="G23" s="360"/>
      <c r="H23" s="222"/>
    </row>
    <row r="24" spans="1:8" ht="15.75">
      <c r="A24" s="290" t="s">
        <v>522</v>
      </c>
      <c r="B24" s="355" t="s">
        <v>581</v>
      </c>
      <c r="C24" s="355"/>
      <c r="D24" s="169">
        <v>0</v>
      </c>
      <c r="E24" s="181"/>
      <c r="F24" s="361"/>
      <c r="G24" s="361"/>
      <c r="H24" s="307"/>
    </row>
    <row r="25" spans="1:8" ht="15.75">
      <c r="A25" s="290" t="s">
        <v>521</v>
      </c>
      <c r="B25" s="355" t="s">
        <v>573</v>
      </c>
      <c r="C25" s="355"/>
      <c r="D25" s="221">
        <v>28444288</v>
      </c>
      <c r="E25" s="182"/>
      <c r="F25" s="356"/>
      <c r="G25" s="356"/>
      <c r="H25" s="307"/>
    </row>
    <row r="26" spans="1:8" ht="15.75" customHeight="1">
      <c r="A26" s="295" t="s">
        <v>574</v>
      </c>
      <c r="B26" s="349" t="s">
        <v>575</v>
      </c>
      <c r="C26" s="349"/>
      <c r="D26" s="177">
        <f>SUM(D24:D25)</f>
        <v>28444288</v>
      </c>
      <c r="E26" s="168" t="s">
        <v>576</v>
      </c>
      <c r="F26" s="357" t="s">
        <v>577</v>
      </c>
      <c r="G26" s="357"/>
      <c r="H26" s="306">
        <f>(H27+H28)</f>
        <v>37149730</v>
      </c>
    </row>
    <row r="27" spans="1:8" ht="15.75" customHeight="1">
      <c r="A27" s="295"/>
      <c r="B27" s="173"/>
      <c r="C27" s="173"/>
      <c r="D27" s="177"/>
      <c r="E27" s="168"/>
      <c r="F27" s="358" t="s">
        <v>648</v>
      </c>
      <c r="G27" s="359"/>
      <c r="H27" s="305">
        <v>1990422</v>
      </c>
    </row>
    <row r="28" spans="1:8" ht="15.75" customHeight="1">
      <c r="A28" s="295"/>
      <c r="B28" s="173"/>
      <c r="C28" s="173"/>
      <c r="D28" s="177"/>
      <c r="E28" s="168"/>
      <c r="F28" s="358" t="s">
        <v>649</v>
      </c>
      <c r="G28" s="359"/>
      <c r="H28" s="305">
        <v>35159308</v>
      </c>
    </row>
    <row r="29" spans="1:8" ht="15.75">
      <c r="A29" s="295" t="s">
        <v>582</v>
      </c>
      <c r="B29" s="349" t="s">
        <v>583</v>
      </c>
      <c r="C29" s="349"/>
      <c r="D29" s="177">
        <f>D26-H26</f>
        <v>-8705442</v>
      </c>
      <c r="E29" s="182"/>
      <c r="F29" s="350"/>
      <c r="G29" s="350"/>
      <c r="H29" s="308"/>
    </row>
    <row r="30" spans="1:8" ht="19.5" customHeight="1">
      <c r="A30" s="295" t="s">
        <v>576</v>
      </c>
      <c r="B30" s="351" t="s">
        <v>578</v>
      </c>
      <c r="C30" s="351"/>
      <c r="D30" s="183">
        <f>+D17+D22+D26</f>
        <v>141102910</v>
      </c>
      <c r="E30" s="184" t="s">
        <v>579</v>
      </c>
      <c r="F30" s="352" t="s">
        <v>798</v>
      </c>
      <c r="G30" s="352"/>
      <c r="H30" s="309">
        <f>H10+H11+H12+H13+H22+H26</f>
        <v>141102910</v>
      </c>
    </row>
    <row r="31" spans="1:8" ht="18.75" thickBot="1">
      <c r="A31" s="185"/>
      <c r="B31" s="353" t="s">
        <v>580</v>
      </c>
      <c r="C31" s="353"/>
      <c r="D31" s="186">
        <f>+D30-H30</f>
        <v>0</v>
      </c>
      <c r="E31" s="187"/>
      <c r="F31" s="354"/>
      <c r="G31" s="354"/>
      <c r="H31" s="188"/>
    </row>
    <row r="32" spans="1:8" ht="12.75">
      <c r="A32" s="62"/>
      <c r="B32" s="62"/>
      <c r="C32" s="62"/>
      <c r="D32" s="62"/>
      <c r="E32" s="62"/>
      <c r="F32" s="62"/>
      <c r="G32" s="62"/>
      <c r="H32" s="62"/>
    </row>
    <row r="33" spans="1:8" ht="12.75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375" t="s">
        <v>957</v>
      </c>
      <c r="C34" s="375"/>
      <c r="D34" s="375"/>
      <c r="E34" s="375"/>
      <c r="F34" s="375"/>
      <c r="G34" s="375"/>
      <c r="H34" s="375"/>
    </row>
    <row r="35" spans="1:8" ht="20.25">
      <c r="A35" s="62"/>
      <c r="B35" s="376" t="s">
        <v>937</v>
      </c>
      <c r="C35" s="376"/>
      <c r="D35" s="376"/>
      <c r="E35" s="376"/>
      <c r="F35" s="376"/>
      <c r="G35" s="376"/>
      <c r="H35" s="376"/>
    </row>
    <row r="36" spans="1:8" ht="20.25">
      <c r="A36" s="62"/>
      <c r="B36" s="376" t="s">
        <v>584</v>
      </c>
      <c r="C36" s="376"/>
      <c r="D36" s="376"/>
      <c r="E36" s="376"/>
      <c r="F36" s="376"/>
      <c r="G36" s="376"/>
      <c r="H36" s="376"/>
    </row>
    <row r="37" spans="1:8" ht="15">
      <c r="A37" s="62"/>
      <c r="B37" s="377"/>
      <c r="C37" s="377"/>
      <c r="D37" s="377"/>
      <c r="E37" s="377"/>
      <c r="F37" s="377"/>
      <c r="G37" s="377"/>
      <c r="H37" s="377"/>
    </row>
    <row r="38" spans="1:8" ht="16.5" thickBot="1">
      <c r="A38" s="189"/>
      <c r="B38" s="190"/>
      <c r="C38" s="190"/>
      <c r="D38" s="190"/>
      <c r="E38" s="190"/>
      <c r="F38" s="190"/>
      <c r="G38" s="190"/>
      <c r="H38" s="280" t="s">
        <v>585</v>
      </c>
    </row>
    <row r="39" spans="1:8" ht="12.75">
      <c r="A39" s="378"/>
      <c r="B39" s="381" t="s">
        <v>550</v>
      </c>
      <c r="C39" s="381"/>
      <c r="D39" s="382" t="s">
        <v>551</v>
      </c>
      <c r="E39" s="385"/>
      <c r="F39" s="388" t="s">
        <v>550</v>
      </c>
      <c r="G39" s="388"/>
      <c r="H39" s="389" t="s">
        <v>551</v>
      </c>
    </row>
    <row r="40" spans="1:8" ht="12.75">
      <c r="A40" s="379"/>
      <c r="B40" s="360"/>
      <c r="C40" s="360"/>
      <c r="D40" s="383"/>
      <c r="E40" s="386"/>
      <c r="F40" s="374"/>
      <c r="G40" s="374"/>
      <c r="H40" s="390"/>
    </row>
    <row r="41" spans="1:8" ht="12.75">
      <c r="A41" s="380"/>
      <c r="B41" s="360"/>
      <c r="C41" s="360"/>
      <c r="D41" s="384"/>
      <c r="E41" s="387"/>
      <c r="F41" s="374"/>
      <c r="G41" s="374"/>
      <c r="H41" s="390"/>
    </row>
    <row r="42" spans="1:8" ht="15.75">
      <c r="A42" s="290"/>
      <c r="B42" s="373" t="s">
        <v>552</v>
      </c>
      <c r="C42" s="373"/>
      <c r="D42" s="169"/>
      <c r="E42" s="167"/>
      <c r="F42" s="374" t="s">
        <v>553</v>
      </c>
      <c r="G42" s="374"/>
      <c r="H42" s="291"/>
    </row>
    <row r="43" spans="1:8" ht="15">
      <c r="A43" s="290" t="s">
        <v>244</v>
      </c>
      <c r="B43" s="355" t="s">
        <v>650</v>
      </c>
      <c r="C43" s="355"/>
      <c r="D43" s="221">
        <v>69324530</v>
      </c>
      <c r="E43" s="170" t="s">
        <v>244</v>
      </c>
      <c r="F43" s="362" t="s">
        <v>555</v>
      </c>
      <c r="G43" s="362"/>
      <c r="H43" s="304">
        <v>46607620</v>
      </c>
    </row>
    <row r="44" spans="1:8" ht="15">
      <c r="A44" s="290" t="s">
        <v>243</v>
      </c>
      <c r="B44" s="355" t="s">
        <v>651</v>
      </c>
      <c r="C44" s="355"/>
      <c r="D44" s="221">
        <v>13600000</v>
      </c>
      <c r="E44" s="170" t="s">
        <v>243</v>
      </c>
      <c r="F44" s="362" t="s">
        <v>556</v>
      </c>
      <c r="G44" s="362"/>
      <c r="H44" s="304">
        <v>8876423</v>
      </c>
    </row>
    <row r="45" spans="1:8" ht="15">
      <c r="A45" s="290" t="s">
        <v>242</v>
      </c>
      <c r="B45" s="355" t="s">
        <v>652</v>
      </c>
      <c r="C45" s="355"/>
      <c r="D45" s="225">
        <v>19024092</v>
      </c>
      <c r="E45" s="170" t="s">
        <v>242</v>
      </c>
      <c r="F45" s="362" t="s">
        <v>557</v>
      </c>
      <c r="G45" s="362"/>
      <c r="H45" s="304">
        <v>40602521</v>
      </c>
    </row>
    <row r="46" spans="1:8" ht="15">
      <c r="A46" s="290" t="s">
        <v>241</v>
      </c>
      <c r="B46" s="355" t="s">
        <v>554</v>
      </c>
      <c r="C46" s="355"/>
      <c r="D46" s="225">
        <v>17101000</v>
      </c>
      <c r="E46" s="170" t="s">
        <v>241</v>
      </c>
      <c r="F46" s="369" t="s">
        <v>657</v>
      </c>
      <c r="G46" s="370"/>
      <c r="H46" s="304">
        <f>H47+H48+H49</f>
        <v>10839282</v>
      </c>
    </row>
    <row r="47" spans="1:8" ht="15">
      <c r="A47" s="293"/>
      <c r="B47" s="363"/>
      <c r="C47" s="363"/>
      <c r="D47" s="172"/>
      <c r="E47" s="170"/>
      <c r="F47" s="371" t="s">
        <v>656</v>
      </c>
      <c r="G47" s="372"/>
      <c r="H47" s="305">
        <v>7407775</v>
      </c>
    </row>
    <row r="48" spans="1:8" ht="15">
      <c r="A48" s="293"/>
      <c r="B48" s="363"/>
      <c r="C48" s="363"/>
      <c r="D48" s="172"/>
      <c r="E48" s="170"/>
      <c r="F48" s="364" t="s">
        <v>558</v>
      </c>
      <c r="G48" s="365"/>
      <c r="H48" s="305">
        <v>2220000</v>
      </c>
    </row>
    <row r="49" spans="1:8" ht="15">
      <c r="A49" s="293"/>
      <c r="B49" s="171"/>
      <c r="C49" s="171"/>
      <c r="D49" s="172"/>
      <c r="E49" s="170"/>
      <c r="F49" s="366" t="s">
        <v>47</v>
      </c>
      <c r="G49" s="367"/>
      <c r="H49" s="305">
        <v>1211507</v>
      </c>
    </row>
    <row r="50" spans="1:8" ht="15">
      <c r="A50" s="295" t="s">
        <v>559</v>
      </c>
      <c r="B50" s="349" t="s">
        <v>560</v>
      </c>
      <c r="C50" s="349"/>
      <c r="D50" s="174">
        <f>SUM(D43:D46)</f>
        <v>119049622</v>
      </c>
      <c r="E50" s="175" t="s">
        <v>559</v>
      </c>
      <c r="F50" s="176" t="s">
        <v>561</v>
      </c>
      <c r="G50" s="176"/>
      <c r="H50" s="306">
        <f>+H43+H44+H45+H46</f>
        <v>106925846</v>
      </c>
    </row>
    <row r="51" spans="1:8" ht="15">
      <c r="A51" s="295" t="s">
        <v>562</v>
      </c>
      <c r="B51" s="349" t="s">
        <v>563</v>
      </c>
      <c r="C51" s="349"/>
      <c r="D51" s="174">
        <f>D50-H50</f>
        <v>12123776</v>
      </c>
      <c r="E51" s="178"/>
      <c r="F51" s="368"/>
      <c r="G51" s="368"/>
      <c r="H51" s="306"/>
    </row>
    <row r="52" spans="1:8" ht="15">
      <c r="A52" s="290" t="s">
        <v>525</v>
      </c>
      <c r="B52" s="355" t="s">
        <v>564</v>
      </c>
      <c r="C52" s="355"/>
      <c r="D52" s="221">
        <v>397000</v>
      </c>
      <c r="E52" s="170" t="s">
        <v>525</v>
      </c>
      <c r="F52" s="362" t="s">
        <v>565</v>
      </c>
      <c r="G52" s="362"/>
      <c r="H52" s="305">
        <v>12450000</v>
      </c>
    </row>
    <row r="53" spans="1:8" ht="15">
      <c r="A53" s="290" t="s">
        <v>524</v>
      </c>
      <c r="B53" s="355" t="s">
        <v>653</v>
      </c>
      <c r="C53" s="355"/>
      <c r="D53" s="221">
        <v>0</v>
      </c>
      <c r="E53" s="170" t="s">
        <v>524</v>
      </c>
      <c r="F53" s="362" t="s">
        <v>566</v>
      </c>
      <c r="G53" s="362"/>
      <c r="H53" s="305">
        <v>26997365</v>
      </c>
    </row>
    <row r="54" spans="1:8" ht="15.75" thickBot="1">
      <c r="A54" s="290" t="s">
        <v>523</v>
      </c>
      <c r="B54" s="355" t="s">
        <v>654</v>
      </c>
      <c r="C54" s="355"/>
      <c r="D54" s="221">
        <v>0</v>
      </c>
      <c r="E54" s="179" t="s">
        <v>523</v>
      </c>
      <c r="F54" s="362" t="s">
        <v>567</v>
      </c>
      <c r="G54" s="362"/>
      <c r="H54" s="305">
        <v>0</v>
      </c>
    </row>
    <row r="55" spans="1:8" ht="15.75" thickBot="1">
      <c r="A55" s="295" t="s">
        <v>568</v>
      </c>
      <c r="B55" s="349" t="s">
        <v>569</v>
      </c>
      <c r="C55" s="349"/>
      <c r="D55" s="177">
        <f>D52+D53+D54</f>
        <v>397000</v>
      </c>
      <c r="E55" s="180" t="s">
        <v>568</v>
      </c>
      <c r="F55" s="347" t="s">
        <v>570</v>
      </c>
      <c r="G55" s="347"/>
      <c r="H55" s="222">
        <f>+H52+H53+H54</f>
        <v>39447365</v>
      </c>
    </row>
    <row r="56" spans="1:8" ht="15">
      <c r="A56" s="295" t="s">
        <v>571</v>
      </c>
      <c r="B56" s="349" t="s">
        <v>572</v>
      </c>
      <c r="C56" s="349"/>
      <c r="D56" s="177">
        <f>D55-H55</f>
        <v>-39050365</v>
      </c>
      <c r="E56" s="175"/>
      <c r="F56" s="360"/>
      <c r="G56" s="360"/>
      <c r="H56" s="222"/>
    </row>
    <row r="57" spans="1:8" ht="15.75">
      <c r="A57" s="290" t="s">
        <v>522</v>
      </c>
      <c r="B57" s="355" t="s">
        <v>581</v>
      </c>
      <c r="C57" s="355"/>
      <c r="D57" s="221">
        <v>0</v>
      </c>
      <c r="E57" s="181"/>
      <c r="F57" s="361"/>
      <c r="G57" s="361"/>
      <c r="H57" s="307"/>
    </row>
    <row r="58" spans="1:8" ht="15.75">
      <c r="A58" s="290" t="s">
        <v>521</v>
      </c>
      <c r="B58" s="355" t="s">
        <v>573</v>
      </c>
      <c r="C58" s="355"/>
      <c r="D58" s="221">
        <v>28917011</v>
      </c>
      <c r="E58" s="182"/>
      <c r="F58" s="356"/>
      <c r="G58" s="356"/>
      <c r="H58" s="307"/>
    </row>
    <row r="59" spans="1:8" ht="15.75">
      <c r="A59" s="295" t="s">
        <v>574</v>
      </c>
      <c r="B59" s="349" t="s">
        <v>575</v>
      </c>
      <c r="C59" s="349"/>
      <c r="D59" s="177">
        <f>SUM(D57:D58)</f>
        <v>28917011</v>
      </c>
      <c r="E59" s="168" t="s">
        <v>576</v>
      </c>
      <c r="F59" s="357" t="s">
        <v>577</v>
      </c>
      <c r="G59" s="357"/>
      <c r="H59" s="306">
        <f>(H60+H61)</f>
        <v>1990422</v>
      </c>
    </row>
    <row r="60" spans="1:8" ht="16.5">
      <c r="A60" s="295"/>
      <c r="B60" s="173"/>
      <c r="C60" s="173"/>
      <c r="D60" s="177"/>
      <c r="E60" s="168"/>
      <c r="F60" s="358" t="s">
        <v>648</v>
      </c>
      <c r="G60" s="359"/>
      <c r="H60" s="305">
        <v>1990422</v>
      </c>
    </row>
    <row r="61" spans="1:8" ht="16.5">
      <c r="A61" s="295"/>
      <c r="B61" s="173"/>
      <c r="C61" s="173"/>
      <c r="D61" s="177"/>
      <c r="E61" s="168"/>
      <c r="F61" s="358" t="s">
        <v>649</v>
      </c>
      <c r="G61" s="359"/>
      <c r="H61" s="305">
        <v>0</v>
      </c>
    </row>
    <row r="62" spans="1:8" ht="15.75">
      <c r="A62" s="295" t="s">
        <v>582</v>
      </c>
      <c r="B62" s="349" t="s">
        <v>583</v>
      </c>
      <c r="C62" s="349"/>
      <c r="D62" s="177">
        <f>D59-H59</f>
        <v>26926589</v>
      </c>
      <c r="E62" s="182"/>
      <c r="F62" s="350"/>
      <c r="G62" s="350"/>
      <c r="H62" s="308"/>
    </row>
    <row r="63" spans="1:8" ht="18.75">
      <c r="A63" s="295" t="s">
        <v>576</v>
      </c>
      <c r="B63" s="351" t="s">
        <v>578</v>
      </c>
      <c r="C63" s="351"/>
      <c r="D63" s="183">
        <f>+D50+D55+D59</f>
        <v>148363633</v>
      </c>
      <c r="E63" s="184" t="s">
        <v>579</v>
      </c>
      <c r="F63" s="352" t="s">
        <v>798</v>
      </c>
      <c r="G63" s="352"/>
      <c r="H63" s="309">
        <f>H43+H44+H45+H46+H55+H59</f>
        <v>148363633</v>
      </c>
    </row>
    <row r="64" spans="1:8" ht="18.75" thickBot="1">
      <c r="A64" s="185"/>
      <c r="B64" s="353" t="s">
        <v>580</v>
      </c>
      <c r="C64" s="353"/>
      <c r="D64" s="226">
        <f>+D63-H63</f>
        <v>0</v>
      </c>
      <c r="E64" s="187"/>
      <c r="F64" s="354"/>
      <c r="G64" s="354"/>
      <c r="H64" s="188"/>
    </row>
  </sheetData>
  <sheetProtection/>
  <mergeCells count="104">
    <mergeCell ref="B29:C29"/>
    <mergeCell ref="F29:G29"/>
    <mergeCell ref="B30:C30"/>
    <mergeCell ref="F30:G30"/>
    <mergeCell ref="B31:C31"/>
    <mergeCell ref="F31:G31"/>
    <mergeCell ref="B26:C26"/>
    <mergeCell ref="F26:G26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F15:G15"/>
    <mergeCell ref="B17:C17"/>
    <mergeCell ref="B18:C18"/>
    <mergeCell ref="F18:G18"/>
    <mergeCell ref="B19:C19"/>
    <mergeCell ref="F19:G19"/>
    <mergeCell ref="B12:C12"/>
    <mergeCell ref="F12:G12"/>
    <mergeCell ref="B13:C13"/>
    <mergeCell ref="F13:G13"/>
    <mergeCell ref="F27:G27"/>
    <mergeCell ref="F28:G28"/>
    <mergeCell ref="F16:G16"/>
    <mergeCell ref="B14:C14"/>
    <mergeCell ref="F14:G14"/>
    <mergeCell ref="B15:C15"/>
    <mergeCell ref="B9:C9"/>
    <mergeCell ref="F9:G9"/>
    <mergeCell ref="B10:C10"/>
    <mergeCell ref="F10:G10"/>
    <mergeCell ref="B11:C11"/>
    <mergeCell ref="F11:G11"/>
    <mergeCell ref="B1:H1"/>
    <mergeCell ref="B2:H2"/>
    <mergeCell ref="B3:H3"/>
    <mergeCell ref="B4:H4"/>
    <mergeCell ref="A6:A8"/>
    <mergeCell ref="B6:C8"/>
    <mergeCell ref="D6:D8"/>
    <mergeCell ref="E6:E8"/>
    <mergeCell ref="F6:G8"/>
    <mergeCell ref="H6:H8"/>
    <mergeCell ref="B34:H34"/>
    <mergeCell ref="B35:H35"/>
    <mergeCell ref="B36:H36"/>
    <mergeCell ref="B37:H37"/>
    <mergeCell ref="A39:A41"/>
    <mergeCell ref="B39:C41"/>
    <mergeCell ref="D39:D41"/>
    <mergeCell ref="E39:E41"/>
    <mergeCell ref="F39:G41"/>
    <mergeCell ref="H39:H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F49:G49"/>
    <mergeCell ref="B50:C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  <mergeCell ref="F60:G60"/>
    <mergeCell ref="F61:G61"/>
    <mergeCell ref="B62:C62"/>
    <mergeCell ref="F62:G62"/>
    <mergeCell ref="B63:C63"/>
    <mergeCell ref="F63:G63"/>
    <mergeCell ref="B64:C64"/>
    <mergeCell ref="F64:G64"/>
  </mergeCells>
  <printOptions horizontalCentered="1"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D67" sqref="D67"/>
    </sheetView>
  </sheetViews>
  <sheetFormatPr defaultColWidth="9.140625" defaultRowHeight="12.75"/>
  <cols>
    <col min="1" max="2" width="15.7109375" style="0" customWidth="1"/>
    <col min="3" max="3" width="61.7109375" style="0" customWidth="1"/>
    <col min="4" max="4" width="19.00390625" style="0" customWidth="1"/>
    <col min="5" max="7" width="15.7109375" style="0" customWidth="1"/>
  </cols>
  <sheetData>
    <row r="1" spans="1:7" ht="23.25" customHeight="1">
      <c r="A1" s="375" t="s">
        <v>960</v>
      </c>
      <c r="B1" s="375"/>
      <c r="C1" s="375"/>
      <c r="D1" s="375"/>
      <c r="E1" s="375"/>
      <c r="F1" s="375"/>
      <c r="G1" s="375"/>
    </row>
    <row r="2" spans="1:7" ht="15.75">
      <c r="A2" s="395" t="s">
        <v>937</v>
      </c>
      <c r="B2" s="395"/>
      <c r="C2" s="395"/>
      <c r="D2" s="395"/>
      <c r="E2" s="395"/>
      <c r="F2" s="395"/>
      <c r="G2" s="395"/>
    </row>
    <row r="3" spans="1:7" ht="15.75">
      <c r="A3" s="394" t="s">
        <v>864</v>
      </c>
      <c r="B3" s="394"/>
      <c r="C3" s="394"/>
      <c r="D3" s="394"/>
      <c r="E3" s="394"/>
      <c r="F3" s="394"/>
      <c r="G3" s="394"/>
    </row>
    <row r="4" spans="1:7" ht="12.75">
      <c r="A4" s="396" t="s">
        <v>865</v>
      </c>
      <c r="B4" s="396"/>
      <c r="C4" s="396"/>
      <c r="D4" s="396"/>
      <c r="E4" s="396"/>
      <c r="F4" s="396"/>
      <c r="G4" s="396"/>
    </row>
    <row r="5" spans="1:7" ht="16.5" thickBot="1">
      <c r="A5" s="420"/>
      <c r="B5" s="420"/>
      <c r="C5" s="420"/>
      <c r="D5" s="420"/>
      <c r="E5" s="420"/>
      <c r="F5" s="420"/>
      <c r="G5" s="194" t="s">
        <v>249</v>
      </c>
    </row>
    <row r="6" spans="1:7" ht="12.75" customHeight="1">
      <c r="A6" s="421" t="s">
        <v>526</v>
      </c>
      <c r="B6" s="388" t="s">
        <v>550</v>
      </c>
      <c r="C6" s="424"/>
      <c r="D6" s="397" t="s">
        <v>527</v>
      </c>
      <c r="E6" s="397" t="s">
        <v>802</v>
      </c>
      <c r="F6" s="397" t="s">
        <v>803</v>
      </c>
      <c r="G6" s="397" t="s">
        <v>804</v>
      </c>
    </row>
    <row r="7" spans="1:7" ht="17.25" customHeight="1">
      <c r="A7" s="422"/>
      <c r="B7" s="374"/>
      <c r="C7" s="425"/>
      <c r="D7" s="398"/>
      <c r="E7" s="398"/>
      <c r="F7" s="398"/>
      <c r="G7" s="398"/>
    </row>
    <row r="8" spans="1:7" ht="15.75" customHeight="1" thickBot="1">
      <c r="A8" s="423"/>
      <c r="B8" s="426"/>
      <c r="C8" s="427"/>
      <c r="D8" s="399"/>
      <c r="E8" s="400"/>
      <c r="F8" s="400"/>
      <c r="G8" s="400"/>
    </row>
    <row r="9" spans="1:7" ht="16.5" thickBot="1">
      <c r="A9" s="195"/>
      <c r="B9" s="428" t="s">
        <v>553</v>
      </c>
      <c r="C9" s="429"/>
      <c r="D9" s="242"/>
      <c r="E9" s="262"/>
      <c r="F9" s="262"/>
      <c r="G9" s="262"/>
    </row>
    <row r="10" spans="1:7" ht="13.5" thickBot="1">
      <c r="A10" s="197" t="s">
        <v>562</v>
      </c>
      <c r="B10" s="198" t="s">
        <v>561</v>
      </c>
      <c r="C10" s="227"/>
      <c r="D10" s="243">
        <f>+D11+D12+D13+D14+D15+D16</f>
        <v>105714339</v>
      </c>
      <c r="E10" s="310">
        <f>E11+E12+E13+E14+E15+E16</f>
        <v>83853759</v>
      </c>
      <c r="F10" s="243">
        <f>F11+F12+F13+F15</f>
        <v>21860580</v>
      </c>
      <c r="G10" s="199"/>
    </row>
    <row r="11" spans="1:7" ht="12.75">
      <c r="A11" s="200" t="s">
        <v>244</v>
      </c>
      <c r="B11" s="430" t="s">
        <v>555</v>
      </c>
      <c r="C11" s="431"/>
      <c r="D11" s="244">
        <v>46607620</v>
      </c>
      <c r="E11" s="311">
        <f aca="true" t="shared" si="0" ref="E11:E17">(D11-F11)</f>
        <v>37286020</v>
      </c>
      <c r="F11" s="272">
        <v>9321600</v>
      </c>
      <c r="G11" s="263"/>
    </row>
    <row r="12" spans="1:7" ht="12.75">
      <c r="A12" s="201">
        <v>2</v>
      </c>
      <c r="B12" s="415" t="s">
        <v>556</v>
      </c>
      <c r="C12" s="416"/>
      <c r="D12" s="245">
        <v>8876423</v>
      </c>
      <c r="E12" s="311">
        <f t="shared" si="0"/>
        <v>7278743</v>
      </c>
      <c r="F12" s="273">
        <v>1597680</v>
      </c>
      <c r="G12" s="264"/>
    </row>
    <row r="13" spans="1:7" ht="12.75">
      <c r="A13" s="201">
        <v>3</v>
      </c>
      <c r="B13" s="415" t="s">
        <v>557</v>
      </c>
      <c r="C13" s="416"/>
      <c r="D13" s="245">
        <v>40602521</v>
      </c>
      <c r="E13" s="311">
        <f t="shared" si="0"/>
        <v>36542221</v>
      </c>
      <c r="F13" s="273">
        <v>4060300</v>
      </c>
      <c r="G13" s="265"/>
    </row>
    <row r="14" spans="1:7" ht="12.75">
      <c r="A14" s="201" t="s">
        <v>241</v>
      </c>
      <c r="B14" s="415" t="s">
        <v>867</v>
      </c>
      <c r="C14" s="416"/>
      <c r="D14" s="245">
        <v>2220000</v>
      </c>
      <c r="E14" s="311">
        <f t="shared" si="0"/>
        <v>2220000</v>
      </c>
      <c r="F14" s="273">
        <v>0</v>
      </c>
      <c r="G14" s="264"/>
    </row>
    <row r="15" spans="1:7" ht="12.75">
      <c r="A15" s="201" t="s">
        <v>525</v>
      </c>
      <c r="B15" s="432" t="s">
        <v>805</v>
      </c>
      <c r="C15" s="433"/>
      <c r="D15" s="245">
        <v>7407775</v>
      </c>
      <c r="E15" s="311">
        <f t="shared" si="0"/>
        <v>526775</v>
      </c>
      <c r="F15" s="245">
        <v>6881000</v>
      </c>
      <c r="G15" s="235"/>
    </row>
    <row r="16" spans="1:7" ht="13.5" thickBot="1">
      <c r="A16" s="202" t="s">
        <v>524</v>
      </c>
      <c r="B16" s="407" t="s">
        <v>806</v>
      </c>
      <c r="C16" s="408"/>
      <c r="D16" s="246">
        <v>0</v>
      </c>
      <c r="E16" s="312">
        <f t="shared" si="0"/>
        <v>0</v>
      </c>
      <c r="F16" s="274">
        <v>0</v>
      </c>
      <c r="G16" s="266"/>
    </row>
    <row r="17" spans="1:7" ht="13.5" thickBot="1">
      <c r="A17" s="197" t="s">
        <v>571</v>
      </c>
      <c r="B17" s="434" t="s">
        <v>807</v>
      </c>
      <c r="C17" s="435"/>
      <c r="D17" s="247">
        <f>SUM(D18:D24)</f>
        <v>39447365</v>
      </c>
      <c r="E17" s="310">
        <f t="shared" si="0"/>
        <v>0</v>
      </c>
      <c r="F17" s="247">
        <f>SUM(F18:F24)</f>
        <v>39447365</v>
      </c>
      <c r="G17" s="203"/>
    </row>
    <row r="18" spans="1:7" ht="12.75">
      <c r="A18" s="204" t="s">
        <v>244</v>
      </c>
      <c r="B18" s="430" t="s">
        <v>565</v>
      </c>
      <c r="C18" s="431"/>
      <c r="D18" s="248">
        <v>12450000</v>
      </c>
      <c r="E18" s="277">
        <v>0</v>
      </c>
      <c r="F18" s="272">
        <v>12450000</v>
      </c>
      <c r="G18" s="263"/>
    </row>
    <row r="19" spans="1:7" ht="12.75">
      <c r="A19" s="201" t="s">
        <v>243</v>
      </c>
      <c r="B19" s="415" t="s">
        <v>808</v>
      </c>
      <c r="C19" s="416"/>
      <c r="D19" s="249">
        <v>26997365</v>
      </c>
      <c r="E19" s="313">
        <v>0</v>
      </c>
      <c r="F19" s="273">
        <v>26997365</v>
      </c>
      <c r="G19" s="264"/>
    </row>
    <row r="20" spans="1:7" ht="12.75">
      <c r="A20" s="201" t="s">
        <v>242</v>
      </c>
      <c r="B20" s="415" t="s">
        <v>9</v>
      </c>
      <c r="C20" s="416"/>
      <c r="D20" s="249">
        <v>0</v>
      </c>
      <c r="E20" s="313">
        <v>0</v>
      </c>
      <c r="F20" s="273">
        <v>0</v>
      </c>
      <c r="G20" s="264"/>
    </row>
    <row r="21" spans="1:7" ht="12.75">
      <c r="A21" s="201" t="s">
        <v>241</v>
      </c>
      <c r="B21" s="416" t="s">
        <v>809</v>
      </c>
      <c r="C21" s="417"/>
      <c r="D21" s="249">
        <v>0</v>
      </c>
      <c r="E21" s="313">
        <v>0</v>
      </c>
      <c r="F21" s="273">
        <v>0</v>
      </c>
      <c r="G21" s="264"/>
    </row>
    <row r="22" spans="1:7" ht="12.75">
      <c r="A22" s="201" t="s">
        <v>525</v>
      </c>
      <c r="B22" s="415" t="s">
        <v>810</v>
      </c>
      <c r="C22" s="416"/>
      <c r="D22" s="249">
        <v>0</v>
      </c>
      <c r="E22" s="313">
        <v>0</v>
      </c>
      <c r="F22" s="273">
        <v>0</v>
      </c>
      <c r="G22" s="264"/>
    </row>
    <row r="23" spans="1:7" ht="12.75">
      <c r="A23" s="201" t="s">
        <v>524</v>
      </c>
      <c r="B23" s="415" t="s">
        <v>811</v>
      </c>
      <c r="C23" s="416"/>
      <c r="D23" s="249">
        <v>0</v>
      </c>
      <c r="E23" s="313">
        <v>0</v>
      </c>
      <c r="F23" s="273">
        <v>0</v>
      </c>
      <c r="G23" s="264"/>
    </row>
    <row r="24" spans="1:7" ht="13.5" thickBot="1">
      <c r="A24" s="202" t="s">
        <v>523</v>
      </c>
      <c r="B24" s="418" t="s">
        <v>812</v>
      </c>
      <c r="C24" s="407"/>
      <c r="D24" s="250">
        <v>0</v>
      </c>
      <c r="E24" s="314">
        <v>0</v>
      </c>
      <c r="F24" s="274">
        <v>0</v>
      </c>
      <c r="G24" s="266"/>
    </row>
    <row r="25" spans="1:7" ht="13.5" thickBot="1">
      <c r="A25" s="197" t="s">
        <v>813</v>
      </c>
      <c r="B25" s="419" t="s">
        <v>814</v>
      </c>
      <c r="C25" s="409"/>
      <c r="D25" s="247">
        <v>0</v>
      </c>
      <c r="E25" s="315">
        <v>0</v>
      </c>
      <c r="F25" s="276">
        <v>0</v>
      </c>
      <c r="G25" s="267"/>
    </row>
    <row r="26" spans="1:7" ht="13.5" thickBot="1">
      <c r="A26" s="197" t="s">
        <v>815</v>
      </c>
      <c r="B26" s="409" t="s">
        <v>47</v>
      </c>
      <c r="C26" s="410"/>
      <c r="D26" s="247">
        <f>D27</f>
        <v>1211507</v>
      </c>
      <c r="E26" s="316">
        <v>0</v>
      </c>
      <c r="F26" s="247">
        <f>F27</f>
        <v>1211507</v>
      </c>
      <c r="G26" s="267"/>
    </row>
    <row r="27" spans="1:7" ht="12.75">
      <c r="A27" s="204" t="s">
        <v>244</v>
      </c>
      <c r="B27" s="403" t="s">
        <v>816</v>
      </c>
      <c r="C27" s="404"/>
      <c r="D27" s="248">
        <v>1211507</v>
      </c>
      <c r="E27" s="277">
        <v>0</v>
      </c>
      <c r="F27" s="248">
        <v>1211507</v>
      </c>
      <c r="G27" s="263"/>
    </row>
    <row r="28" spans="1:7" ht="13.5" thickBot="1">
      <c r="A28" s="202" t="s">
        <v>243</v>
      </c>
      <c r="B28" s="407" t="s">
        <v>817</v>
      </c>
      <c r="C28" s="408"/>
      <c r="D28" s="250">
        <v>0</v>
      </c>
      <c r="E28" s="278">
        <v>0</v>
      </c>
      <c r="F28" s="274">
        <v>0</v>
      </c>
      <c r="G28" s="266"/>
    </row>
    <row r="29" spans="1:7" ht="13.5" thickBot="1">
      <c r="A29" s="197" t="s">
        <v>818</v>
      </c>
      <c r="B29" s="409" t="s">
        <v>819</v>
      </c>
      <c r="C29" s="410"/>
      <c r="D29" s="247">
        <v>0</v>
      </c>
      <c r="E29" s="315">
        <v>0</v>
      </c>
      <c r="F29" s="276">
        <v>0</v>
      </c>
      <c r="G29" s="267"/>
    </row>
    <row r="30" spans="1:7" ht="13.5" thickBot="1">
      <c r="A30" s="197" t="s">
        <v>559</v>
      </c>
      <c r="B30" s="419" t="s">
        <v>866</v>
      </c>
      <c r="C30" s="409"/>
      <c r="D30" s="247">
        <f>(D10+D25+D17+D26+D29)</f>
        <v>146373211</v>
      </c>
      <c r="E30" s="316">
        <f>(E10+E25+E17+E26+E29)</f>
        <v>83853759</v>
      </c>
      <c r="F30" s="247">
        <f>(F10+F25+F17+F26+F29)</f>
        <v>62519452</v>
      </c>
      <c r="G30" s="206"/>
    </row>
    <row r="31" spans="1:7" ht="13.5" thickBot="1">
      <c r="A31" s="197" t="s">
        <v>820</v>
      </c>
      <c r="B31" s="409" t="s">
        <v>821</v>
      </c>
      <c r="C31" s="410"/>
      <c r="D31" s="247">
        <f>SUM(D32:D34)</f>
        <v>1990422</v>
      </c>
      <c r="E31" s="316">
        <f>SUM(E32:E34)</f>
        <v>1990422</v>
      </c>
      <c r="F31" s="247">
        <f>SUM(F32:F34)</f>
        <v>0</v>
      </c>
      <c r="G31" s="206"/>
    </row>
    <row r="32" spans="1:7" ht="12.75">
      <c r="A32" s="204" t="s">
        <v>244</v>
      </c>
      <c r="B32" s="403" t="s">
        <v>822</v>
      </c>
      <c r="C32" s="404"/>
      <c r="D32" s="251">
        <v>0</v>
      </c>
      <c r="E32" s="317">
        <v>0</v>
      </c>
      <c r="F32" s="251">
        <v>0</v>
      </c>
      <c r="G32" s="236"/>
    </row>
    <row r="33" spans="1:7" ht="12.75">
      <c r="A33" s="201" t="s">
        <v>243</v>
      </c>
      <c r="B33" s="405" t="s">
        <v>823</v>
      </c>
      <c r="C33" s="406"/>
      <c r="D33" s="252">
        <v>0</v>
      </c>
      <c r="E33" s="318">
        <v>0</v>
      </c>
      <c r="F33" s="252">
        <v>0</v>
      </c>
      <c r="G33" s="237"/>
    </row>
    <row r="34" spans="1:7" ht="13.5" thickBot="1">
      <c r="A34" s="202" t="s">
        <v>242</v>
      </c>
      <c r="B34" s="407" t="s">
        <v>824</v>
      </c>
      <c r="C34" s="408"/>
      <c r="D34" s="250">
        <v>1990422</v>
      </c>
      <c r="E34" s="314">
        <v>1990422</v>
      </c>
      <c r="F34" s="250">
        <v>0</v>
      </c>
      <c r="G34" s="238"/>
    </row>
    <row r="35" spans="1:7" ht="13.5" thickBot="1">
      <c r="A35" s="197" t="s">
        <v>574</v>
      </c>
      <c r="B35" s="409" t="s">
        <v>825</v>
      </c>
      <c r="C35" s="410"/>
      <c r="D35" s="247">
        <f>D31</f>
        <v>1990422</v>
      </c>
      <c r="E35" s="316">
        <f>E31</f>
        <v>1990422</v>
      </c>
      <c r="F35" s="247">
        <f>F31</f>
        <v>0</v>
      </c>
      <c r="G35" s="206"/>
    </row>
    <row r="36" spans="1:7" ht="12.75">
      <c r="A36" s="205"/>
      <c r="B36" s="411"/>
      <c r="C36" s="412"/>
      <c r="D36" s="253"/>
      <c r="E36" s="319"/>
      <c r="F36" s="253"/>
      <c r="G36" s="268"/>
    </row>
    <row r="37" spans="1:7" ht="13.5" thickBot="1">
      <c r="A37" s="202"/>
      <c r="B37" s="413" t="s">
        <v>552</v>
      </c>
      <c r="C37" s="414"/>
      <c r="D37" s="254"/>
      <c r="E37" s="320"/>
      <c r="F37" s="274"/>
      <c r="G37" s="266"/>
    </row>
    <row r="38" spans="1:7" ht="13.5" thickBot="1">
      <c r="A38" s="197" t="s">
        <v>244</v>
      </c>
      <c r="B38" s="392" t="s">
        <v>873</v>
      </c>
      <c r="C38" s="393"/>
      <c r="D38" s="247">
        <v>17101000</v>
      </c>
      <c r="E38" s="316">
        <f>D38-F38</f>
        <v>9357370</v>
      </c>
      <c r="F38" s="275">
        <v>7743630</v>
      </c>
      <c r="G38" s="203">
        <v>0</v>
      </c>
    </row>
    <row r="39" spans="1:7" ht="13.5" thickBot="1">
      <c r="A39" s="197" t="s">
        <v>243</v>
      </c>
      <c r="B39" s="392" t="s">
        <v>868</v>
      </c>
      <c r="C39" s="393"/>
      <c r="D39" s="255">
        <f>SUM(D40:D45)</f>
        <v>19024092</v>
      </c>
      <c r="E39" s="316">
        <f>SUM(E40:E45)</f>
        <v>19024092</v>
      </c>
      <c r="F39" s="247">
        <v>0</v>
      </c>
      <c r="G39" s="206"/>
    </row>
    <row r="40" spans="1:7" ht="13.5" thickBot="1">
      <c r="A40" s="204"/>
      <c r="B40" s="207" t="s">
        <v>826</v>
      </c>
      <c r="C40" s="228" t="s">
        <v>827</v>
      </c>
      <c r="D40" s="256">
        <v>13550000</v>
      </c>
      <c r="E40" s="321">
        <v>13550000</v>
      </c>
      <c r="F40" s="259">
        <v>0</v>
      </c>
      <c r="G40" s="208"/>
    </row>
    <row r="41" spans="1:7" ht="12.75">
      <c r="A41" s="201"/>
      <c r="B41" s="209" t="s">
        <v>828</v>
      </c>
      <c r="C41" s="229" t="s">
        <v>829</v>
      </c>
      <c r="D41" s="257">
        <v>0</v>
      </c>
      <c r="E41" s="322">
        <v>0</v>
      </c>
      <c r="F41" s="273">
        <v>0</v>
      </c>
      <c r="G41" s="264"/>
    </row>
    <row r="42" spans="1:7" ht="12.75">
      <c r="A42" s="201"/>
      <c r="B42" s="209" t="s">
        <v>828</v>
      </c>
      <c r="C42" s="229" t="s">
        <v>830</v>
      </c>
      <c r="D42" s="257">
        <v>2000000</v>
      </c>
      <c r="E42" s="322">
        <v>2000000</v>
      </c>
      <c r="F42" s="273">
        <v>0</v>
      </c>
      <c r="G42" s="264"/>
    </row>
    <row r="43" spans="1:7" ht="12.75">
      <c r="A43" s="201"/>
      <c r="B43" s="209" t="s">
        <v>831</v>
      </c>
      <c r="C43" s="229" t="s">
        <v>832</v>
      </c>
      <c r="D43" s="257">
        <v>500000</v>
      </c>
      <c r="E43" s="322">
        <v>500000</v>
      </c>
      <c r="F43" s="273">
        <v>0</v>
      </c>
      <c r="G43" s="264"/>
    </row>
    <row r="44" spans="1:7" ht="12.75">
      <c r="A44" s="201"/>
      <c r="B44" s="209" t="s">
        <v>833</v>
      </c>
      <c r="C44" s="229" t="s">
        <v>834</v>
      </c>
      <c r="D44" s="257">
        <v>0</v>
      </c>
      <c r="E44" s="322">
        <v>0</v>
      </c>
      <c r="F44" s="273">
        <v>0</v>
      </c>
      <c r="G44" s="264"/>
    </row>
    <row r="45" spans="1:7" ht="13.5" thickBot="1">
      <c r="A45" s="202"/>
      <c r="B45" s="210" t="s">
        <v>835</v>
      </c>
      <c r="C45" s="230" t="s">
        <v>836</v>
      </c>
      <c r="D45" s="258">
        <v>2974092</v>
      </c>
      <c r="E45" s="323">
        <v>2974092</v>
      </c>
      <c r="F45" s="274">
        <v>0</v>
      </c>
      <c r="G45" s="266"/>
    </row>
    <row r="46" spans="1:7" ht="13.5" thickBot="1">
      <c r="A46" s="197" t="s">
        <v>242</v>
      </c>
      <c r="B46" s="392" t="s">
        <v>869</v>
      </c>
      <c r="C46" s="393"/>
      <c r="D46" s="255">
        <f>SUM(D47:D48)</f>
        <v>69324530</v>
      </c>
      <c r="E46" s="255">
        <f>SUM(E47:E48)</f>
        <v>62591613</v>
      </c>
      <c r="F46" s="255">
        <f>SUM(F47:F48)</f>
        <v>6732917</v>
      </c>
      <c r="G46" s="269"/>
    </row>
    <row r="47" spans="1:7" ht="13.5" thickBot="1">
      <c r="A47" s="204"/>
      <c r="B47" s="211" t="s">
        <v>837</v>
      </c>
      <c r="C47" s="231" t="s">
        <v>871</v>
      </c>
      <c r="D47" s="256">
        <v>58529213</v>
      </c>
      <c r="E47" s="324">
        <v>58529213</v>
      </c>
      <c r="F47" s="272">
        <v>0</v>
      </c>
      <c r="G47" s="263"/>
    </row>
    <row r="48" spans="1:7" ht="13.5" thickBot="1">
      <c r="A48" s="202"/>
      <c r="B48" s="213" t="s">
        <v>838</v>
      </c>
      <c r="C48" s="233" t="s">
        <v>872</v>
      </c>
      <c r="D48" s="258">
        <v>10795317</v>
      </c>
      <c r="E48" s="324">
        <v>4062400</v>
      </c>
      <c r="F48" s="274">
        <v>6732917</v>
      </c>
      <c r="G48" s="266"/>
    </row>
    <row r="49" spans="1:7" ht="13.5" thickBot="1">
      <c r="A49" s="197" t="s">
        <v>241</v>
      </c>
      <c r="B49" s="392" t="s">
        <v>961</v>
      </c>
      <c r="C49" s="393"/>
      <c r="D49" s="255">
        <v>13600000</v>
      </c>
      <c r="E49" s="255">
        <f>SUM(E50:E51)</f>
        <v>0</v>
      </c>
      <c r="F49" s="255">
        <v>13600000</v>
      </c>
      <c r="G49" s="269"/>
    </row>
    <row r="50" spans="1:7" ht="13.5" thickBot="1">
      <c r="A50" s="204"/>
      <c r="B50" s="211" t="s">
        <v>962</v>
      </c>
      <c r="C50" s="231" t="s">
        <v>368</v>
      </c>
      <c r="D50" s="256">
        <v>13600000</v>
      </c>
      <c r="E50" s="324">
        <v>0</v>
      </c>
      <c r="F50" s="272">
        <v>13600000</v>
      </c>
      <c r="G50" s="263"/>
    </row>
    <row r="51" spans="1:7" ht="13.5" thickBot="1">
      <c r="A51" s="197" t="s">
        <v>525</v>
      </c>
      <c r="B51" s="392" t="s">
        <v>839</v>
      </c>
      <c r="C51" s="393"/>
      <c r="D51" s="247">
        <f>SUM(D52:D54)</f>
        <v>397000</v>
      </c>
      <c r="E51" s="316">
        <v>0</v>
      </c>
      <c r="F51" s="247">
        <f>SUM(F52:F53)</f>
        <v>397000</v>
      </c>
      <c r="G51" s="206"/>
    </row>
    <row r="52" spans="1:7" ht="12.75">
      <c r="A52" s="204"/>
      <c r="B52" s="211" t="s">
        <v>840</v>
      </c>
      <c r="C52" s="231" t="s">
        <v>841</v>
      </c>
      <c r="D52" s="248">
        <v>397000</v>
      </c>
      <c r="E52" s="277">
        <v>0</v>
      </c>
      <c r="F52" s="272">
        <v>397000</v>
      </c>
      <c r="G52" s="263"/>
    </row>
    <row r="53" spans="1:7" ht="12.75">
      <c r="A53" s="201"/>
      <c r="B53" s="212" t="s">
        <v>842</v>
      </c>
      <c r="C53" s="232" t="s">
        <v>843</v>
      </c>
      <c r="D53" s="249">
        <v>0</v>
      </c>
      <c r="E53" s="313">
        <v>0</v>
      </c>
      <c r="F53" s="249">
        <v>0</v>
      </c>
      <c r="G53" s="239"/>
    </row>
    <row r="54" spans="1:7" ht="13.5" thickBot="1">
      <c r="A54" s="202"/>
      <c r="B54" s="213" t="s">
        <v>844</v>
      </c>
      <c r="C54" s="233" t="s">
        <v>845</v>
      </c>
      <c r="D54" s="254">
        <v>0</v>
      </c>
      <c r="E54" s="320">
        <v>0</v>
      </c>
      <c r="F54" s="254">
        <v>0</v>
      </c>
      <c r="G54" s="266"/>
    </row>
    <row r="55" spans="1:7" ht="13.5" thickBot="1">
      <c r="A55" s="197" t="s">
        <v>870</v>
      </c>
      <c r="B55" s="392" t="s">
        <v>846</v>
      </c>
      <c r="C55" s="393"/>
      <c r="D55" s="259">
        <v>0</v>
      </c>
      <c r="E55" s="324">
        <v>0</v>
      </c>
      <c r="F55" s="259">
        <v>0</v>
      </c>
      <c r="G55" s="267"/>
    </row>
    <row r="56" spans="1:7" ht="12.75">
      <c r="A56" s="204"/>
      <c r="B56" s="211" t="s">
        <v>847</v>
      </c>
      <c r="C56" s="231" t="s">
        <v>848</v>
      </c>
      <c r="D56" s="248">
        <v>0</v>
      </c>
      <c r="E56" s="277">
        <v>0</v>
      </c>
      <c r="F56" s="248">
        <v>0</v>
      </c>
      <c r="G56" s="263"/>
    </row>
    <row r="57" spans="1:7" ht="13.5" thickBot="1">
      <c r="A57" s="202"/>
      <c r="B57" s="213" t="s">
        <v>849</v>
      </c>
      <c r="C57" s="233" t="s">
        <v>850</v>
      </c>
      <c r="D57" s="254">
        <v>0</v>
      </c>
      <c r="E57" s="320">
        <v>0</v>
      </c>
      <c r="F57" s="254">
        <v>0</v>
      </c>
      <c r="G57" s="266"/>
    </row>
    <row r="58" spans="1:7" ht="13.5" thickBot="1">
      <c r="A58" s="197" t="s">
        <v>523</v>
      </c>
      <c r="B58" s="392" t="s">
        <v>851</v>
      </c>
      <c r="C58" s="393"/>
      <c r="D58" s="259">
        <v>0</v>
      </c>
      <c r="E58" s="324">
        <v>0</v>
      </c>
      <c r="F58" s="259">
        <v>0</v>
      </c>
      <c r="G58" s="267"/>
    </row>
    <row r="59" spans="1:7" ht="13.5" thickBot="1">
      <c r="A59" s="197" t="s">
        <v>568</v>
      </c>
      <c r="B59" s="392" t="s">
        <v>852</v>
      </c>
      <c r="C59" s="393"/>
      <c r="D59" s="247">
        <f>D38+D46+D39+D51+D55+D58+D49</f>
        <v>119446622</v>
      </c>
      <c r="E59" s="316">
        <f>E38+E46+E51+E55+E58+E39+E49</f>
        <v>90973075</v>
      </c>
      <c r="F59" s="247">
        <f>F38+F46+F51+F55+F58+F49</f>
        <v>28473547</v>
      </c>
      <c r="G59" s="206"/>
    </row>
    <row r="60" spans="1:7" ht="13.5" thickBot="1">
      <c r="A60" s="214"/>
      <c r="B60" s="401" t="s">
        <v>853</v>
      </c>
      <c r="C60" s="402"/>
      <c r="D60" s="260">
        <f>+D30-D59</f>
        <v>26926589</v>
      </c>
      <c r="E60" s="325">
        <f>+E30-E59</f>
        <v>-7119316</v>
      </c>
      <c r="F60" s="260">
        <f>+F30-F59</f>
        <v>34045905</v>
      </c>
      <c r="G60" s="240"/>
    </row>
    <row r="61" spans="1:7" ht="13.5" thickBot="1">
      <c r="A61" s="197" t="s">
        <v>522</v>
      </c>
      <c r="B61" s="392" t="s">
        <v>854</v>
      </c>
      <c r="C61" s="393"/>
      <c r="D61" s="247">
        <f>D62+D63</f>
        <v>28917011</v>
      </c>
      <c r="E61" s="316">
        <f>E62+E63</f>
        <v>0</v>
      </c>
      <c r="F61" s="247">
        <f>F62+F63</f>
        <v>28917011</v>
      </c>
      <c r="G61" s="206"/>
    </row>
    <row r="62" spans="1:7" ht="12.75">
      <c r="A62" s="215"/>
      <c r="B62" s="211" t="s">
        <v>855</v>
      </c>
      <c r="C62" s="231" t="s">
        <v>856</v>
      </c>
      <c r="D62" s="248">
        <v>28917011</v>
      </c>
      <c r="E62" s="277">
        <v>0</v>
      </c>
      <c r="F62" s="248">
        <v>28917011</v>
      </c>
      <c r="G62" s="270"/>
    </row>
    <row r="63" spans="1:7" ht="13.5" thickBot="1">
      <c r="A63" s="216"/>
      <c r="B63" s="213" t="s">
        <v>857</v>
      </c>
      <c r="C63" s="233" t="s">
        <v>858</v>
      </c>
      <c r="D63" s="254">
        <v>0</v>
      </c>
      <c r="E63" s="320">
        <v>0</v>
      </c>
      <c r="F63" s="254">
        <v>0</v>
      </c>
      <c r="G63" s="271">
        <v>0</v>
      </c>
    </row>
    <row r="64" spans="1:7" ht="13.5" thickBot="1">
      <c r="A64" s="197" t="s">
        <v>521</v>
      </c>
      <c r="B64" s="392" t="s">
        <v>874</v>
      </c>
      <c r="C64" s="393"/>
      <c r="D64" s="247">
        <f>D65</f>
        <v>0</v>
      </c>
      <c r="E64" s="316">
        <v>0</v>
      </c>
      <c r="F64" s="247">
        <v>0</v>
      </c>
      <c r="G64" s="203"/>
    </row>
    <row r="65" spans="1:7" ht="13.5" thickBot="1">
      <c r="A65" s="204"/>
      <c r="B65" s="211" t="s">
        <v>859</v>
      </c>
      <c r="C65" s="231" t="s">
        <v>875</v>
      </c>
      <c r="D65" s="248">
        <v>0</v>
      </c>
      <c r="E65" s="277">
        <v>0</v>
      </c>
      <c r="F65" s="248">
        <v>0</v>
      </c>
      <c r="G65" s="270"/>
    </row>
    <row r="66" spans="1:7" ht="13.5" thickBot="1">
      <c r="A66" s="197" t="s">
        <v>576</v>
      </c>
      <c r="B66" s="392" t="s">
        <v>860</v>
      </c>
      <c r="C66" s="393"/>
      <c r="D66" s="247">
        <f>D61+D64</f>
        <v>28917011</v>
      </c>
      <c r="E66" s="316">
        <f>E61+E64</f>
        <v>0</v>
      </c>
      <c r="F66" s="247">
        <f>F61+F64</f>
        <v>28917011</v>
      </c>
      <c r="G66" s="206">
        <f>G61+G64</f>
        <v>0</v>
      </c>
    </row>
    <row r="67" spans="1:7" ht="13.5" thickBot="1">
      <c r="A67" s="197" t="s">
        <v>579</v>
      </c>
      <c r="B67" s="392" t="s">
        <v>861</v>
      </c>
      <c r="C67" s="393"/>
      <c r="D67" s="261">
        <f>D30+D35</f>
        <v>148363633</v>
      </c>
      <c r="E67" s="326">
        <f>E30+E35</f>
        <v>85844181</v>
      </c>
      <c r="F67" s="261">
        <f>F30</f>
        <v>62519452</v>
      </c>
      <c r="G67" s="241">
        <f>G35</f>
        <v>0</v>
      </c>
    </row>
    <row r="68" spans="1:7" ht="13.5" thickBot="1">
      <c r="A68" s="197" t="s">
        <v>862</v>
      </c>
      <c r="B68" s="217" t="s">
        <v>863</v>
      </c>
      <c r="C68" s="234"/>
      <c r="D68" s="261">
        <f>D59+D66</f>
        <v>148363633</v>
      </c>
      <c r="E68" s="326">
        <f>+E59+E66</f>
        <v>90973075</v>
      </c>
      <c r="F68" s="261">
        <f>+F59+F66</f>
        <v>57390558</v>
      </c>
      <c r="G68" s="241">
        <f>+G59+G66</f>
        <v>0</v>
      </c>
    </row>
    <row r="69" spans="1:7" ht="12.75">
      <c r="A69" s="218"/>
      <c r="B69" s="219"/>
      <c r="C69" s="219"/>
      <c r="D69" s="220"/>
      <c r="E69" s="220"/>
      <c r="F69" s="220"/>
      <c r="G69" s="193"/>
    </row>
    <row r="70" spans="1:7" ht="12.75">
      <c r="A70" s="218"/>
      <c r="B70" s="219"/>
      <c r="C70" s="219"/>
      <c r="D70" s="223">
        <f>+D68-D67</f>
        <v>0</v>
      </c>
      <c r="E70" s="223"/>
      <c r="F70" s="223"/>
      <c r="G70" s="223">
        <f>+G68-G67</f>
        <v>0</v>
      </c>
    </row>
    <row r="71" spans="1:7" ht="12.75">
      <c r="A71" s="224"/>
      <c r="B71" s="224"/>
      <c r="C71" s="224"/>
      <c r="D71" s="224"/>
      <c r="E71" s="224"/>
      <c r="F71" s="224"/>
      <c r="G71" s="224"/>
    </row>
  </sheetData>
  <sheetProtection/>
  <mergeCells count="52">
    <mergeCell ref="B15:C15"/>
    <mergeCell ref="B16:C16"/>
    <mergeCell ref="B17:C17"/>
    <mergeCell ref="B18:C18"/>
    <mergeCell ref="B29:C29"/>
    <mergeCell ref="B30:C30"/>
    <mergeCell ref="B28:C28"/>
    <mergeCell ref="A5:F5"/>
    <mergeCell ref="A6:A8"/>
    <mergeCell ref="B6:C8"/>
    <mergeCell ref="B19:C19"/>
    <mergeCell ref="B9:C9"/>
    <mergeCell ref="B11:C11"/>
    <mergeCell ref="B12:C12"/>
    <mergeCell ref="B13:C13"/>
    <mergeCell ref="B14:C14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38:C38"/>
    <mergeCell ref="B39:C39"/>
    <mergeCell ref="B46:C46"/>
    <mergeCell ref="B51:C51"/>
    <mergeCell ref="B55:C55"/>
    <mergeCell ref="B32:C32"/>
    <mergeCell ref="B33:C33"/>
    <mergeCell ref="B34:C34"/>
    <mergeCell ref="B35:C35"/>
    <mergeCell ref="B36:C36"/>
    <mergeCell ref="B58:C58"/>
    <mergeCell ref="B59:C59"/>
    <mergeCell ref="B60:C60"/>
    <mergeCell ref="B61:C61"/>
    <mergeCell ref="B64:C64"/>
    <mergeCell ref="B66:C66"/>
    <mergeCell ref="B49:C49"/>
    <mergeCell ref="B67:C67"/>
    <mergeCell ref="A1:G1"/>
    <mergeCell ref="A3:G3"/>
    <mergeCell ref="A2:G2"/>
    <mergeCell ref="A4:G4"/>
    <mergeCell ref="D6:D8"/>
    <mergeCell ref="E6:E8"/>
    <mergeCell ref="F6:F8"/>
    <mergeCell ref="G6:G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128" sqref="C128:AB128"/>
    </sheetView>
  </sheetViews>
  <sheetFormatPr defaultColWidth="9.140625" defaultRowHeight="12.75"/>
  <cols>
    <col min="1" max="2" width="2.7109375" style="2" customWidth="1"/>
    <col min="3" max="27" width="2.7109375" style="1" customWidth="1"/>
    <col min="28" max="28" width="8.421875" style="1" customWidth="1"/>
    <col min="29" max="35" width="2.7109375" style="1" customWidth="1"/>
    <col min="36" max="36" width="4.140625" style="1" customWidth="1"/>
    <col min="37" max="45" width="2.7109375" style="1" customWidth="1"/>
    <col min="46" max="16384" width="9.140625" style="1" customWidth="1"/>
  </cols>
  <sheetData>
    <row r="1" spans="1:36" ht="27" customHeight="1">
      <c r="A1" s="477" t="s">
        <v>944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9"/>
    </row>
    <row r="2" spans="1:36" ht="21.75" customHeight="1">
      <c r="A2" s="480" t="s">
        <v>696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2"/>
    </row>
    <row r="3" spans="1:36" ht="26.25" customHeight="1">
      <c r="A3" s="614" t="s">
        <v>250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6"/>
    </row>
    <row r="4" spans="1:36" ht="15.75" customHeight="1">
      <c r="A4" s="493" t="s">
        <v>801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5"/>
    </row>
    <row r="5" spans="1:36" ht="15.75" customHeight="1">
      <c r="A5" s="621" t="s">
        <v>249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3"/>
    </row>
    <row r="6" spans="1:36" ht="34.5" customHeight="1">
      <c r="A6" s="624" t="s">
        <v>248</v>
      </c>
      <c r="B6" s="625"/>
      <c r="C6" s="626" t="s">
        <v>247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8" t="s">
        <v>246</v>
      </c>
      <c r="AD6" s="627"/>
      <c r="AE6" s="627"/>
      <c r="AF6" s="627"/>
      <c r="AG6" s="625" t="s">
        <v>245</v>
      </c>
      <c r="AH6" s="627"/>
      <c r="AI6" s="627"/>
      <c r="AJ6" s="629"/>
    </row>
    <row r="7" spans="1:36" ht="12.75">
      <c r="A7" s="618" t="s">
        <v>244</v>
      </c>
      <c r="B7" s="618"/>
      <c r="C7" s="619" t="s">
        <v>243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 t="s">
        <v>242</v>
      </c>
      <c r="AD7" s="619"/>
      <c r="AE7" s="619"/>
      <c r="AF7" s="619"/>
      <c r="AG7" s="619" t="s">
        <v>241</v>
      </c>
      <c r="AH7" s="619"/>
      <c r="AI7" s="619"/>
      <c r="AJ7" s="619"/>
    </row>
    <row r="8" spans="1:36" ht="27.75" customHeight="1">
      <c r="A8" s="483" t="s">
        <v>697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</row>
    <row r="9" spans="1:36" ht="12.75" customHeight="1">
      <c r="A9" s="465" t="s">
        <v>240</v>
      </c>
      <c r="B9" s="466"/>
      <c r="C9" s="617" t="s">
        <v>239</v>
      </c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20" t="s">
        <v>238</v>
      </c>
      <c r="AD9" s="620"/>
      <c r="AE9" s="620"/>
      <c r="AF9" s="620"/>
      <c r="AG9" s="469">
        <v>14804280</v>
      </c>
      <c r="AH9" s="469"/>
      <c r="AI9" s="469"/>
      <c r="AJ9" s="470"/>
    </row>
    <row r="10" spans="1:36" ht="12.75" customHeight="1">
      <c r="A10" s="465" t="s">
        <v>237</v>
      </c>
      <c r="B10" s="466"/>
      <c r="C10" s="617" t="s">
        <v>236</v>
      </c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468" t="s">
        <v>235</v>
      </c>
      <c r="AD10" s="468"/>
      <c r="AE10" s="468"/>
      <c r="AF10" s="468"/>
      <c r="AG10" s="469">
        <v>300000</v>
      </c>
      <c r="AH10" s="469"/>
      <c r="AI10" s="469"/>
      <c r="AJ10" s="470"/>
    </row>
    <row r="11" spans="1:36" ht="12.75" customHeight="1">
      <c r="A11" s="465" t="s">
        <v>234</v>
      </c>
      <c r="B11" s="466"/>
      <c r="C11" s="617" t="s">
        <v>233</v>
      </c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468" t="s">
        <v>232</v>
      </c>
      <c r="AD11" s="468"/>
      <c r="AE11" s="468"/>
      <c r="AF11" s="468"/>
      <c r="AG11" s="469">
        <v>0</v>
      </c>
      <c r="AH11" s="469"/>
      <c r="AI11" s="469"/>
      <c r="AJ11" s="470"/>
    </row>
    <row r="12" spans="1:36" ht="12.75" customHeight="1">
      <c r="A12" s="465" t="s">
        <v>231</v>
      </c>
      <c r="B12" s="466"/>
      <c r="C12" s="613" t="s">
        <v>230</v>
      </c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468" t="s">
        <v>229</v>
      </c>
      <c r="AD12" s="468"/>
      <c r="AE12" s="468"/>
      <c r="AF12" s="468"/>
      <c r="AG12" s="469">
        <v>0</v>
      </c>
      <c r="AH12" s="469"/>
      <c r="AI12" s="469"/>
      <c r="AJ12" s="470"/>
    </row>
    <row r="13" spans="1:36" ht="12.75" customHeight="1">
      <c r="A13" s="465" t="s">
        <v>228</v>
      </c>
      <c r="B13" s="466"/>
      <c r="C13" s="613" t="s">
        <v>227</v>
      </c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468" t="s">
        <v>226</v>
      </c>
      <c r="AD13" s="468"/>
      <c r="AE13" s="468"/>
      <c r="AF13" s="468"/>
      <c r="AG13" s="469">
        <v>0</v>
      </c>
      <c r="AH13" s="469"/>
      <c r="AI13" s="469"/>
      <c r="AJ13" s="470"/>
    </row>
    <row r="14" spans="1:36" ht="12.75" customHeight="1">
      <c r="A14" s="465" t="s">
        <v>225</v>
      </c>
      <c r="B14" s="466"/>
      <c r="C14" s="613" t="s">
        <v>224</v>
      </c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468" t="s">
        <v>223</v>
      </c>
      <c r="AD14" s="468"/>
      <c r="AE14" s="468"/>
      <c r="AF14" s="468"/>
      <c r="AG14" s="469">
        <v>0</v>
      </c>
      <c r="AH14" s="469"/>
      <c r="AI14" s="469"/>
      <c r="AJ14" s="470"/>
    </row>
    <row r="15" spans="1:36" ht="12.75" customHeight="1">
      <c r="A15" s="465" t="s">
        <v>222</v>
      </c>
      <c r="B15" s="466"/>
      <c r="C15" s="613" t="s">
        <v>221</v>
      </c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468" t="s">
        <v>220</v>
      </c>
      <c r="AD15" s="468"/>
      <c r="AE15" s="468"/>
      <c r="AF15" s="468"/>
      <c r="AG15" s="469">
        <v>0</v>
      </c>
      <c r="AH15" s="469"/>
      <c r="AI15" s="469"/>
      <c r="AJ15" s="470"/>
    </row>
    <row r="16" spans="1:36" ht="12.75" customHeight="1">
      <c r="A16" s="465" t="s">
        <v>219</v>
      </c>
      <c r="B16" s="466"/>
      <c r="C16" s="613" t="s">
        <v>218</v>
      </c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468" t="s">
        <v>217</v>
      </c>
      <c r="AD16" s="468"/>
      <c r="AE16" s="468"/>
      <c r="AF16" s="468"/>
      <c r="AG16" s="469">
        <v>0</v>
      </c>
      <c r="AH16" s="469"/>
      <c r="AI16" s="469"/>
      <c r="AJ16" s="470"/>
    </row>
    <row r="17" spans="1:36" ht="12.75" customHeight="1">
      <c r="A17" s="465" t="s">
        <v>216</v>
      </c>
      <c r="B17" s="466"/>
      <c r="C17" s="529" t="s">
        <v>215</v>
      </c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468" t="s">
        <v>214</v>
      </c>
      <c r="AD17" s="468"/>
      <c r="AE17" s="468"/>
      <c r="AF17" s="468"/>
      <c r="AG17" s="469">
        <v>450000</v>
      </c>
      <c r="AH17" s="469"/>
      <c r="AI17" s="469"/>
      <c r="AJ17" s="470"/>
    </row>
    <row r="18" spans="1:36" ht="12.75" customHeight="1">
      <c r="A18" s="465" t="s">
        <v>213</v>
      </c>
      <c r="B18" s="466"/>
      <c r="C18" s="529" t="s">
        <v>212</v>
      </c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468" t="s">
        <v>211</v>
      </c>
      <c r="AD18" s="468"/>
      <c r="AE18" s="468"/>
      <c r="AF18" s="468"/>
      <c r="AG18" s="469">
        <v>645000</v>
      </c>
      <c r="AH18" s="469"/>
      <c r="AI18" s="469"/>
      <c r="AJ18" s="470"/>
    </row>
    <row r="19" spans="1:36" ht="12.75" customHeight="1">
      <c r="A19" s="465" t="s">
        <v>210</v>
      </c>
      <c r="B19" s="466"/>
      <c r="C19" s="529" t="s">
        <v>209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468" t="s">
        <v>208</v>
      </c>
      <c r="AD19" s="468"/>
      <c r="AE19" s="468"/>
      <c r="AF19" s="468"/>
      <c r="AG19" s="469">
        <v>0</v>
      </c>
      <c r="AH19" s="469"/>
      <c r="AI19" s="469"/>
      <c r="AJ19" s="470"/>
    </row>
    <row r="20" spans="1:36" s="5" customFormat="1" ht="12.75" customHeight="1">
      <c r="A20" s="465" t="s">
        <v>207</v>
      </c>
      <c r="B20" s="466"/>
      <c r="C20" s="529" t="s">
        <v>206</v>
      </c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468" t="s">
        <v>205</v>
      </c>
      <c r="AD20" s="468"/>
      <c r="AE20" s="468"/>
      <c r="AF20" s="468"/>
      <c r="AG20" s="469">
        <v>0</v>
      </c>
      <c r="AH20" s="469"/>
      <c r="AI20" s="469"/>
      <c r="AJ20" s="470"/>
    </row>
    <row r="21" spans="1:36" s="5" customFormat="1" ht="12.75" customHeight="1">
      <c r="A21" s="465" t="s">
        <v>204</v>
      </c>
      <c r="B21" s="466"/>
      <c r="C21" s="529" t="s">
        <v>203</v>
      </c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468" t="s">
        <v>202</v>
      </c>
      <c r="AD21" s="468"/>
      <c r="AE21" s="468"/>
      <c r="AF21" s="468"/>
      <c r="AG21" s="469">
        <v>0</v>
      </c>
      <c r="AH21" s="469"/>
      <c r="AI21" s="469"/>
      <c r="AJ21" s="470"/>
    </row>
    <row r="22" spans="1:36" s="13" customFormat="1" ht="12.75" customHeight="1">
      <c r="A22" s="522" t="s">
        <v>201</v>
      </c>
      <c r="B22" s="523"/>
      <c r="C22" s="612" t="s">
        <v>200</v>
      </c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2"/>
      <c r="AA22" s="612"/>
      <c r="AB22" s="612"/>
      <c r="AC22" s="525" t="s">
        <v>199</v>
      </c>
      <c r="AD22" s="525"/>
      <c r="AE22" s="525"/>
      <c r="AF22" s="525"/>
      <c r="AG22" s="526">
        <f>SUM(AG9:AG21)</f>
        <v>16199280</v>
      </c>
      <c r="AH22" s="527"/>
      <c r="AI22" s="527"/>
      <c r="AJ22" s="528"/>
    </row>
    <row r="23" spans="1:36" ht="12.75" customHeight="1">
      <c r="A23" s="465" t="s">
        <v>198</v>
      </c>
      <c r="B23" s="466"/>
      <c r="C23" s="529" t="s">
        <v>197</v>
      </c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468" t="s">
        <v>196</v>
      </c>
      <c r="AD23" s="468"/>
      <c r="AE23" s="468"/>
      <c r="AF23" s="468"/>
      <c r="AG23" s="469">
        <v>7132260</v>
      </c>
      <c r="AH23" s="469"/>
      <c r="AI23" s="469"/>
      <c r="AJ23" s="470"/>
    </row>
    <row r="24" spans="1:36" ht="25.5" customHeight="1">
      <c r="A24" s="465" t="s">
        <v>195</v>
      </c>
      <c r="B24" s="466"/>
      <c r="C24" s="529" t="s">
        <v>194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468" t="s">
        <v>193</v>
      </c>
      <c r="AD24" s="468"/>
      <c r="AE24" s="468"/>
      <c r="AF24" s="468"/>
      <c r="AG24" s="469">
        <v>0</v>
      </c>
      <c r="AH24" s="469"/>
      <c r="AI24" s="469"/>
      <c r="AJ24" s="470"/>
    </row>
    <row r="25" spans="1:36" ht="12.75" customHeight="1">
      <c r="A25" s="465" t="s">
        <v>192</v>
      </c>
      <c r="B25" s="466"/>
      <c r="C25" s="505" t="s">
        <v>191</v>
      </c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468" t="s">
        <v>190</v>
      </c>
      <c r="AD25" s="468"/>
      <c r="AE25" s="468"/>
      <c r="AF25" s="468"/>
      <c r="AG25" s="469">
        <v>800000</v>
      </c>
      <c r="AH25" s="469"/>
      <c r="AI25" s="469"/>
      <c r="AJ25" s="470"/>
    </row>
    <row r="26" spans="1:36" s="4" customFormat="1" ht="12.75" customHeight="1">
      <c r="A26" s="522" t="s">
        <v>189</v>
      </c>
      <c r="B26" s="523"/>
      <c r="C26" s="531" t="s">
        <v>188</v>
      </c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25" t="s">
        <v>187</v>
      </c>
      <c r="AD26" s="525"/>
      <c r="AE26" s="525"/>
      <c r="AF26" s="525"/>
      <c r="AG26" s="526">
        <f>SUM(AG23:AG25)</f>
        <v>7932260</v>
      </c>
      <c r="AH26" s="527"/>
      <c r="AI26" s="527"/>
      <c r="AJ26" s="528"/>
    </row>
    <row r="27" spans="1:36" ht="12.75" customHeight="1">
      <c r="A27" s="542" t="s">
        <v>186</v>
      </c>
      <c r="B27" s="543"/>
      <c r="C27" s="611" t="s">
        <v>185</v>
      </c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1"/>
      <c r="Z27" s="611"/>
      <c r="AA27" s="611"/>
      <c r="AB27" s="611"/>
      <c r="AC27" s="545" t="s">
        <v>184</v>
      </c>
      <c r="AD27" s="545"/>
      <c r="AE27" s="545"/>
      <c r="AF27" s="545"/>
      <c r="AG27" s="546">
        <f>(AG22+AG26)</f>
        <v>24131540</v>
      </c>
      <c r="AH27" s="547"/>
      <c r="AI27" s="547"/>
      <c r="AJ27" s="548"/>
    </row>
    <row r="28" spans="1:36" s="10" customFormat="1" ht="12.75" customHeight="1">
      <c r="A28" s="542" t="s">
        <v>183</v>
      </c>
      <c r="B28" s="543"/>
      <c r="C28" s="588" t="s">
        <v>182</v>
      </c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  <c r="AC28" s="545" t="s">
        <v>181</v>
      </c>
      <c r="AD28" s="545"/>
      <c r="AE28" s="545"/>
      <c r="AF28" s="545"/>
      <c r="AG28" s="589">
        <f>(AG29+AG30+AG31+AG32)</f>
        <v>4142472</v>
      </c>
      <c r="AH28" s="590"/>
      <c r="AI28" s="590"/>
      <c r="AJ28" s="591"/>
    </row>
    <row r="29" spans="1:36" s="4" customFormat="1" ht="12.75" customHeight="1">
      <c r="A29" s="595"/>
      <c r="B29" s="596"/>
      <c r="C29" s="496" t="s">
        <v>532</v>
      </c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8"/>
      <c r="AC29" s="597" t="s">
        <v>531</v>
      </c>
      <c r="AD29" s="598"/>
      <c r="AE29" s="598"/>
      <c r="AF29" s="599"/>
      <c r="AG29" s="444">
        <v>3832472</v>
      </c>
      <c r="AH29" s="445"/>
      <c r="AI29" s="445"/>
      <c r="AJ29" s="446"/>
    </row>
    <row r="30" spans="1:36" s="4" customFormat="1" ht="12.75" customHeight="1">
      <c r="A30" s="595"/>
      <c r="B30" s="596"/>
      <c r="C30" s="496" t="s">
        <v>533</v>
      </c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8"/>
      <c r="AC30" s="597" t="s">
        <v>534</v>
      </c>
      <c r="AD30" s="598"/>
      <c r="AE30" s="598"/>
      <c r="AF30" s="599"/>
      <c r="AG30" s="444">
        <v>160000</v>
      </c>
      <c r="AH30" s="445"/>
      <c r="AI30" s="445"/>
      <c r="AJ30" s="446"/>
    </row>
    <row r="31" spans="1:36" s="4" customFormat="1" ht="12.75" customHeight="1">
      <c r="A31" s="595"/>
      <c r="B31" s="596"/>
      <c r="C31" s="496" t="s">
        <v>535</v>
      </c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8"/>
      <c r="AC31" s="597" t="s">
        <v>536</v>
      </c>
      <c r="AD31" s="598"/>
      <c r="AE31" s="598"/>
      <c r="AF31" s="599"/>
      <c r="AG31" s="444">
        <v>0</v>
      </c>
      <c r="AH31" s="445"/>
      <c r="AI31" s="445"/>
      <c r="AJ31" s="446"/>
    </row>
    <row r="32" spans="1:36" s="4" customFormat="1" ht="12.75" customHeight="1" thickBot="1">
      <c r="A32" s="606"/>
      <c r="B32" s="607"/>
      <c r="C32" s="608" t="s">
        <v>537</v>
      </c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10"/>
      <c r="AC32" s="600" t="s">
        <v>538</v>
      </c>
      <c r="AD32" s="601"/>
      <c r="AE32" s="601"/>
      <c r="AF32" s="602"/>
      <c r="AG32" s="603">
        <v>150000</v>
      </c>
      <c r="AH32" s="604"/>
      <c r="AI32" s="604"/>
      <c r="AJ32" s="605"/>
    </row>
    <row r="33" spans="1:36" s="4" customFormat="1" ht="12.75" customHeight="1">
      <c r="A33" s="484" t="s">
        <v>698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6"/>
    </row>
    <row r="34" spans="1:36" s="4" customFormat="1" ht="12.75" customHeight="1">
      <c r="A34" s="487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9"/>
    </row>
    <row r="35" spans="1:36" s="4" customFormat="1" ht="2.25" customHeight="1" thickBot="1">
      <c r="A35" s="490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2"/>
    </row>
    <row r="36" spans="1:36" ht="12.75" customHeight="1">
      <c r="A36" s="474" t="s">
        <v>180</v>
      </c>
      <c r="B36" s="475"/>
      <c r="C36" s="592" t="s">
        <v>179</v>
      </c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2"/>
      <c r="X36" s="592"/>
      <c r="Y36" s="592"/>
      <c r="Z36" s="592"/>
      <c r="AA36" s="592"/>
      <c r="AB36" s="592"/>
      <c r="AC36" s="471" t="s">
        <v>178</v>
      </c>
      <c r="AD36" s="471"/>
      <c r="AE36" s="471"/>
      <c r="AF36" s="471"/>
      <c r="AG36" s="593">
        <f>AG37+AG38</f>
        <v>90000</v>
      </c>
      <c r="AH36" s="593"/>
      <c r="AI36" s="593"/>
      <c r="AJ36" s="594"/>
    </row>
    <row r="37" spans="1:36" ht="12.75" customHeight="1">
      <c r="A37" s="436"/>
      <c r="B37" s="437"/>
      <c r="C37" s="496" t="s">
        <v>539</v>
      </c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8"/>
      <c r="AC37" s="441"/>
      <c r="AD37" s="442"/>
      <c r="AE37" s="442"/>
      <c r="AF37" s="443"/>
      <c r="AG37" s="499">
        <v>50000</v>
      </c>
      <c r="AH37" s="500"/>
      <c r="AI37" s="500"/>
      <c r="AJ37" s="501"/>
    </row>
    <row r="38" spans="1:36" ht="12.75" customHeight="1">
      <c r="A38" s="436"/>
      <c r="B38" s="437"/>
      <c r="C38" s="496" t="s">
        <v>540</v>
      </c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8"/>
      <c r="AC38" s="441"/>
      <c r="AD38" s="442"/>
      <c r="AE38" s="442"/>
      <c r="AF38" s="443"/>
      <c r="AG38" s="499">
        <v>40000</v>
      </c>
      <c r="AH38" s="500"/>
      <c r="AI38" s="500"/>
      <c r="AJ38" s="501"/>
    </row>
    <row r="39" spans="1:36" ht="12.75" customHeight="1">
      <c r="A39" s="465" t="s">
        <v>177</v>
      </c>
      <c r="B39" s="466"/>
      <c r="C39" s="529" t="s">
        <v>176</v>
      </c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468" t="s">
        <v>175</v>
      </c>
      <c r="AD39" s="468"/>
      <c r="AE39" s="468"/>
      <c r="AF39" s="468"/>
      <c r="AG39" s="503">
        <f>AG40+AG41+AG42+AG43+AG44</f>
        <v>4925000</v>
      </c>
      <c r="AH39" s="503"/>
      <c r="AI39" s="503"/>
      <c r="AJ39" s="504"/>
    </row>
    <row r="40" spans="1:36" ht="12.75" customHeight="1">
      <c r="A40" s="436"/>
      <c r="B40" s="437"/>
      <c r="C40" s="496" t="s">
        <v>541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8"/>
      <c r="AC40" s="441"/>
      <c r="AD40" s="442"/>
      <c r="AE40" s="442"/>
      <c r="AF40" s="443"/>
      <c r="AG40" s="499">
        <v>1235000</v>
      </c>
      <c r="AH40" s="500"/>
      <c r="AI40" s="500"/>
      <c r="AJ40" s="501"/>
    </row>
    <row r="41" spans="1:36" ht="12.75" customHeight="1">
      <c r="A41" s="436"/>
      <c r="B41" s="437"/>
      <c r="C41" s="496" t="s">
        <v>542</v>
      </c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8"/>
      <c r="AC41" s="441"/>
      <c r="AD41" s="442"/>
      <c r="AE41" s="442"/>
      <c r="AF41" s="443"/>
      <c r="AG41" s="499">
        <v>320000</v>
      </c>
      <c r="AH41" s="500"/>
      <c r="AI41" s="500"/>
      <c r="AJ41" s="501"/>
    </row>
    <row r="42" spans="1:36" ht="12.75" customHeight="1">
      <c r="A42" s="436"/>
      <c r="B42" s="437"/>
      <c r="C42" s="496" t="s">
        <v>543</v>
      </c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8"/>
      <c r="AC42" s="441"/>
      <c r="AD42" s="442"/>
      <c r="AE42" s="442"/>
      <c r="AF42" s="443"/>
      <c r="AG42" s="499">
        <v>0</v>
      </c>
      <c r="AH42" s="500"/>
      <c r="AI42" s="500"/>
      <c r="AJ42" s="501"/>
    </row>
    <row r="43" spans="1:36" ht="12.75" customHeight="1">
      <c r="A43" s="436"/>
      <c r="B43" s="437"/>
      <c r="C43" s="496" t="s">
        <v>544</v>
      </c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8"/>
      <c r="AC43" s="441"/>
      <c r="AD43" s="442"/>
      <c r="AE43" s="442"/>
      <c r="AF43" s="443"/>
      <c r="AG43" s="499">
        <v>3210000</v>
      </c>
      <c r="AH43" s="500"/>
      <c r="AI43" s="500"/>
      <c r="AJ43" s="501"/>
    </row>
    <row r="44" spans="1:36" ht="12.75" customHeight="1">
      <c r="A44" s="436"/>
      <c r="B44" s="437"/>
      <c r="C44" s="496" t="s">
        <v>545</v>
      </c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8"/>
      <c r="AC44" s="441"/>
      <c r="AD44" s="442"/>
      <c r="AE44" s="442"/>
      <c r="AF44" s="443"/>
      <c r="AG44" s="499">
        <v>160000</v>
      </c>
      <c r="AH44" s="500"/>
      <c r="AI44" s="500"/>
      <c r="AJ44" s="501"/>
    </row>
    <row r="45" spans="1:36" ht="12.75" customHeight="1">
      <c r="A45" s="436" t="s">
        <v>174</v>
      </c>
      <c r="B45" s="437"/>
      <c r="C45" s="496" t="s">
        <v>173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8"/>
      <c r="AC45" s="585" t="s">
        <v>172</v>
      </c>
      <c r="AD45" s="586"/>
      <c r="AE45" s="586"/>
      <c r="AF45" s="587"/>
      <c r="AG45" s="499">
        <v>0</v>
      </c>
      <c r="AH45" s="500"/>
      <c r="AI45" s="500"/>
      <c r="AJ45" s="501"/>
    </row>
    <row r="46" spans="1:36" s="4" customFormat="1" ht="12.75" customHeight="1">
      <c r="A46" s="522" t="s">
        <v>171</v>
      </c>
      <c r="B46" s="523"/>
      <c r="C46" s="531" t="s">
        <v>170</v>
      </c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25" t="s">
        <v>169</v>
      </c>
      <c r="AD46" s="525"/>
      <c r="AE46" s="525"/>
      <c r="AF46" s="525"/>
      <c r="AG46" s="532">
        <f>AG36+AG39+AG45</f>
        <v>5015000</v>
      </c>
      <c r="AH46" s="533"/>
      <c r="AI46" s="533"/>
      <c r="AJ46" s="534"/>
    </row>
    <row r="47" spans="1:36" ht="12.75" customHeight="1">
      <c r="A47" s="465" t="s">
        <v>168</v>
      </c>
      <c r="B47" s="466"/>
      <c r="C47" s="529" t="s">
        <v>167</v>
      </c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468" t="s">
        <v>166</v>
      </c>
      <c r="AD47" s="468"/>
      <c r="AE47" s="468"/>
      <c r="AF47" s="468"/>
      <c r="AG47" s="503">
        <v>100000</v>
      </c>
      <c r="AH47" s="503"/>
      <c r="AI47" s="503"/>
      <c r="AJ47" s="504"/>
    </row>
    <row r="48" spans="1:36" ht="12.75" customHeight="1">
      <c r="A48" s="465" t="s">
        <v>165</v>
      </c>
      <c r="B48" s="466"/>
      <c r="C48" s="529" t="s">
        <v>164</v>
      </c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468" t="s">
        <v>163</v>
      </c>
      <c r="AD48" s="468"/>
      <c r="AE48" s="468"/>
      <c r="AF48" s="468"/>
      <c r="AG48" s="503">
        <v>485000</v>
      </c>
      <c r="AH48" s="503"/>
      <c r="AI48" s="503"/>
      <c r="AJ48" s="504"/>
    </row>
    <row r="49" spans="1:36" s="4" customFormat="1" ht="12.75" customHeight="1">
      <c r="A49" s="522" t="s">
        <v>162</v>
      </c>
      <c r="B49" s="523"/>
      <c r="C49" s="531" t="s">
        <v>161</v>
      </c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25" t="s">
        <v>160</v>
      </c>
      <c r="AD49" s="525"/>
      <c r="AE49" s="525"/>
      <c r="AF49" s="525"/>
      <c r="AG49" s="532">
        <f>AG47+AG48</f>
        <v>585000</v>
      </c>
      <c r="AH49" s="533"/>
      <c r="AI49" s="533"/>
      <c r="AJ49" s="534"/>
    </row>
    <row r="50" spans="1:36" ht="12.75" customHeight="1">
      <c r="A50" s="465" t="s">
        <v>159</v>
      </c>
      <c r="B50" s="466"/>
      <c r="C50" s="529" t="s">
        <v>158</v>
      </c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468" t="s">
        <v>157</v>
      </c>
      <c r="AD50" s="468"/>
      <c r="AE50" s="468"/>
      <c r="AF50" s="468"/>
      <c r="AG50" s="503">
        <f>AG51+AG52+AG53</f>
        <v>2721000</v>
      </c>
      <c r="AH50" s="503"/>
      <c r="AI50" s="503"/>
      <c r="AJ50" s="504"/>
    </row>
    <row r="51" spans="1:36" ht="12.75" customHeight="1">
      <c r="A51" s="436"/>
      <c r="B51" s="437"/>
      <c r="C51" s="496" t="s">
        <v>546</v>
      </c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8"/>
      <c r="AC51" s="441"/>
      <c r="AD51" s="442"/>
      <c r="AE51" s="442"/>
      <c r="AF51" s="443"/>
      <c r="AG51" s="499">
        <v>1704000</v>
      </c>
      <c r="AH51" s="500"/>
      <c r="AI51" s="500"/>
      <c r="AJ51" s="501"/>
    </row>
    <row r="52" spans="1:36" ht="12.75" customHeight="1">
      <c r="A52" s="436"/>
      <c r="B52" s="437"/>
      <c r="C52" s="496" t="s">
        <v>547</v>
      </c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8"/>
      <c r="AC52" s="441"/>
      <c r="AD52" s="442"/>
      <c r="AE52" s="442"/>
      <c r="AF52" s="443"/>
      <c r="AG52" s="499">
        <v>700000</v>
      </c>
      <c r="AH52" s="500"/>
      <c r="AI52" s="500"/>
      <c r="AJ52" s="501"/>
    </row>
    <row r="53" spans="1:36" ht="12.75" customHeight="1">
      <c r="A53" s="436"/>
      <c r="B53" s="437"/>
      <c r="C53" s="496" t="s">
        <v>548</v>
      </c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8"/>
      <c r="AC53" s="441"/>
      <c r="AD53" s="442"/>
      <c r="AE53" s="442"/>
      <c r="AF53" s="443"/>
      <c r="AG53" s="499">
        <v>317000</v>
      </c>
      <c r="AH53" s="500"/>
      <c r="AI53" s="500"/>
      <c r="AJ53" s="501"/>
    </row>
    <row r="54" spans="1:36" ht="12.75" customHeight="1">
      <c r="A54" s="465" t="s">
        <v>156</v>
      </c>
      <c r="B54" s="466"/>
      <c r="C54" s="529" t="s">
        <v>155</v>
      </c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468" t="s">
        <v>154</v>
      </c>
      <c r="AD54" s="468"/>
      <c r="AE54" s="468"/>
      <c r="AF54" s="468"/>
      <c r="AG54" s="503">
        <v>0</v>
      </c>
      <c r="AH54" s="503"/>
      <c r="AI54" s="503"/>
      <c r="AJ54" s="504"/>
    </row>
    <row r="55" spans="1:36" ht="12.75" customHeight="1">
      <c r="A55" s="465" t="s">
        <v>153</v>
      </c>
      <c r="B55" s="466"/>
      <c r="C55" s="529" t="s">
        <v>152</v>
      </c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468" t="s">
        <v>151</v>
      </c>
      <c r="AD55" s="468"/>
      <c r="AE55" s="468"/>
      <c r="AF55" s="468"/>
      <c r="AG55" s="503">
        <v>100000</v>
      </c>
      <c r="AH55" s="503"/>
      <c r="AI55" s="503"/>
      <c r="AJ55" s="504"/>
    </row>
    <row r="56" spans="1:36" ht="12.75" customHeight="1">
      <c r="A56" s="465" t="s">
        <v>150</v>
      </c>
      <c r="B56" s="466"/>
      <c r="C56" s="529" t="s">
        <v>149</v>
      </c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468" t="s">
        <v>148</v>
      </c>
      <c r="AD56" s="468"/>
      <c r="AE56" s="468"/>
      <c r="AF56" s="468"/>
      <c r="AG56" s="503">
        <v>1400000</v>
      </c>
      <c r="AH56" s="503"/>
      <c r="AI56" s="503"/>
      <c r="AJ56" s="504"/>
    </row>
    <row r="57" spans="1:36" ht="12.75" customHeight="1">
      <c r="A57" s="465" t="s">
        <v>147</v>
      </c>
      <c r="B57" s="466"/>
      <c r="C57" s="502" t="s">
        <v>146</v>
      </c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502"/>
      <c r="AA57" s="502"/>
      <c r="AB57" s="502"/>
      <c r="AC57" s="468" t="s">
        <v>145</v>
      </c>
      <c r="AD57" s="468"/>
      <c r="AE57" s="468"/>
      <c r="AF57" s="468"/>
      <c r="AG57" s="503">
        <v>0</v>
      </c>
      <c r="AH57" s="503"/>
      <c r="AI57" s="503"/>
      <c r="AJ57" s="504"/>
    </row>
    <row r="58" spans="1:36" ht="12.75" customHeight="1">
      <c r="A58" s="465" t="s">
        <v>144</v>
      </c>
      <c r="B58" s="466"/>
      <c r="C58" s="505" t="s">
        <v>143</v>
      </c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468" t="s">
        <v>142</v>
      </c>
      <c r="AD58" s="468"/>
      <c r="AE58" s="468"/>
      <c r="AF58" s="468"/>
      <c r="AG58" s="503">
        <v>551521</v>
      </c>
      <c r="AH58" s="503"/>
      <c r="AI58" s="503"/>
      <c r="AJ58" s="504"/>
    </row>
    <row r="59" spans="1:36" ht="12.75" customHeight="1">
      <c r="A59" s="465" t="s">
        <v>141</v>
      </c>
      <c r="B59" s="466"/>
      <c r="C59" s="529" t="s">
        <v>140</v>
      </c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468" t="s">
        <v>139</v>
      </c>
      <c r="AD59" s="468"/>
      <c r="AE59" s="468"/>
      <c r="AF59" s="468"/>
      <c r="AG59" s="503">
        <v>8800000</v>
      </c>
      <c r="AH59" s="503"/>
      <c r="AI59" s="503"/>
      <c r="AJ59" s="504"/>
    </row>
    <row r="60" spans="1:36" ht="12.75" customHeight="1">
      <c r="A60" s="436"/>
      <c r="B60" s="437"/>
      <c r="C60" s="496" t="s">
        <v>549</v>
      </c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8"/>
      <c r="AC60" s="441"/>
      <c r="AD60" s="442"/>
      <c r="AE60" s="442"/>
      <c r="AF60" s="443"/>
      <c r="AG60" s="499">
        <v>315000</v>
      </c>
      <c r="AH60" s="500"/>
      <c r="AI60" s="500"/>
      <c r="AJ60" s="501"/>
    </row>
    <row r="61" spans="1:36" s="4" customFormat="1" ht="12.75" customHeight="1">
      <c r="A61" s="522" t="s">
        <v>138</v>
      </c>
      <c r="B61" s="523"/>
      <c r="C61" s="531" t="s">
        <v>137</v>
      </c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1"/>
      <c r="Y61" s="531"/>
      <c r="Z61" s="531"/>
      <c r="AA61" s="531"/>
      <c r="AB61" s="531"/>
      <c r="AC61" s="525" t="s">
        <v>136</v>
      </c>
      <c r="AD61" s="525"/>
      <c r="AE61" s="525"/>
      <c r="AF61" s="525"/>
      <c r="AG61" s="526">
        <f>AG50+AG54+AG55+AG56+AG57+AG58+AG59</f>
        <v>13572521</v>
      </c>
      <c r="AH61" s="527"/>
      <c r="AI61" s="527"/>
      <c r="AJ61" s="528"/>
    </row>
    <row r="62" spans="1:36" ht="12.75" customHeight="1">
      <c r="A62" s="465" t="s">
        <v>135</v>
      </c>
      <c r="B62" s="466"/>
      <c r="C62" s="529" t="s">
        <v>134</v>
      </c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468" t="s">
        <v>133</v>
      </c>
      <c r="AD62" s="468"/>
      <c r="AE62" s="468"/>
      <c r="AF62" s="468"/>
      <c r="AG62" s="469">
        <v>10000</v>
      </c>
      <c r="AH62" s="469"/>
      <c r="AI62" s="469"/>
      <c r="AJ62" s="470"/>
    </row>
    <row r="63" spans="1:36" ht="12.75" customHeight="1">
      <c r="A63" s="465" t="s">
        <v>132</v>
      </c>
      <c r="B63" s="466"/>
      <c r="C63" s="529" t="s">
        <v>131</v>
      </c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468" t="s">
        <v>130</v>
      </c>
      <c r="AD63" s="468"/>
      <c r="AE63" s="468"/>
      <c r="AF63" s="468"/>
      <c r="AG63" s="469">
        <v>610000</v>
      </c>
      <c r="AH63" s="469"/>
      <c r="AI63" s="469"/>
      <c r="AJ63" s="470"/>
    </row>
    <row r="64" spans="1:36" s="4" customFormat="1" ht="12.75" customHeight="1">
      <c r="A64" s="522" t="s">
        <v>129</v>
      </c>
      <c r="B64" s="523"/>
      <c r="C64" s="531" t="s">
        <v>128</v>
      </c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25" t="s">
        <v>127</v>
      </c>
      <c r="AD64" s="525"/>
      <c r="AE64" s="525"/>
      <c r="AF64" s="525"/>
      <c r="AG64" s="526">
        <f>AG62+AG63</f>
        <v>620000</v>
      </c>
      <c r="AH64" s="527"/>
      <c r="AI64" s="527"/>
      <c r="AJ64" s="528"/>
    </row>
    <row r="65" spans="1:36" ht="12.75" customHeight="1">
      <c r="A65" s="465" t="s">
        <v>126</v>
      </c>
      <c r="B65" s="466"/>
      <c r="C65" s="529" t="s">
        <v>125</v>
      </c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468" t="s">
        <v>124</v>
      </c>
      <c r="AD65" s="468"/>
      <c r="AE65" s="468"/>
      <c r="AF65" s="468"/>
      <c r="AG65" s="469">
        <v>5500000</v>
      </c>
      <c r="AH65" s="469"/>
      <c r="AI65" s="469"/>
      <c r="AJ65" s="470"/>
    </row>
    <row r="66" spans="1:36" ht="12.75" customHeight="1">
      <c r="A66" s="465" t="s">
        <v>123</v>
      </c>
      <c r="B66" s="466"/>
      <c r="C66" s="529" t="s">
        <v>122</v>
      </c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468" t="s">
        <v>121</v>
      </c>
      <c r="AD66" s="468"/>
      <c r="AE66" s="468"/>
      <c r="AF66" s="468"/>
      <c r="AG66" s="469">
        <v>0</v>
      </c>
      <c r="AH66" s="469"/>
      <c r="AI66" s="469"/>
      <c r="AJ66" s="470"/>
    </row>
    <row r="67" spans="1:36" ht="12.75" customHeight="1">
      <c r="A67" s="465" t="s">
        <v>120</v>
      </c>
      <c r="B67" s="466"/>
      <c r="C67" s="529" t="s">
        <v>119</v>
      </c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  <c r="Z67" s="529"/>
      <c r="AA67" s="529"/>
      <c r="AB67" s="529"/>
      <c r="AC67" s="468" t="s">
        <v>118</v>
      </c>
      <c r="AD67" s="468"/>
      <c r="AE67" s="468"/>
      <c r="AF67" s="468"/>
      <c r="AG67" s="469">
        <v>0</v>
      </c>
      <c r="AH67" s="469"/>
      <c r="AI67" s="469"/>
      <c r="AJ67" s="470"/>
    </row>
    <row r="68" spans="1:36" ht="12.75" customHeight="1">
      <c r="A68" s="465" t="s">
        <v>117</v>
      </c>
      <c r="B68" s="466"/>
      <c r="C68" s="529" t="s">
        <v>116</v>
      </c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468" t="s">
        <v>115</v>
      </c>
      <c r="AD68" s="468"/>
      <c r="AE68" s="468"/>
      <c r="AF68" s="468"/>
      <c r="AG68" s="469">
        <v>0</v>
      </c>
      <c r="AH68" s="469"/>
      <c r="AI68" s="469"/>
      <c r="AJ68" s="470"/>
    </row>
    <row r="69" spans="1:36" ht="12.75" customHeight="1">
      <c r="A69" s="465" t="s">
        <v>114</v>
      </c>
      <c r="B69" s="466"/>
      <c r="C69" s="529" t="s">
        <v>113</v>
      </c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468" t="s">
        <v>112</v>
      </c>
      <c r="AD69" s="468"/>
      <c r="AE69" s="468"/>
      <c r="AF69" s="468"/>
      <c r="AG69" s="469">
        <v>100000</v>
      </c>
      <c r="AH69" s="469"/>
      <c r="AI69" s="469"/>
      <c r="AJ69" s="470"/>
    </row>
    <row r="70" spans="1:36" s="4" customFormat="1" ht="12.75" customHeight="1">
      <c r="A70" s="522" t="s">
        <v>111</v>
      </c>
      <c r="B70" s="523"/>
      <c r="C70" s="531" t="s">
        <v>110</v>
      </c>
      <c r="D70" s="531"/>
      <c r="E70" s="531"/>
      <c r="F70" s="531"/>
      <c r="G70" s="531"/>
      <c r="H70" s="531"/>
      <c r="I70" s="531"/>
      <c r="J70" s="531"/>
      <c r="K70" s="531"/>
      <c r="L70" s="531"/>
      <c r="M70" s="531"/>
      <c r="N70" s="531"/>
      <c r="O70" s="531"/>
      <c r="P70" s="531"/>
      <c r="Q70" s="531"/>
      <c r="R70" s="531"/>
      <c r="S70" s="531"/>
      <c r="T70" s="531"/>
      <c r="U70" s="531"/>
      <c r="V70" s="531"/>
      <c r="W70" s="531"/>
      <c r="X70" s="531"/>
      <c r="Y70" s="531"/>
      <c r="Z70" s="531"/>
      <c r="AA70" s="531"/>
      <c r="AB70" s="531"/>
      <c r="AC70" s="525" t="s">
        <v>109</v>
      </c>
      <c r="AD70" s="525"/>
      <c r="AE70" s="525"/>
      <c r="AF70" s="525"/>
      <c r="AG70" s="526">
        <f>AG65+AG66+AG67+AG68+AG69</f>
        <v>5600000</v>
      </c>
      <c r="AH70" s="527"/>
      <c r="AI70" s="527"/>
      <c r="AJ70" s="528"/>
    </row>
    <row r="71" spans="1:36" s="11" customFormat="1" ht="12.75" customHeight="1" thickBot="1">
      <c r="A71" s="565" t="s">
        <v>108</v>
      </c>
      <c r="B71" s="566"/>
      <c r="C71" s="584" t="s">
        <v>107</v>
      </c>
      <c r="D71" s="584"/>
      <c r="E71" s="584"/>
      <c r="F71" s="584"/>
      <c r="G71" s="584"/>
      <c r="H71" s="584"/>
      <c r="I71" s="584"/>
      <c r="J71" s="584"/>
      <c r="K71" s="584"/>
      <c r="L71" s="584"/>
      <c r="M71" s="584"/>
      <c r="N71" s="584"/>
      <c r="O71" s="584"/>
      <c r="P71" s="584"/>
      <c r="Q71" s="584"/>
      <c r="R71" s="584"/>
      <c r="S71" s="584"/>
      <c r="T71" s="584"/>
      <c r="U71" s="584"/>
      <c r="V71" s="584"/>
      <c r="W71" s="584"/>
      <c r="X71" s="584"/>
      <c r="Y71" s="584"/>
      <c r="Z71" s="584"/>
      <c r="AA71" s="584"/>
      <c r="AB71" s="584"/>
      <c r="AC71" s="568" t="s">
        <v>106</v>
      </c>
      <c r="AD71" s="568"/>
      <c r="AE71" s="568"/>
      <c r="AF71" s="568"/>
      <c r="AG71" s="569">
        <f>AG46+AG49+AG64+AG70+AG61</f>
        <v>25392521</v>
      </c>
      <c r="AH71" s="570"/>
      <c r="AI71" s="570"/>
      <c r="AJ71" s="571"/>
    </row>
    <row r="72" spans="1:36" s="17" customFormat="1" ht="12.75" customHeight="1">
      <c r="A72" s="450" t="s">
        <v>699</v>
      </c>
      <c r="B72" s="451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451"/>
      <c r="AJ72" s="452"/>
    </row>
    <row r="73" spans="1:36" s="17" customFormat="1" ht="12.75" customHeight="1" thickBot="1">
      <c r="A73" s="453"/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5"/>
    </row>
    <row r="74" spans="1:36" ht="12.75" customHeight="1">
      <c r="A74" s="474" t="s">
        <v>105</v>
      </c>
      <c r="B74" s="475"/>
      <c r="C74" s="476" t="s">
        <v>104</v>
      </c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  <c r="AB74" s="476"/>
      <c r="AC74" s="471" t="s">
        <v>103</v>
      </c>
      <c r="AD74" s="471"/>
      <c r="AE74" s="471"/>
      <c r="AF74" s="471"/>
      <c r="AG74" s="472">
        <v>0</v>
      </c>
      <c r="AH74" s="472"/>
      <c r="AI74" s="472"/>
      <c r="AJ74" s="473"/>
    </row>
    <row r="75" spans="1:36" ht="12.75" customHeight="1">
      <c r="A75" s="465" t="s">
        <v>102</v>
      </c>
      <c r="B75" s="466"/>
      <c r="C75" s="467" t="s">
        <v>101</v>
      </c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  <c r="AB75" s="467"/>
      <c r="AC75" s="468" t="s">
        <v>100</v>
      </c>
      <c r="AD75" s="468"/>
      <c r="AE75" s="468"/>
      <c r="AF75" s="468"/>
      <c r="AG75" s="469">
        <v>400000</v>
      </c>
      <c r="AH75" s="469"/>
      <c r="AI75" s="469"/>
      <c r="AJ75" s="470"/>
    </row>
    <row r="76" spans="1:36" ht="12.75" customHeight="1">
      <c r="A76" s="465" t="s">
        <v>99</v>
      </c>
      <c r="B76" s="466"/>
      <c r="C76" s="530" t="s">
        <v>98</v>
      </c>
      <c r="D76" s="530"/>
      <c r="E76" s="530"/>
      <c r="F76" s="530"/>
      <c r="G76" s="530"/>
      <c r="H76" s="530"/>
      <c r="I76" s="530"/>
      <c r="J76" s="530"/>
      <c r="K76" s="530"/>
      <c r="L76" s="530"/>
      <c r="M76" s="530"/>
      <c r="N76" s="530"/>
      <c r="O76" s="530"/>
      <c r="P76" s="530"/>
      <c r="Q76" s="530"/>
      <c r="R76" s="530"/>
      <c r="S76" s="530"/>
      <c r="T76" s="530"/>
      <c r="U76" s="530"/>
      <c r="V76" s="530"/>
      <c r="W76" s="530"/>
      <c r="X76" s="530"/>
      <c r="Y76" s="530"/>
      <c r="Z76" s="530"/>
      <c r="AA76" s="530"/>
      <c r="AB76" s="530"/>
      <c r="AC76" s="468" t="s">
        <v>97</v>
      </c>
      <c r="AD76" s="468"/>
      <c r="AE76" s="468"/>
      <c r="AF76" s="468"/>
      <c r="AG76" s="469">
        <v>0</v>
      </c>
      <c r="AH76" s="469"/>
      <c r="AI76" s="469"/>
      <c r="AJ76" s="470"/>
    </row>
    <row r="77" spans="1:36" ht="12.75" customHeight="1">
      <c r="A77" s="465" t="s">
        <v>96</v>
      </c>
      <c r="B77" s="466"/>
      <c r="C77" s="530" t="s">
        <v>95</v>
      </c>
      <c r="D77" s="530"/>
      <c r="E77" s="530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0"/>
      <c r="AC77" s="468" t="s">
        <v>94</v>
      </c>
      <c r="AD77" s="468"/>
      <c r="AE77" s="468"/>
      <c r="AF77" s="468"/>
      <c r="AG77" s="469">
        <v>0</v>
      </c>
      <c r="AH77" s="469"/>
      <c r="AI77" s="469"/>
      <c r="AJ77" s="470"/>
    </row>
    <row r="78" spans="1:36" ht="12.75" customHeight="1">
      <c r="A78" s="465" t="s">
        <v>93</v>
      </c>
      <c r="B78" s="466"/>
      <c r="C78" s="530" t="s">
        <v>92</v>
      </c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30"/>
      <c r="W78" s="530"/>
      <c r="X78" s="530"/>
      <c r="Y78" s="530"/>
      <c r="Z78" s="530"/>
      <c r="AA78" s="530"/>
      <c r="AB78" s="530"/>
      <c r="AC78" s="468" t="s">
        <v>91</v>
      </c>
      <c r="AD78" s="468"/>
      <c r="AE78" s="468"/>
      <c r="AF78" s="468"/>
      <c r="AG78" s="469">
        <v>0</v>
      </c>
      <c r="AH78" s="469"/>
      <c r="AI78" s="469"/>
      <c r="AJ78" s="470"/>
    </row>
    <row r="79" spans="1:36" ht="12.75" customHeight="1">
      <c r="A79" s="465" t="s">
        <v>90</v>
      </c>
      <c r="B79" s="466"/>
      <c r="C79" s="467" t="s">
        <v>89</v>
      </c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8" t="s">
        <v>88</v>
      </c>
      <c r="AD79" s="468"/>
      <c r="AE79" s="468"/>
      <c r="AF79" s="468"/>
      <c r="AG79" s="469">
        <v>0</v>
      </c>
      <c r="AH79" s="469"/>
      <c r="AI79" s="469"/>
      <c r="AJ79" s="470"/>
    </row>
    <row r="80" spans="1:36" ht="12.75" customHeight="1">
      <c r="A80" s="465" t="s">
        <v>87</v>
      </c>
      <c r="B80" s="466"/>
      <c r="C80" s="467" t="s">
        <v>86</v>
      </c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  <c r="AC80" s="468" t="s">
        <v>85</v>
      </c>
      <c r="AD80" s="468"/>
      <c r="AE80" s="468"/>
      <c r="AF80" s="468"/>
      <c r="AG80" s="469">
        <v>0</v>
      </c>
      <c r="AH80" s="469"/>
      <c r="AI80" s="469"/>
      <c r="AJ80" s="470"/>
    </row>
    <row r="81" spans="1:36" ht="12.75" customHeight="1">
      <c r="A81" s="465" t="s">
        <v>84</v>
      </c>
      <c r="B81" s="466"/>
      <c r="C81" s="467" t="s">
        <v>83</v>
      </c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8" t="s">
        <v>82</v>
      </c>
      <c r="AD81" s="468"/>
      <c r="AE81" s="468"/>
      <c r="AF81" s="468"/>
      <c r="AG81" s="503">
        <f>SUM(AG82:AJ88)</f>
        <v>1820000</v>
      </c>
      <c r="AH81" s="503"/>
      <c r="AI81" s="503"/>
      <c r="AJ81" s="504"/>
    </row>
    <row r="82" spans="1:36" ht="12.75" customHeight="1">
      <c r="A82" s="436"/>
      <c r="B82" s="437"/>
      <c r="C82" s="506" t="s">
        <v>586</v>
      </c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8"/>
      <c r="AC82" s="509" t="s">
        <v>587</v>
      </c>
      <c r="AD82" s="510"/>
      <c r="AE82" s="510"/>
      <c r="AF82" s="511"/>
      <c r="AG82" s="512">
        <v>500000</v>
      </c>
      <c r="AH82" s="513"/>
      <c r="AI82" s="513"/>
      <c r="AJ82" s="514"/>
    </row>
    <row r="83" spans="1:36" ht="12.75" customHeight="1">
      <c r="A83" s="436"/>
      <c r="B83" s="437"/>
      <c r="C83" s="506" t="s">
        <v>588</v>
      </c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8"/>
      <c r="AC83" s="509" t="s">
        <v>589</v>
      </c>
      <c r="AD83" s="510"/>
      <c r="AE83" s="510"/>
      <c r="AF83" s="511"/>
      <c r="AG83" s="512">
        <v>650000</v>
      </c>
      <c r="AH83" s="513"/>
      <c r="AI83" s="513"/>
      <c r="AJ83" s="514"/>
    </row>
    <row r="84" spans="1:36" ht="12.75" customHeight="1">
      <c r="A84" s="436"/>
      <c r="B84" s="437"/>
      <c r="C84" s="506" t="s">
        <v>590</v>
      </c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/>
      <c r="X84" s="507"/>
      <c r="Y84" s="507"/>
      <c r="Z84" s="507"/>
      <c r="AA84" s="507"/>
      <c r="AB84" s="508"/>
      <c r="AC84" s="509" t="s">
        <v>589</v>
      </c>
      <c r="AD84" s="510"/>
      <c r="AE84" s="510"/>
      <c r="AF84" s="511"/>
      <c r="AG84" s="512">
        <v>300000</v>
      </c>
      <c r="AH84" s="513"/>
      <c r="AI84" s="513"/>
      <c r="AJ84" s="514"/>
    </row>
    <row r="85" spans="1:36" ht="12.75" customHeight="1">
      <c r="A85" s="436"/>
      <c r="B85" s="437"/>
      <c r="C85" s="506" t="s">
        <v>591</v>
      </c>
      <c r="D85" s="507"/>
      <c r="E85" s="507"/>
      <c r="F85" s="507"/>
      <c r="G85" s="507"/>
      <c r="H85" s="507"/>
      <c r="I85" s="507"/>
      <c r="J85" s="507"/>
      <c r="K85" s="507"/>
      <c r="L85" s="507"/>
      <c r="M85" s="507"/>
      <c r="N85" s="507"/>
      <c r="O85" s="507"/>
      <c r="P85" s="507"/>
      <c r="Q85" s="507"/>
      <c r="R85" s="507"/>
      <c r="S85" s="507"/>
      <c r="T85" s="507"/>
      <c r="U85" s="507"/>
      <c r="V85" s="507"/>
      <c r="W85" s="507"/>
      <c r="X85" s="507"/>
      <c r="Y85" s="507"/>
      <c r="Z85" s="507"/>
      <c r="AA85" s="507"/>
      <c r="AB85" s="508"/>
      <c r="AC85" s="509" t="s">
        <v>589</v>
      </c>
      <c r="AD85" s="510"/>
      <c r="AE85" s="510"/>
      <c r="AF85" s="511"/>
      <c r="AG85" s="512">
        <v>50000</v>
      </c>
      <c r="AH85" s="513"/>
      <c r="AI85" s="513"/>
      <c r="AJ85" s="514"/>
    </row>
    <row r="86" spans="1:36" ht="12.75" customHeight="1">
      <c r="A86" s="436"/>
      <c r="B86" s="437"/>
      <c r="C86" s="506" t="s">
        <v>592</v>
      </c>
      <c r="D86" s="507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507"/>
      <c r="Z86" s="507"/>
      <c r="AA86" s="507"/>
      <c r="AB86" s="508"/>
      <c r="AC86" s="509" t="s">
        <v>589</v>
      </c>
      <c r="AD86" s="510"/>
      <c r="AE86" s="510"/>
      <c r="AF86" s="511"/>
      <c r="AG86" s="512">
        <v>150000</v>
      </c>
      <c r="AH86" s="513"/>
      <c r="AI86" s="513"/>
      <c r="AJ86" s="514"/>
    </row>
    <row r="87" spans="1:36" ht="12.75" customHeight="1">
      <c r="A87" s="436"/>
      <c r="B87" s="437"/>
      <c r="C87" s="506" t="s">
        <v>593</v>
      </c>
      <c r="D87" s="507"/>
      <c r="E87" s="507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07"/>
      <c r="R87" s="507"/>
      <c r="S87" s="507"/>
      <c r="T87" s="507"/>
      <c r="U87" s="507"/>
      <c r="V87" s="507"/>
      <c r="W87" s="507"/>
      <c r="X87" s="507"/>
      <c r="Y87" s="507"/>
      <c r="Z87" s="507"/>
      <c r="AA87" s="507"/>
      <c r="AB87" s="508"/>
      <c r="AC87" s="509" t="s">
        <v>589</v>
      </c>
      <c r="AD87" s="510"/>
      <c r="AE87" s="510"/>
      <c r="AF87" s="511"/>
      <c r="AG87" s="512">
        <v>60000</v>
      </c>
      <c r="AH87" s="513"/>
      <c r="AI87" s="513"/>
      <c r="AJ87" s="514"/>
    </row>
    <row r="88" spans="1:36" ht="12.75" customHeight="1">
      <c r="A88" s="436"/>
      <c r="B88" s="437"/>
      <c r="C88" s="506" t="s">
        <v>594</v>
      </c>
      <c r="D88" s="507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7"/>
      <c r="W88" s="507"/>
      <c r="X88" s="507"/>
      <c r="Y88" s="507"/>
      <c r="Z88" s="507"/>
      <c r="AA88" s="507"/>
      <c r="AB88" s="508"/>
      <c r="AC88" s="509" t="s">
        <v>589</v>
      </c>
      <c r="AD88" s="510"/>
      <c r="AE88" s="510"/>
      <c r="AF88" s="511"/>
      <c r="AG88" s="512">
        <v>110000</v>
      </c>
      <c r="AH88" s="513"/>
      <c r="AI88" s="513"/>
      <c r="AJ88" s="514"/>
    </row>
    <row r="89" spans="1:36" s="11" customFormat="1" ht="12.75" customHeight="1" thickBot="1">
      <c r="A89" s="552" t="s">
        <v>81</v>
      </c>
      <c r="B89" s="553"/>
      <c r="C89" s="554" t="s">
        <v>80</v>
      </c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554"/>
      <c r="Z89" s="554"/>
      <c r="AA89" s="554"/>
      <c r="AB89" s="554"/>
      <c r="AC89" s="555" t="s">
        <v>79</v>
      </c>
      <c r="AD89" s="555"/>
      <c r="AE89" s="555"/>
      <c r="AF89" s="555"/>
      <c r="AG89" s="580">
        <f>SUM(AG74:AG81)</f>
        <v>2220000</v>
      </c>
      <c r="AH89" s="581"/>
      <c r="AI89" s="581"/>
      <c r="AJ89" s="582"/>
    </row>
    <row r="90" spans="1:36" s="17" customFormat="1" ht="12.75" customHeight="1">
      <c r="A90" s="450" t="s">
        <v>700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2"/>
    </row>
    <row r="91" spans="1:36" s="17" customFormat="1" ht="12.75" customHeight="1" thickBot="1">
      <c r="A91" s="453"/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5"/>
    </row>
    <row r="92" spans="1:36" ht="12.75" customHeight="1">
      <c r="A92" s="474" t="s">
        <v>78</v>
      </c>
      <c r="B92" s="475"/>
      <c r="C92" s="583" t="s">
        <v>77</v>
      </c>
      <c r="D92" s="583"/>
      <c r="E92" s="583"/>
      <c r="F92" s="583"/>
      <c r="G92" s="583"/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83"/>
      <c r="T92" s="583"/>
      <c r="U92" s="583"/>
      <c r="V92" s="583"/>
      <c r="W92" s="583"/>
      <c r="X92" s="583"/>
      <c r="Y92" s="583"/>
      <c r="Z92" s="583"/>
      <c r="AA92" s="583"/>
      <c r="AB92" s="583"/>
      <c r="AC92" s="471" t="s">
        <v>76</v>
      </c>
      <c r="AD92" s="471"/>
      <c r="AE92" s="471"/>
      <c r="AF92" s="471"/>
      <c r="AG92" s="472">
        <v>0</v>
      </c>
      <c r="AH92" s="472"/>
      <c r="AI92" s="472"/>
      <c r="AJ92" s="473"/>
    </row>
    <row r="93" spans="1:36" ht="12.75" customHeight="1">
      <c r="A93" s="465">
        <v>56</v>
      </c>
      <c r="B93" s="466"/>
      <c r="C93" s="515" t="s">
        <v>75</v>
      </c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468" t="s">
        <v>74</v>
      </c>
      <c r="AD93" s="468"/>
      <c r="AE93" s="468"/>
      <c r="AF93" s="468"/>
      <c r="AG93" s="469">
        <v>0</v>
      </c>
      <c r="AH93" s="469"/>
      <c r="AI93" s="469"/>
      <c r="AJ93" s="470"/>
    </row>
    <row r="94" spans="1:36" ht="12.75" customHeight="1">
      <c r="A94" s="465">
        <v>57</v>
      </c>
      <c r="B94" s="466"/>
      <c r="C94" s="515" t="s">
        <v>73</v>
      </c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468" t="s">
        <v>72</v>
      </c>
      <c r="AD94" s="468"/>
      <c r="AE94" s="468"/>
      <c r="AF94" s="468"/>
      <c r="AG94" s="469">
        <v>0</v>
      </c>
      <c r="AH94" s="469"/>
      <c r="AI94" s="469"/>
      <c r="AJ94" s="470"/>
    </row>
    <row r="95" spans="1:36" ht="12.75" customHeight="1">
      <c r="A95" s="465">
        <v>58</v>
      </c>
      <c r="B95" s="466"/>
      <c r="C95" s="515" t="s">
        <v>71</v>
      </c>
      <c r="D95" s="515"/>
      <c r="E95" s="515"/>
      <c r="F95" s="515"/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468" t="s">
        <v>70</v>
      </c>
      <c r="AD95" s="468"/>
      <c r="AE95" s="468"/>
      <c r="AF95" s="468"/>
      <c r="AG95" s="469">
        <v>0</v>
      </c>
      <c r="AH95" s="469"/>
      <c r="AI95" s="469"/>
      <c r="AJ95" s="470"/>
    </row>
    <row r="96" spans="1:36" s="4" customFormat="1" ht="12.75" customHeight="1">
      <c r="A96" s="522">
        <v>59</v>
      </c>
      <c r="B96" s="523"/>
      <c r="C96" s="524" t="s">
        <v>69</v>
      </c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5" t="s">
        <v>68</v>
      </c>
      <c r="AD96" s="525"/>
      <c r="AE96" s="525"/>
      <c r="AF96" s="525"/>
      <c r="AG96" s="526">
        <f>SUM(AG93:AG95)</f>
        <v>0</v>
      </c>
      <c r="AH96" s="527"/>
      <c r="AI96" s="527"/>
      <c r="AJ96" s="528"/>
    </row>
    <row r="97" spans="1:36" ht="25.5" customHeight="1">
      <c r="A97" s="465">
        <v>60</v>
      </c>
      <c r="B97" s="466"/>
      <c r="C97" s="515" t="s">
        <v>67</v>
      </c>
      <c r="D97" s="515"/>
      <c r="E97" s="515"/>
      <c r="F97" s="515"/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5"/>
      <c r="AC97" s="468" t="s">
        <v>66</v>
      </c>
      <c r="AD97" s="468"/>
      <c r="AE97" s="468"/>
      <c r="AF97" s="468"/>
      <c r="AG97" s="469">
        <v>0</v>
      </c>
      <c r="AH97" s="469"/>
      <c r="AI97" s="469"/>
      <c r="AJ97" s="470"/>
    </row>
    <row r="98" spans="1:36" ht="25.5" customHeight="1">
      <c r="A98" s="465">
        <v>61</v>
      </c>
      <c r="B98" s="466"/>
      <c r="C98" s="515" t="s">
        <v>65</v>
      </c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5"/>
      <c r="T98" s="515"/>
      <c r="U98" s="515"/>
      <c r="V98" s="515"/>
      <c r="W98" s="515"/>
      <c r="X98" s="515"/>
      <c r="Y98" s="515"/>
      <c r="Z98" s="515"/>
      <c r="AA98" s="515"/>
      <c r="AB98" s="515"/>
      <c r="AC98" s="468" t="s">
        <v>64</v>
      </c>
      <c r="AD98" s="468"/>
      <c r="AE98" s="468"/>
      <c r="AF98" s="468"/>
      <c r="AG98" s="469">
        <v>0</v>
      </c>
      <c r="AH98" s="469"/>
      <c r="AI98" s="469"/>
      <c r="AJ98" s="470"/>
    </row>
    <row r="99" spans="1:36" ht="25.5" customHeight="1" thickBot="1">
      <c r="A99" s="516">
        <v>62</v>
      </c>
      <c r="B99" s="517"/>
      <c r="C99" s="518" t="s">
        <v>63</v>
      </c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9" t="s">
        <v>62</v>
      </c>
      <c r="AD99" s="519"/>
      <c r="AE99" s="519"/>
      <c r="AF99" s="519"/>
      <c r="AG99" s="520">
        <v>0</v>
      </c>
      <c r="AH99" s="520"/>
      <c r="AI99" s="520"/>
      <c r="AJ99" s="521"/>
    </row>
    <row r="100" spans="1:36" ht="25.5" customHeight="1" thickBot="1">
      <c r="A100" s="447" t="s">
        <v>701</v>
      </c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9"/>
    </row>
    <row r="101" spans="1:36" s="4" customFormat="1" ht="12.75" customHeight="1">
      <c r="A101" s="574">
        <v>63</v>
      </c>
      <c r="B101" s="575"/>
      <c r="C101" s="576" t="s">
        <v>61</v>
      </c>
      <c r="D101" s="576"/>
      <c r="E101" s="576"/>
      <c r="F101" s="576"/>
      <c r="G101" s="576"/>
      <c r="H101" s="576"/>
      <c r="I101" s="576"/>
      <c r="J101" s="576"/>
      <c r="K101" s="576"/>
      <c r="L101" s="576"/>
      <c r="M101" s="576"/>
      <c r="N101" s="576"/>
      <c r="O101" s="576"/>
      <c r="P101" s="576"/>
      <c r="Q101" s="576"/>
      <c r="R101" s="576"/>
      <c r="S101" s="576"/>
      <c r="T101" s="576"/>
      <c r="U101" s="576"/>
      <c r="V101" s="576"/>
      <c r="W101" s="576"/>
      <c r="X101" s="576"/>
      <c r="Y101" s="576"/>
      <c r="Z101" s="576"/>
      <c r="AA101" s="576"/>
      <c r="AB101" s="576"/>
      <c r="AC101" s="577" t="s">
        <v>60</v>
      </c>
      <c r="AD101" s="577"/>
      <c r="AE101" s="577"/>
      <c r="AF101" s="577"/>
      <c r="AG101" s="578">
        <f>SUM(AG102:AJ110)</f>
        <v>1300724</v>
      </c>
      <c r="AH101" s="578"/>
      <c r="AI101" s="578"/>
      <c r="AJ101" s="579"/>
    </row>
    <row r="102" spans="1:36" ht="12.75" customHeight="1">
      <c r="A102" s="436"/>
      <c r="B102" s="437"/>
      <c r="C102" s="456" t="s">
        <v>596</v>
      </c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457"/>
      <c r="T102" s="457"/>
      <c r="U102" s="457"/>
      <c r="V102" s="457"/>
      <c r="W102" s="457"/>
      <c r="X102" s="457"/>
      <c r="Y102" s="457"/>
      <c r="Z102" s="457"/>
      <c r="AA102" s="457"/>
      <c r="AB102" s="458"/>
      <c r="AC102" s="459"/>
      <c r="AD102" s="460"/>
      <c r="AE102" s="460"/>
      <c r="AF102" s="461"/>
      <c r="AG102" s="462">
        <v>186000</v>
      </c>
      <c r="AH102" s="463"/>
      <c r="AI102" s="463"/>
      <c r="AJ102" s="464"/>
    </row>
    <row r="103" spans="1:36" ht="12.75" customHeight="1">
      <c r="A103" s="436"/>
      <c r="B103" s="437"/>
      <c r="C103" s="456" t="s">
        <v>941</v>
      </c>
      <c r="D103" s="457"/>
      <c r="E103" s="457"/>
      <c r="F103" s="457"/>
      <c r="G103" s="457"/>
      <c r="H103" s="457"/>
      <c r="I103" s="457"/>
      <c r="J103" s="457"/>
      <c r="K103" s="457"/>
      <c r="L103" s="457"/>
      <c r="M103" s="457"/>
      <c r="N103" s="457"/>
      <c r="O103" s="457"/>
      <c r="P103" s="457"/>
      <c r="Q103" s="457"/>
      <c r="R103" s="457"/>
      <c r="S103" s="457"/>
      <c r="T103" s="457"/>
      <c r="U103" s="457"/>
      <c r="V103" s="457"/>
      <c r="W103" s="457"/>
      <c r="X103" s="457"/>
      <c r="Y103" s="457"/>
      <c r="Z103" s="457"/>
      <c r="AA103" s="457"/>
      <c r="AB103" s="458"/>
      <c r="AC103" s="459"/>
      <c r="AD103" s="460"/>
      <c r="AE103" s="460"/>
      <c r="AF103" s="461"/>
      <c r="AG103" s="462">
        <v>43000</v>
      </c>
      <c r="AH103" s="463"/>
      <c r="AI103" s="463"/>
      <c r="AJ103" s="464"/>
    </row>
    <row r="104" spans="1:36" ht="12.75" customHeight="1">
      <c r="A104" s="436"/>
      <c r="B104" s="437"/>
      <c r="C104" s="456" t="s">
        <v>597</v>
      </c>
      <c r="D104" s="457"/>
      <c r="E104" s="457"/>
      <c r="F104" s="457"/>
      <c r="G104" s="457"/>
      <c r="H104" s="457"/>
      <c r="I104" s="457"/>
      <c r="J104" s="457"/>
      <c r="K104" s="457"/>
      <c r="L104" s="457"/>
      <c r="M104" s="457"/>
      <c r="N104" s="457"/>
      <c r="O104" s="457"/>
      <c r="P104" s="457"/>
      <c r="Q104" s="457"/>
      <c r="R104" s="457"/>
      <c r="S104" s="457"/>
      <c r="T104" s="457"/>
      <c r="U104" s="457"/>
      <c r="V104" s="457"/>
      <c r="W104" s="457"/>
      <c r="X104" s="457"/>
      <c r="Y104" s="457"/>
      <c r="Z104" s="457"/>
      <c r="AA104" s="457"/>
      <c r="AB104" s="458"/>
      <c r="AC104" s="459"/>
      <c r="AD104" s="460"/>
      <c r="AE104" s="460"/>
      <c r="AF104" s="461"/>
      <c r="AG104" s="462">
        <v>208194</v>
      </c>
      <c r="AH104" s="463"/>
      <c r="AI104" s="463"/>
      <c r="AJ104" s="464"/>
    </row>
    <row r="105" spans="1:36" ht="12.75" customHeight="1">
      <c r="A105" s="436"/>
      <c r="B105" s="437"/>
      <c r="C105" s="456" t="s">
        <v>598</v>
      </c>
      <c r="D105" s="457"/>
      <c r="E105" s="457"/>
      <c r="F105" s="457"/>
      <c r="G105" s="457"/>
      <c r="H105" s="457"/>
      <c r="I105" s="457"/>
      <c r="J105" s="457"/>
      <c r="K105" s="457"/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7"/>
      <c r="AA105" s="457"/>
      <c r="AB105" s="458"/>
      <c r="AC105" s="459"/>
      <c r="AD105" s="460"/>
      <c r="AE105" s="460"/>
      <c r="AF105" s="461"/>
      <c r="AG105" s="462">
        <v>128337</v>
      </c>
      <c r="AH105" s="463"/>
      <c r="AI105" s="463"/>
      <c r="AJ105" s="464"/>
    </row>
    <row r="106" spans="1:36" ht="12.75" customHeight="1">
      <c r="A106" s="436"/>
      <c r="B106" s="437"/>
      <c r="C106" s="456" t="s">
        <v>599</v>
      </c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  <c r="AB106" s="458"/>
      <c r="AC106" s="459"/>
      <c r="AD106" s="460"/>
      <c r="AE106" s="460"/>
      <c r="AF106" s="461"/>
      <c r="AG106" s="462">
        <v>388882</v>
      </c>
      <c r="AH106" s="463"/>
      <c r="AI106" s="463"/>
      <c r="AJ106" s="464"/>
    </row>
    <row r="107" spans="1:36" ht="12.75" customHeight="1">
      <c r="A107" s="436"/>
      <c r="B107" s="437"/>
      <c r="C107" s="456" t="s">
        <v>600</v>
      </c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7"/>
      <c r="O107" s="457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  <c r="AB107" s="458"/>
      <c r="AC107" s="459"/>
      <c r="AD107" s="460"/>
      <c r="AE107" s="460"/>
      <c r="AF107" s="461"/>
      <c r="AG107" s="462">
        <v>57286</v>
      </c>
      <c r="AH107" s="463"/>
      <c r="AI107" s="463"/>
      <c r="AJ107" s="464"/>
    </row>
    <row r="108" spans="1:36" ht="12.75" customHeight="1">
      <c r="A108" s="436"/>
      <c r="B108" s="437"/>
      <c r="C108" s="456" t="s">
        <v>601</v>
      </c>
      <c r="D108" s="457"/>
      <c r="E108" s="457"/>
      <c r="F108" s="457"/>
      <c r="G108" s="457"/>
      <c r="H108" s="457"/>
      <c r="I108" s="457"/>
      <c r="J108" s="457"/>
      <c r="K108" s="457"/>
      <c r="L108" s="457"/>
      <c r="M108" s="457"/>
      <c r="N108" s="457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57"/>
      <c r="AA108" s="457"/>
      <c r="AB108" s="458"/>
      <c r="AC108" s="459"/>
      <c r="AD108" s="460"/>
      <c r="AE108" s="460"/>
      <c r="AF108" s="461"/>
      <c r="AG108" s="462">
        <v>89025</v>
      </c>
      <c r="AH108" s="463"/>
      <c r="AI108" s="463"/>
      <c r="AJ108" s="464"/>
    </row>
    <row r="109" spans="1:36" ht="12.75" customHeight="1">
      <c r="A109" s="436"/>
      <c r="B109" s="437"/>
      <c r="C109" s="456" t="s">
        <v>602</v>
      </c>
      <c r="D109" s="457"/>
      <c r="E109" s="457"/>
      <c r="F109" s="457"/>
      <c r="G109" s="457"/>
      <c r="H109" s="457"/>
      <c r="I109" s="457"/>
      <c r="J109" s="457"/>
      <c r="K109" s="457"/>
      <c r="L109" s="457"/>
      <c r="M109" s="457"/>
      <c r="N109" s="457"/>
      <c r="O109" s="457"/>
      <c r="P109" s="457"/>
      <c r="Q109" s="457"/>
      <c r="R109" s="457"/>
      <c r="S109" s="457"/>
      <c r="T109" s="457"/>
      <c r="U109" s="457"/>
      <c r="V109" s="457"/>
      <c r="W109" s="457"/>
      <c r="X109" s="457"/>
      <c r="Y109" s="457"/>
      <c r="Z109" s="457"/>
      <c r="AA109" s="457"/>
      <c r="AB109" s="458"/>
      <c r="AC109" s="459"/>
      <c r="AD109" s="460"/>
      <c r="AE109" s="460"/>
      <c r="AF109" s="461"/>
      <c r="AG109" s="462">
        <v>150000</v>
      </c>
      <c r="AH109" s="463"/>
      <c r="AI109" s="463"/>
      <c r="AJ109" s="464"/>
    </row>
    <row r="110" spans="1:36" ht="12.75" customHeight="1">
      <c r="A110" s="436"/>
      <c r="B110" s="437"/>
      <c r="C110" s="456" t="s">
        <v>603</v>
      </c>
      <c r="D110" s="457"/>
      <c r="E110" s="457"/>
      <c r="F110" s="457"/>
      <c r="G110" s="457"/>
      <c r="H110" s="457"/>
      <c r="I110" s="457"/>
      <c r="J110" s="457"/>
      <c r="K110" s="457"/>
      <c r="L110" s="457"/>
      <c r="M110" s="457"/>
      <c r="N110" s="457"/>
      <c r="O110" s="457"/>
      <c r="P110" s="457"/>
      <c r="Q110" s="457"/>
      <c r="R110" s="457"/>
      <c r="S110" s="457"/>
      <c r="T110" s="457"/>
      <c r="U110" s="457"/>
      <c r="V110" s="457"/>
      <c r="W110" s="457"/>
      <c r="X110" s="457"/>
      <c r="Y110" s="457"/>
      <c r="Z110" s="457"/>
      <c r="AA110" s="457"/>
      <c r="AB110" s="458"/>
      <c r="AC110" s="459"/>
      <c r="AD110" s="460"/>
      <c r="AE110" s="460"/>
      <c r="AF110" s="461"/>
      <c r="AG110" s="462">
        <v>50000</v>
      </c>
      <c r="AH110" s="463"/>
      <c r="AI110" s="463"/>
      <c r="AJ110" s="464"/>
    </row>
    <row r="111" spans="1:36" ht="25.5" customHeight="1">
      <c r="A111" s="465">
        <v>64</v>
      </c>
      <c r="B111" s="466"/>
      <c r="C111" s="515" t="s">
        <v>59</v>
      </c>
      <c r="D111" s="515"/>
      <c r="E111" s="515"/>
      <c r="F111" s="515"/>
      <c r="G111" s="515"/>
      <c r="H111" s="515"/>
      <c r="I111" s="515"/>
      <c r="J111" s="515"/>
      <c r="K111" s="515"/>
      <c r="L111" s="515"/>
      <c r="M111" s="515"/>
      <c r="N111" s="515"/>
      <c r="O111" s="515"/>
      <c r="P111" s="515"/>
      <c r="Q111" s="515"/>
      <c r="R111" s="515"/>
      <c r="S111" s="515"/>
      <c r="T111" s="515"/>
      <c r="U111" s="515"/>
      <c r="V111" s="515"/>
      <c r="W111" s="515"/>
      <c r="X111" s="515"/>
      <c r="Y111" s="515"/>
      <c r="Z111" s="515"/>
      <c r="AA111" s="515"/>
      <c r="AB111" s="515"/>
      <c r="AC111" s="468" t="s">
        <v>58</v>
      </c>
      <c r="AD111" s="468"/>
      <c r="AE111" s="468"/>
      <c r="AF111" s="468"/>
      <c r="AG111" s="469">
        <v>0</v>
      </c>
      <c r="AH111" s="469"/>
      <c r="AI111" s="469"/>
      <c r="AJ111" s="470"/>
    </row>
    <row r="112" spans="1:36" ht="25.5" customHeight="1">
      <c r="A112" s="465">
        <v>65</v>
      </c>
      <c r="B112" s="466"/>
      <c r="C112" s="515" t="s">
        <v>57</v>
      </c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468" t="s">
        <v>56</v>
      </c>
      <c r="AD112" s="468"/>
      <c r="AE112" s="468"/>
      <c r="AF112" s="468"/>
      <c r="AG112" s="469">
        <v>0</v>
      </c>
      <c r="AH112" s="469"/>
      <c r="AI112" s="469"/>
      <c r="AJ112" s="470"/>
    </row>
    <row r="113" spans="1:36" ht="12.75" customHeight="1">
      <c r="A113" s="465">
        <v>66</v>
      </c>
      <c r="B113" s="466"/>
      <c r="C113" s="515" t="s">
        <v>55</v>
      </c>
      <c r="D113" s="515"/>
      <c r="E113" s="515"/>
      <c r="F113" s="515"/>
      <c r="G113" s="515"/>
      <c r="H113" s="515"/>
      <c r="I113" s="515"/>
      <c r="J113" s="515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468" t="s">
        <v>54</v>
      </c>
      <c r="AD113" s="468"/>
      <c r="AE113" s="468"/>
      <c r="AF113" s="468"/>
      <c r="AG113" s="469">
        <v>0</v>
      </c>
      <c r="AH113" s="469"/>
      <c r="AI113" s="469"/>
      <c r="AJ113" s="470"/>
    </row>
    <row r="114" spans="1:36" ht="12.75" customHeight="1">
      <c r="A114" s="465">
        <v>67</v>
      </c>
      <c r="B114" s="466"/>
      <c r="C114" s="562" t="s">
        <v>53</v>
      </c>
      <c r="D114" s="562"/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2"/>
      <c r="T114" s="562"/>
      <c r="U114" s="562"/>
      <c r="V114" s="562"/>
      <c r="W114" s="562"/>
      <c r="X114" s="562"/>
      <c r="Y114" s="562"/>
      <c r="Z114" s="562"/>
      <c r="AA114" s="562"/>
      <c r="AB114" s="562"/>
      <c r="AC114" s="468" t="s">
        <v>52</v>
      </c>
      <c r="AD114" s="468"/>
      <c r="AE114" s="468"/>
      <c r="AF114" s="468"/>
      <c r="AG114" s="469">
        <v>0</v>
      </c>
      <c r="AH114" s="469"/>
      <c r="AI114" s="469"/>
      <c r="AJ114" s="470"/>
    </row>
    <row r="115" spans="1:36" ht="12.75" customHeight="1">
      <c r="A115" s="465">
        <v>68</v>
      </c>
      <c r="B115" s="466"/>
      <c r="C115" s="515" t="s">
        <v>51</v>
      </c>
      <c r="D115" s="515"/>
      <c r="E115" s="515"/>
      <c r="F115" s="515"/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468" t="s">
        <v>50</v>
      </c>
      <c r="AD115" s="468"/>
      <c r="AE115" s="468"/>
      <c r="AF115" s="468"/>
      <c r="AG115" s="469">
        <v>0</v>
      </c>
      <c r="AH115" s="469"/>
      <c r="AI115" s="469"/>
      <c r="AJ115" s="470"/>
    </row>
    <row r="116" spans="1:36" s="4" customFormat="1" ht="12.75" customHeight="1">
      <c r="A116" s="522">
        <v>69</v>
      </c>
      <c r="B116" s="523"/>
      <c r="C116" s="524" t="s">
        <v>49</v>
      </c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  <c r="U116" s="524"/>
      <c r="V116" s="524"/>
      <c r="W116" s="524"/>
      <c r="X116" s="524"/>
      <c r="Y116" s="524"/>
      <c r="Z116" s="524"/>
      <c r="AA116" s="524"/>
      <c r="AB116" s="524"/>
      <c r="AC116" s="525" t="s">
        <v>48</v>
      </c>
      <c r="AD116" s="525"/>
      <c r="AE116" s="525"/>
      <c r="AF116" s="525"/>
      <c r="AG116" s="572">
        <f>SUM(AG118:AJ123)</f>
        <v>6107051</v>
      </c>
      <c r="AH116" s="572"/>
      <c r="AI116" s="572"/>
      <c r="AJ116" s="573"/>
    </row>
    <row r="117" spans="1:36" ht="12.75" customHeight="1">
      <c r="A117" s="436"/>
      <c r="B117" s="437"/>
      <c r="C117" s="456" t="s">
        <v>604</v>
      </c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  <c r="Q117" s="457"/>
      <c r="R117" s="457"/>
      <c r="S117" s="457"/>
      <c r="T117" s="457"/>
      <c r="U117" s="457"/>
      <c r="V117" s="457"/>
      <c r="W117" s="457"/>
      <c r="X117" s="457"/>
      <c r="Y117" s="457"/>
      <c r="Z117" s="457"/>
      <c r="AA117" s="457"/>
      <c r="AB117" s="458"/>
      <c r="AC117" s="459"/>
      <c r="AD117" s="460"/>
      <c r="AE117" s="460"/>
      <c r="AF117" s="461"/>
      <c r="AG117" s="462">
        <v>20000</v>
      </c>
      <c r="AH117" s="463"/>
      <c r="AI117" s="463"/>
      <c r="AJ117" s="464"/>
    </row>
    <row r="118" spans="1:36" ht="12.75" customHeight="1">
      <c r="A118" s="436"/>
      <c r="B118" s="437"/>
      <c r="C118" s="456" t="s">
        <v>605</v>
      </c>
      <c r="D118" s="457"/>
      <c r="E118" s="457"/>
      <c r="F118" s="457"/>
      <c r="G118" s="457"/>
      <c r="H118" s="457"/>
      <c r="I118" s="457"/>
      <c r="J118" s="457"/>
      <c r="K118" s="457"/>
      <c r="L118" s="457"/>
      <c r="M118" s="457"/>
      <c r="N118" s="457"/>
      <c r="O118" s="457"/>
      <c r="P118" s="457"/>
      <c r="Q118" s="457"/>
      <c r="R118" s="457"/>
      <c r="S118" s="457"/>
      <c r="T118" s="457"/>
      <c r="U118" s="457"/>
      <c r="V118" s="457"/>
      <c r="W118" s="457"/>
      <c r="X118" s="457"/>
      <c r="Y118" s="457"/>
      <c r="Z118" s="457"/>
      <c r="AA118" s="457"/>
      <c r="AB118" s="458"/>
      <c r="AC118" s="459"/>
      <c r="AD118" s="460"/>
      <c r="AE118" s="460"/>
      <c r="AF118" s="461"/>
      <c r="AG118" s="462">
        <v>57000</v>
      </c>
      <c r="AH118" s="463"/>
      <c r="AI118" s="463"/>
      <c r="AJ118" s="464"/>
    </row>
    <row r="119" spans="1:36" ht="12.75" customHeight="1">
      <c r="A119" s="436"/>
      <c r="B119" s="437"/>
      <c r="C119" s="456" t="s">
        <v>606</v>
      </c>
      <c r="D119" s="457"/>
      <c r="E119" s="457"/>
      <c r="F119" s="457"/>
      <c r="G119" s="457"/>
      <c r="H119" s="457"/>
      <c r="I119" s="457"/>
      <c r="J119" s="457"/>
      <c r="K119" s="457"/>
      <c r="L119" s="457"/>
      <c r="M119" s="457"/>
      <c r="N119" s="457"/>
      <c r="O119" s="457"/>
      <c r="P119" s="457"/>
      <c r="Q119" s="457"/>
      <c r="R119" s="457"/>
      <c r="S119" s="457"/>
      <c r="T119" s="457"/>
      <c r="U119" s="457"/>
      <c r="V119" s="457"/>
      <c r="W119" s="457"/>
      <c r="X119" s="457"/>
      <c r="Y119" s="457"/>
      <c r="Z119" s="457"/>
      <c r="AA119" s="457"/>
      <c r="AB119" s="458"/>
      <c r="AC119" s="459"/>
      <c r="AD119" s="460"/>
      <c r="AE119" s="460"/>
      <c r="AF119" s="461"/>
      <c r="AG119" s="462">
        <v>200000</v>
      </c>
      <c r="AH119" s="463"/>
      <c r="AI119" s="463"/>
      <c r="AJ119" s="464"/>
    </row>
    <row r="120" spans="1:36" ht="12.75" customHeight="1">
      <c r="A120" s="436"/>
      <c r="B120" s="437"/>
      <c r="C120" s="456" t="s">
        <v>607</v>
      </c>
      <c r="D120" s="457"/>
      <c r="E120" s="457"/>
      <c r="F120" s="457"/>
      <c r="G120" s="457"/>
      <c r="H120" s="457"/>
      <c r="I120" s="457"/>
      <c r="J120" s="457"/>
      <c r="K120" s="457"/>
      <c r="L120" s="457"/>
      <c r="M120" s="457"/>
      <c r="N120" s="457"/>
      <c r="O120" s="457"/>
      <c r="P120" s="457"/>
      <c r="Q120" s="457"/>
      <c r="R120" s="457"/>
      <c r="S120" s="457"/>
      <c r="T120" s="457"/>
      <c r="U120" s="457"/>
      <c r="V120" s="457"/>
      <c r="W120" s="457"/>
      <c r="X120" s="457"/>
      <c r="Y120" s="457"/>
      <c r="Z120" s="457"/>
      <c r="AA120" s="457"/>
      <c r="AB120" s="458"/>
      <c r="AC120" s="459"/>
      <c r="AD120" s="460"/>
      <c r="AE120" s="460"/>
      <c r="AF120" s="461"/>
      <c r="AG120" s="462">
        <v>585000</v>
      </c>
      <c r="AH120" s="463"/>
      <c r="AI120" s="463"/>
      <c r="AJ120" s="464"/>
    </row>
    <row r="121" spans="1:36" ht="12.75" customHeight="1">
      <c r="A121" s="436"/>
      <c r="B121" s="437"/>
      <c r="C121" s="456" t="s">
        <v>608</v>
      </c>
      <c r="D121" s="457"/>
      <c r="E121" s="457"/>
      <c r="F121" s="457"/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57"/>
      <c r="R121" s="457"/>
      <c r="S121" s="457"/>
      <c r="T121" s="457"/>
      <c r="U121" s="457"/>
      <c r="V121" s="457"/>
      <c r="W121" s="457"/>
      <c r="X121" s="457"/>
      <c r="Y121" s="457"/>
      <c r="Z121" s="457"/>
      <c r="AA121" s="457"/>
      <c r="AB121" s="458"/>
      <c r="AC121" s="459"/>
      <c r="AD121" s="460"/>
      <c r="AE121" s="460"/>
      <c r="AF121" s="461"/>
      <c r="AG121" s="462">
        <v>24000</v>
      </c>
      <c r="AH121" s="463"/>
      <c r="AI121" s="463"/>
      <c r="AJ121" s="464"/>
    </row>
    <row r="122" spans="1:36" ht="12.75" customHeight="1">
      <c r="A122" s="436"/>
      <c r="B122" s="437"/>
      <c r="C122" s="456" t="s">
        <v>609</v>
      </c>
      <c r="D122" s="457"/>
      <c r="E122" s="457"/>
      <c r="F122" s="457"/>
      <c r="G122" s="457"/>
      <c r="H122" s="457"/>
      <c r="I122" s="457"/>
      <c r="J122" s="457"/>
      <c r="K122" s="457"/>
      <c r="L122" s="457"/>
      <c r="M122" s="457"/>
      <c r="N122" s="457"/>
      <c r="O122" s="457"/>
      <c r="P122" s="457"/>
      <c r="Q122" s="457"/>
      <c r="R122" s="457"/>
      <c r="S122" s="457"/>
      <c r="T122" s="457"/>
      <c r="U122" s="457"/>
      <c r="V122" s="457"/>
      <c r="W122" s="457"/>
      <c r="X122" s="457"/>
      <c r="Y122" s="457"/>
      <c r="Z122" s="457"/>
      <c r="AA122" s="457"/>
      <c r="AB122" s="458"/>
      <c r="AC122" s="459"/>
      <c r="AD122" s="460"/>
      <c r="AE122" s="460"/>
      <c r="AF122" s="461"/>
      <c r="AG122" s="462">
        <v>3800000</v>
      </c>
      <c r="AH122" s="463"/>
      <c r="AI122" s="463"/>
      <c r="AJ122" s="464"/>
    </row>
    <row r="123" spans="1:36" ht="12.75" customHeight="1">
      <c r="A123" s="436"/>
      <c r="B123" s="437"/>
      <c r="C123" s="456" t="s">
        <v>942</v>
      </c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  <c r="AA123" s="457"/>
      <c r="AB123" s="458"/>
      <c r="AC123" s="459"/>
      <c r="AD123" s="460"/>
      <c r="AE123" s="460"/>
      <c r="AF123" s="461"/>
      <c r="AG123" s="462">
        <v>1441051</v>
      </c>
      <c r="AH123" s="463"/>
      <c r="AI123" s="463"/>
      <c r="AJ123" s="464"/>
    </row>
    <row r="124" spans="1:36" ht="12.75" customHeight="1">
      <c r="A124" s="465">
        <v>70</v>
      </c>
      <c r="B124" s="466"/>
      <c r="C124" s="562" t="s">
        <v>47</v>
      </c>
      <c r="D124" s="562"/>
      <c r="E124" s="562"/>
      <c r="F124" s="562"/>
      <c r="G124" s="562"/>
      <c r="H124" s="562"/>
      <c r="I124" s="562"/>
      <c r="J124" s="562"/>
      <c r="K124" s="562"/>
      <c r="L124" s="562"/>
      <c r="M124" s="562"/>
      <c r="N124" s="562"/>
      <c r="O124" s="562"/>
      <c r="P124" s="562"/>
      <c r="Q124" s="562"/>
      <c r="R124" s="562"/>
      <c r="S124" s="562"/>
      <c r="T124" s="562"/>
      <c r="U124" s="562"/>
      <c r="V124" s="562"/>
      <c r="W124" s="562"/>
      <c r="X124" s="562"/>
      <c r="Y124" s="562"/>
      <c r="Z124" s="562"/>
      <c r="AA124" s="562"/>
      <c r="AB124" s="562"/>
      <c r="AC124" s="468" t="s">
        <v>46</v>
      </c>
      <c r="AD124" s="468"/>
      <c r="AE124" s="468"/>
      <c r="AF124" s="468"/>
      <c r="AG124" s="563">
        <v>1211507</v>
      </c>
      <c r="AH124" s="563"/>
      <c r="AI124" s="563"/>
      <c r="AJ124" s="564"/>
    </row>
    <row r="125" spans="1:36" s="11" customFormat="1" ht="12.75" customHeight="1" thickBot="1">
      <c r="A125" s="565">
        <v>71</v>
      </c>
      <c r="B125" s="566"/>
      <c r="C125" s="567" t="s">
        <v>45</v>
      </c>
      <c r="D125" s="567"/>
      <c r="E125" s="567"/>
      <c r="F125" s="567"/>
      <c r="G125" s="567"/>
      <c r="H125" s="567"/>
      <c r="I125" s="567"/>
      <c r="J125" s="567"/>
      <c r="K125" s="567"/>
      <c r="L125" s="567"/>
      <c r="M125" s="567"/>
      <c r="N125" s="567"/>
      <c r="O125" s="567"/>
      <c r="P125" s="567"/>
      <c r="Q125" s="567"/>
      <c r="R125" s="567"/>
      <c r="S125" s="567"/>
      <c r="T125" s="567"/>
      <c r="U125" s="567"/>
      <c r="V125" s="567"/>
      <c r="W125" s="567"/>
      <c r="X125" s="567"/>
      <c r="Y125" s="567"/>
      <c r="Z125" s="567"/>
      <c r="AA125" s="567"/>
      <c r="AB125" s="567"/>
      <c r="AC125" s="568" t="s">
        <v>44</v>
      </c>
      <c r="AD125" s="568"/>
      <c r="AE125" s="568"/>
      <c r="AF125" s="568"/>
      <c r="AG125" s="569">
        <f>(AG92+AG96+AG97+AG98+AG99+AG101+AG111+AG112+AG113+AG114+AG115+AG124+AG116)</f>
        <v>8619282</v>
      </c>
      <c r="AH125" s="570"/>
      <c r="AI125" s="570"/>
      <c r="AJ125" s="571"/>
    </row>
    <row r="126" spans="1:36" s="11" customFormat="1" ht="12.75" customHeight="1">
      <c r="A126" s="450" t="s">
        <v>702</v>
      </c>
      <c r="B126" s="451"/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451"/>
      <c r="Q126" s="451"/>
      <c r="R126" s="451"/>
      <c r="S126" s="451"/>
      <c r="T126" s="451"/>
      <c r="U126" s="451"/>
      <c r="V126" s="451"/>
      <c r="W126" s="451"/>
      <c r="X126" s="451"/>
      <c r="Y126" s="451"/>
      <c r="Z126" s="451"/>
      <c r="AA126" s="451"/>
      <c r="AB126" s="451"/>
      <c r="AC126" s="451"/>
      <c r="AD126" s="451"/>
      <c r="AE126" s="451"/>
      <c r="AF126" s="451"/>
      <c r="AG126" s="451"/>
      <c r="AH126" s="451"/>
      <c r="AI126" s="451"/>
      <c r="AJ126" s="452"/>
    </row>
    <row r="127" spans="1:36" s="11" customFormat="1" ht="12.75" customHeight="1" thickBot="1">
      <c r="A127" s="453"/>
      <c r="B127" s="454"/>
      <c r="C127" s="454"/>
      <c r="D127" s="454"/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  <c r="T127" s="454"/>
      <c r="U127" s="454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54"/>
      <c r="AH127" s="454"/>
      <c r="AI127" s="454"/>
      <c r="AJ127" s="455"/>
    </row>
    <row r="128" spans="1:36" ht="12.75" customHeight="1">
      <c r="A128" s="474">
        <v>72</v>
      </c>
      <c r="B128" s="475"/>
      <c r="C128" s="561" t="s">
        <v>711</v>
      </c>
      <c r="D128" s="561"/>
      <c r="E128" s="561"/>
      <c r="F128" s="561"/>
      <c r="G128" s="561"/>
      <c r="H128" s="561"/>
      <c r="I128" s="561"/>
      <c r="J128" s="561"/>
      <c r="K128" s="561"/>
      <c r="L128" s="561"/>
      <c r="M128" s="561"/>
      <c r="N128" s="561"/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471" t="s">
        <v>43</v>
      </c>
      <c r="AD128" s="471"/>
      <c r="AE128" s="471"/>
      <c r="AF128" s="471"/>
      <c r="AG128" s="472">
        <v>6300000</v>
      </c>
      <c r="AH128" s="472"/>
      <c r="AI128" s="472"/>
      <c r="AJ128" s="473"/>
    </row>
    <row r="129" spans="1:36" ht="12.75" customHeight="1">
      <c r="A129" s="465">
        <v>73</v>
      </c>
      <c r="B129" s="466"/>
      <c r="C129" s="560" t="s">
        <v>42</v>
      </c>
      <c r="D129" s="560"/>
      <c r="E129" s="560"/>
      <c r="F129" s="560"/>
      <c r="G129" s="560"/>
      <c r="H129" s="560"/>
      <c r="I129" s="560"/>
      <c r="J129" s="560"/>
      <c r="K129" s="560"/>
      <c r="L129" s="560"/>
      <c r="M129" s="560"/>
      <c r="N129" s="560"/>
      <c r="O129" s="560"/>
      <c r="P129" s="560"/>
      <c r="Q129" s="560"/>
      <c r="R129" s="560"/>
      <c r="S129" s="560"/>
      <c r="T129" s="560"/>
      <c r="U129" s="560"/>
      <c r="V129" s="560"/>
      <c r="W129" s="560"/>
      <c r="X129" s="560"/>
      <c r="Y129" s="560"/>
      <c r="Z129" s="560"/>
      <c r="AA129" s="560"/>
      <c r="AB129" s="560"/>
      <c r="AC129" s="468" t="s">
        <v>41</v>
      </c>
      <c r="AD129" s="468"/>
      <c r="AE129" s="468"/>
      <c r="AF129" s="468"/>
      <c r="AG129" s="469">
        <v>0</v>
      </c>
      <c r="AH129" s="469"/>
      <c r="AI129" s="469"/>
      <c r="AJ129" s="470"/>
    </row>
    <row r="130" spans="1:36" ht="12.75" customHeight="1">
      <c r="A130" s="465">
        <v>74</v>
      </c>
      <c r="B130" s="466"/>
      <c r="C130" s="560" t="s">
        <v>595</v>
      </c>
      <c r="D130" s="560"/>
      <c r="E130" s="560"/>
      <c r="F130" s="560"/>
      <c r="G130" s="560"/>
      <c r="H130" s="560"/>
      <c r="I130" s="560"/>
      <c r="J130" s="560"/>
      <c r="K130" s="560"/>
      <c r="L130" s="560"/>
      <c r="M130" s="560"/>
      <c r="N130" s="560"/>
      <c r="O130" s="560"/>
      <c r="P130" s="560"/>
      <c r="Q130" s="560"/>
      <c r="R130" s="560"/>
      <c r="S130" s="560"/>
      <c r="T130" s="560"/>
      <c r="U130" s="560"/>
      <c r="V130" s="560"/>
      <c r="W130" s="560"/>
      <c r="X130" s="560"/>
      <c r="Y130" s="560"/>
      <c r="Z130" s="560"/>
      <c r="AA130" s="560"/>
      <c r="AB130" s="560"/>
      <c r="AC130" s="468" t="s">
        <v>40</v>
      </c>
      <c r="AD130" s="468"/>
      <c r="AE130" s="468"/>
      <c r="AF130" s="468"/>
      <c r="AG130" s="469">
        <v>500000</v>
      </c>
      <c r="AH130" s="469"/>
      <c r="AI130" s="469"/>
      <c r="AJ130" s="470"/>
    </row>
    <row r="131" spans="1:36" ht="12.75" customHeight="1">
      <c r="A131" s="465">
        <v>75</v>
      </c>
      <c r="B131" s="466"/>
      <c r="C131" s="560" t="s">
        <v>952</v>
      </c>
      <c r="D131" s="560"/>
      <c r="E131" s="560"/>
      <c r="F131" s="560"/>
      <c r="G131" s="560"/>
      <c r="H131" s="560"/>
      <c r="I131" s="560"/>
      <c r="J131" s="560"/>
      <c r="K131" s="560"/>
      <c r="L131" s="560"/>
      <c r="M131" s="560"/>
      <c r="N131" s="560"/>
      <c r="O131" s="560"/>
      <c r="P131" s="560"/>
      <c r="Q131" s="560"/>
      <c r="R131" s="560"/>
      <c r="S131" s="560"/>
      <c r="T131" s="560"/>
      <c r="U131" s="560"/>
      <c r="V131" s="560"/>
      <c r="W131" s="560"/>
      <c r="X131" s="560"/>
      <c r="Y131" s="560"/>
      <c r="Z131" s="560"/>
      <c r="AA131" s="560"/>
      <c r="AB131" s="560"/>
      <c r="AC131" s="468" t="s">
        <v>39</v>
      </c>
      <c r="AD131" s="468"/>
      <c r="AE131" s="468"/>
      <c r="AF131" s="468"/>
      <c r="AG131" s="469">
        <v>3323000</v>
      </c>
      <c r="AH131" s="469"/>
      <c r="AI131" s="469"/>
      <c r="AJ131" s="470"/>
    </row>
    <row r="132" spans="1:36" ht="12.75" customHeight="1">
      <c r="A132" s="465">
        <v>76</v>
      </c>
      <c r="B132" s="466"/>
      <c r="C132" s="505" t="s">
        <v>38</v>
      </c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  <c r="P132" s="505"/>
      <c r="Q132" s="505"/>
      <c r="R132" s="505"/>
      <c r="S132" s="505"/>
      <c r="T132" s="505"/>
      <c r="U132" s="505"/>
      <c r="V132" s="505"/>
      <c r="W132" s="505"/>
      <c r="X132" s="505"/>
      <c r="Y132" s="505"/>
      <c r="Z132" s="505"/>
      <c r="AA132" s="505"/>
      <c r="AB132" s="505"/>
      <c r="AC132" s="468" t="s">
        <v>37</v>
      </c>
      <c r="AD132" s="468"/>
      <c r="AE132" s="468"/>
      <c r="AF132" s="468"/>
      <c r="AG132" s="469">
        <v>0</v>
      </c>
      <c r="AH132" s="469"/>
      <c r="AI132" s="469"/>
      <c r="AJ132" s="470"/>
    </row>
    <row r="133" spans="1:36" ht="12.75" customHeight="1">
      <c r="A133" s="465">
        <v>77</v>
      </c>
      <c r="B133" s="466"/>
      <c r="C133" s="505" t="s">
        <v>36</v>
      </c>
      <c r="D133" s="505"/>
      <c r="E133" s="505"/>
      <c r="F133" s="505"/>
      <c r="G133" s="505"/>
      <c r="H133" s="505"/>
      <c r="I133" s="505"/>
      <c r="J133" s="505"/>
      <c r="K133" s="505"/>
      <c r="L133" s="505"/>
      <c r="M133" s="505"/>
      <c r="N133" s="505"/>
      <c r="O133" s="505"/>
      <c r="P133" s="505"/>
      <c r="Q133" s="505"/>
      <c r="R133" s="505"/>
      <c r="S133" s="505"/>
      <c r="T133" s="505"/>
      <c r="U133" s="505"/>
      <c r="V133" s="505"/>
      <c r="W133" s="505"/>
      <c r="X133" s="505"/>
      <c r="Y133" s="505"/>
      <c r="Z133" s="505"/>
      <c r="AA133" s="505"/>
      <c r="AB133" s="505"/>
      <c r="AC133" s="468" t="s">
        <v>35</v>
      </c>
      <c r="AD133" s="468"/>
      <c r="AE133" s="468"/>
      <c r="AF133" s="468"/>
      <c r="AG133" s="469">
        <v>0</v>
      </c>
      <c r="AH133" s="469"/>
      <c r="AI133" s="469"/>
      <c r="AJ133" s="470"/>
    </row>
    <row r="134" spans="1:36" ht="12.75" customHeight="1">
      <c r="A134" s="465">
        <v>78</v>
      </c>
      <c r="B134" s="466"/>
      <c r="C134" s="505" t="s">
        <v>34</v>
      </c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505"/>
      <c r="S134" s="505"/>
      <c r="T134" s="505"/>
      <c r="U134" s="505"/>
      <c r="V134" s="505"/>
      <c r="W134" s="505"/>
      <c r="X134" s="505"/>
      <c r="Y134" s="505"/>
      <c r="Z134" s="505"/>
      <c r="AA134" s="505"/>
      <c r="AB134" s="505"/>
      <c r="AC134" s="468" t="s">
        <v>33</v>
      </c>
      <c r="AD134" s="468"/>
      <c r="AE134" s="468"/>
      <c r="AF134" s="468"/>
      <c r="AG134" s="469">
        <v>2327000</v>
      </c>
      <c r="AH134" s="469"/>
      <c r="AI134" s="469"/>
      <c r="AJ134" s="470"/>
    </row>
    <row r="135" spans="1:36" s="10" customFormat="1" ht="12.75" customHeight="1">
      <c r="A135" s="542">
        <v>79</v>
      </c>
      <c r="B135" s="543"/>
      <c r="C135" s="559" t="s">
        <v>32</v>
      </c>
      <c r="D135" s="559"/>
      <c r="E135" s="559"/>
      <c r="F135" s="559"/>
      <c r="G135" s="559"/>
      <c r="H135" s="559"/>
      <c r="I135" s="559"/>
      <c r="J135" s="559"/>
      <c r="K135" s="559"/>
      <c r="L135" s="559"/>
      <c r="M135" s="559"/>
      <c r="N135" s="559"/>
      <c r="O135" s="559"/>
      <c r="P135" s="559"/>
      <c r="Q135" s="559"/>
      <c r="R135" s="559"/>
      <c r="S135" s="559"/>
      <c r="T135" s="559"/>
      <c r="U135" s="559"/>
      <c r="V135" s="559"/>
      <c r="W135" s="559"/>
      <c r="X135" s="559"/>
      <c r="Y135" s="559"/>
      <c r="Z135" s="559"/>
      <c r="AA135" s="559"/>
      <c r="AB135" s="559"/>
      <c r="AC135" s="545" t="s">
        <v>31</v>
      </c>
      <c r="AD135" s="545"/>
      <c r="AE135" s="545"/>
      <c r="AF135" s="545"/>
      <c r="AG135" s="546">
        <f>SUM(AG128:AG134)</f>
        <v>12450000</v>
      </c>
      <c r="AH135" s="547"/>
      <c r="AI135" s="547"/>
      <c r="AJ135" s="548"/>
    </row>
    <row r="136" spans="1:36" ht="12.75" customHeight="1">
      <c r="A136" s="465">
        <v>80</v>
      </c>
      <c r="B136" s="466"/>
      <c r="C136" s="467" t="s">
        <v>712</v>
      </c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8" t="s">
        <v>30</v>
      </c>
      <c r="AD136" s="468"/>
      <c r="AE136" s="468"/>
      <c r="AF136" s="468"/>
      <c r="AG136" s="469">
        <f>SUM(AG137:AJ139)</f>
        <v>21895350</v>
      </c>
      <c r="AH136" s="469"/>
      <c r="AI136" s="469"/>
      <c r="AJ136" s="470"/>
    </row>
    <row r="137" spans="1:36" ht="12.75" customHeight="1">
      <c r="A137" s="436"/>
      <c r="B137" s="437"/>
      <c r="C137" s="438" t="s">
        <v>956</v>
      </c>
      <c r="D137" s="439"/>
      <c r="E137" s="439"/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  <c r="T137" s="439"/>
      <c r="U137" s="439"/>
      <c r="V137" s="439"/>
      <c r="W137" s="439"/>
      <c r="X137" s="439"/>
      <c r="Y137" s="439"/>
      <c r="Z137" s="439"/>
      <c r="AA137" s="439"/>
      <c r="AB137" s="440"/>
      <c r="AC137" s="441"/>
      <c r="AD137" s="442"/>
      <c r="AE137" s="442"/>
      <c r="AF137" s="443"/>
      <c r="AG137" s="444">
        <v>12596350</v>
      </c>
      <c r="AH137" s="445"/>
      <c r="AI137" s="445"/>
      <c r="AJ137" s="446"/>
    </row>
    <row r="138" spans="1:36" ht="12.75" customHeight="1">
      <c r="A138" s="436"/>
      <c r="B138" s="437"/>
      <c r="C138" s="438" t="s">
        <v>713</v>
      </c>
      <c r="D138" s="439"/>
      <c r="E138" s="439"/>
      <c r="F138" s="439"/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40"/>
      <c r="AC138" s="441"/>
      <c r="AD138" s="442"/>
      <c r="AE138" s="442"/>
      <c r="AF138" s="443"/>
      <c r="AG138" s="444">
        <v>3000000</v>
      </c>
      <c r="AH138" s="445"/>
      <c r="AI138" s="445"/>
      <c r="AJ138" s="446"/>
    </row>
    <row r="139" spans="1:36" ht="12.75" customHeight="1">
      <c r="A139" s="436"/>
      <c r="B139" s="437"/>
      <c r="C139" s="438" t="s">
        <v>951</v>
      </c>
      <c r="D139" s="439"/>
      <c r="E139" s="439"/>
      <c r="F139" s="439"/>
      <c r="G139" s="4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  <c r="T139" s="439"/>
      <c r="U139" s="439"/>
      <c r="V139" s="439"/>
      <c r="W139" s="439"/>
      <c r="X139" s="439"/>
      <c r="Y139" s="439"/>
      <c r="Z139" s="439"/>
      <c r="AA139" s="439"/>
      <c r="AB139" s="440"/>
      <c r="AC139" s="441"/>
      <c r="AD139" s="442"/>
      <c r="AE139" s="442"/>
      <c r="AF139" s="443"/>
      <c r="AG139" s="444">
        <v>6299000</v>
      </c>
      <c r="AH139" s="445"/>
      <c r="AI139" s="445"/>
      <c r="AJ139" s="446"/>
    </row>
    <row r="140" spans="1:36" ht="12.75" customHeight="1">
      <c r="A140" s="465">
        <v>81</v>
      </c>
      <c r="B140" s="466"/>
      <c r="C140" s="467" t="s">
        <v>29</v>
      </c>
      <c r="D140" s="467"/>
      <c r="E140" s="467"/>
      <c r="F140" s="467"/>
      <c r="G140" s="467"/>
      <c r="H140" s="467"/>
      <c r="I140" s="467"/>
      <c r="J140" s="467"/>
      <c r="K140" s="467"/>
      <c r="L140" s="467"/>
      <c r="M140" s="467"/>
      <c r="N140" s="467"/>
      <c r="O140" s="467"/>
      <c r="P140" s="467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  <c r="AA140" s="467"/>
      <c r="AB140" s="467"/>
      <c r="AC140" s="468" t="s">
        <v>28</v>
      </c>
      <c r="AD140" s="468"/>
      <c r="AE140" s="468"/>
      <c r="AF140" s="468"/>
      <c r="AG140" s="469">
        <v>0</v>
      </c>
      <c r="AH140" s="469"/>
      <c r="AI140" s="469"/>
      <c r="AJ140" s="470"/>
    </row>
    <row r="141" spans="1:36" ht="12.75" customHeight="1">
      <c r="A141" s="465">
        <v>82</v>
      </c>
      <c r="B141" s="466"/>
      <c r="C141" s="467" t="s">
        <v>27</v>
      </c>
      <c r="D141" s="467"/>
      <c r="E141" s="467"/>
      <c r="F141" s="467"/>
      <c r="G141" s="467"/>
      <c r="H141" s="467"/>
      <c r="I141" s="467"/>
      <c r="J141" s="467"/>
      <c r="K141" s="467"/>
      <c r="L141" s="467"/>
      <c r="M141" s="467"/>
      <c r="N141" s="467"/>
      <c r="O141" s="467"/>
      <c r="P141" s="467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  <c r="AA141" s="467"/>
      <c r="AB141" s="467"/>
      <c r="AC141" s="468" t="s">
        <v>26</v>
      </c>
      <c r="AD141" s="468"/>
      <c r="AE141" s="468"/>
      <c r="AF141" s="468"/>
      <c r="AG141" s="469">
        <v>0</v>
      </c>
      <c r="AH141" s="469"/>
      <c r="AI141" s="469"/>
      <c r="AJ141" s="470"/>
    </row>
    <row r="142" spans="1:36" ht="12.75" customHeight="1">
      <c r="A142" s="465">
        <v>83</v>
      </c>
      <c r="B142" s="466"/>
      <c r="C142" s="467" t="s">
        <v>25</v>
      </c>
      <c r="D142" s="467"/>
      <c r="E142" s="467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8" t="s">
        <v>24</v>
      </c>
      <c r="AD142" s="468"/>
      <c r="AE142" s="468"/>
      <c r="AF142" s="468"/>
      <c r="AG142" s="469">
        <v>5102015</v>
      </c>
      <c r="AH142" s="469"/>
      <c r="AI142" s="469"/>
      <c r="AJ142" s="470"/>
    </row>
    <row r="143" spans="1:36" s="10" customFormat="1" ht="12.75" customHeight="1" thickBot="1">
      <c r="A143" s="552">
        <v>84</v>
      </c>
      <c r="B143" s="553"/>
      <c r="C143" s="554" t="s">
        <v>23</v>
      </c>
      <c r="D143" s="554"/>
      <c r="E143" s="554"/>
      <c r="F143" s="554"/>
      <c r="G143" s="554"/>
      <c r="H143" s="554"/>
      <c r="I143" s="554"/>
      <c r="J143" s="554"/>
      <c r="K143" s="554"/>
      <c r="L143" s="554"/>
      <c r="M143" s="554"/>
      <c r="N143" s="554"/>
      <c r="O143" s="554"/>
      <c r="P143" s="554"/>
      <c r="Q143" s="554"/>
      <c r="R143" s="554"/>
      <c r="S143" s="554"/>
      <c r="T143" s="554"/>
      <c r="U143" s="554"/>
      <c r="V143" s="554"/>
      <c r="W143" s="554"/>
      <c r="X143" s="554"/>
      <c r="Y143" s="554"/>
      <c r="Z143" s="554"/>
      <c r="AA143" s="554"/>
      <c r="AB143" s="554"/>
      <c r="AC143" s="555" t="s">
        <v>22</v>
      </c>
      <c r="AD143" s="555"/>
      <c r="AE143" s="555"/>
      <c r="AF143" s="555"/>
      <c r="AG143" s="556">
        <f>SUM(AG136+AG140+AG141+AG142)</f>
        <v>26997365</v>
      </c>
      <c r="AH143" s="557"/>
      <c r="AI143" s="557"/>
      <c r="AJ143" s="558"/>
    </row>
    <row r="144" spans="1:36" s="10" customFormat="1" ht="12.75" customHeight="1">
      <c r="A144" s="450" t="s">
        <v>703</v>
      </c>
      <c r="B144" s="451"/>
      <c r="C144" s="451"/>
      <c r="D144" s="451"/>
      <c r="E144" s="451"/>
      <c r="F144" s="451"/>
      <c r="G144" s="451"/>
      <c r="H144" s="451"/>
      <c r="I144" s="451"/>
      <c r="J144" s="451"/>
      <c r="K144" s="451"/>
      <c r="L144" s="451"/>
      <c r="M144" s="451"/>
      <c r="N144" s="451"/>
      <c r="O144" s="451"/>
      <c r="P144" s="451"/>
      <c r="Q144" s="451"/>
      <c r="R144" s="451"/>
      <c r="S144" s="451"/>
      <c r="T144" s="451"/>
      <c r="U144" s="451"/>
      <c r="V144" s="451"/>
      <c r="W144" s="451"/>
      <c r="X144" s="451"/>
      <c r="Y144" s="451"/>
      <c r="Z144" s="451"/>
      <c r="AA144" s="451"/>
      <c r="AB144" s="451"/>
      <c r="AC144" s="451"/>
      <c r="AD144" s="451"/>
      <c r="AE144" s="451"/>
      <c r="AF144" s="451"/>
      <c r="AG144" s="451"/>
      <c r="AH144" s="451"/>
      <c r="AI144" s="451"/>
      <c r="AJ144" s="452"/>
    </row>
    <row r="145" spans="1:36" s="10" customFormat="1" ht="12.75" customHeight="1" thickBot="1">
      <c r="A145" s="453"/>
      <c r="B145" s="454"/>
      <c r="C145" s="454"/>
      <c r="D145" s="454"/>
      <c r="E145" s="454"/>
      <c r="F145" s="454"/>
      <c r="G145" s="454"/>
      <c r="H145" s="454"/>
      <c r="I145" s="454"/>
      <c r="J145" s="454"/>
      <c r="K145" s="454"/>
      <c r="L145" s="454"/>
      <c r="M145" s="454"/>
      <c r="N145" s="454"/>
      <c r="O145" s="454"/>
      <c r="P145" s="454"/>
      <c r="Q145" s="454"/>
      <c r="R145" s="454"/>
      <c r="S145" s="454"/>
      <c r="T145" s="454"/>
      <c r="U145" s="454"/>
      <c r="V145" s="454"/>
      <c r="W145" s="454"/>
      <c r="X145" s="454"/>
      <c r="Y145" s="454"/>
      <c r="Z145" s="454"/>
      <c r="AA145" s="454"/>
      <c r="AB145" s="454"/>
      <c r="AC145" s="454"/>
      <c r="AD145" s="454"/>
      <c r="AE145" s="454"/>
      <c r="AF145" s="454"/>
      <c r="AG145" s="454"/>
      <c r="AH145" s="454"/>
      <c r="AI145" s="454"/>
      <c r="AJ145" s="455"/>
    </row>
    <row r="146" spans="1:36" ht="25.5" customHeight="1">
      <c r="A146" s="474">
        <v>85</v>
      </c>
      <c r="B146" s="475"/>
      <c r="C146" s="476" t="s">
        <v>21</v>
      </c>
      <c r="D146" s="476"/>
      <c r="E146" s="476"/>
      <c r="F146" s="476"/>
      <c r="G146" s="476"/>
      <c r="H146" s="476"/>
      <c r="I146" s="476"/>
      <c r="J146" s="476"/>
      <c r="K146" s="476"/>
      <c r="L146" s="476"/>
      <c r="M146" s="476"/>
      <c r="N146" s="476"/>
      <c r="O146" s="476"/>
      <c r="P146" s="476"/>
      <c r="Q146" s="476"/>
      <c r="R146" s="476"/>
      <c r="S146" s="476"/>
      <c r="T146" s="476"/>
      <c r="U146" s="476"/>
      <c r="V146" s="476"/>
      <c r="W146" s="476"/>
      <c r="X146" s="476"/>
      <c r="Y146" s="476"/>
      <c r="Z146" s="476"/>
      <c r="AA146" s="476"/>
      <c r="AB146" s="476"/>
      <c r="AC146" s="471" t="s">
        <v>20</v>
      </c>
      <c r="AD146" s="471"/>
      <c r="AE146" s="471"/>
      <c r="AF146" s="471"/>
      <c r="AG146" s="472">
        <v>0</v>
      </c>
      <c r="AH146" s="472"/>
      <c r="AI146" s="472"/>
      <c r="AJ146" s="473"/>
    </row>
    <row r="147" spans="1:36" ht="25.5" customHeight="1">
      <c r="A147" s="465">
        <v>86</v>
      </c>
      <c r="B147" s="466"/>
      <c r="C147" s="467" t="s">
        <v>19</v>
      </c>
      <c r="D147" s="467"/>
      <c r="E147" s="467"/>
      <c r="F147" s="467"/>
      <c r="G147" s="467"/>
      <c r="H147" s="467"/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  <c r="AA147" s="467"/>
      <c r="AB147" s="467"/>
      <c r="AC147" s="468" t="s">
        <v>18</v>
      </c>
      <c r="AD147" s="468"/>
      <c r="AE147" s="468"/>
      <c r="AF147" s="468"/>
      <c r="AG147" s="469">
        <v>0</v>
      </c>
      <c r="AH147" s="469"/>
      <c r="AI147" s="469"/>
      <c r="AJ147" s="470"/>
    </row>
    <row r="148" spans="1:36" ht="25.5" customHeight="1">
      <c r="A148" s="465">
        <v>87</v>
      </c>
      <c r="B148" s="466"/>
      <c r="C148" s="467" t="s">
        <v>17</v>
      </c>
      <c r="D148" s="467"/>
      <c r="E148" s="467"/>
      <c r="F148" s="467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  <c r="AA148" s="467"/>
      <c r="AB148" s="467"/>
      <c r="AC148" s="468" t="s">
        <v>16</v>
      </c>
      <c r="AD148" s="468"/>
      <c r="AE148" s="468"/>
      <c r="AF148" s="468"/>
      <c r="AG148" s="469">
        <v>0</v>
      </c>
      <c r="AH148" s="469"/>
      <c r="AI148" s="469"/>
      <c r="AJ148" s="470"/>
    </row>
    <row r="149" spans="1:36" ht="12.75" customHeight="1">
      <c r="A149" s="465">
        <v>88</v>
      </c>
      <c r="B149" s="466"/>
      <c r="C149" s="467" t="s">
        <v>15</v>
      </c>
      <c r="D149" s="467"/>
      <c r="E149" s="467"/>
      <c r="F149" s="467"/>
      <c r="G149" s="467"/>
      <c r="H149" s="467"/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  <c r="AA149" s="467"/>
      <c r="AB149" s="467"/>
      <c r="AC149" s="468" t="s">
        <v>14</v>
      </c>
      <c r="AD149" s="468"/>
      <c r="AE149" s="468"/>
      <c r="AF149" s="468"/>
      <c r="AG149" s="469">
        <v>0</v>
      </c>
      <c r="AH149" s="469"/>
      <c r="AI149" s="469"/>
      <c r="AJ149" s="470"/>
    </row>
    <row r="150" spans="1:36" ht="25.5" customHeight="1">
      <c r="A150" s="465">
        <v>89</v>
      </c>
      <c r="B150" s="466"/>
      <c r="C150" s="467" t="s">
        <v>13</v>
      </c>
      <c r="D150" s="467"/>
      <c r="E150" s="467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8" t="s">
        <v>12</v>
      </c>
      <c r="AD150" s="468"/>
      <c r="AE150" s="468"/>
      <c r="AF150" s="468"/>
      <c r="AG150" s="469">
        <v>0</v>
      </c>
      <c r="AH150" s="469"/>
      <c r="AI150" s="469"/>
      <c r="AJ150" s="470"/>
    </row>
    <row r="151" spans="1:36" ht="25.5" customHeight="1">
      <c r="A151" s="465">
        <v>90</v>
      </c>
      <c r="B151" s="466"/>
      <c r="C151" s="467" t="s">
        <v>11</v>
      </c>
      <c r="D151" s="467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  <c r="AA151" s="467"/>
      <c r="AB151" s="467"/>
      <c r="AC151" s="468" t="s">
        <v>10</v>
      </c>
      <c r="AD151" s="468"/>
      <c r="AE151" s="468"/>
      <c r="AF151" s="468"/>
      <c r="AG151" s="469">
        <v>0</v>
      </c>
      <c r="AH151" s="469"/>
      <c r="AI151" s="469"/>
      <c r="AJ151" s="470"/>
    </row>
    <row r="152" spans="1:36" ht="12.75" customHeight="1">
      <c r="A152" s="465">
        <v>91</v>
      </c>
      <c r="B152" s="466"/>
      <c r="C152" s="467" t="s">
        <v>9</v>
      </c>
      <c r="D152" s="467"/>
      <c r="E152" s="467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8" t="s">
        <v>8</v>
      </c>
      <c r="AD152" s="468"/>
      <c r="AE152" s="468"/>
      <c r="AF152" s="468"/>
      <c r="AG152" s="469">
        <v>0</v>
      </c>
      <c r="AH152" s="469"/>
      <c r="AI152" s="469"/>
      <c r="AJ152" s="470"/>
    </row>
    <row r="153" spans="1:36" ht="12.75" customHeight="1">
      <c r="A153" s="465">
        <v>92</v>
      </c>
      <c r="B153" s="466"/>
      <c r="C153" s="467" t="s">
        <v>7</v>
      </c>
      <c r="D153" s="467"/>
      <c r="E153" s="467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8" t="s">
        <v>6</v>
      </c>
      <c r="AD153" s="468"/>
      <c r="AE153" s="468"/>
      <c r="AF153" s="468"/>
      <c r="AG153" s="469">
        <v>0</v>
      </c>
      <c r="AH153" s="469"/>
      <c r="AI153" s="469"/>
      <c r="AJ153" s="470"/>
    </row>
    <row r="154" spans="1:36" ht="12.75" customHeight="1">
      <c r="A154" s="465">
        <v>93</v>
      </c>
      <c r="B154" s="466"/>
      <c r="C154" s="467" t="s">
        <v>5</v>
      </c>
      <c r="D154" s="467"/>
      <c r="E154" s="467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8" t="s">
        <v>4</v>
      </c>
      <c r="AD154" s="468"/>
      <c r="AE154" s="468"/>
      <c r="AF154" s="468"/>
      <c r="AG154" s="469">
        <v>0</v>
      </c>
      <c r="AH154" s="469"/>
      <c r="AI154" s="469"/>
      <c r="AJ154" s="470"/>
    </row>
    <row r="155" spans="1:36" s="11" customFormat="1" ht="12.75" customHeight="1">
      <c r="A155" s="542">
        <v>94</v>
      </c>
      <c r="B155" s="543"/>
      <c r="C155" s="544" t="s">
        <v>3</v>
      </c>
      <c r="D155" s="544"/>
      <c r="E155" s="544"/>
      <c r="F155" s="544"/>
      <c r="G155" s="544"/>
      <c r="H155" s="544"/>
      <c r="I155" s="544"/>
      <c r="J155" s="544"/>
      <c r="K155" s="544"/>
      <c r="L155" s="544"/>
      <c r="M155" s="544"/>
      <c r="N155" s="544"/>
      <c r="O155" s="544"/>
      <c r="P155" s="544"/>
      <c r="Q155" s="544"/>
      <c r="R155" s="544"/>
      <c r="S155" s="544"/>
      <c r="T155" s="544"/>
      <c r="U155" s="544"/>
      <c r="V155" s="544"/>
      <c r="W155" s="544"/>
      <c r="X155" s="544"/>
      <c r="Y155" s="544"/>
      <c r="Z155" s="544"/>
      <c r="AA155" s="544"/>
      <c r="AB155" s="544"/>
      <c r="AC155" s="545" t="s">
        <v>2</v>
      </c>
      <c r="AD155" s="545"/>
      <c r="AE155" s="545"/>
      <c r="AF155" s="545"/>
      <c r="AG155" s="546">
        <f>SUM(AG146:AG154)</f>
        <v>0</v>
      </c>
      <c r="AH155" s="547"/>
      <c r="AI155" s="547"/>
      <c r="AJ155" s="548"/>
    </row>
    <row r="156" spans="1:36" s="11" customFormat="1" ht="12.75" customHeight="1">
      <c r="A156" s="549"/>
      <c r="B156" s="550"/>
      <c r="C156" s="550"/>
      <c r="D156" s="550"/>
      <c r="E156" s="550"/>
      <c r="F156" s="550"/>
      <c r="G156" s="550"/>
      <c r="H156" s="550"/>
      <c r="I156" s="550"/>
      <c r="J156" s="550"/>
      <c r="K156" s="550"/>
      <c r="L156" s="550"/>
      <c r="M156" s="550"/>
      <c r="N156" s="550"/>
      <c r="O156" s="550"/>
      <c r="P156" s="550"/>
      <c r="Q156" s="550"/>
      <c r="R156" s="550"/>
      <c r="S156" s="550"/>
      <c r="T156" s="550"/>
      <c r="U156" s="550"/>
      <c r="V156" s="550"/>
      <c r="W156" s="550"/>
      <c r="X156" s="550"/>
      <c r="Y156" s="550"/>
      <c r="Z156" s="550"/>
      <c r="AA156" s="550"/>
      <c r="AB156" s="550"/>
      <c r="AC156" s="550"/>
      <c r="AD156" s="550"/>
      <c r="AE156" s="550"/>
      <c r="AF156" s="550"/>
      <c r="AG156" s="550"/>
      <c r="AH156" s="550"/>
      <c r="AI156" s="550"/>
      <c r="AJ156" s="551"/>
    </row>
    <row r="157" spans="1:36" s="12" customFormat="1" ht="21.75" customHeight="1" thickBot="1">
      <c r="A157" s="535">
        <v>95</v>
      </c>
      <c r="B157" s="536"/>
      <c r="C157" s="537" t="s">
        <v>1</v>
      </c>
      <c r="D157" s="537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  <c r="R157" s="537"/>
      <c r="S157" s="537"/>
      <c r="T157" s="537"/>
      <c r="U157" s="537"/>
      <c r="V157" s="537"/>
      <c r="W157" s="537"/>
      <c r="X157" s="537"/>
      <c r="Y157" s="537"/>
      <c r="Z157" s="537"/>
      <c r="AA157" s="537"/>
      <c r="AB157" s="537"/>
      <c r="AC157" s="538" t="s">
        <v>0</v>
      </c>
      <c r="AD157" s="538"/>
      <c r="AE157" s="538"/>
      <c r="AF157" s="538"/>
      <c r="AG157" s="539">
        <f>AG27+AG28+AG71+AG89+AG125+AG135+AG143+AG155</f>
        <v>103953180</v>
      </c>
      <c r="AH157" s="540"/>
      <c r="AI157" s="540"/>
      <c r="AJ157" s="541"/>
    </row>
    <row r="158" spans="3:32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3:32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3:32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3:32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3:32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3:32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29:32" ht="12.75">
      <c r="AC164" s="3"/>
      <c r="AD164" s="3"/>
      <c r="AE164" s="3"/>
      <c r="AF164" s="3"/>
    </row>
    <row r="165" spans="29:32" ht="12.75">
      <c r="AC165" s="3"/>
      <c r="AD165" s="3"/>
      <c r="AE165" s="3"/>
      <c r="AF165" s="3"/>
    </row>
  </sheetData>
  <sheetProtection/>
  <mergeCells count="565"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C14:AB14"/>
    <mergeCell ref="AC14:AF14"/>
    <mergeCell ref="AG14:AJ14"/>
    <mergeCell ref="A15:B15"/>
    <mergeCell ref="C15:AB15"/>
    <mergeCell ref="AC15:AF15"/>
    <mergeCell ref="AG15:AJ15"/>
    <mergeCell ref="A123:B123"/>
    <mergeCell ref="C123:AB123"/>
    <mergeCell ref="AC123:AF123"/>
    <mergeCell ref="AG123:AJ123"/>
    <mergeCell ref="A5:AJ5"/>
    <mergeCell ref="A6:B6"/>
    <mergeCell ref="C6:AB6"/>
    <mergeCell ref="AC6:AF6"/>
    <mergeCell ref="AG6:AJ6"/>
    <mergeCell ref="A14:B14"/>
    <mergeCell ref="C7:AB7"/>
    <mergeCell ref="AC7:AF7"/>
    <mergeCell ref="AG7:AJ7"/>
    <mergeCell ref="A9:B9"/>
    <mergeCell ref="C9:AB9"/>
    <mergeCell ref="AC9:AF9"/>
    <mergeCell ref="AG9:AJ9"/>
    <mergeCell ref="A3:AJ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B7"/>
    <mergeCell ref="C16:AB16"/>
    <mergeCell ref="AC16:AF16"/>
    <mergeCell ref="AG16:AJ16"/>
    <mergeCell ref="A17:B17"/>
    <mergeCell ref="C17:AB17"/>
    <mergeCell ref="AC17:AF17"/>
    <mergeCell ref="AG17:AJ17"/>
    <mergeCell ref="A16:B16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C26:AF26"/>
    <mergeCell ref="AG26:AJ26"/>
    <mergeCell ref="A27:B27"/>
    <mergeCell ref="C27:AB27"/>
    <mergeCell ref="AC27:AF27"/>
    <mergeCell ref="AG27:AJ27"/>
    <mergeCell ref="A32:B32"/>
    <mergeCell ref="C29:AB29"/>
    <mergeCell ref="C30:AB30"/>
    <mergeCell ref="C31:AB31"/>
    <mergeCell ref="C32:AB32"/>
    <mergeCell ref="A26:B26"/>
    <mergeCell ref="C26:AB26"/>
    <mergeCell ref="A30:B30"/>
    <mergeCell ref="A31:B31"/>
    <mergeCell ref="AC29:AF29"/>
    <mergeCell ref="AC30:AF30"/>
    <mergeCell ref="AC31:AF31"/>
    <mergeCell ref="AC32:AF32"/>
    <mergeCell ref="AG29:AJ29"/>
    <mergeCell ref="AG30:AJ30"/>
    <mergeCell ref="AG31:AJ31"/>
    <mergeCell ref="AG32:AJ32"/>
    <mergeCell ref="AG44:AJ44"/>
    <mergeCell ref="A28:B28"/>
    <mergeCell ref="C28:AB28"/>
    <mergeCell ref="AC28:AF28"/>
    <mergeCell ref="AG28:AJ28"/>
    <mergeCell ref="A36:B36"/>
    <mergeCell ref="C36:AB36"/>
    <mergeCell ref="AC36:AF36"/>
    <mergeCell ref="AG36:AJ36"/>
    <mergeCell ref="A29:B29"/>
    <mergeCell ref="AC40:AF40"/>
    <mergeCell ref="AG40:AJ40"/>
    <mergeCell ref="A41:B41"/>
    <mergeCell ref="C41:AB41"/>
    <mergeCell ref="AC41:AF41"/>
    <mergeCell ref="AG41:AJ41"/>
    <mergeCell ref="A39:B39"/>
    <mergeCell ref="C39:AB39"/>
    <mergeCell ref="AC39:AF39"/>
    <mergeCell ref="AG39:AJ39"/>
    <mergeCell ref="A45:B45"/>
    <mergeCell ref="C45:AB45"/>
    <mergeCell ref="AC45:AF45"/>
    <mergeCell ref="AG45:AJ45"/>
    <mergeCell ref="A40:B40"/>
    <mergeCell ref="C40:AB40"/>
    <mergeCell ref="AC50:AF50"/>
    <mergeCell ref="AG50:AJ50"/>
    <mergeCell ref="A54:B54"/>
    <mergeCell ref="C54:AB54"/>
    <mergeCell ref="AC54:AF54"/>
    <mergeCell ref="AG54:AJ54"/>
    <mergeCell ref="A52:B52"/>
    <mergeCell ref="C52:AB52"/>
    <mergeCell ref="AC52:AF52"/>
    <mergeCell ref="AG52:AJ52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C93:AF93"/>
    <mergeCell ref="AG93:AJ93"/>
    <mergeCell ref="A94:B94"/>
    <mergeCell ref="C94:AB94"/>
    <mergeCell ref="AC94:AF94"/>
    <mergeCell ref="AG94:AJ94"/>
    <mergeCell ref="A89:B89"/>
    <mergeCell ref="C89:AB89"/>
    <mergeCell ref="AC89:AF89"/>
    <mergeCell ref="AG89:AJ89"/>
    <mergeCell ref="A92:B92"/>
    <mergeCell ref="C92:AB92"/>
    <mergeCell ref="AC92:AF92"/>
    <mergeCell ref="AG92:AJ92"/>
    <mergeCell ref="A90:AJ91"/>
    <mergeCell ref="AC105:AF105"/>
    <mergeCell ref="AG105:AJ105"/>
    <mergeCell ref="A106:B106"/>
    <mergeCell ref="C106:AB106"/>
    <mergeCell ref="AC106:AF106"/>
    <mergeCell ref="AG106:AJ106"/>
    <mergeCell ref="A101:B101"/>
    <mergeCell ref="C101:AB101"/>
    <mergeCell ref="AC101:AF101"/>
    <mergeCell ref="AG101:AJ101"/>
    <mergeCell ref="A111:B111"/>
    <mergeCell ref="C111:AB111"/>
    <mergeCell ref="AC111:AF111"/>
    <mergeCell ref="AG111:AJ111"/>
    <mergeCell ref="A103:B103"/>
    <mergeCell ref="C103:AB103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15:B115"/>
    <mergeCell ref="C115:AB115"/>
    <mergeCell ref="AG120:AJ120"/>
    <mergeCell ref="A117:B117"/>
    <mergeCell ref="C117:AB117"/>
    <mergeCell ref="AC117:AF117"/>
    <mergeCell ref="AC120:AF120"/>
    <mergeCell ref="AG117:AJ117"/>
    <mergeCell ref="A118:B118"/>
    <mergeCell ref="C118:AB118"/>
    <mergeCell ref="A114:B114"/>
    <mergeCell ref="C114:AB114"/>
    <mergeCell ref="AC114:AF114"/>
    <mergeCell ref="AG114:AJ114"/>
    <mergeCell ref="A116:B116"/>
    <mergeCell ref="C116:AB116"/>
    <mergeCell ref="AC116:AF116"/>
    <mergeCell ref="AG116:AJ116"/>
    <mergeCell ref="AC115:AF115"/>
    <mergeCell ref="AG115:AJ115"/>
    <mergeCell ref="A124:B124"/>
    <mergeCell ref="C124:AB124"/>
    <mergeCell ref="AC124:AF124"/>
    <mergeCell ref="AG124:AJ124"/>
    <mergeCell ref="A125:B125"/>
    <mergeCell ref="C125:AB125"/>
    <mergeCell ref="AC125:AF125"/>
    <mergeCell ref="AG125:AJ125"/>
    <mergeCell ref="A128:B128"/>
    <mergeCell ref="C128:AB128"/>
    <mergeCell ref="AC128:AF128"/>
    <mergeCell ref="AG128:AJ128"/>
    <mergeCell ref="A129:B129"/>
    <mergeCell ref="C129:AB129"/>
    <mergeCell ref="AC129:AF129"/>
    <mergeCell ref="AG129:AJ129"/>
    <mergeCell ref="A130:B130"/>
    <mergeCell ref="C130:AB130"/>
    <mergeCell ref="AC130:AF130"/>
    <mergeCell ref="AG130:AJ130"/>
    <mergeCell ref="A131:B131"/>
    <mergeCell ref="C131:AB131"/>
    <mergeCell ref="AC131:AF131"/>
    <mergeCell ref="AG131:AJ131"/>
    <mergeCell ref="A132:B132"/>
    <mergeCell ref="C132:AB132"/>
    <mergeCell ref="AC132:AF132"/>
    <mergeCell ref="AG132:AJ132"/>
    <mergeCell ref="A133:B133"/>
    <mergeCell ref="C133:AB133"/>
    <mergeCell ref="AC133:AF133"/>
    <mergeCell ref="AG133:AJ133"/>
    <mergeCell ref="A134:B134"/>
    <mergeCell ref="C134:AB134"/>
    <mergeCell ref="AC134:AF134"/>
    <mergeCell ref="AG134:AJ134"/>
    <mergeCell ref="A135:B135"/>
    <mergeCell ref="C135:AB135"/>
    <mergeCell ref="AC135:AF135"/>
    <mergeCell ref="AG135:AJ135"/>
    <mergeCell ref="AC140:AF140"/>
    <mergeCell ref="AG140:AJ140"/>
    <mergeCell ref="AC139:AF139"/>
    <mergeCell ref="AG139:AJ139"/>
    <mergeCell ref="A138:B138"/>
    <mergeCell ref="C138:AB138"/>
    <mergeCell ref="AC138:AF138"/>
    <mergeCell ref="AG138:AJ138"/>
    <mergeCell ref="A139:B139"/>
    <mergeCell ref="C139:AB139"/>
    <mergeCell ref="A143:B143"/>
    <mergeCell ref="C143:AB143"/>
    <mergeCell ref="AC143:AF143"/>
    <mergeCell ref="AG143:AJ143"/>
    <mergeCell ref="A136:B136"/>
    <mergeCell ref="C136:AB136"/>
    <mergeCell ref="AC136:AF136"/>
    <mergeCell ref="AG136:AJ136"/>
    <mergeCell ref="A140:B140"/>
    <mergeCell ref="C140:AB140"/>
    <mergeCell ref="AC155:AF155"/>
    <mergeCell ref="AG155:AJ155"/>
    <mergeCell ref="A156:AJ156"/>
    <mergeCell ref="C141:AB141"/>
    <mergeCell ref="AC141:AF141"/>
    <mergeCell ref="AG141:AJ141"/>
    <mergeCell ref="A142:B142"/>
    <mergeCell ref="C142:AB142"/>
    <mergeCell ref="AC142:AF142"/>
    <mergeCell ref="AG142:AJ142"/>
    <mergeCell ref="A157:B157"/>
    <mergeCell ref="C157:AB157"/>
    <mergeCell ref="AC157:AF157"/>
    <mergeCell ref="AG157:AJ157"/>
    <mergeCell ref="A154:B154"/>
    <mergeCell ref="C154:AB154"/>
    <mergeCell ref="AC154:AF154"/>
    <mergeCell ref="AG154:AJ154"/>
    <mergeCell ref="A155:B155"/>
    <mergeCell ref="C155:AB155"/>
    <mergeCell ref="A141:B141"/>
    <mergeCell ref="AC149:AF149"/>
    <mergeCell ref="AG149:AJ149"/>
    <mergeCell ref="A147:B147"/>
    <mergeCell ref="C147:AB147"/>
    <mergeCell ref="AC147:AF147"/>
    <mergeCell ref="AG147:AJ147"/>
    <mergeCell ref="A148:B148"/>
    <mergeCell ref="C148:AB148"/>
    <mergeCell ref="AC148:AF148"/>
    <mergeCell ref="A50:B50"/>
    <mergeCell ref="C50:AB50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C48:AF48"/>
    <mergeCell ref="AG48:AJ48"/>
    <mergeCell ref="A49:B49"/>
    <mergeCell ref="C49:AB49"/>
    <mergeCell ref="AC49:AF49"/>
    <mergeCell ref="AG49:AJ49"/>
    <mergeCell ref="A48:B48"/>
    <mergeCell ref="C48:AB48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C76:AF76"/>
    <mergeCell ref="AG76:AJ76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51:B51"/>
    <mergeCell ref="C51:AB51"/>
    <mergeCell ref="AC51:AF51"/>
    <mergeCell ref="AG51:AJ51"/>
    <mergeCell ref="A79:B79"/>
    <mergeCell ref="C79:AB79"/>
    <mergeCell ref="AC79:AF79"/>
    <mergeCell ref="AG79:AJ79"/>
    <mergeCell ref="A76:B76"/>
    <mergeCell ref="C76:AB76"/>
    <mergeCell ref="AC80:AF80"/>
    <mergeCell ref="AG80:AJ80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3:B83"/>
    <mergeCell ref="C83:AB83"/>
    <mergeCell ref="AC83:AF83"/>
    <mergeCell ref="AG83:AJ83"/>
    <mergeCell ref="A59:B59"/>
    <mergeCell ref="C59:AB59"/>
    <mergeCell ref="AC59:AF59"/>
    <mergeCell ref="AG59:AJ59"/>
    <mergeCell ref="A80:B80"/>
    <mergeCell ref="C80:AB80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99:B99"/>
    <mergeCell ref="C99:AB99"/>
    <mergeCell ref="AC99:AF99"/>
    <mergeCell ref="AG99:AJ99"/>
    <mergeCell ref="A96:B96"/>
    <mergeCell ref="C96:AB96"/>
    <mergeCell ref="AC96:AF96"/>
    <mergeCell ref="AG96:AJ96"/>
    <mergeCell ref="A97:B97"/>
    <mergeCell ref="C97:AB97"/>
    <mergeCell ref="A95:B95"/>
    <mergeCell ref="C95:AB95"/>
    <mergeCell ref="AC95:AF95"/>
    <mergeCell ref="AG95:AJ95"/>
    <mergeCell ref="A98:B98"/>
    <mergeCell ref="C98:AB98"/>
    <mergeCell ref="AC98:AF98"/>
    <mergeCell ref="AG98:AJ98"/>
    <mergeCell ref="AC97:AF97"/>
    <mergeCell ref="AG97:AJ97"/>
    <mergeCell ref="A88:B88"/>
    <mergeCell ref="C88:AB88"/>
    <mergeCell ref="AC88:AF88"/>
    <mergeCell ref="AG88:AJ88"/>
    <mergeCell ref="A102:B102"/>
    <mergeCell ref="C102:AB102"/>
    <mergeCell ref="AC102:AF102"/>
    <mergeCell ref="AG102:AJ102"/>
    <mergeCell ref="A93:B93"/>
    <mergeCell ref="C93:AB93"/>
    <mergeCell ref="AG103:AJ103"/>
    <mergeCell ref="A104:B104"/>
    <mergeCell ref="C104:AB104"/>
    <mergeCell ref="AC104:AF104"/>
    <mergeCell ref="AG104:AJ104"/>
    <mergeCell ref="A109:B109"/>
    <mergeCell ref="C109:AB109"/>
    <mergeCell ref="AC109:AF109"/>
    <mergeCell ref="AG109:AJ109"/>
    <mergeCell ref="A105:B105"/>
    <mergeCell ref="AG110:AJ110"/>
    <mergeCell ref="A107:B107"/>
    <mergeCell ref="C107:AB107"/>
    <mergeCell ref="AC107:AF107"/>
    <mergeCell ref="AG107:AJ107"/>
    <mergeCell ref="A108:B108"/>
    <mergeCell ref="C108:AB108"/>
    <mergeCell ref="AC108:AF108"/>
    <mergeCell ref="AG108:AJ108"/>
    <mergeCell ref="A58:B58"/>
    <mergeCell ref="C58:AB58"/>
    <mergeCell ref="A44:B44"/>
    <mergeCell ref="C44:AB44"/>
    <mergeCell ref="AC44:AF44"/>
    <mergeCell ref="A110:B110"/>
    <mergeCell ref="C110:AB110"/>
    <mergeCell ref="AC110:AF110"/>
    <mergeCell ref="AC103:AF103"/>
    <mergeCell ref="C105:AB105"/>
    <mergeCell ref="C53:AB53"/>
    <mergeCell ref="AC53:AF53"/>
    <mergeCell ref="AG53:AJ53"/>
    <mergeCell ref="A57:B57"/>
    <mergeCell ref="C57:AB57"/>
    <mergeCell ref="AC57:AF57"/>
    <mergeCell ref="AG57:AJ57"/>
    <mergeCell ref="A144:AJ145"/>
    <mergeCell ref="AC118:AF118"/>
    <mergeCell ref="AG118:AJ118"/>
    <mergeCell ref="A1:AJ1"/>
    <mergeCell ref="A2:AJ2"/>
    <mergeCell ref="A8:AJ8"/>
    <mergeCell ref="A33:AJ35"/>
    <mergeCell ref="A4:AJ4"/>
    <mergeCell ref="A72:AJ73"/>
    <mergeCell ref="A53:B53"/>
    <mergeCell ref="A149:B149"/>
    <mergeCell ref="C149:AB149"/>
    <mergeCell ref="AC146:AF146"/>
    <mergeCell ref="AG146:AJ146"/>
    <mergeCell ref="A146:B146"/>
    <mergeCell ref="C146:AB146"/>
    <mergeCell ref="AG148:AJ148"/>
    <mergeCell ref="AC152:AF152"/>
    <mergeCell ref="AG152:AJ152"/>
    <mergeCell ref="A150:B150"/>
    <mergeCell ref="C150:AB150"/>
    <mergeCell ref="AC150:AF150"/>
    <mergeCell ref="AG150:AJ150"/>
    <mergeCell ref="A153:B153"/>
    <mergeCell ref="C153:AB153"/>
    <mergeCell ref="AC153:AF153"/>
    <mergeCell ref="AG153:AJ153"/>
    <mergeCell ref="A151:B151"/>
    <mergeCell ref="C151:AB151"/>
    <mergeCell ref="AC151:AF151"/>
    <mergeCell ref="AG151:AJ151"/>
    <mergeCell ref="A152:B152"/>
    <mergeCell ref="C152:AB152"/>
    <mergeCell ref="A121:B121"/>
    <mergeCell ref="C121:AB121"/>
    <mergeCell ref="AC121:AF121"/>
    <mergeCell ref="AG121:AJ121"/>
    <mergeCell ref="A119:B119"/>
    <mergeCell ref="C119:AB119"/>
    <mergeCell ref="AC119:AF119"/>
    <mergeCell ref="AG119:AJ119"/>
    <mergeCell ref="A120:B120"/>
    <mergeCell ref="C120:AB120"/>
    <mergeCell ref="A137:B137"/>
    <mergeCell ref="C137:AB137"/>
    <mergeCell ref="AC137:AF137"/>
    <mergeCell ref="AG137:AJ137"/>
    <mergeCell ref="A100:AJ100"/>
    <mergeCell ref="A126:AJ127"/>
    <mergeCell ref="A122:B122"/>
    <mergeCell ref="C122:AB122"/>
    <mergeCell ref="AC122:AF122"/>
    <mergeCell ref="AG122:AJ12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0" r:id="rId1"/>
  <rowBreaks count="2" manualBreakCount="2">
    <brk id="71" max="35" man="1"/>
    <brk id="125" max="35" man="1"/>
  </rowBreaks>
  <ignoredErrors>
    <ignoredError sqref="A157:B157 A9:B28 A36:B36 A39:B39 A45:B50 A54:B59 A74:B81 A101:B101 A111:B116 A61:B71 A89:B89 A92:B99 A124:B125 A140:B143 A146:B155 A128:B1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0"/>
  <sheetViews>
    <sheetView view="pageBreakPreview" zoomScaleSheetLayoutView="100" zoomScalePageLayoutView="0" workbookViewId="0" topLeftCell="A1">
      <pane ySplit="7" topLeftCell="A110" activePane="bottomLeft" state="frozen"/>
      <selection pane="topLeft" activeCell="A1" sqref="A1"/>
      <selection pane="bottomLeft" activeCell="AG130" sqref="AG130:AJ130"/>
    </sheetView>
  </sheetViews>
  <sheetFormatPr defaultColWidth="9.140625" defaultRowHeight="12.75"/>
  <cols>
    <col min="1" max="28" width="2.7109375" style="1" customWidth="1"/>
    <col min="29" max="29" width="2.7109375" style="6" customWidth="1"/>
    <col min="30" max="35" width="2.7109375" style="1" customWidth="1"/>
    <col min="36" max="36" width="4.140625" style="1" customWidth="1"/>
    <col min="37" max="46" width="2.7109375" style="1" customWidth="1"/>
    <col min="47" max="16384" width="9.140625" style="1" customWidth="1"/>
  </cols>
  <sheetData>
    <row r="1" spans="1:36" s="18" customFormat="1" ht="26.25" customHeight="1">
      <c r="A1" s="477" t="s">
        <v>944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9"/>
    </row>
    <row r="2" spans="1:36" s="18" customFormat="1" ht="24.75" customHeight="1">
      <c r="A2" s="480" t="s">
        <v>696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2"/>
    </row>
    <row r="3" spans="1:36" ht="27" customHeight="1">
      <c r="A3" s="614" t="s">
        <v>395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6"/>
    </row>
    <row r="4" spans="1:36" ht="17.25" customHeight="1">
      <c r="A4" s="642" t="s">
        <v>876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5"/>
    </row>
    <row r="5" spans="1:36" ht="15.75" customHeight="1">
      <c r="A5" s="621" t="s">
        <v>249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3"/>
    </row>
    <row r="6" spans="1:36" ht="34.5" customHeight="1">
      <c r="A6" s="624" t="s">
        <v>248</v>
      </c>
      <c r="B6" s="625"/>
      <c r="C6" s="626" t="s">
        <v>247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8" t="s">
        <v>246</v>
      </c>
      <c r="AD6" s="627"/>
      <c r="AE6" s="627"/>
      <c r="AF6" s="627"/>
      <c r="AG6" s="625" t="s">
        <v>245</v>
      </c>
      <c r="AH6" s="684"/>
      <c r="AI6" s="684"/>
      <c r="AJ6" s="686"/>
    </row>
    <row r="7" spans="1:36" ht="12.75">
      <c r="A7" s="687" t="s">
        <v>244</v>
      </c>
      <c r="B7" s="618"/>
      <c r="C7" s="619" t="s">
        <v>243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 t="s">
        <v>242</v>
      </c>
      <c r="AD7" s="684"/>
      <c r="AE7" s="684"/>
      <c r="AF7" s="684"/>
      <c r="AG7" s="619" t="s">
        <v>241</v>
      </c>
      <c r="AH7" s="619"/>
      <c r="AI7" s="619"/>
      <c r="AJ7" s="685"/>
    </row>
    <row r="8" spans="1:36" ht="25.5" customHeight="1">
      <c r="A8" s="643" t="s">
        <v>704</v>
      </c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5"/>
    </row>
    <row r="9" spans="1:37" s="4" customFormat="1" ht="12.75" customHeight="1">
      <c r="A9" s="634" t="s">
        <v>240</v>
      </c>
      <c r="B9" s="619"/>
      <c r="C9" s="613" t="s">
        <v>394</v>
      </c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505" t="s">
        <v>393</v>
      </c>
      <c r="AD9" s="505"/>
      <c r="AE9" s="505"/>
      <c r="AF9" s="505"/>
      <c r="AG9" s="503">
        <f>SUM(AG10:AJ15)</f>
        <v>21621870</v>
      </c>
      <c r="AH9" s="503"/>
      <c r="AI9" s="503"/>
      <c r="AJ9" s="504"/>
      <c r="AK9" s="1"/>
    </row>
    <row r="10" spans="1:37" s="4" customFormat="1" ht="12.75" customHeight="1">
      <c r="A10" s="661"/>
      <c r="B10" s="662"/>
      <c r="C10" s="652" t="s">
        <v>610</v>
      </c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3"/>
      <c r="AA10" s="653"/>
      <c r="AB10" s="654"/>
      <c r="AC10" s="630"/>
      <c r="AD10" s="631"/>
      <c r="AE10" s="631"/>
      <c r="AF10" s="632"/>
      <c r="AG10" s="512">
        <v>9045362</v>
      </c>
      <c r="AH10" s="513"/>
      <c r="AI10" s="513"/>
      <c r="AJ10" s="514"/>
      <c r="AK10" s="1"/>
    </row>
    <row r="11" spans="1:37" s="4" customFormat="1" ht="12.75" customHeight="1">
      <c r="A11" s="661"/>
      <c r="B11" s="662"/>
      <c r="C11" s="652" t="s">
        <v>611</v>
      </c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4"/>
      <c r="AC11" s="630"/>
      <c r="AD11" s="631"/>
      <c r="AE11" s="631"/>
      <c r="AF11" s="632"/>
      <c r="AG11" s="512">
        <v>5000000</v>
      </c>
      <c r="AH11" s="513"/>
      <c r="AI11" s="513"/>
      <c r="AJ11" s="514"/>
      <c r="AK11" s="1"/>
    </row>
    <row r="12" spans="1:37" s="4" customFormat="1" ht="12.75" customHeight="1">
      <c r="A12" s="661"/>
      <c r="B12" s="662"/>
      <c r="C12" s="652" t="s">
        <v>612</v>
      </c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3"/>
      <c r="AA12" s="653"/>
      <c r="AB12" s="654"/>
      <c r="AC12" s="630"/>
      <c r="AD12" s="631"/>
      <c r="AE12" s="631"/>
      <c r="AF12" s="632"/>
      <c r="AG12" s="512">
        <v>5100</v>
      </c>
      <c r="AH12" s="513"/>
      <c r="AI12" s="513"/>
      <c r="AJ12" s="514"/>
      <c r="AK12" s="1"/>
    </row>
    <row r="13" spans="1:37" s="4" customFormat="1" ht="12.75" customHeight="1">
      <c r="A13" s="661"/>
      <c r="B13" s="662"/>
      <c r="C13" s="652" t="s">
        <v>613</v>
      </c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4"/>
      <c r="AC13" s="630"/>
      <c r="AD13" s="631"/>
      <c r="AE13" s="631"/>
      <c r="AF13" s="632"/>
      <c r="AG13" s="512">
        <v>54000</v>
      </c>
      <c r="AH13" s="513"/>
      <c r="AI13" s="513"/>
      <c r="AJ13" s="514"/>
      <c r="AK13" s="1"/>
    </row>
    <row r="14" spans="1:37" s="4" customFormat="1" ht="12.75" customHeight="1">
      <c r="A14" s="661"/>
      <c r="B14" s="662"/>
      <c r="C14" s="652" t="s">
        <v>614</v>
      </c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4"/>
      <c r="AC14" s="630"/>
      <c r="AD14" s="631"/>
      <c r="AE14" s="631"/>
      <c r="AF14" s="632"/>
      <c r="AG14" s="512">
        <v>7517408</v>
      </c>
      <c r="AH14" s="513"/>
      <c r="AI14" s="513"/>
      <c r="AJ14" s="514"/>
      <c r="AK14" s="1"/>
    </row>
    <row r="15" spans="1:37" s="4" customFormat="1" ht="12.75" customHeight="1">
      <c r="A15" s="661"/>
      <c r="B15" s="662"/>
      <c r="C15" s="652" t="s">
        <v>943</v>
      </c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/>
      <c r="AB15" s="654"/>
      <c r="AC15" s="630"/>
      <c r="AD15" s="631"/>
      <c r="AE15" s="631"/>
      <c r="AF15" s="632"/>
      <c r="AG15" s="462">
        <v>0</v>
      </c>
      <c r="AH15" s="463"/>
      <c r="AI15" s="463"/>
      <c r="AJ15" s="464"/>
      <c r="AK15" s="1"/>
    </row>
    <row r="16" spans="1:37" s="4" customFormat="1" ht="12.75" customHeight="1">
      <c r="A16" s="634" t="s">
        <v>237</v>
      </c>
      <c r="B16" s="619"/>
      <c r="C16" s="529" t="s">
        <v>392</v>
      </c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05" t="s">
        <v>391</v>
      </c>
      <c r="AD16" s="505"/>
      <c r="AE16" s="505"/>
      <c r="AF16" s="505"/>
      <c r="AG16" s="503">
        <f>SUM(AG17:AJ20)</f>
        <v>11704000</v>
      </c>
      <c r="AH16" s="503"/>
      <c r="AI16" s="503"/>
      <c r="AJ16" s="504"/>
      <c r="AK16" s="1"/>
    </row>
    <row r="17" spans="1:37" s="4" customFormat="1" ht="12.75" customHeight="1">
      <c r="A17" s="661"/>
      <c r="B17" s="662"/>
      <c r="C17" s="652" t="s">
        <v>615</v>
      </c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4"/>
      <c r="AC17" s="630"/>
      <c r="AD17" s="631"/>
      <c r="AE17" s="631"/>
      <c r="AF17" s="632"/>
      <c r="AG17" s="512">
        <v>7954200</v>
      </c>
      <c r="AH17" s="513"/>
      <c r="AI17" s="513"/>
      <c r="AJ17" s="514"/>
      <c r="AK17" s="1"/>
    </row>
    <row r="18" spans="1:37" s="4" customFormat="1" ht="12.75" customHeight="1">
      <c r="A18" s="661"/>
      <c r="B18" s="662"/>
      <c r="C18" s="652" t="s">
        <v>616</v>
      </c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4"/>
      <c r="AC18" s="630"/>
      <c r="AD18" s="631"/>
      <c r="AE18" s="631"/>
      <c r="AF18" s="632"/>
      <c r="AG18" s="512">
        <v>2205000</v>
      </c>
      <c r="AH18" s="513"/>
      <c r="AI18" s="513"/>
      <c r="AJ18" s="514"/>
      <c r="AK18" s="1"/>
    </row>
    <row r="19" spans="1:37" s="4" customFormat="1" ht="12.75" customHeight="1">
      <c r="A19" s="661"/>
      <c r="B19" s="662"/>
      <c r="C19" s="652" t="s">
        <v>617</v>
      </c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4"/>
      <c r="AC19" s="630"/>
      <c r="AD19" s="631"/>
      <c r="AE19" s="631"/>
      <c r="AF19" s="632"/>
      <c r="AG19" s="512">
        <v>401000</v>
      </c>
      <c r="AH19" s="513"/>
      <c r="AI19" s="513"/>
      <c r="AJ19" s="514"/>
      <c r="AK19" s="1"/>
    </row>
    <row r="20" spans="1:37" s="4" customFormat="1" ht="12.75" customHeight="1">
      <c r="A20" s="661"/>
      <c r="B20" s="662"/>
      <c r="C20" s="652" t="s">
        <v>618</v>
      </c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4"/>
      <c r="AC20" s="630"/>
      <c r="AD20" s="631"/>
      <c r="AE20" s="631"/>
      <c r="AF20" s="632"/>
      <c r="AG20" s="512">
        <v>1143800</v>
      </c>
      <c r="AH20" s="513"/>
      <c r="AI20" s="513"/>
      <c r="AJ20" s="514"/>
      <c r="AK20" s="1"/>
    </row>
    <row r="21" spans="1:37" s="4" customFormat="1" ht="25.5" customHeight="1">
      <c r="A21" s="634" t="s">
        <v>234</v>
      </c>
      <c r="B21" s="619"/>
      <c r="C21" s="529" t="s">
        <v>390</v>
      </c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05" t="s">
        <v>389</v>
      </c>
      <c r="AD21" s="505"/>
      <c r="AE21" s="505"/>
      <c r="AF21" s="505"/>
      <c r="AG21" s="503">
        <f>SUM(AG22:AJ24)</f>
        <v>18803343</v>
      </c>
      <c r="AH21" s="503"/>
      <c r="AI21" s="503"/>
      <c r="AJ21" s="504"/>
      <c r="AK21" s="1"/>
    </row>
    <row r="22" spans="1:37" s="4" customFormat="1" ht="12.75" customHeight="1">
      <c r="A22" s="661"/>
      <c r="B22" s="662"/>
      <c r="C22" s="652" t="s">
        <v>619</v>
      </c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3"/>
      <c r="Z22" s="653"/>
      <c r="AA22" s="653"/>
      <c r="AB22" s="654"/>
      <c r="AC22" s="630"/>
      <c r="AD22" s="631"/>
      <c r="AE22" s="631"/>
      <c r="AF22" s="632"/>
      <c r="AG22" s="512">
        <v>6603000</v>
      </c>
      <c r="AH22" s="513"/>
      <c r="AI22" s="513"/>
      <c r="AJ22" s="514"/>
      <c r="AK22" s="1"/>
    </row>
    <row r="23" spans="1:37" s="4" customFormat="1" ht="12.75" customHeight="1">
      <c r="A23" s="661"/>
      <c r="B23" s="662"/>
      <c r="C23" s="652" t="s">
        <v>620</v>
      </c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4"/>
      <c r="AC23" s="630"/>
      <c r="AD23" s="631"/>
      <c r="AE23" s="631"/>
      <c r="AF23" s="632"/>
      <c r="AG23" s="512">
        <v>1771520</v>
      </c>
      <c r="AH23" s="513"/>
      <c r="AI23" s="513"/>
      <c r="AJ23" s="514"/>
      <c r="AK23" s="1"/>
    </row>
    <row r="24" spans="1:37" s="4" customFormat="1" ht="12.75" customHeight="1">
      <c r="A24" s="661"/>
      <c r="B24" s="662"/>
      <c r="C24" s="652" t="s">
        <v>621</v>
      </c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4"/>
      <c r="AC24" s="630"/>
      <c r="AD24" s="631"/>
      <c r="AE24" s="631"/>
      <c r="AF24" s="632"/>
      <c r="AG24" s="512">
        <v>10428823</v>
      </c>
      <c r="AH24" s="513"/>
      <c r="AI24" s="513"/>
      <c r="AJ24" s="514"/>
      <c r="AK24" s="1"/>
    </row>
    <row r="25" spans="1:36" ht="12.75" customHeight="1">
      <c r="A25" s="634" t="s">
        <v>231</v>
      </c>
      <c r="B25" s="619"/>
      <c r="C25" s="529" t="s">
        <v>388</v>
      </c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05" t="s">
        <v>387</v>
      </c>
      <c r="AD25" s="505"/>
      <c r="AE25" s="505"/>
      <c r="AF25" s="505"/>
      <c r="AG25" s="503">
        <v>1800000</v>
      </c>
      <c r="AH25" s="503"/>
      <c r="AI25" s="503"/>
      <c r="AJ25" s="504"/>
    </row>
    <row r="26" spans="1:37" s="5" customFormat="1" ht="12.75" customHeight="1">
      <c r="A26" s="634" t="s">
        <v>228</v>
      </c>
      <c r="B26" s="619"/>
      <c r="C26" s="529" t="s">
        <v>386</v>
      </c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05" t="s">
        <v>385</v>
      </c>
      <c r="AD26" s="505"/>
      <c r="AE26" s="505"/>
      <c r="AF26" s="505"/>
      <c r="AG26" s="663">
        <f>SUM(AG27:AJ28)</f>
        <v>4600000</v>
      </c>
      <c r="AH26" s="664"/>
      <c r="AI26" s="664"/>
      <c r="AJ26" s="665"/>
      <c r="AK26" s="1"/>
    </row>
    <row r="27" spans="1:37" s="4" customFormat="1" ht="12.75" customHeight="1">
      <c r="A27" s="661"/>
      <c r="B27" s="662"/>
      <c r="C27" s="652" t="s">
        <v>622</v>
      </c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4"/>
      <c r="AC27" s="630"/>
      <c r="AD27" s="631"/>
      <c r="AE27" s="631"/>
      <c r="AF27" s="632"/>
      <c r="AG27" s="512">
        <v>3800000</v>
      </c>
      <c r="AH27" s="513"/>
      <c r="AI27" s="513"/>
      <c r="AJ27" s="514"/>
      <c r="AK27" s="1"/>
    </row>
    <row r="28" spans="1:37" s="4" customFormat="1" ht="12.75" customHeight="1">
      <c r="A28" s="661"/>
      <c r="B28" s="662"/>
      <c r="C28" s="652" t="s">
        <v>655</v>
      </c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54"/>
      <c r="AC28" s="630"/>
      <c r="AD28" s="631"/>
      <c r="AE28" s="631"/>
      <c r="AF28" s="632"/>
      <c r="AG28" s="512">
        <v>800000</v>
      </c>
      <c r="AH28" s="513"/>
      <c r="AI28" s="513"/>
      <c r="AJ28" s="514"/>
      <c r="AK28" s="1"/>
    </row>
    <row r="29" spans="1:37" s="5" customFormat="1" ht="12.75" customHeight="1">
      <c r="A29" s="634" t="s">
        <v>225</v>
      </c>
      <c r="B29" s="619"/>
      <c r="C29" s="529" t="s">
        <v>384</v>
      </c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05" t="s">
        <v>383</v>
      </c>
      <c r="AD29" s="505"/>
      <c r="AE29" s="505"/>
      <c r="AF29" s="505"/>
      <c r="AG29" s="664">
        <v>0</v>
      </c>
      <c r="AH29" s="664"/>
      <c r="AI29" s="664"/>
      <c r="AJ29" s="665"/>
      <c r="AK29" s="1"/>
    </row>
    <row r="30" spans="1:36" s="4" customFormat="1" ht="12.75" customHeight="1">
      <c r="A30" s="633" t="s">
        <v>222</v>
      </c>
      <c r="B30" s="626"/>
      <c r="C30" s="531" t="s">
        <v>382</v>
      </c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639" t="s">
        <v>381</v>
      </c>
      <c r="AD30" s="639"/>
      <c r="AE30" s="639"/>
      <c r="AF30" s="639"/>
      <c r="AG30" s="532">
        <f>AG9+AG16+AG21+AG25+AG26+AG29</f>
        <v>58529213</v>
      </c>
      <c r="AH30" s="533"/>
      <c r="AI30" s="533"/>
      <c r="AJ30" s="534"/>
    </row>
    <row r="31" spans="1:36" ht="12.75" customHeight="1">
      <c r="A31" s="634" t="s">
        <v>219</v>
      </c>
      <c r="B31" s="619"/>
      <c r="C31" s="529" t="s">
        <v>380</v>
      </c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05" t="s">
        <v>379</v>
      </c>
      <c r="AD31" s="505"/>
      <c r="AE31" s="505"/>
      <c r="AF31" s="505"/>
      <c r="AG31" s="503">
        <v>0</v>
      </c>
      <c r="AH31" s="503"/>
      <c r="AI31" s="503"/>
      <c r="AJ31" s="504"/>
    </row>
    <row r="32" spans="1:36" ht="25.5" customHeight="1">
      <c r="A32" s="634" t="s">
        <v>216</v>
      </c>
      <c r="B32" s="619"/>
      <c r="C32" s="529" t="s">
        <v>378</v>
      </c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05" t="s">
        <v>377</v>
      </c>
      <c r="AD32" s="505"/>
      <c r="AE32" s="505"/>
      <c r="AF32" s="505"/>
      <c r="AG32" s="503">
        <v>0</v>
      </c>
      <c r="AH32" s="503"/>
      <c r="AI32" s="503"/>
      <c r="AJ32" s="504"/>
    </row>
    <row r="33" spans="1:36" ht="25.5" customHeight="1">
      <c r="A33" s="634" t="s">
        <v>213</v>
      </c>
      <c r="B33" s="619"/>
      <c r="C33" s="529" t="s">
        <v>376</v>
      </c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05" t="s">
        <v>375</v>
      </c>
      <c r="AD33" s="505"/>
      <c r="AE33" s="505"/>
      <c r="AF33" s="505"/>
      <c r="AG33" s="503">
        <v>0</v>
      </c>
      <c r="AH33" s="503"/>
      <c r="AI33" s="503"/>
      <c r="AJ33" s="504"/>
    </row>
    <row r="34" spans="1:36" ht="25.5" customHeight="1">
      <c r="A34" s="634" t="s">
        <v>210</v>
      </c>
      <c r="B34" s="619"/>
      <c r="C34" s="529" t="s">
        <v>374</v>
      </c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05" t="s">
        <v>373</v>
      </c>
      <c r="AD34" s="505"/>
      <c r="AE34" s="505"/>
      <c r="AF34" s="505"/>
      <c r="AG34" s="503">
        <v>0</v>
      </c>
      <c r="AH34" s="503"/>
      <c r="AI34" s="503"/>
      <c r="AJ34" s="504"/>
    </row>
    <row r="35" spans="1:36" ht="12.75" customHeight="1">
      <c r="A35" s="634" t="s">
        <v>207</v>
      </c>
      <c r="B35" s="619"/>
      <c r="C35" s="529" t="s">
        <v>372</v>
      </c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05" t="s">
        <v>371</v>
      </c>
      <c r="AD35" s="505"/>
      <c r="AE35" s="505"/>
      <c r="AF35" s="505"/>
      <c r="AG35" s="503">
        <f>SUM(AG36:AJ41)</f>
        <v>10795317</v>
      </c>
      <c r="AH35" s="503"/>
      <c r="AI35" s="503"/>
      <c r="AJ35" s="504"/>
    </row>
    <row r="36" spans="1:37" s="4" customFormat="1" ht="12.75" customHeight="1">
      <c r="A36" s="661"/>
      <c r="B36" s="662"/>
      <c r="C36" s="652" t="s">
        <v>623</v>
      </c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4"/>
      <c r="AC36" s="630"/>
      <c r="AD36" s="631"/>
      <c r="AE36" s="631"/>
      <c r="AF36" s="632"/>
      <c r="AG36" s="512">
        <v>400000</v>
      </c>
      <c r="AH36" s="513"/>
      <c r="AI36" s="513"/>
      <c r="AJ36" s="514"/>
      <c r="AK36" s="1"/>
    </row>
    <row r="37" spans="1:37" s="4" customFormat="1" ht="12.75" customHeight="1">
      <c r="A37" s="661"/>
      <c r="B37" s="662"/>
      <c r="C37" s="652" t="s">
        <v>624</v>
      </c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4"/>
      <c r="AC37" s="630"/>
      <c r="AD37" s="631"/>
      <c r="AE37" s="631"/>
      <c r="AF37" s="632"/>
      <c r="AG37" s="512">
        <v>3616800</v>
      </c>
      <c r="AH37" s="513"/>
      <c r="AI37" s="513"/>
      <c r="AJ37" s="514"/>
      <c r="AK37" s="1"/>
    </row>
    <row r="38" spans="1:37" s="4" customFormat="1" ht="12.75" customHeight="1">
      <c r="A38" s="661"/>
      <c r="B38" s="662"/>
      <c r="C38" s="652" t="s">
        <v>625</v>
      </c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653"/>
      <c r="S38" s="653"/>
      <c r="T38" s="653"/>
      <c r="U38" s="653"/>
      <c r="V38" s="653"/>
      <c r="W38" s="653"/>
      <c r="X38" s="653"/>
      <c r="Y38" s="653"/>
      <c r="Z38" s="653"/>
      <c r="AA38" s="653"/>
      <c r="AB38" s="654"/>
      <c r="AC38" s="630"/>
      <c r="AD38" s="631"/>
      <c r="AE38" s="631"/>
      <c r="AF38" s="632"/>
      <c r="AG38" s="512">
        <v>45600</v>
      </c>
      <c r="AH38" s="513"/>
      <c r="AI38" s="513"/>
      <c r="AJ38" s="514"/>
      <c r="AK38" s="1"/>
    </row>
    <row r="39" spans="1:37" s="4" customFormat="1" ht="12.75" customHeight="1">
      <c r="A39" s="661"/>
      <c r="B39" s="662"/>
      <c r="C39" s="652" t="s">
        <v>626</v>
      </c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4"/>
      <c r="AC39" s="630"/>
      <c r="AD39" s="631"/>
      <c r="AE39" s="631"/>
      <c r="AF39" s="632"/>
      <c r="AG39" s="512">
        <v>1080000</v>
      </c>
      <c r="AH39" s="513"/>
      <c r="AI39" s="513"/>
      <c r="AJ39" s="514"/>
      <c r="AK39" s="1"/>
    </row>
    <row r="40" spans="1:37" s="4" customFormat="1" ht="12.75" customHeight="1">
      <c r="A40" s="661"/>
      <c r="B40" s="662"/>
      <c r="C40" s="652" t="s">
        <v>627</v>
      </c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3"/>
      <c r="Q40" s="653"/>
      <c r="R40" s="653"/>
      <c r="S40" s="653"/>
      <c r="T40" s="653"/>
      <c r="U40" s="653"/>
      <c r="V40" s="653"/>
      <c r="W40" s="653"/>
      <c r="X40" s="653"/>
      <c r="Y40" s="653"/>
      <c r="Z40" s="653"/>
      <c r="AA40" s="653"/>
      <c r="AB40" s="654"/>
      <c r="AC40" s="630"/>
      <c r="AD40" s="631"/>
      <c r="AE40" s="631"/>
      <c r="AF40" s="632"/>
      <c r="AG40" s="512">
        <v>4652917</v>
      </c>
      <c r="AH40" s="513"/>
      <c r="AI40" s="513"/>
      <c r="AJ40" s="514"/>
      <c r="AK40" s="1"/>
    </row>
    <row r="41" spans="1:37" s="4" customFormat="1" ht="12.75" customHeight="1">
      <c r="A41" s="661"/>
      <c r="B41" s="662"/>
      <c r="C41" s="652" t="s">
        <v>628</v>
      </c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  <c r="AB41" s="654"/>
      <c r="AC41" s="630"/>
      <c r="AD41" s="631"/>
      <c r="AE41" s="631"/>
      <c r="AF41" s="632"/>
      <c r="AG41" s="512">
        <v>1000000</v>
      </c>
      <c r="AH41" s="513"/>
      <c r="AI41" s="513"/>
      <c r="AJ41" s="514"/>
      <c r="AK41" s="1"/>
    </row>
    <row r="42" spans="1:36" s="11" customFormat="1" ht="12.75" customHeight="1">
      <c r="A42" s="635" t="s">
        <v>204</v>
      </c>
      <c r="B42" s="636"/>
      <c r="C42" s="588" t="s">
        <v>370</v>
      </c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59" t="s">
        <v>369</v>
      </c>
      <c r="AD42" s="559"/>
      <c r="AE42" s="559"/>
      <c r="AF42" s="559"/>
      <c r="AG42" s="655">
        <f>SUM(AG31:AG35)+AG30</f>
        <v>69324530</v>
      </c>
      <c r="AH42" s="656"/>
      <c r="AI42" s="656"/>
      <c r="AJ42" s="657"/>
    </row>
    <row r="43" spans="1:36" s="11" customFormat="1" ht="12.75" customHeight="1">
      <c r="A43" s="646" t="s">
        <v>705</v>
      </c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7"/>
      <c r="AF43" s="647"/>
      <c r="AG43" s="647"/>
      <c r="AH43" s="647"/>
      <c r="AI43" s="647"/>
      <c r="AJ43" s="648"/>
    </row>
    <row r="44" spans="1:36" s="11" customFormat="1" ht="12.75" customHeight="1">
      <c r="A44" s="649"/>
      <c r="B44" s="650"/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  <c r="AA44" s="650"/>
      <c r="AB44" s="650"/>
      <c r="AC44" s="650"/>
      <c r="AD44" s="650"/>
      <c r="AE44" s="650"/>
      <c r="AF44" s="650"/>
      <c r="AG44" s="650"/>
      <c r="AH44" s="650"/>
      <c r="AI44" s="650"/>
      <c r="AJ44" s="651"/>
    </row>
    <row r="45" spans="1:37" ht="12.75" customHeight="1">
      <c r="A45" s="634" t="s">
        <v>201</v>
      </c>
      <c r="B45" s="619"/>
      <c r="C45" s="529" t="s">
        <v>368</v>
      </c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05" t="s">
        <v>367</v>
      </c>
      <c r="AD45" s="505"/>
      <c r="AE45" s="505"/>
      <c r="AF45" s="505"/>
      <c r="AG45" s="503">
        <v>13600000</v>
      </c>
      <c r="AH45" s="503"/>
      <c r="AI45" s="503"/>
      <c r="AJ45" s="504"/>
      <c r="AK45" s="5"/>
    </row>
    <row r="46" spans="1:37" ht="25.5" customHeight="1">
      <c r="A46" s="634" t="s">
        <v>198</v>
      </c>
      <c r="B46" s="619"/>
      <c r="C46" s="529" t="s">
        <v>366</v>
      </c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05" t="s">
        <v>365</v>
      </c>
      <c r="AD46" s="505"/>
      <c r="AE46" s="505"/>
      <c r="AF46" s="505"/>
      <c r="AG46" s="503">
        <v>0</v>
      </c>
      <c r="AH46" s="503"/>
      <c r="AI46" s="503"/>
      <c r="AJ46" s="504"/>
      <c r="AK46" s="5"/>
    </row>
    <row r="47" spans="1:36" ht="25.5" customHeight="1">
      <c r="A47" s="634" t="s">
        <v>195</v>
      </c>
      <c r="B47" s="619"/>
      <c r="C47" s="529" t="s">
        <v>364</v>
      </c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05" t="s">
        <v>363</v>
      </c>
      <c r="AD47" s="505"/>
      <c r="AE47" s="505"/>
      <c r="AF47" s="505"/>
      <c r="AG47" s="503">
        <v>0</v>
      </c>
      <c r="AH47" s="503"/>
      <c r="AI47" s="503"/>
      <c r="AJ47" s="504"/>
    </row>
    <row r="48" spans="1:36" ht="25.5" customHeight="1">
      <c r="A48" s="634" t="s">
        <v>192</v>
      </c>
      <c r="B48" s="619"/>
      <c r="C48" s="529" t="s">
        <v>362</v>
      </c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05" t="s">
        <v>361</v>
      </c>
      <c r="AD48" s="505"/>
      <c r="AE48" s="505"/>
      <c r="AF48" s="505"/>
      <c r="AG48" s="503">
        <v>0</v>
      </c>
      <c r="AH48" s="503"/>
      <c r="AI48" s="503"/>
      <c r="AJ48" s="504"/>
    </row>
    <row r="49" spans="1:36" ht="12.75" customHeight="1">
      <c r="A49" s="634" t="s">
        <v>189</v>
      </c>
      <c r="B49" s="619"/>
      <c r="C49" s="529" t="s">
        <v>360</v>
      </c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05" t="s">
        <v>359</v>
      </c>
      <c r="AD49" s="505"/>
      <c r="AE49" s="505"/>
      <c r="AF49" s="505"/>
      <c r="AG49" s="503">
        <v>0</v>
      </c>
      <c r="AH49" s="503"/>
      <c r="AI49" s="503"/>
      <c r="AJ49" s="504"/>
    </row>
    <row r="50" spans="1:36" s="11" customFormat="1" ht="12.75" customHeight="1">
      <c r="A50" s="635" t="s">
        <v>186</v>
      </c>
      <c r="B50" s="636"/>
      <c r="C50" s="588" t="s">
        <v>358</v>
      </c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588"/>
      <c r="O50" s="588"/>
      <c r="P50" s="588"/>
      <c r="Q50" s="588"/>
      <c r="R50" s="588"/>
      <c r="S50" s="588"/>
      <c r="T50" s="588"/>
      <c r="U50" s="588"/>
      <c r="V50" s="588"/>
      <c r="W50" s="588"/>
      <c r="X50" s="588"/>
      <c r="Y50" s="588"/>
      <c r="Z50" s="588"/>
      <c r="AA50" s="588"/>
      <c r="AB50" s="588"/>
      <c r="AC50" s="559" t="s">
        <v>357</v>
      </c>
      <c r="AD50" s="559"/>
      <c r="AE50" s="559"/>
      <c r="AF50" s="559"/>
      <c r="AG50" s="668">
        <f>SUM(AG45:AG49)</f>
        <v>13600000</v>
      </c>
      <c r="AH50" s="669"/>
      <c r="AI50" s="669"/>
      <c r="AJ50" s="670"/>
    </row>
    <row r="51" spans="1:36" s="11" customFormat="1" ht="12.75" customHeight="1">
      <c r="A51" s="646" t="s">
        <v>706</v>
      </c>
      <c r="B51" s="647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</row>
    <row r="52" spans="1:36" s="11" customFormat="1" ht="12.75" customHeight="1">
      <c r="A52" s="649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</row>
    <row r="53" spans="1:37" ht="12.75" customHeight="1">
      <c r="A53" s="634" t="s">
        <v>183</v>
      </c>
      <c r="B53" s="619"/>
      <c r="C53" s="529" t="s">
        <v>356</v>
      </c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05" t="s">
        <v>355</v>
      </c>
      <c r="AD53" s="505"/>
      <c r="AE53" s="505"/>
      <c r="AF53" s="505"/>
      <c r="AG53" s="503">
        <v>0</v>
      </c>
      <c r="AH53" s="503"/>
      <c r="AI53" s="503"/>
      <c r="AJ53" s="504"/>
      <c r="AK53" s="4"/>
    </row>
    <row r="54" spans="1:36" ht="12.75" customHeight="1">
      <c r="A54" s="634" t="s">
        <v>180</v>
      </c>
      <c r="B54" s="619"/>
      <c r="C54" s="529" t="s">
        <v>354</v>
      </c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05" t="s">
        <v>353</v>
      </c>
      <c r="AD54" s="505"/>
      <c r="AE54" s="505"/>
      <c r="AF54" s="505"/>
      <c r="AG54" s="503">
        <v>0</v>
      </c>
      <c r="AH54" s="503"/>
      <c r="AI54" s="503"/>
      <c r="AJ54" s="504"/>
    </row>
    <row r="55" spans="1:37" s="6" customFormat="1" ht="12.75" customHeight="1">
      <c r="A55" s="634" t="s">
        <v>177</v>
      </c>
      <c r="B55" s="619"/>
      <c r="C55" s="529" t="s">
        <v>352</v>
      </c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05" t="s">
        <v>351</v>
      </c>
      <c r="AD55" s="505"/>
      <c r="AE55" s="505"/>
      <c r="AF55" s="505"/>
      <c r="AG55" s="658">
        <f>SUM(AG53:AG54)</f>
        <v>0</v>
      </c>
      <c r="AH55" s="659"/>
      <c r="AI55" s="659"/>
      <c r="AJ55" s="660"/>
      <c r="AK55" s="1"/>
    </row>
    <row r="56" spans="1:36" ht="12.75" customHeight="1">
      <c r="A56" s="634" t="s">
        <v>174</v>
      </c>
      <c r="B56" s="619"/>
      <c r="C56" s="529" t="s">
        <v>350</v>
      </c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05" t="s">
        <v>349</v>
      </c>
      <c r="AD56" s="505"/>
      <c r="AE56" s="505"/>
      <c r="AF56" s="505"/>
      <c r="AG56" s="503">
        <v>0</v>
      </c>
      <c r="AH56" s="503"/>
      <c r="AI56" s="503"/>
      <c r="AJ56" s="504"/>
    </row>
    <row r="57" spans="1:36" ht="12.75" customHeight="1">
      <c r="A57" s="634" t="s">
        <v>171</v>
      </c>
      <c r="B57" s="619"/>
      <c r="C57" s="529" t="s">
        <v>348</v>
      </c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05" t="s">
        <v>347</v>
      </c>
      <c r="AD57" s="505"/>
      <c r="AE57" s="505"/>
      <c r="AF57" s="505"/>
      <c r="AG57" s="503">
        <v>0</v>
      </c>
      <c r="AH57" s="503"/>
      <c r="AI57" s="503"/>
      <c r="AJ57" s="504"/>
    </row>
    <row r="58" spans="1:36" s="4" customFormat="1" ht="12.75" customHeight="1">
      <c r="A58" s="633" t="s">
        <v>168</v>
      </c>
      <c r="B58" s="626"/>
      <c r="C58" s="531" t="s">
        <v>346</v>
      </c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531"/>
      <c r="S58" s="531"/>
      <c r="T58" s="531"/>
      <c r="U58" s="531"/>
      <c r="V58" s="531"/>
      <c r="W58" s="531"/>
      <c r="X58" s="531"/>
      <c r="Y58" s="531"/>
      <c r="Z58" s="531"/>
      <c r="AA58" s="531"/>
      <c r="AB58" s="531"/>
      <c r="AC58" s="639" t="s">
        <v>345</v>
      </c>
      <c r="AD58" s="639"/>
      <c r="AE58" s="639"/>
      <c r="AF58" s="639"/>
      <c r="AG58" s="640">
        <f>SUM(AG59:AJ60)</f>
        <v>5500000</v>
      </c>
      <c r="AH58" s="640"/>
      <c r="AI58" s="640"/>
      <c r="AJ58" s="641"/>
    </row>
    <row r="59" spans="1:36" ht="12.75" customHeight="1">
      <c r="A59" s="661"/>
      <c r="B59" s="662"/>
      <c r="C59" s="652" t="s">
        <v>629</v>
      </c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  <c r="Q59" s="653"/>
      <c r="R59" s="653"/>
      <c r="S59" s="653"/>
      <c r="T59" s="653"/>
      <c r="U59" s="653"/>
      <c r="V59" s="653"/>
      <c r="W59" s="653"/>
      <c r="X59" s="653"/>
      <c r="Y59" s="653"/>
      <c r="Z59" s="653"/>
      <c r="AA59" s="653"/>
      <c r="AB59" s="654"/>
      <c r="AC59" s="630"/>
      <c r="AD59" s="631"/>
      <c r="AE59" s="631"/>
      <c r="AF59" s="632"/>
      <c r="AG59" s="512">
        <v>3500000</v>
      </c>
      <c r="AH59" s="513"/>
      <c r="AI59" s="513"/>
      <c r="AJ59" s="514"/>
    </row>
    <row r="60" spans="1:36" ht="12.75" customHeight="1">
      <c r="A60" s="661"/>
      <c r="B60" s="662"/>
      <c r="C60" s="652" t="s">
        <v>630</v>
      </c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  <c r="V60" s="653"/>
      <c r="W60" s="653"/>
      <c r="X60" s="653"/>
      <c r="Y60" s="653"/>
      <c r="Z60" s="653"/>
      <c r="AA60" s="653"/>
      <c r="AB60" s="654"/>
      <c r="AC60" s="630"/>
      <c r="AD60" s="631"/>
      <c r="AE60" s="631"/>
      <c r="AF60" s="632"/>
      <c r="AG60" s="512">
        <v>2000000</v>
      </c>
      <c r="AH60" s="513"/>
      <c r="AI60" s="513"/>
      <c r="AJ60" s="514"/>
    </row>
    <row r="61" spans="1:36" ht="12.75" customHeight="1">
      <c r="A61" s="634" t="s">
        <v>165</v>
      </c>
      <c r="B61" s="619"/>
      <c r="C61" s="529" t="s">
        <v>344</v>
      </c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05" t="s">
        <v>343</v>
      </c>
      <c r="AD61" s="505"/>
      <c r="AE61" s="505"/>
      <c r="AF61" s="505"/>
      <c r="AG61" s="503">
        <f>AG62</f>
        <v>8000000</v>
      </c>
      <c r="AH61" s="503"/>
      <c r="AI61" s="503"/>
      <c r="AJ61" s="504"/>
    </row>
    <row r="62" spans="1:36" s="9" customFormat="1" ht="12.75" customHeight="1">
      <c r="A62" s="637"/>
      <c r="B62" s="638"/>
      <c r="C62" s="652" t="s">
        <v>631</v>
      </c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  <c r="W62" s="653"/>
      <c r="X62" s="653"/>
      <c r="Y62" s="653"/>
      <c r="Z62" s="653"/>
      <c r="AA62" s="653"/>
      <c r="AB62" s="654"/>
      <c r="AC62" s="630"/>
      <c r="AD62" s="631"/>
      <c r="AE62" s="631"/>
      <c r="AF62" s="632"/>
      <c r="AG62" s="512">
        <v>8000000</v>
      </c>
      <c r="AH62" s="513"/>
      <c r="AI62" s="513"/>
      <c r="AJ62" s="514"/>
    </row>
    <row r="63" spans="1:36" ht="12.75" customHeight="1">
      <c r="A63" s="661" t="s">
        <v>162</v>
      </c>
      <c r="B63" s="662"/>
      <c r="C63" s="496" t="s">
        <v>342</v>
      </c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8"/>
      <c r="AC63" s="681" t="s">
        <v>341</v>
      </c>
      <c r="AD63" s="682"/>
      <c r="AE63" s="682"/>
      <c r="AF63" s="683"/>
      <c r="AG63" s="499">
        <v>0</v>
      </c>
      <c r="AH63" s="500"/>
      <c r="AI63" s="500"/>
      <c r="AJ63" s="501"/>
    </row>
    <row r="64" spans="1:36" ht="12.75" customHeight="1">
      <c r="A64" s="634" t="s">
        <v>159</v>
      </c>
      <c r="B64" s="619"/>
      <c r="C64" s="529" t="s">
        <v>340</v>
      </c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05" t="s">
        <v>339</v>
      </c>
      <c r="AD64" s="505"/>
      <c r="AE64" s="505"/>
      <c r="AF64" s="505"/>
      <c r="AG64" s="503">
        <v>0</v>
      </c>
      <c r="AH64" s="503"/>
      <c r="AI64" s="503"/>
      <c r="AJ64" s="504"/>
    </row>
    <row r="65" spans="1:36" ht="12.75" customHeight="1">
      <c r="A65" s="634" t="s">
        <v>156</v>
      </c>
      <c r="B65" s="619"/>
      <c r="C65" s="529" t="s">
        <v>632</v>
      </c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05" t="s">
        <v>338</v>
      </c>
      <c r="AD65" s="505"/>
      <c r="AE65" s="505"/>
      <c r="AF65" s="505"/>
      <c r="AG65" s="503">
        <v>2000000</v>
      </c>
      <c r="AH65" s="503"/>
      <c r="AI65" s="503"/>
      <c r="AJ65" s="504"/>
    </row>
    <row r="66" spans="1:36" ht="12.75" customHeight="1">
      <c r="A66" s="634" t="s">
        <v>153</v>
      </c>
      <c r="B66" s="619"/>
      <c r="C66" s="529" t="s">
        <v>337</v>
      </c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05" t="s">
        <v>336</v>
      </c>
      <c r="AD66" s="505"/>
      <c r="AE66" s="505"/>
      <c r="AF66" s="505"/>
      <c r="AG66" s="503">
        <f>AG67</f>
        <v>50000</v>
      </c>
      <c r="AH66" s="503"/>
      <c r="AI66" s="503"/>
      <c r="AJ66" s="504"/>
    </row>
    <row r="67" spans="1:36" s="9" customFormat="1" ht="12.75" customHeight="1">
      <c r="A67" s="637"/>
      <c r="B67" s="638"/>
      <c r="C67" s="652" t="s">
        <v>633</v>
      </c>
      <c r="D67" s="653"/>
      <c r="E67" s="653"/>
      <c r="F67" s="653"/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653"/>
      <c r="R67" s="653"/>
      <c r="S67" s="653"/>
      <c r="T67" s="653"/>
      <c r="U67" s="653"/>
      <c r="V67" s="653"/>
      <c r="W67" s="653"/>
      <c r="X67" s="653"/>
      <c r="Y67" s="653"/>
      <c r="Z67" s="653"/>
      <c r="AA67" s="653"/>
      <c r="AB67" s="654"/>
      <c r="AC67" s="630"/>
      <c r="AD67" s="631"/>
      <c r="AE67" s="631"/>
      <c r="AF67" s="632"/>
      <c r="AG67" s="512">
        <v>50000</v>
      </c>
      <c r="AH67" s="513"/>
      <c r="AI67" s="513"/>
      <c r="AJ67" s="514"/>
    </row>
    <row r="68" spans="1:37" s="4" customFormat="1" ht="12.75" customHeight="1">
      <c r="A68" s="633" t="s">
        <v>150</v>
      </c>
      <c r="B68" s="626"/>
      <c r="C68" s="531" t="s">
        <v>335</v>
      </c>
      <c r="D68" s="531"/>
      <c r="E68" s="531"/>
      <c r="F68" s="531"/>
      <c r="G68" s="531"/>
      <c r="H68" s="531"/>
      <c r="I68" s="531"/>
      <c r="J68" s="531"/>
      <c r="K68" s="531"/>
      <c r="L68" s="531"/>
      <c r="M68" s="531"/>
      <c r="N68" s="531"/>
      <c r="O68" s="531"/>
      <c r="P68" s="531"/>
      <c r="Q68" s="531"/>
      <c r="R68" s="531"/>
      <c r="S68" s="531"/>
      <c r="T68" s="531"/>
      <c r="U68" s="531"/>
      <c r="V68" s="531"/>
      <c r="W68" s="531"/>
      <c r="X68" s="531"/>
      <c r="Y68" s="531"/>
      <c r="Z68" s="531"/>
      <c r="AA68" s="531"/>
      <c r="AB68" s="531"/>
      <c r="AC68" s="639" t="s">
        <v>334</v>
      </c>
      <c r="AD68" s="639"/>
      <c r="AE68" s="639"/>
      <c r="AF68" s="639"/>
      <c r="AG68" s="532">
        <f>AG61+AG63+AG64+AG65+AG66</f>
        <v>10050000</v>
      </c>
      <c r="AH68" s="533"/>
      <c r="AI68" s="533"/>
      <c r="AJ68" s="534"/>
      <c r="AK68" s="14"/>
    </row>
    <row r="69" spans="1:36" s="4" customFormat="1" ht="12.75" customHeight="1">
      <c r="A69" s="633" t="s">
        <v>147</v>
      </c>
      <c r="B69" s="626"/>
      <c r="C69" s="531" t="s">
        <v>333</v>
      </c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531"/>
      <c r="P69" s="531"/>
      <c r="Q69" s="531"/>
      <c r="R69" s="531"/>
      <c r="S69" s="531"/>
      <c r="T69" s="531"/>
      <c r="U69" s="531"/>
      <c r="V69" s="531"/>
      <c r="W69" s="531"/>
      <c r="X69" s="531"/>
      <c r="Y69" s="531"/>
      <c r="Z69" s="531"/>
      <c r="AA69" s="531"/>
      <c r="AB69" s="531"/>
      <c r="AC69" s="639" t="s">
        <v>332</v>
      </c>
      <c r="AD69" s="639"/>
      <c r="AE69" s="639"/>
      <c r="AF69" s="639"/>
      <c r="AG69" s="640">
        <f>SUM(AG70:AJ71)</f>
        <v>3474092</v>
      </c>
      <c r="AH69" s="640"/>
      <c r="AI69" s="640"/>
      <c r="AJ69" s="641"/>
    </row>
    <row r="70" spans="1:36" s="9" customFormat="1" ht="12.75" customHeight="1">
      <c r="A70" s="637"/>
      <c r="B70" s="638"/>
      <c r="C70" s="652" t="s">
        <v>635</v>
      </c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3"/>
      <c r="S70" s="653"/>
      <c r="T70" s="653"/>
      <c r="U70" s="653"/>
      <c r="V70" s="653"/>
      <c r="W70" s="653"/>
      <c r="X70" s="653"/>
      <c r="Y70" s="653"/>
      <c r="Z70" s="653"/>
      <c r="AA70" s="653"/>
      <c r="AB70" s="654"/>
      <c r="AC70" s="630"/>
      <c r="AD70" s="631"/>
      <c r="AE70" s="631"/>
      <c r="AF70" s="632"/>
      <c r="AG70" s="512">
        <v>500000</v>
      </c>
      <c r="AH70" s="513"/>
      <c r="AI70" s="513"/>
      <c r="AJ70" s="514"/>
    </row>
    <row r="71" spans="1:36" s="9" customFormat="1" ht="12.75" customHeight="1">
      <c r="A71" s="637"/>
      <c r="B71" s="638"/>
      <c r="C71" s="652" t="s">
        <v>634</v>
      </c>
      <c r="D71" s="653"/>
      <c r="E71" s="653"/>
      <c r="F71" s="653"/>
      <c r="G71" s="653"/>
      <c r="H71" s="653"/>
      <c r="I71" s="653"/>
      <c r="J71" s="653"/>
      <c r="K71" s="653"/>
      <c r="L71" s="653"/>
      <c r="M71" s="653"/>
      <c r="N71" s="653"/>
      <c r="O71" s="653"/>
      <c r="P71" s="653"/>
      <c r="Q71" s="653"/>
      <c r="R71" s="653"/>
      <c r="S71" s="653"/>
      <c r="T71" s="653"/>
      <c r="U71" s="653"/>
      <c r="V71" s="653"/>
      <c r="W71" s="653"/>
      <c r="X71" s="653"/>
      <c r="Y71" s="653"/>
      <c r="Z71" s="653"/>
      <c r="AA71" s="653"/>
      <c r="AB71" s="654"/>
      <c r="AC71" s="630"/>
      <c r="AD71" s="631"/>
      <c r="AE71" s="631"/>
      <c r="AF71" s="632"/>
      <c r="AG71" s="512">
        <v>2974092</v>
      </c>
      <c r="AH71" s="513"/>
      <c r="AI71" s="513"/>
      <c r="AJ71" s="514"/>
    </row>
    <row r="72" spans="1:36" s="11" customFormat="1" ht="12.75" customHeight="1">
      <c r="A72" s="635" t="s">
        <v>144</v>
      </c>
      <c r="B72" s="636"/>
      <c r="C72" s="588" t="s">
        <v>331</v>
      </c>
      <c r="D72" s="588"/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8"/>
      <c r="P72" s="588"/>
      <c r="Q72" s="588"/>
      <c r="R72" s="588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59" t="s">
        <v>330</v>
      </c>
      <c r="AD72" s="559"/>
      <c r="AE72" s="559"/>
      <c r="AF72" s="559"/>
      <c r="AG72" s="655">
        <f>AG55+AG56+AG57+AG58+AG68+AG69</f>
        <v>19024092</v>
      </c>
      <c r="AH72" s="656"/>
      <c r="AI72" s="656"/>
      <c r="AJ72" s="657"/>
    </row>
    <row r="73" spans="1:36" s="11" customFormat="1" ht="12.75" customHeight="1">
      <c r="A73" s="646" t="s">
        <v>707</v>
      </c>
      <c r="B73" s="647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</row>
    <row r="74" spans="1:36" s="11" customFormat="1" ht="12.75" customHeight="1">
      <c r="A74" s="649"/>
      <c r="B74" s="650"/>
      <c r="C74" s="650"/>
      <c r="D74" s="650"/>
      <c r="E74" s="650"/>
      <c r="F74" s="650"/>
      <c r="G74" s="650"/>
      <c r="H74" s="650"/>
      <c r="I74" s="650"/>
      <c r="J74" s="650"/>
      <c r="K74" s="650"/>
      <c r="L74" s="650"/>
      <c r="M74" s="650"/>
      <c r="N74" s="650"/>
      <c r="O74" s="650"/>
      <c r="P74" s="650"/>
      <c r="Q74" s="650"/>
      <c r="R74" s="650"/>
      <c r="S74" s="650"/>
      <c r="T74" s="650"/>
      <c r="U74" s="650"/>
      <c r="V74" s="650"/>
      <c r="W74" s="650"/>
      <c r="X74" s="650"/>
      <c r="Y74" s="650"/>
      <c r="Z74" s="650"/>
      <c r="AA74" s="650"/>
      <c r="AB74" s="650"/>
      <c r="AC74" s="650"/>
      <c r="AD74" s="650"/>
      <c r="AE74" s="650"/>
      <c r="AF74" s="650"/>
      <c r="AG74" s="650"/>
      <c r="AH74" s="650"/>
      <c r="AI74" s="650"/>
      <c r="AJ74" s="651"/>
    </row>
    <row r="75" spans="1:36" ht="12.75" customHeight="1">
      <c r="A75" s="634" t="s">
        <v>141</v>
      </c>
      <c r="B75" s="619"/>
      <c r="C75" s="467" t="s">
        <v>329</v>
      </c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  <c r="AB75" s="467"/>
      <c r="AC75" s="505" t="s">
        <v>328</v>
      </c>
      <c r="AD75" s="505"/>
      <c r="AE75" s="505"/>
      <c r="AF75" s="505"/>
      <c r="AG75" s="503">
        <v>0</v>
      </c>
      <c r="AH75" s="503"/>
      <c r="AI75" s="503"/>
      <c r="AJ75" s="504"/>
    </row>
    <row r="76" spans="1:36" ht="12.75" customHeight="1">
      <c r="A76" s="634" t="s">
        <v>138</v>
      </c>
      <c r="B76" s="619"/>
      <c r="C76" s="467" t="s">
        <v>327</v>
      </c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505" t="s">
        <v>326</v>
      </c>
      <c r="AD76" s="505"/>
      <c r="AE76" s="505"/>
      <c r="AF76" s="505"/>
      <c r="AG76" s="503">
        <f>SUM(AG77:AJ87)</f>
        <v>2773000</v>
      </c>
      <c r="AH76" s="503"/>
      <c r="AI76" s="503"/>
      <c r="AJ76" s="504"/>
    </row>
    <row r="77" spans="1:36" s="9" customFormat="1" ht="12.75" customHeight="1">
      <c r="A77" s="637"/>
      <c r="B77" s="638"/>
      <c r="C77" s="456" t="s">
        <v>626</v>
      </c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457"/>
      <c r="Z77" s="457"/>
      <c r="AA77" s="457"/>
      <c r="AB77" s="458"/>
      <c r="AC77" s="630"/>
      <c r="AD77" s="631"/>
      <c r="AE77" s="631"/>
      <c r="AF77" s="632"/>
      <c r="AG77" s="512">
        <v>150000</v>
      </c>
      <c r="AH77" s="513"/>
      <c r="AI77" s="513"/>
      <c r="AJ77" s="514"/>
    </row>
    <row r="78" spans="1:36" s="9" customFormat="1" ht="12.75" customHeight="1">
      <c r="A78" s="637"/>
      <c r="B78" s="638"/>
      <c r="C78" s="456" t="s">
        <v>639</v>
      </c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457"/>
      <c r="Z78" s="457"/>
      <c r="AA78" s="457"/>
      <c r="AB78" s="458"/>
      <c r="AC78" s="630"/>
      <c r="AD78" s="631"/>
      <c r="AE78" s="631"/>
      <c r="AF78" s="632"/>
      <c r="AG78" s="512">
        <v>62000</v>
      </c>
      <c r="AH78" s="513"/>
      <c r="AI78" s="513"/>
      <c r="AJ78" s="514"/>
    </row>
    <row r="79" spans="1:36" s="9" customFormat="1" ht="12.75" customHeight="1">
      <c r="A79" s="637"/>
      <c r="B79" s="638"/>
      <c r="C79" s="456" t="s">
        <v>640</v>
      </c>
      <c r="D79" s="457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457"/>
      <c r="Z79" s="457"/>
      <c r="AA79" s="457"/>
      <c r="AB79" s="458"/>
      <c r="AC79" s="630"/>
      <c r="AD79" s="631"/>
      <c r="AE79" s="631"/>
      <c r="AF79" s="632"/>
      <c r="AG79" s="512">
        <v>170000</v>
      </c>
      <c r="AH79" s="513"/>
      <c r="AI79" s="513"/>
      <c r="AJ79" s="514"/>
    </row>
    <row r="80" spans="1:36" s="9" customFormat="1" ht="12.75" customHeight="1">
      <c r="A80" s="637"/>
      <c r="B80" s="638"/>
      <c r="C80" s="456" t="s">
        <v>641</v>
      </c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8"/>
      <c r="AC80" s="630"/>
      <c r="AD80" s="631"/>
      <c r="AE80" s="631"/>
      <c r="AF80" s="632"/>
      <c r="AG80" s="512">
        <v>120000</v>
      </c>
      <c r="AH80" s="513"/>
      <c r="AI80" s="513"/>
      <c r="AJ80" s="514"/>
    </row>
    <row r="81" spans="1:36" s="9" customFormat="1" ht="12.75" customHeight="1">
      <c r="A81" s="637"/>
      <c r="B81" s="638"/>
      <c r="C81" s="456" t="s">
        <v>642</v>
      </c>
      <c r="D81" s="457"/>
      <c r="E81" s="457"/>
      <c r="F81" s="457"/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7"/>
      <c r="R81" s="457"/>
      <c r="S81" s="457"/>
      <c r="T81" s="457"/>
      <c r="U81" s="457"/>
      <c r="V81" s="457"/>
      <c r="W81" s="457"/>
      <c r="X81" s="457"/>
      <c r="Y81" s="457"/>
      <c r="Z81" s="457"/>
      <c r="AA81" s="457"/>
      <c r="AB81" s="458"/>
      <c r="AC81" s="630"/>
      <c r="AD81" s="631"/>
      <c r="AE81" s="631"/>
      <c r="AF81" s="632"/>
      <c r="AG81" s="512">
        <v>600000</v>
      </c>
      <c r="AH81" s="513"/>
      <c r="AI81" s="513"/>
      <c r="AJ81" s="514"/>
    </row>
    <row r="82" spans="1:36" s="9" customFormat="1" ht="12.75" customHeight="1">
      <c r="A82" s="637"/>
      <c r="B82" s="638"/>
      <c r="C82" s="456" t="s">
        <v>646</v>
      </c>
      <c r="D82" s="457"/>
      <c r="E82" s="457"/>
      <c r="F82" s="457"/>
      <c r="G82" s="457"/>
      <c r="H82" s="457"/>
      <c r="I82" s="457"/>
      <c r="J82" s="457"/>
      <c r="K82" s="457"/>
      <c r="L82" s="457"/>
      <c r="M82" s="457"/>
      <c r="N82" s="457"/>
      <c r="O82" s="457"/>
      <c r="P82" s="457"/>
      <c r="Q82" s="457"/>
      <c r="R82" s="457"/>
      <c r="S82" s="457"/>
      <c r="T82" s="457"/>
      <c r="U82" s="457"/>
      <c r="V82" s="457"/>
      <c r="W82" s="457"/>
      <c r="X82" s="457"/>
      <c r="Y82" s="457"/>
      <c r="Z82" s="457"/>
      <c r="AA82" s="457"/>
      <c r="AB82" s="458"/>
      <c r="AC82" s="630"/>
      <c r="AD82" s="631"/>
      <c r="AE82" s="631"/>
      <c r="AF82" s="632"/>
      <c r="AG82" s="512">
        <v>540000</v>
      </c>
      <c r="AH82" s="513"/>
      <c r="AI82" s="513"/>
      <c r="AJ82" s="514"/>
    </row>
    <row r="83" spans="1:36" s="9" customFormat="1" ht="12.75" customHeight="1">
      <c r="A83" s="637"/>
      <c r="B83" s="638"/>
      <c r="C83" s="456" t="s">
        <v>940</v>
      </c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8"/>
      <c r="AC83" s="630"/>
      <c r="AD83" s="631"/>
      <c r="AE83" s="631"/>
      <c r="AF83" s="632"/>
      <c r="AG83" s="462">
        <v>1076000</v>
      </c>
      <c r="AH83" s="463"/>
      <c r="AI83" s="463"/>
      <c r="AJ83" s="464"/>
    </row>
    <row r="84" spans="1:36" s="9" customFormat="1" ht="12.75" customHeight="1">
      <c r="A84" s="637"/>
      <c r="B84" s="638"/>
      <c r="C84" s="456" t="s">
        <v>644</v>
      </c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8"/>
      <c r="AC84" s="630"/>
      <c r="AD84" s="631"/>
      <c r="AE84" s="631"/>
      <c r="AF84" s="632"/>
      <c r="AG84" s="512">
        <v>25000</v>
      </c>
      <c r="AH84" s="513"/>
      <c r="AI84" s="513"/>
      <c r="AJ84" s="514"/>
    </row>
    <row r="85" spans="1:36" s="9" customFormat="1" ht="12.75" customHeight="1">
      <c r="A85" s="637"/>
      <c r="B85" s="638"/>
      <c r="C85" s="456" t="s">
        <v>645</v>
      </c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8"/>
      <c r="AC85" s="630"/>
      <c r="AD85" s="631"/>
      <c r="AE85" s="631"/>
      <c r="AF85" s="632"/>
      <c r="AG85" s="512">
        <v>5000</v>
      </c>
      <c r="AH85" s="513"/>
      <c r="AI85" s="513"/>
      <c r="AJ85" s="514"/>
    </row>
    <row r="86" spans="1:36" s="9" customFormat="1" ht="12.75" customHeight="1">
      <c r="A86" s="637"/>
      <c r="B86" s="638"/>
      <c r="C86" s="456" t="s">
        <v>933</v>
      </c>
      <c r="D86" s="457"/>
      <c r="E86" s="457"/>
      <c r="F86" s="457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7"/>
      <c r="AA86" s="457"/>
      <c r="AB86" s="458"/>
      <c r="AC86" s="630"/>
      <c r="AD86" s="631"/>
      <c r="AE86" s="631"/>
      <c r="AF86" s="632"/>
      <c r="AG86" s="512">
        <v>5000</v>
      </c>
      <c r="AH86" s="513"/>
      <c r="AI86" s="513"/>
      <c r="AJ86" s="514"/>
    </row>
    <row r="87" spans="1:36" s="9" customFormat="1" ht="12.75" customHeight="1">
      <c r="A87" s="637"/>
      <c r="B87" s="638"/>
      <c r="C87" s="456" t="s">
        <v>647</v>
      </c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457"/>
      <c r="AA87" s="457"/>
      <c r="AB87" s="458"/>
      <c r="AC87" s="630"/>
      <c r="AD87" s="631"/>
      <c r="AE87" s="631"/>
      <c r="AF87" s="632"/>
      <c r="AG87" s="512">
        <v>20000</v>
      </c>
      <c r="AH87" s="513"/>
      <c r="AI87" s="513"/>
      <c r="AJ87" s="514"/>
    </row>
    <row r="88" spans="1:36" ht="12.75" customHeight="1">
      <c r="A88" s="634" t="s">
        <v>135</v>
      </c>
      <c r="B88" s="619"/>
      <c r="C88" s="467" t="s">
        <v>643</v>
      </c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505" t="s">
        <v>325</v>
      </c>
      <c r="AD88" s="505"/>
      <c r="AE88" s="505"/>
      <c r="AF88" s="505"/>
      <c r="AG88" s="503">
        <v>350000</v>
      </c>
      <c r="AH88" s="503"/>
      <c r="AI88" s="503"/>
      <c r="AJ88" s="504"/>
    </row>
    <row r="89" spans="1:36" ht="12.75" customHeight="1">
      <c r="A89" s="634" t="s">
        <v>132</v>
      </c>
      <c r="B89" s="619"/>
      <c r="C89" s="467" t="s">
        <v>324</v>
      </c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505" t="s">
        <v>323</v>
      </c>
      <c r="AD89" s="505"/>
      <c r="AE89" s="505"/>
      <c r="AF89" s="505"/>
      <c r="AG89" s="503">
        <f>SUM(AG90:AJ92)</f>
        <v>5400000</v>
      </c>
      <c r="AH89" s="503"/>
      <c r="AI89" s="503"/>
      <c r="AJ89" s="504"/>
    </row>
    <row r="90" spans="1:36" s="9" customFormat="1" ht="12.75" customHeight="1">
      <c r="A90" s="637"/>
      <c r="B90" s="638"/>
      <c r="C90" s="456" t="s">
        <v>636</v>
      </c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8"/>
      <c r="AC90" s="630"/>
      <c r="AD90" s="631"/>
      <c r="AE90" s="631"/>
      <c r="AF90" s="632"/>
      <c r="AG90" s="512">
        <v>1500000</v>
      </c>
      <c r="AH90" s="513"/>
      <c r="AI90" s="513"/>
      <c r="AJ90" s="514"/>
    </row>
    <row r="91" spans="1:36" s="9" customFormat="1" ht="12.75" customHeight="1">
      <c r="A91" s="637"/>
      <c r="B91" s="638"/>
      <c r="C91" s="456" t="s">
        <v>637</v>
      </c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N91" s="457"/>
      <c r="O91" s="457"/>
      <c r="P91" s="457"/>
      <c r="Q91" s="457"/>
      <c r="R91" s="457"/>
      <c r="S91" s="457"/>
      <c r="T91" s="457"/>
      <c r="U91" s="457"/>
      <c r="V91" s="457"/>
      <c r="W91" s="457"/>
      <c r="X91" s="457"/>
      <c r="Y91" s="457"/>
      <c r="Z91" s="457"/>
      <c r="AA91" s="457"/>
      <c r="AB91" s="458"/>
      <c r="AC91" s="630"/>
      <c r="AD91" s="631"/>
      <c r="AE91" s="631"/>
      <c r="AF91" s="632"/>
      <c r="AG91" s="512">
        <v>1900000</v>
      </c>
      <c r="AH91" s="513"/>
      <c r="AI91" s="513"/>
      <c r="AJ91" s="514"/>
    </row>
    <row r="92" spans="1:36" s="9" customFormat="1" ht="12.75" customHeight="1">
      <c r="A92" s="637"/>
      <c r="B92" s="638"/>
      <c r="C92" s="456" t="s">
        <v>638</v>
      </c>
      <c r="D92" s="457"/>
      <c r="E92" s="457"/>
      <c r="F92" s="457"/>
      <c r="G92" s="457"/>
      <c r="H92" s="457"/>
      <c r="I92" s="457"/>
      <c r="J92" s="457"/>
      <c r="K92" s="457"/>
      <c r="L92" s="457"/>
      <c r="M92" s="457"/>
      <c r="N92" s="457"/>
      <c r="O92" s="457"/>
      <c r="P92" s="457"/>
      <c r="Q92" s="457"/>
      <c r="R92" s="457"/>
      <c r="S92" s="457"/>
      <c r="T92" s="457"/>
      <c r="U92" s="457"/>
      <c r="V92" s="457"/>
      <c r="W92" s="457"/>
      <c r="X92" s="457"/>
      <c r="Y92" s="457"/>
      <c r="Z92" s="457"/>
      <c r="AA92" s="457"/>
      <c r="AB92" s="458"/>
      <c r="AC92" s="630"/>
      <c r="AD92" s="631"/>
      <c r="AE92" s="631"/>
      <c r="AF92" s="632"/>
      <c r="AG92" s="512">
        <v>2000000</v>
      </c>
      <c r="AH92" s="513"/>
      <c r="AI92" s="513"/>
      <c r="AJ92" s="514"/>
    </row>
    <row r="93" spans="1:36" ht="12.75" customHeight="1">
      <c r="A93" s="634" t="s">
        <v>129</v>
      </c>
      <c r="B93" s="619"/>
      <c r="C93" s="467" t="s">
        <v>322</v>
      </c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505" t="s">
        <v>321</v>
      </c>
      <c r="AD93" s="505"/>
      <c r="AE93" s="505"/>
      <c r="AF93" s="505"/>
      <c r="AG93" s="503">
        <v>0</v>
      </c>
      <c r="AH93" s="503"/>
      <c r="AI93" s="503"/>
      <c r="AJ93" s="504"/>
    </row>
    <row r="94" spans="1:36" ht="12.75" customHeight="1">
      <c r="A94" s="634" t="s">
        <v>126</v>
      </c>
      <c r="B94" s="619"/>
      <c r="C94" s="467" t="s">
        <v>320</v>
      </c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505" t="s">
        <v>319</v>
      </c>
      <c r="AD94" s="505"/>
      <c r="AE94" s="505"/>
      <c r="AF94" s="505"/>
      <c r="AG94" s="503">
        <v>1790000</v>
      </c>
      <c r="AH94" s="503"/>
      <c r="AI94" s="503"/>
      <c r="AJ94" s="504"/>
    </row>
    <row r="95" spans="1:36" ht="12.75" customHeight="1">
      <c r="A95" s="634" t="s">
        <v>123</v>
      </c>
      <c r="B95" s="619"/>
      <c r="C95" s="467" t="s">
        <v>318</v>
      </c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505" t="s">
        <v>317</v>
      </c>
      <c r="AD95" s="505"/>
      <c r="AE95" s="505"/>
      <c r="AF95" s="505"/>
      <c r="AG95" s="503">
        <v>0</v>
      </c>
      <c r="AH95" s="503"/>
      <c r="AI95" s="503"/>
      <c r="AJ95" s="504"/>
    </row>
    <row r="96" spans="1:36" ht="12.75" customHeight="1">
      <c r="A96" s="634" t="s">
        <v>120</v>
      </c>
      <c r="B96" s="666"/>
      <c r="C96" s="467" t="s">
        <v>316</v>
      </c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505" t="s">
        <v>315</v>
      </c>
      <c r="AD96" s="505"/>
      <c r="AE96" s="505"/>
      <c r="AF96" s="505"/>
      <c r="AG96" s="503">
        <v>0</v>
      </c>
      <c r="AH96" s="503"/>
      <c r="AI96" s="503"/>
      <c r="AJ96" s="504"/>
    </row>
    <row r="97" spans="1:36" ht="12.75" customHeight="1">
      <c r="A97" s="634">
        <v>42</v>
      </c>
      <c r="B97" s="666"/>
      <c r="C97" s="467" t="s">
        <v>314</v>
      </c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505" t="s">
        <v>313</v>
      </c>
      <c r="AD97" s="505"/>
      <c r="AE97" s="505"/>
      <c r="AF97" s="505"/>
      <c r="AG97" s="503">
        <v>0</v>
      </c>
      <c r="AH97" s="503"/>
      <c r="AI97" s="503"/>
      <c r="AJ97" s="504"/>
    </row>
    <row r="98" spans="1:36" ht="12.75" customHeight="1">
      <c r="A98" s="634">
        <v>43</v>
      </c>
      <c r="B98" s="666"/>
      <c r="C98" s="467" t="s">
        <v>312</v>
      </c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505" t="s">
        <v>311</v>
      </c>
      <c r="AD98" s="505"/>
      <c r="AE98" s="505"/>
      <c r="AF98" s="505"/>
      <c r="AG98" s="658">
        <v>0</v>
      </c>
      <c r="AH98" s="659"/>
      <c r="AI98" s="659"/>
      <c r="AJ98" s="660"/>
    </row>
    <row r="99" spans="1:36" ht="12.75" customHeight="1">
      <c r="A99" s="634">
        <v>44</v>
      </c>
      <c r="B99" s="666"/>
      <c r="C99" s="467" t="s">
        <v>310</v>
      </c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505" t="s">
        <v>309</v>
      </c>
      <c r="AD99" s="505"/>
      <c r="AE99" s="505"/>
      <c r="AF99" s="505"/>
      <c r="AG99" s="503">
        <v>0</v>
      </c>
      <c r="AH99" s="503"/>
      <c r="AI99" s="503"/>
      <c r="AJ99" s="504"/>
    </row>
    <row r="100" spans="1:36" ht="12.75" customHeight="1">
      <c r="A100" s="634">
        <v>45</v>
      </c>
      <c r="B100" s="666"/>
      <c r="C100" s="467" t="s">
        <v>308</v>
      </c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  <c r="AA100" s="467"/>
      <c r="AB100" s="467"/>
      <c r="AC100" s="505" t="s">
        <v>307</v>
      </c>
      <c r="AD100" s="505"/>
      <c r="AE100" s="505"/>
      <c r="AF100" s="505"/>
      <c r="AG100" s="503">
        <v>0</v>
      </c>
      <c r="AH100" s="503"/>
      <c r="AI100" s="503"/>
      <c r="AJ100" s="504"/>
    </row>
    <row r="101" spans="1:36" ht="12.75" customHeight="1">
      <c r="A101" s="634" t="s">
        <v>105</v>
      </c>
      <c r="B101" s="619"/>
      <c r="C101" s="467" t="s">
        <v>306</v>
      </c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505" t="s">
        <v>305</v>
      </c>
      <c r="AD101" s="505"/>
      <c r="AE101" s="505"/>
      <c r="AF101" s="505"/>
      <c r="AG101" s="658">
        <f>SUM(AG99:AG100)</f>
        <v>0</v>
      </c>
      <c r="AH101" s="659"/>
      <c r="AI101" s="659"/>
      <c r="AJ101" s="660"/>
    </row>
    <row r="102" spans="1:36" ht="12.75" customHeight="1">
      <c r="A102" s="634" t="s">
        <v>102</v>
      </c>
      <c r="B102" s="666"/>
      <c r="C102" s="467" t="s">
        <v>304</v>
      </c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505" t="s">
        <v>303</v>
      </c>
      <c r="AD102" s="505"/>
      <c r="AE102" s="505"/>
      <c r="AF102" s="505"/>
      <c r="AG102" s="503">
        <v>0</v>
      </c>
      <c r="AH102" s="503"/>
      <c r="AI102" s="503"/>
      <c r="AJ102" s="504"/>
    </row>
    <row r="103" spans="1:36" ht="12.75" customHeight="1">
      <c r="A103" s="634" t="s">
        <v>99</v>
      </c>
      <c r="B103" s="666"/>
      <c r="C103" s="467" t="s">
        <v>302</v>
      </c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505" t="s">
        <v>301</v>
      </c>
      <c r="AD103" s="505"/>
      <c r="AE103" s="505"/>
      <c r="AF103" s="505"/>
      <c r="AG103" s="503">
        <v>0</v>
      </c>
      <c r="AH103" s="503"/>
      <c r="AI103" s="503"/>
      <c r="AJ103" s="504"/>
    </row>
    <row r="104" spans="1:36" s="11" customFormat="1" ht="12.75" customHeight="1">
      <c r="A104" s="635" t="s">
        <v>96</v>
      </c>
      <c r="B104" s="667"/>
      <c r="C104" s="680" t="s">
        <v>528</v>
      </c>
      <c r="D104" s="680"/>
      <c r="E104" s="680"/>
      <c r="F104" s="680"/>
      <c r="G104" s="680"/>
      <c r="H104" s="680"/>
      <c r="I104" s="680"/>
      <c r="J104" s="680"/>
      <c r="K104" s="680"/>
      <c r="L104" s="680"/>
      <c r="M104" s="680"/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80"/>
      <c r="Z104" s="680"/>
      <c r="AA104" s="680"/>
      <c r="AB104" s="680"/>
      <c r="AC104" s="559" t="s">
        <v>300</v>
      </c>
      <c r="AD104" s="559"/>
      <c r="AE104" s="559"/>
      <c r="AF104" s="559"/>
      <c r="AG104" s="668">
        <f>AG75+AG76+AG88+AG89+AG93+AG94+AG95+AG98+AG101+AG102+AG103</f>
        <v>10313000</v>
      </c>
      <c r="AH104" s="669"/>
      <c r="AI104" s="669"/>
      <c r="AJ104" s="670"/>
    </row>
    <row r="105" spans="1:36" s="11" customFormat="1" ht="12.75" customHeight="1">
      <c r="A105" s="646" t="s">
        <v>708</v>
      </c>
      <c r="B105" s="647"/>
      <c r="C105" s="647"/>
      <c r="D105" s="647"/>
      <c r="E105" s="647"/>
      <c r="F105" s="647"/>
      <c r="G105" s="647"/>
      <c r="H105" s="647"/>
      <c r="I105" s="647"/>
      <c r="J105" s="647"/>
      <c r="K105" s="647"/>
      <c r="L105" s="647"/>
      <c r="M105" s="647"/>
      <c r="N105" s="647"/>
      <c r="O105" s="647"/>
      <c r="P105" s="647"/>
      <c r="Q105" s="647"/>
      <c r="R105" s="647"/>
      <c r="S105" s="647"/>
      <c r="T105" s="647"/>
      <c r="U105" s="647"/>
      <c r="V105" s="647"/>
      <c r="W105" s="647"/>
      <c r="X105" s="647"/>
      <c r="Y105" s="647"/>
      <c r="Z105" s="647"/>
      <c r="AA105" s="647"/>
      <c r="AB105" s="647"/>
      <c r="AC105" s="647"/>
      <c r="AD105" s="647"/>
      <c r="AE105" s="647"/>
      <c r="AF105" s="647"/>
      <c r="AG105" s="647"/>
      <c r="AH105" s="647"/>
      <c r="AI105" s="647"/>
      <c r="AJ105" s="648"/>
    </row>
    <row r="106" spans="1:36" s="11" customFormat="1" ht="12.75" customHeight="1">
      <c r="A106" s="649"/>
      <c r="B106" s="650"/>
      <c r="C106" s="650"/>
      <c r="D106" s="650"/>
      <c r="E106" s="650"/>
      <c r="F106" s="650"/>
      <c r="G106" s="650"/>
      <c r="H106" s="650"/>
      <c r="I106" s="650"/>
      <c r="J106" s="650"/>
      <c r="K106" s="650"/>
      <c r="L106" s="650"/>
      <c r="M106" s="650"/>
      <c r="N106" s="650"/>
      <c r="O106" s="650"/>
      <c r="P106" s="650"/>
      <c r="Q106" s="650"/>
      <c r="R106" s="650"/>
      <c r="S106" s="650"/>
      <c r="T106" s="650"/>
      <c r="U106" s="650"/>
      <c r="V106" s="650"/>
      <c r="W106" s="650"/>
      <c r="X106" s="650"/>
      <c r="Y106" s="650"/>
      <c r="Z106" s="650"/>
      <c r="AA106" s="650"/>
      <c r="AB106" s="650"/>
      <c r="AC106" s="650"/>
      <c r="AD106" s="650"/>
      <c r="AE106" s="650"/>
      <c r="AF106" s="650"/>
      <c r="AG106" s="650"/>
      <c r="AH106" s="650"/>
      <c r="AI106" s="650"/>
      <c r="AJ106" s="651"/>
    </row>
    <row r="107" spans="1:36" ht="12.75" customHeight="1">
      <c r="A107" s="634" t="s">
        <v>93</v>
      </c>
      <c r="B107" s="666"/>
      <c r="C107" s="467" t="s">
        <v>299</v>
      </c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505" t="s">
        <v>298</v>
      </c>
      <c r="AD107" s="505"/>
      <c r="AE107" s="505"/>
      <c r="AF107" s="505"/>
      <c r="AG107" s="503">
        <v>0</v>
      </c>
      <c r="AH107" s="503"/>
      <c r="AI107" s="503"/>
      <c r="AJ107" s="504"/>
    </row>
    <row r="108" spans="1:36" ht="12.75" customHeight="1">
      <c r="A108" s="634" t="s">
        <v>90</v>
      </c>
      <c r="B108" s="666"/>
      <c r="C108" s="467" t="s">
        <v>297</v>
      </c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505" t="s">
        <v>296</v>
      </c>
      <c r="AD108" s="505"/>
      <c r="AE108" s="505"/>
      <c r="AF108" s="505"/>
      <c r="AG108" s="503">
        <v>397000</v>
      </c>
      <c r="AH108" s="503"/>
      <c r="AI108" s="503"/>
      <c r="AJ108" s="504"/>
    </row>
    <row r="109" spans="1:36" ht="12.75" customHeight="1">
      <c r="A109" s="634" t="s">
        <v>87</v>
      </c>
      <c r="B109" s="666"/>
      <c r="C109" s="467" t="s">
        <v>295</v>
      </c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505" t="s">
        <v>294</v>
      </c>
      <c r="AD109" s="505"/>
      <c r="AE109" s="505"/>
      <c r="AF109" s="505"/>
      <c r="AG109" s="503">
        <v>0</v>
      </c>
      <c r="AH109" s="503"/>
      <c r="AI109" s="503"/>
      <c r="AJ109" s="504"/>
    </row>
    <row r="110" spans="1:36" ht="12.75" customHeight="1">
      <c r="A110" s="634" t="s">
        <v>84</v>
      </c>
      <c r="B110" s="666"/>
      <c r="C110" s="467" t="s">
        <v>293</v>
      </c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505" t="s">
        <v>292</v>
      </c>
      <c r="AD110" s="505"/>
      <c r="AE110" s="505"/>
      <c r="AF110" s="505"/>
      <c r="AG110" s="503">
        <v>0</v>
      </c>
      <c r="AH110" s="503"/>
      <c r="AI110" s="503"/>
      <c r="AJ110" s="504"/>
    </row>
    <row r="111" spans="1:36" ht="12.75" customHeight="1">
      <c r="A111" s="634" t="s">
        <v>81</v>
      </c>
      <c r="B111" s="666"/>
      <c r="C111" s="467" t="s">
        <v>291</v>
      </c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505" t="s">
        <v>290</v>
      </c>
      <c r="AD111" s="505"/>
      <c r="AE111" s="505"/>
      <c r="AF111" s="505"/>
      <c r="AG111" s="503">
        <v>0</v>
      </c>
      <c r="AH111" s="503"/>
      <c r="AI111" s="503"/>
      <c r="AJ111" s="504"/>
    </row>
    <row r="112" spans="1:36" s="11" customFormat="1" ht="12.75" customHeight="1">
      <c r="A112" s="635" t="s">
        <v>78</v>
      </c>
      <c r="B112" s="667"/>
      <c r="C112" s="588" t="s">
        <v>529</v>
      </c>
      <c r="D112" s="588"/>
      <c r="E112" s="588"/>
      <c r="F112" s="588"/>
      <c r="G112" s="588"/>
      <c r="H112" s="588"/>
      <c r="I112" s="588"/>
      <c r="J112" s="588"/>
      <c r="K112" s="588"/>
      <c r="L112" s="588"/>
      <c r="M112" s="588"/>
      <c r="N112" s="588"/>
      <c r="O112" s="588"/>
      <c r="P112" s="588"/>
      <c r="Q112" s="588"/>
      <c r="R112" s="588"/>
      <c r="S112" s="588"/>
      <c r="T112" s="588"/>
      <c r="U112" s="588"/>
      <c r="V112" s="588"/>
      <c r="W112" s="588"/>
      <c r="X112" s="588"/>
      <c r="Y112" s="588"/>
      <c r="Z112" s="588"/>
      <c r="AA112" s="588"/>
      <c r="AB112" s="588"/>
      <c r="AC112" s="559" t="s">
        <v>289</v>
      </c>
      <c r="AD112" s="559"/>
      <c r="AE112" s="559"/>
      <c r="AF112" s="559"/>
      <c r="AG112" s="668">
        <f>SUM(AG107:AG111)</f>
        <v>397000</v>
      </c>
      <c r="AH112" s="669"/>
      <c r="AI112" s="669"/>
      <c r="AJ112" s="670"/>
    </row>
    <row r="113" spans="1:36" s="11" customFormat="1" ht="12.75" customHeight="1">
      <c r="A113" s="646" t="s">
        <v>709</v>
      </c>
      <c r="B113" s="647"/>
      <c r="C113" s="647"/>
      <c r="D113" s="647"/>
      <c r="E113" s="647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7"/>
      <c r="T113" s="647"/>
      <c r="U113" s="647"/>
      <c r="V113" s="647"/>
      <c r="W113" s="647"/>
      <c r="X113" s="647"/>
      <c r="Y113" s="647"/>
      <c r="Z113" s="647"/>
      <c r="AA113" s="647"/>
      <c r="AB113" s="647"/>
      <c r="AC113" s="647"/>
      <c r="AD113" s="647"/>
      <c r="AE113" s="647"/>
      <c r="AF113" s="647"/>
      <c r="AG113" s="647"/>
      <c r="AH113" s="647"/>
      <c r="AI113" s="647"/>
      <c r="AJ113" s="648"/>
    </row>
    <row r="114" spans="1:36" s="11" customFormat="1" ht="12.75" customHeight="1">
      <c r="A114" s="649"/>
      <c r="B114" s="650"/>
      <c r="C114" s="650"/>
      <c r="D114" s="650"/>
      <c r="E114" s="650"/>
      <c r="F114" s="650"/>
      <c r="G114" s="650"/>
      <c r="H114" s="650"/>
      <c r="I114" s="650"/>
      <c r="J114" s="650"/>
      <c r="K114" s="650"/>
      <c r="L114" s="650"/>
      <c r="M114" s="650"/>
      <c r="N114" s="650"/>
      <c r="O114" s="650"/>
      <c r="P114" s="650"/>
      <c r="Q114" s="650"/>
      <c r="R114" s="650"/>
      <c r="S114" s="650"/>
      <c r="T114" s="650"/>
      <c r="U114" s="650"/>
      <c r="V114" s="650"/>
      <c r="W114" s="650"/>
      <c r="X114" s="650"/>
      <c r="Y114" s="650"/>
      <c r="Z114" s="650"/>
      <c r="AA114" s="650"/>
      <c r="AB114" s="650"/>
      <c r="AC114" s="650"/>
      <c r="AD114" s="650"/>
      <c r="AE114" s="650"/>
      <c r="AF114" s="650"/>
      <c r="AG114" s="650"/>
      <c r="AH114" s="650"/>
      <c r="AI114" s="650"/>
      <c r="AJ114" s="651"/>
    </row>
    <row r="115" spans="1:36" ht="25.5" customHeight="1">
      <c r="A115" s="634" t="s">
        <v>288</v>
      </c>
      <c r="B115" s="666"/>
      <c r="C115" s="467" t="s">
        <v>287</v>
      </c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505" t="s">
        <v>286</v>
      </c>
      <c r="AD115" s="505"/>
      <c r="AE115" s="505"/>
      <c r="AF115" s="505"/>
      <c r="AG115" s="503">
        <v>0</v>
      </c>
      <c r="AH115" s="503"/>
      <c r="AI115" s="503"/>
      <c r="AJ115" s="504"/>
    </row>
    <row r="116" spans="1:36" ht="25.5" customHeight="1">
      <c r="A116" s="634" t="s">
        <v>285</v>
      </c>
      <c r="B116" s="666"/>
      <c r="C116" s="467" t="s">
        <v>284</v>
      </c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505" t="s">
        <v>283</v>
      </c>
      <c r="AD116" s="505"/>
      <c r="AE116" s="505"/>
      <c r="AF116" s="505"/>
      <c r="AG116" s="503">
        <v>0</v>
      </c>
      <c r="AH116" s="503"/>
      <c r="AI116" s="503"/>
      <c r="AJ116" s="504"/>
    </row>
    <row r="117" spans="1:36" ht="25.5" customHeight="1">
      <c r="A117" s="634" t="s">
        <v>282</v>
      </c>
      <c r="B117" s="666"/>
      <c r="C117" s="467" t="s">
        <v>281</v>
      </c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505" t="s">
        <v>280</v>
      </c>
      <c r="AD117" s="505"/>
      <c r="AE117" s="505"/>
      <c r="AF117" s="505"/>
      <c r="AG117" s="503">
        <v>0</v>
      </c>
      <c r="AH117" s="503"/>
      <c r="AI117" s="503"/>
      <c r="AJ117" s="504"/>
    </row>
    <row r="118" spans="1:36" ht="25.5" customHeight="1">
      <c r="A118" s="634" t="s">
        <v>279</v>
      </c>
      <c r="B118" s="666"/>
      <c r="C118" s="529" t="s">
        <v>278</v>
      </c>
      <c r="D118" s="529"/>
      <c r="E118" s="529"/>
      <c r="F118" s="529"/>
      <c r="G118" s="529"/>
      <c r="H118" s="529"/>
      <c r="I118" s="529"/>
      <c r="J118" s="529"/>
      <c r="K118" s="529"/>
      <c r="L118" s="52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  <c r="Y118" s="529"/>
      <c r="Z118" s="529"/>
      <c r="AA118" s="529"/>
      <c r="AB118" s="529"/>
      <c r="AC118" s="505" t="s">
        <v>277</v>
      </c>
      <c r="AD118" s="505"/>
      <c r="AE118" s="505"/>
      <c r="AF118" s="505"/>
      <c r="AG118" s="503">
        <v>0</v>
      </c>
      <c r="AH118" s="503"/>
      <c r="AI118" s="503"/>
      <c r="AJ118" s="504"/>
    </row>
    <row r="119" spans="1:36" ht="12.75" customHeight="1">
      <c r="A119" s="634" t="s">
        <v>276</v>
      </c>
      <c r="B119" s="666"/>
      <c r="C119" s="467" t="s">
        <v>275</v>
      </c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505" t="s">
        <v>274</v>
      </c>
      <c r="AD119" s="505"/>
      <c r="AE119" s="505"/>
      <c r="AF119" s="505"/>
      <c r="AG119" s="503">
        <v>0</v>
      </c>
      <c r="AH119" s="503"/>
      <c r="AI119" s="503"/>
      <c r="AJ119" s="504"/>
    </row>
    <row r="120" spans="1:36" s="11" customFormat="1" ht="12.75" customHeight="1">
      <c r="A120" s="635" t="s">
        <v>273</v>
      </c>
      <c r="B120" s="667"/>
      <c r="C120" s="588" t="s">
        <v>272</v>
      </c>
      <c r="D120" s="588"/>
      <c r="E120" s="588"/>
      <c r="F120" s="588"/>
      <c r="G120" s="588"/>
      <c r="H120" s="588"/>
      <c r="I120" s="588"/>
      <c r="J120" s="588"/>
      <c r="K120" s="588"/>
      <c r="L120" s="588"/>
      <c r="M120" s="588"/>
      <c r="N120" s="588"/>
      <c r="O120" s="588"/>
      <c r="P120" s="588"/>
      <c r="Q120" s="588"/>
      <c r="R120" s="588"/>
      <c r="S120" s="588"/>
      <c r="T120" s="588"/>
      <c r="U120" s="588"/>
      <c r="V120" s="588"/>
      <c r="W120" s="588"/>
      <c r="X120" s="588"/>
      <c r="Y120" s="588"/>
      <c r="Z120" s="588"/>
      <c r="AA120" s="588"/>
      <c r="AB120" s="588"/>
      <c r="AC120" s="559" t="s">
        <v>271</v>
      </c>
      <c r="AD120" s="559"/>
      <c r="AE120" s="559"/>
      <c r="AF120" s="559"/>
      <c r="AG120" s="668">
        <f>SUM(AG115:AG119)</f>
        <v>0</v>
      </c>
      <c r="AH120" s="669"/>
      <c r="AI120" s="669"/>
      <c r="AJ120" s="670"/>
    </row>
    <row r="121" spans="1:36" s="11" customFormat="1" ht="12.75" customHeight="1">
      <c r="A121" s="646" t="s">
        <v>710</v>
      </c>
      <c r="B121" s="647"/>
      <c r="C121" s="647"/>
      <c r="D121" s="647"/>
      <c r="E121" s="647"/>
      <c r="F121" s="647"/>
      <c r="G121" s="647"/>
      <c r="H121" s="647"/>
      <c r="I121" s="647"/>
      <c r="J121" s="647"/>
      <c r="K121" s="647"/>
      <c r="L121" s="647"/>
      <c r="M121" s="647"/>
      <c r="N121" s="647"/>
      <c r="O121" s="647"/>
      <c r="P121" s="647"/>
      <c r="Q121" s="647"/>
      <c r="R121" s="647"/>
      <c r="S121" s="647"/>
      <c r="T121" s="647"/>
      <c r="U121" s="647"/>
      <c r="V121" s="647"/>
      <c r="W121" s="647"/>
      <c r="X121" s="647"/>
      <c r="Y121" s="647"/>
      <c r="Z121" s="647"/>
      <c r="AA121" s="647"/>
      <c r="AB121" s="647"/>
      <c r="AC121" s="647"/>
      <c r="AD121" s="647"/>
      <c r="AE121" s="647"/>
      <c r="AF121" s="647"/>
      <c r="AG121" s="647"/>
      <c r="AH121" s="647"/>
      <c r="AI121" s="647"/>
      <c r="AJ121" s="648"/>
    </row>
    <row r="122" spans="1:36" s="11" customFormat="1" ht="12.75" customHeight="1">
      <c r="A122" s="649"/>
      <c r="B122" s="650"/>
      <c r="C122" s="650"/>
      <c r="D122" s="650"/>
      <c r="E122" s="650"/>
      <c r="F122" s="650"/>
      <c r="G122" s="650"/>
      <c r="H122" s="650"/>
      <c r="I122" s="650"/>
      <c r="J122" s="650"/>
      <c r="K122" s="650"/>
      <c r="L122" s="650"/>
      <c r="M122" s="650"/>
      <c r="N122" s="650"/>
      <c r="O122" s="650"/>
      <c r="P122" s="650"/>
      <c r="Q122" s="650"/>
      <c r="R122" s="650"/>
      <c r="S122" s="650"/>
      <c r="T122" s="650"/>
      <c r="U122" s="650"/>
      <c r="V122" s="650"/>
      <c r="W122" s="650"/>
      <c r="X122" s="650"/>
      <c r="Y122" s="650"/>
      <c r="Z122" s="650"/>
      <c r="AA122" s="650"/>
      <c r="AB122" s="650"/>
      <c r="AC122" s="650"/>
      <c r="AD122" s="650"/>
      <c r="AE122" s="650"/>
      <c r="AF122" s="650"/>
      <c r="AG122" s="650"/>
      <c r="AH122" s="650"/>
      <c r="AI122" s="650"/>
      <c r="AJ122" s="651"/>
    </row>
    <row r="123" spans="1:36" ht="25.5" customHeight="1">
      <c r="A123" s="634" t="s">
        <v>270</v>
      </c>
      <c r="B123" s="666"/>
      <c r="C123" s="467" t="s">
        <v>269</v>
      </c>
      <c r="D123" s="467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7"/>
      <c r="S123" s="467"/>
      <c r="T123" s="467"/>
      <c r="U123" s="467"/>
      <c r="V123" s="467"/>
      <c r="W123" s="467"/>
      <c r="X123" s="467"/>
      <c r="Y123" s="467"/>
      <c r="Z123" s="467"/>
      <c r="AA123" s="467"/>
      <c r="AB123" s="467"/>
      <c r="AC123" s="505" t="s">
        <v>268</v>
      </c>
      <c r="AD123" s="505"/>
      <c r="AE123" s="505"/>
      <c r="AF123" s="505"/>
      <c r="AG123" s="503">
        <v>0</v>
      </c>
      <c r="AH123" s="503"/>
      <c r="AI123" s="503"/>
      <c r="AJ123" s="504"/>
    </row>
    <row r="124" spans="1:36" ht="25.5" customHeight="1">
      <c r="A124" s="634" t="s">
        <v>267</v>
      </c>
      <c r="B124" s="666"/>
      <c r="C124" s="529" t="s">
        <v>266</v>
      </c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529"/>
      <c r="O124" s="529"/>
      <c r="P124" s="529"/>
      <c r="Q124" s="529"/>
      <c r="R124" s="529"/>
      <c r="S124" s="529"/>
      <c r="T124" s="529"/>
      <c r="U124" s="529"/>
      <c r="V124" s="529"/>
      <c r="W124" s="529"/>
      <c r="X124" s="529"/>
      <c r="Y124" s="529"/>
      <c r="Z124" s="529"/>
      <c r="AA124" s="529"/>
      <c r="AB124" s="529"/>
      <c r="AC124" s="505" t="s">
        <v>265</v>
      </c>
      <c r="AD124" s="505"/>
      <c r="AE124" s="505"/>
      <c r="AF124" s="505"/>
      <c r="AG124" s="503">
        <v>0</v>
      </c>
      <c r="AH124" s="503"/>
      <c r="AI124" s="503"/>
      <c r="AJ124" s="504"/>
    </row>
    <row r="125" spans="1:36" ht="25.5" customHeight="1">
      <c r="A125" s="634" t="s">
        <v>264</v>
      </c>
      <c r="B125" s="666"/>
      <c r="C125" s="529" t="s">
        <v>263</v>
      </c>
      <c r="D125" s="529"/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529"/>
      <c r="W125" s="529"/>
      <c r="X125" s="529"/>
      <c r="Y125" s="529"/>
      <c r="Z125" s="529"/>
      <c r="AA125" s="529"/>
      <c r="AB125" s="529"/>
      <c r="AC125" s="505" t="s">
        <v>262</v>
      </c>
      <c r="AD125" s="505"/>
      <c r="AE125" s="505"/>
      <c r="AF125" s="505"/>
      <c r="AG125" s="503">
        <v>0</v>
      </c>
      <c r="AH125" s="503"/>
      <c r="AI125" s="503"/>
      <c r="AJ125" s="504"/>
    </row>
    <row r="126" spans="1:36" ht="25.5" customHeight="1">
      <c r="A126" s="634" t="s">
        <v>261</v>
      </c>
      <c r="B126" s="666"/>
      <c r="C126" s="529" t="s">
        <v>260</v>
      </c>
      <c r="D126" s="529"/>
      <c r="E126" s="529"/>
      <c r="F126" s="529"/>
      <c r="G126" s="529"/>
      <c r="H126" s="529"/>
      <c r="I126" s="529"/>
      <c r="J126" s="529"/>
      <c r="K126" s="529"/>
      <c r="L126" s="529"/>
      <c r="M126" s="529"/>
      <c r="N126" s="529"/>
      <c r="O126" s="529"/>
      <c r="P126" s="529"/>
      <c r="Q126" s="529"/>
      <c r="R126" s="529"/>
      <c r="S126" s="529"/>
      <c r="T126" s="529"/>
      <c r="U126" s="529"/>
      <c r="V126" s="529"/>
      <c r="W126" s="529"/>
      <c r="X126" s="529"/>
      <c r="Y126" s="529"/>
      <c r="Z126" s="529"/>
      <c r="AA126" s="529"/>
      <c r="AB126" s="529"/>
      <c r="AC126" s="505" t="s">
        <v>259</v>
      </c>
      <c r="AD126" s="505"/>
      <c r="AE126" s="505"/>
      <c r="AF126" s="505"/>
      <c r="AG126" s="503">
        <v>0</v>
      </c>
      <c r="AH126" s="503"/>
      <c r="AI126" s="503"/>
      <c r="AJ126" s="504"/>
    </row>
    <row r="127" spans="1:36" ht="12.75" customHeight="1">
      <c r="A127" s="634" t="s">
        <v>258</v>
      </c>
      <c r="B127" s="666"/>
      <c r="C127" s="467" t="s">
        <v>257</v>
      </c>
      <c r="D127" s="467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505" t="s">
        <v>256</v>
      </c>
      <c r="AD127" s="505"/>
      <c r="AE127" s="505"/>
      <c r="AF127" s="505"/>
      <c r="AG127" s="503">
        <v>0</v>
      </c>
      <c r="AH127" s="503"/>
      <c r="AI127" s="503"/>
      <c r="AJ127" s="504"/>
    </row>
    <row r="128" spans="1:36" s="11" customFormat="1" ht="23.25" customHeight="1">
      <c r="A128" s="635" t="s">
        <v>255</v>
      </c>
      <c r="B128" s="667"/>
      <c r="C128" s="588" t="s">
        <v>530</v>
      </c>
      <c r="D128" s="588"/>
      <c r="E128" s="588"/>
      <c r="F128" s="588"/>
      <c r="G128" s="588"/>
      <c r="H128" s="588"/>
      <c r="I128" s="588"/>
      <c r="J128" s="588"/>
      <c r="K128" s="588"/>
      <c r="L128" s="588"/>
      <c r="M128" s="588"/>
      <c r="N128" s="588"/>
      <c r="O128" s="588"/>
      <c r="P128" s="588"/>
      <c r="Q128" s="588"/>
      <c r="R128" s="588"/>
      <c r="S128" s="588"/>
      <c r="T128" s="588"/>
      <c r="U128" s="588"/>
      <c r="V128" s="588"/>
      <c r="W128" s="588"/>
      <c r="X128" s="588"/>
      <c r="Y128" s="588"/>
      <c r="Z128" s="588"/>
      <c r="AA128" s="588"/>
      <c r="AB128" s="588"/>
      <c r="AC128" s="559" t="s">
        <v>254</v>
      </c>
      <c r="AD128" s="559"/>
      <c r="AE128" s="559"/>
      <c r="AF128" s="559"/>
      <c r="AG128" s="668">
        <f>SUM(AG123:AG127)</f>
        <v>0</v>
      </c>
      <c r="AH128" s="669"/>
      <c r="AI128" s="669"/>
      <c r="AJ128" s="670"/>
    </row>
    <row r="129" spans="1:36" s="11" customFormat="1" ht="23.25" customHeight="1">
      <c r="A129" s="677"/>
      <c r="B129" s="678"/>
      <c r="C129" s="678"/>
      <c r="D129" s="678"/>
      <c r="E129" s="678"/>
      <c r="F129" s="678"/>
      <c r="G129" s="678"/>
      <c r="H129" s="678"/>
      <c r="I129" s="678"/>
      <c r="J129" s="678"/>
      <c r="K129" s="678"/>
      <c r="L129" s="678"/>
      <c r="M129" s="678"/>
      <c r="N129" s="678"/>
      <c r="O129" s="678"/>
      <c r="P129" s="678"/>
      <c r="Q129" s="678"/>
      <c r="R129" s="678"/>
      <c r="S129" s="678"/>
      <c r="T129" s="678"/>
      <c r="U129" s="678"/>
      <c r="V129" s="678"/>
      <c r="W129" s="678"/>
      <c r="X129" s="678"/>
      <c r="Y129" s="678"/>
      <c r="Z129" s="678"/>
      <c r="AA129" s="678"/>
      <c r="AB129" s="678"/>
      <c r="AC129" s="678"/>
      <c r="AD129" s="678"/>
      <c r="AE129" s="678"/>
      <c r="AF129" s="678"/>
      <c r="AG129" s="678"/>
      <c r="AH129" s="678"/>
      <c r="AI129" s="678"/>
      <c r="AJ129" s="679"/>
    </row>
    <row r="130" spans="1:36" s="15" customFormat="1" ht="23.25" customHeight="1" thickBot="1">
      <c r="A130" s="671" t="s">
        <v>253</v>
      </c>
      <c r="B130" s="672"/>
      <c r="C130" s="673" t="s">
        <v>252</v>
      </c>
      <c r="D130" s="673"/>
      <c r="E130" s="673"/>
      <c r="F130" s="673"/>
      <c r="G130" s="673"/>
      <c r="H130" s="673"/>
      <c r="I130" s="673"/>
      <c r="J130" s="673"/>
      <c r="K130" s="673"/>
      <c r="L130" s="673"/>
      <c r="M130" s="673"/>
      <c r="N130" s="673"/>
      <c r="O130" s="673"/>
      <c r="P130" s="673"/>
      <c r="Q130" s="673"/>
      <c r="R130" s="673"/>
      <c r="S130" s="673"/>
      <c r="T130" s="673"/>
      <c r="U130" s="673"/>
      <c r="V130" s="673"/>
      <c r="W130" s="673"/>
      <c r="X130" s="673"/>
      <c r="Y130" s="673"/>
      <c r="Z130" s="673"/>
      <c r="AA130" s="673"/>
      <c r="AB130" s="673"/>
      <c r="AC130" s="537" t="s">
        <v>251</v>
      </c>
      <c r="AD130" s="537"/>
      <c r="AE130" s="537"/>
      <c r="AF130" s="537"/>
      <c r="AG130" s="674">
        <f>AG42+AG50+AG72+AG104+AG112+AG120+AG128</f>
        <v>112658622</v>
      </c>
      <c r="AH130" s="675"/>
      <c r="AI130" s="675"/>
      <c r="AJ130" s="676"/>
    </row>
  </sheetData>
  <sheetProtection/>
  <mergeCells count="457">
    <mergeCell ref="AC123:AF123"/>
    <mergeCell ref="AG123:AJ123"/>
    <mergeCell ref="AC119:AF119"/>
    <mergeCell ref="AG119:AJ119"/>
    <mergeCell ref="A121:AJ122"/>
    <mergeCell ref="A124:B124"/>
    <mergeCell ref="C124:AB124"/>
    <mergeCell ref="AC124:AF124"/>
    <mergeCell ref="AG124:AJ124"/>
    <mergeCell ref="A120:B120"/>
    <mergeCell ref="C120:AB120"/>
    <mergeCell ref="AC120:AF120"/>
    <mergeCell ref="AG120:AJ120"/>
    <mergeCell ref="A123:B123"/>
    <mergeCell ref="C123:AB123"/>
    <mergeCell ref="AG38:AJ38"/>
    <mergeCell ref="A39:B39"/>
    <mergeCell ref="C39:AB39"/>
    <mergeCell ref="AC39:AF39"/>
    <mergeCell ref="A119:B119"/>
    <mergeCell ref="C119:AB119"/>
    <mergeCell ref="C41:AB41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C38:AF38"/>
    <mergeCell ref="A13:B13"/>
    <mergeCell ref="C13:AB13"/>
    <mergeCell ref="AC13:AF13"/>
    <mergeCell ref="AG13:AJ13"/>
    <mergeCell ref="A14:B14"/>
    <mergeCell ref="A22:B22"/>
    <mergeCell ref="C22:AB22"/>
    <mergeCell ref="AC22:AF22"/>
    <mergeCell ref="AG22:AJ22"/>
    <mergeCell ref="A118:B118"/>
    <mergeCell ref="C118:AB118"/>
    <mergeCell ref="AC118:AF118"/>
    <mergeCell ref="AG118:AJ118"/>
    <mergeCell ref="A41:B41"/>
    <mergeCell ref="A6:B6"/>
    <mergeCell ref="C6:AB6"/>
    <mergeCell ref="AC6:AF6"/>
    <mergeCell ref="AG6:AJ6"/>
    <mergeCell ref="A7:B7"/>
    <mergeCell ref="C7:AB7"/>
    <mergeCell ref="A3:AJ3"/>
    <mergeCell ref="A10:B10"/>
    <mergeCell ref="C10:AB10"/>
    <mergeCell ref="AC10:AF10"/>
    <mergeCell ref="AG10:AJ10"/>
    <mergeCell ref="AG7:AJ7"/>
    <mergeCell ref="A11:B11"/>
    <mergeCell ref="C11:AB11"/>
    <mergeCell ref="AC11:AF11"/>
    <mergeCell ref="AG11:AJ11"/>
    <mergeCell ref="A5:AJ5"/>
    <mergeCell ref="A9:B9"/>
    <mergeCell ref="C9:AB9"/>
    <mergeCell ref="AC9:AF9"/>
    <mergeCell ref="AG9:AJ9"/>
    <mergeCell ref="AC7:AF7"/>
    <mergeCell ref="A12:B12"/>
    <mergeCell ref="C12:AB12"/>
    <mergeCell ref="AC12:AF12"/>
    <mergeCell ref="AG12:AJ12"/>
    <mergeCell ref="A16:B16"/>
    <mergeCell ref="C16:AB16"/>
    <mergeCell ref="AC16:AF16"/>
    <mergeCell ref="AG16:AJ16"/>
    <mergeCell ref="A15:B15"/>
    <mergeCell ref="C15:AB15"/>
    <mergeCell ref="A18:B18"/>
    <mergeCell ref="A30:B30"/>
    <mergeCell ref="C30:AB30"/>
    <mergeCell ref="AC30:AF30"/>
    <mergeCell ref="AG30:AJ30"/>
    <mergeCell ref="C14:AB14"/>
    <mergeCell ref="AC14:AF14"/>
    <mergeCell ref="AG14:AJ14"/>
    <mergeCell ref="A17:B17"/>
    <mergeCell ref="C17:AB17"/>
    <mergeCell ref="AC17:AF17"/>
    <mergeCell ref="C45:AB45"/>
    <mergeCell ref="AC45:AF45"/>
    <mergeCell ref="AG45:AJ45"/>
    <mergeCell ref="AC41:AF41"/>
    <mergeCell ref="AG41:AJ41"/>
    <mergeCell ref="AC29:AF29"/>
    <mergeCell ref="AG29:AJ29"/>
    <mergeCell ref="AG17:AJ17"/>
    <mergeCell ref="AG19:AJ19"/>
    <mergeCell ref="AC49:AF49"/>
    <mergeCell ref="AG49:AJ49"/>
    <mergeCell ref="AG39:AJ39"/>
    <mergeCell ref="A38:B38"/>
    <mergeCell ref="C38:AB38"/>
    <mergeCell ref="A40:B40"/>
    <mergeCell ref="C40:AB40"/>
    <mergeCell ref="AC40:AF40"/>
    <mergeCell ref="AG40:AJ40"/>
    <mergeCell ref="A45:B45"/>
    <mergeCell ref="A49:B49"/>
    <mergeCell ref="A46:B46"/>
    <mergeCell ref="C46:AB46"/>
    <mergeCell ref="AC46:AF46"/>
    <mergeCell ref="AG46:AJ46"/>
    <mergeCell ref="A42:B42"/>
    <mergeCell ref="C42:AB42"/>
    <mergeCell ref="AC42:AF42"/>
    <mergeCell ref="AG42:AJ42"/>
    <mergeCell ref="C49:AB49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60:B60"/>
    <mergeCell ref="C60:AB60"/>
    <mergeCell ref="AC60:AF60"/>
    <mergeCell ref="AG60:AJ60"/>
    <mergeCell ref="A50:B50"/>
    <mergeCell ref="C50:AB50"/>
    <mergeCell ref="AC50:AF50"/>
    <mergeCell ref="AG50:AJ50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C63:AB63"/>
    <mergeCell ref="AC63:AF63"/>
    <mergeCell ref="AG63:AJ63"/>
    <mergeCell ref="A61:B61"/>
    <mergeCell ref="C61:AB61"/>
    <mergeCell ref="AC61:AF61"/>
    <mergeCell ref="AG61:AJ61"/>
    <mergeCell ref="A62:B62"/>
    <mergeCell ref="C62:AB62"/>
    <mergeCell ref="AG68:AJ68"/>
    <mergeCell ref="A71:B71"/>
    <mergeCell ref="C71:AB71"/>
    <mergeCell ref="AC71:AF71"/>
    <mergeCell ref="AG71:AJ71"/>
    <mergeCell ref="A64:B64"/>
    <mergeCell ref="C64:AB64"/>
    <mergeCell ref="AC64:AF64"/>
    <mergeCell ref="AG64:AJ64"/>
    <mergeCell ref="A65:B65"/>
    <mergeCell ref="A92:B92"/>
    <mergeCell ref="C92:AB92"/>
    <mergeCell ref="AC92:AF92"/>
    <mergeCell ref="AG92:AJ92"/>
    <mergeCell ref="AC88:AF88"/>
    <mergeCell ref="C84:AB84"/>
    <mergeCell ref="AG88:AJ88"/>
    <mergeCell ref="A89:B89"/>
    <mergeCell ref="AC90:AF90"/>
    <mergeCell ref="AG90:AJ90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93:B93"/>
    <mergeCell ref="C93:AB93"/>
    <mergeCell ref="AC93:AF93"/>
    <mergeCell ref="AG93:AJ93"/>
    <mergeCell ref="A94:B94"/>
    <mergeCell ref="C94:AB94"/>
    <mergeCell ref="AC94:AF94"/>
    <mergeCell ref="AG94:AJ94"/>
    <mergeCell ref="AC96:AF96"/>
    <mergeCell ref="A97:B97"/>
    <mergeCell ref="C97:AB97"/>
    <mergeCell ref="AC97:AF97"/>
    <mergeCell ref="AG96:AJ96"/>
    <mergeCell ref="AG97:AJ97"/>
    <mergeCell ref="A95:B95"/>
    <mergeCell ref="C95:AB95"/>
    <mergeCell ref="AC95:AF95"/>
    <mergeCell ref="AG95:AJ95"/>
    <mergeCell ref="A98:B98"/>
    <mergeCell ref="C98:AB98"/>
    <mergeCell ref="AC98:AF98"/>
    <mergeCell ref="AG98:AJ98"/>
    <mergeCell ref="A96:B96"/>
    <mergeCell ref="C96:AB96"/>
    <mergeCell ref="AC102:AF102"/>
    <mergeCell ref="AG102:AJ102"/>
    <mergeCell ref="A104:B104"/>
    <mergeCell ref="C104:AB104"/>
    <mergeCell ref="AC104:AF104"/>
    <mergeCell ref="AG104:AJ104"/>
    <mergeCell ref="A101:B101"/>
    <mergeCell ref="C101:AB101"/>
    <mergeCell ref="AC101:AF101"/>
    <mergeCell ref="AG101:AJ101"/>
    <mergeCell ref="A103:B103"/>
    <mergeCell ref="C103:AB103"/>
    <mergeCell ref="AC103:AF103"/>
    <mergeCell ref="AG103:AJ103"/>
    <mergeCell ref="A102:B102"/>
    <mergeCell ref="C102:AB102"/>
    <mergeCell ref="A116:B116"/>
    <mergeCell ref="C116:AB116"/>
    <mergeCell ref="AC116:AF116"/>
    <mergeCell ref="AG116:AJ116"/>
    <mergeCell ref="A107:B107"/>
    <mergeCell ref="C107:AB107"/>
    <mergeCell ref="AC107:AF107"/>
    <mergeCell ref="AG107:AJ107"/>
    <mergeCell ref="A108:B108"/>
    <mergeCell ref="C108:AB108"/>
    <mergeCell ref="AC117:AF117"/>
    <mergeCell ref="AG117:AJ117"/>
    <mergeCell ref="A109:B109"/>
    <mergeCell ref="C109:AB109"/>
    <mergeCell ref="AC109:AF109"/>
    <mergeCell ref="AG109:AJ109"/>
    <mergeCell ref="A110:B110"/>
    <mergeCell ref="C110:AB110"/>
    <mergeCell ref="AC110:AF110"/>
    <mergeCell ref="AG110:AJ110"/>
    <mergeCell ref="A126:B126"/>
    <mergeCell ref="C126:AB126"/>
    <mergeCell ref="AC126:AF126"/>
    <mergeCell ref="AG126:AJ126"/>
    <mergeCell ref="A127:B127"/>
    <mergeCell ref="C127:AB127"/>
    <mergeCell ref="AC127:AF127"/>
    <mergeCell ref="AG127:AJ127"/>
    <mergeCell ref="A128:B128"/>
    <mergeCell ref="C128:AB128"/>
    <mergeCell ref="AC128:AF128"/>
    <mergeCell ref="AG128:AJ128"/>
    <mergeCell ref="A130:B130"/>
    <mergeCell ref="C130:AB130"/>
    <mergeCell ref="AC130:AF130"/>
    <mergeCell ref="AG130:AJ130"/>
    <mergeCell ref="A129:AJ129"/>
    <mergeCell ref="A117:B117"/>
    <mergeCell ref="C117:AB117"/>
    <mergeCell ref="A111:B111"/>
    <mergeCell ref="C111:AB111"/>
    <mergeCell ref="AC111:AF111"/>
    <mergeCell ref="AG111:AJ111"/>
    <mergeCell ref="A112:B112"/>
    <mergeCell ref="C112:AB112"/>
    <mergeCell ref="AC112:AF112"/>
    <mergeCell ref="AG112:AJ112"/>
    <mergeCell ref="C99:AB99"/>
    <mergeCell ref="C100:AB100"/>
    <mergeCell ref="A105:AJ106"/>
    <mergeCell ref="A115:B115"/>
    <mergeCell ref="C115:AB115"/>
    <mergeCell ref="AC115:AF115"/>
    <mergeCell ref="AG115:AJ115"/>
    <mergeCell ref="A113:AJ114"/>
    <mergeCell ref="AC108:AF108"/>
    <mergeCell ref="AG108:AJ108"/>
    <mergeCell ref="A125:B125"/>
    <mergeCell ref="C125:AB125"/>
    <mergeCell ref="AC125:AF125"/>
    <mergeCell ref="AG125:AJ125"/>
    <mergeCell ref="A99:B99"/>
    <mergeCell ref="A100:B100"/>
    <mergeCell ref="AG99:AJ99"/>
    <mergeCell ref="AG100:AJ100"/>
    <mergeCell ref="AC99:AF99"/>
    <mergeCell ref="AC100:AF100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C18:AB18"/>
    <mergeCell ref="AC18:AF18"/>
    <mergeCell ref="AG18:AJ18"/>
    <mergeCell ref="A23:B23"/>
    <mergeCell ref="C23:AB23"/>
    <mergeCell ref="AC23:AF23"/>
    <mergeCell ref="AG23:AJ23"/>
    <mergeCell ref="A19:B19"/>
    <mergeCell ref="C19:AB19"/>
    <mergeCell ref="AC19:AF19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9:B29"/>
    <mergeCell ref="C29:AB29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C35:AB35"/>
    <mergeCell ref="AC35:AF35"/>
    <mergeCell ref="AG35:AJ35"/>
    <mergeCell ref="A36:B36"/>
    <mergeCell ref="C36:AB36"/>
    <mergeCell ref="AC37:AF37"/>
    <mergeCell ref="AG37:AJ37"/>
    <mergeCell ref="C54:AB54"/>
    <mergeCell ref="AC54:AF54"/>
    <mergeCell ref="AG54:AJ54"/>
    <mergeCell ref="A28:B28"/>
    <mergeCell ref="C28:AB28"/>
    <mergeCell ref="AC36:AF36"/>
    <mergeCell ref="AG36:AJ36"/>
    <mergeCell ref="A37:B37"/>
    <mergeCell ref="C37:AB37"/>
    <mergeCell ref="A35:B35"/>
    <mergeCell ref="A51:AJ52"/>
    <mergeCell ref="C57:AB57"/>
    <mergeCell ref="AC57:AF57"/>
    <mergeCell ref="AG57:AJ57"/>
    <mergeCell ref="AG56:AJ56"/>
    <mergeCell ref="A53:B53"/>
    <mergeCell ref="C53:AB53"/>
    <mergeCell ref="AC53:AF53"/>
    <mergeCell ref="AG53:AJ53"/>
    <mergeCell ref="A54:B54"/>
    <mergeCell ref="A57:B57"/>
    <mergeCell ref="A55:B55"/>
    <mergeCell ref="C55:AB55"/>
    <mergeCell ref="AC55:AF55"/>
    <mergeCell ref="AG55:AJ55"/>
    <mergeCell ref="A56:B56"/>
    <mergeCell ref="C56:AB56"/>
    <mergeCell ref="AC56:AF56"/>
    <mergeCell ref="AG72:AJ72"/>
    <mergeCell ref="A70:B70"/>
    <mergeCell ref="C70:AB70"/>
    <mergeCell ref="AC70:AF70"/>
    <mergeCell ref="AG70:AJ70"/>
    <mergeCell ref="AC66:AF66"/>
    <mergeCell ref="AG66:AJ66"/>
    <mergeCell ref="A68:B68"/>
    <mergeCell ref="C68:AB68"/>
    <mergeCell ref="AC68:AF68"/>
    <mergeCell ref="AC62:AF62"/>
    <mergeCell ref="AG62:AJ62"/>
    <mergeCell ref="A67:B67"/>
    <mergeCell ref="C67:AB67"/>
    <mergeCell ref="AC67:AF67"/>
    <mergeCell ref="AG67:AJ67"/>
    <mergeCell ref="C65:AB65"/>
    <mergeCell ref="AC65:AF65"/>
    <mergeCell ref="AG65:AJ65"/>
    <mergeCell ref="A63:B63"/>
    <mergeCell ref="AG87:AJ87"/>
    <mergeCell ref="A86:B86"/>
    <mergeCell ref="C86:AB86"/>
    <mergeCell ref="AC86:AF86"/>
    <mergeCell ref="AG86:AJ86"/>
    <mergeCell ref="A88:B88"/>
    <mergeCell ref="C88:AB88"/>
    <mergeCell ref="A87:B87"/>
    <mergeCell ref="C87:AB87"/>
    <mergeCell ref="AG84:AJ84"/>
    <mergeCell ref="A90:B90"/>
    <mergeCell ref="C90:AB90"/>
    <mergeCell ref="AC84:AF84"/>
    <mergeCell ref="A84:B84"/>
    <mergeCell ref="A85:B85"/>
    <mergeCell ref="C85:AB85"/>
    <mergeCell ref="AC85:AF85"/>
    <mergeCell ref="AG85:AJ85"/>
    <mergeCell ref="AC87:AF87"/>
    <mergeCell ref="C89:AB89"/>
    <mergeCell ref="A91:B91"/>
    <mergeCell ref="C91:AB91"/>
    <mergeCell ref="AC91:AF91"/>
    <mergeCell ref="AG91:AJ91"/>
    <mergeCell ref="AC89:AF89"/>
    <mergeCell ref="AG89:AJ89"/>
    <mergeCell ref="AG78:AJ78"/>
    <mergeCell ref="A79:B79"/>
    <mergeCell ref="A77:B77"/>
    <mergeCell ref="C80:AB80"/>
    <mergeCell ref="AC80:AF80"/>
    <mergeCell ref="AG80:AJ80"/>
    <mergeCell ref="C77:AB77"/>
    <mergeCell ref="A1:AJ1"/>
    <mergeCell ref="A2:AJ2"/>
    <mergeCell ref="A4:AJ4"/>
    <mergeCell ref="A8:AJ8"/>
    <mergeCell ref="A43:AJ44"/>
    <mergeCell ref="A80:B80"/>
    <mergeCell ref="A73:AJ74"/>
    <mergeCell ref="AC28:AF28"/>
    <mergeCell ref="AG28:AJ28"/>
    <mergeCell ref="AC77:AF77"/>
    <mergeCell ref="AC82:AF82"/>
    <mergeCell ref="AG82:AJ82"/>
    <mergeCell ref="A82:B82"/>
    <mergeCell ref="C82:AB82"/>
    <mergeCell ref="AG81:AJ81"/>
    <mergeCell ref="AC69:AF69"/>
    <mergeCell ref="AG69:AJ69"/>
    <mergeCell ref="A78:B78"/>
    <mergeCell ref="C78:AB78"/>
    <mergeCell ref="AC78:AF78"/>
    <mergeCell ref="A83:B83"/>
    <mergeCell ref="C83:AB83"/>
    <mergeCell ref="AC83:AF83"/>
    <mergeCell ref="AG83:AJ83"/>
    <mergeCell ref="C79:AB79"/>
    <mergeCell ref="AC79:AF79"/>
    <mergeCell ref="AG79:AJ79"/>
    <mergeCell ref="A81:B81"/>
    <mergeCell ref="C81:AB81"/>
    <mergeCell ref="AC81:AF81"/>
    <mergeCell ref="AC15:AF15"/>
    <mergeCell ref="AG15:AJ15"/>
    <mergeCell ref="AG77:AJ77"/>
    <mergeCell ref="A69:B69"/>
    <mergeCell ref="C69:AB69"/>
    <mergeCell ref="A66:B66"/>
    <mergeCell ref="C66:AB66"/>
    <mergeCell ref="A72:B72"/>
    <mergeCell ref="C72:AB72"/>
    <mergeCell ref="AC72:AF7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6" r:id="rId1"/>
  <rowBreaks count="2" manualBreakCount="2">
    <brk id="42" max="35" man="1"/>
    <brk id="87" max="35" man="1"/>
  </rowBreaks>
  <ignoredErrors>
    <ignoredError sqref="A130:B130 A93:B93 A9:B9 A16:B16 A21:B21 A25:B26 A29:B35 A53:B58 A68:B68 A63:B66 A69:B69 A88:B89 A75:B75 A76:B76 A42:B42 A45:B50 A72:B72 A94:B104 A107:B112 A115:B120 A123:B1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J38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G21" sqref="AG21:AJ21"/>
    </sheetView>
  </sheetViews>
  <sheetFormatPr defaultColWidth="9.140625" defaultRowHeight="12.75"/>
  <cols>
    <col min="1" max="35" width="2.7109375" style="1" customWidth="1"/>
    <col min="36" max="36" width="4.00390625" style="1" customWidth="1"/>
    <col min="37" max="16384" width="9.140625" style="1" customWidth="1"/>
  </cols>
  <sheetData>
    <row r="1" spans="1:36" ht="25.5" customHeight="1">
      <c r="A1" s="481" t="s">
        <v>944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</row>
    <row r="2" spans="1:36" ht="22.5" customHeight="1">
      <c r="A2" s="481" t="s">
        <v>696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</row>
    <row r="3" spans="1:36" ht="24.75" customHeight="1">
      <c r="A3" s="703" t="s">
        <v>456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704"/>
    </row>
    <row r="4" spans="1:36" ht="16.5" customHeight="1">
      <c r="A4" s="688" t="s">
        <v>665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689"/>
    </row>
    <row r="5" spans="1:36" ht="15.75" customHeight="1">
      <c r="A5" s="701" t="s">
        <v>249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</row>
    <row r="6" spans="1:36" ht="34.5" customHeight="1">
      <c r="A6" s="702" t="s">
        <v>248</v>
      </c>
      <c r="B6" s="625"/>
      <c r="C6" s="626" t="s">
        <v>247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8" t="s">
        <v>246</v>
      </c>
      <c r="AD6" s="627"/>
      <c r="AE6" s="627"/>
      <c r="AF6" s="627"/>
      <c r="AG6" s="625" t="s">
        <v>245</v>
      </c>
      <c r="AH6" s="627"/>
      <c r="AI6" s="627"/>
      <c r="AJ6" s="627"/>
    </row>
    <row r="7" spans="1:36" ht="12.75">
      <c r="A7" s="618" t="s">
        <v>244</v>
      </c>
      <c r="B7" s="618"/>
      <c r="C7" s="619" t="s">
        <v>243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 t="s">
        <v>242</v>
      </c>
      <c r="AD7" s="619"/>
      <c r="AE7" s="619"/>
      <c r="AF7" s="619"/>
      <c r="AG7" s="619" t="s">
        <v>241</v>
      </c>
      <c r="AH7" s="619"/>
      <c r="AI7" s="619"/>
      <c r="AJ7" s="619"/>
    </row>
    <row r="8" spans="1:36" ht="12.75" customHeight="1">
      <c r="A8" s="666" t="s">
        <v>240</v>
      </c>
      <c r="B8" s="666"/>
      <c r="C8" s="467" t="s">
        <v>455</v>
      </c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529" t="s">
        <v>454</v>
      </c>
      <c r="AD8" s="529"/>
      <c r="AE8" s="529"/>
      <c r="AF8" s="529"/>
      <c r="AG8" s="694">
        <v>0</v>
      </c>
      <c r="AH8" s="694"/>
      <c r="AI8" s="694"/>
      <c r="AJ8" s="694"/>
    </row>
    <row r="9" spans="1:36" ht="12.75" customHeight="1">
      <c r="A9" s="666" t="s">
        <v>237</v>
      </c>
      <c r="B9" s="666"/>
      <c r="C9" s="467" t="s">
        <v>453</v>
      </c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529" t="s">
        <v>452</v>
      </c>
      <c r="AD9" s="529"/>
      <c r="AE9" s="529"/>
      <c r="AF9" s="529"/>
      <c r="AG9" s="694">
        <v>0</v>
      </c>
      <c r="AH9" s="694"/>
      <c r="AI9" s="694"/>
      <c r="AJ9" s="694"/>
    </row>
    <row r="10" spans="1:36" ht="12.75" customHeight="1">
      <c r="A10" s="666" t="s">
        <v>234</v>
      </c>
      <c r="B10" s="666"/>
      <c r="C10" s="467" t="s">
        <v>451</v>
      </c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529" t="s">
        <v>450</v>
      </c>
      <c r="AD10" s="529"/>
      <c r="AE10" s="529"/>
      <c r="AF10" s="529"/>
      <c r="AG10" s="694">
        <v>0</v>
      </c>
      <c r="AH10" s="694"/>
      <c r="AI10" s="694"/>
      <c r="AJ10" s="694"/>
    </row>
    <row r="11" spans="1:36" s="4" customFormat="1" ht="12.75" customHeight="1">
      <c r="A11" s="690" t="s">
        <v>231</v>
      </c>
      <c r="B11" s="690"/>
      <c r="C11" s="691" t="s">
        <v>449</v>
      </c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531" t="s">
        <v>448</v>
      </c>
      <c r="AD11" s="531"/>
      <c r="AE11" s="531"/>
      <c r="AF11" s="531"/>
      <c r="AG11" s="526">
        <f>SUM(AG8:AG10)</f>
        <v>0</v>
      </c>
      <c r="AH11" s="527"/>
      <c r="AI11" s="527"/>
      <c r="AJ11" s="527"/>
    </row>
    <row r="12" spans="1:36" s="4" customFormat="1" ht="12.75" customHeight="1">
      <c r="A12" s="666" t="s">
        <v>228</v>
      </c>
      <c r="B12" s="666"/>
      <c r="C12" s="693" t="s">
        <v>447</v>
      </c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529" t="s">
        <v>446</v>
      </c>
      <c r="AD12" s="529"/>
      <c r="AE12" s="529"/>
      <c r="AF12" s="529"/>
      <c r="AG12" s="694">
        <v>0</v>
      </c>
      <c r="AH12" s="694"/>
      <c r="AI12" s="694"/>
      <c r="AJ12" s="694"/>
    </row>
    <row r="13" spans="1:36" ht="12.75" customHeight="1">
      <c r="A13" s="666" t="s">
        <v>225</v>
      </c>
      <c r="B13" s="666"/>
      <c r="C13" s="467" t="s">
        <v>445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529" t="s">
        <v>444</v>
      </c>
      <c r="AD13" s="529"/>
      <c r="AE13" s="529"/>
      <c r="AF13" s="529"/>
      <c r="AG13" s="694">
        <v>0</v>
      </c>
      <c r="AH13" s="694"/>
      <c r="AI13" s="694"/>
      <c r="AJ13" s="694"/>
    </row>
    <row r="14" spans="1:36" ht="12.75" customHeight="1">
      <c r="A14" s="666" t="s">
        <v>222</v>
      </c>
      <c r="B14" s="666"/>
      <c r="C14" s="467" t="s">
        <v>443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529" t="s">
        <v>442</v>
      </c>
      <c r="AD14" s="529"/>
      <c r="AE14" s="529"/>
      <c r="AF14" s="529"/>
      <c r="AG14" s="694">
        <v>0</v>
      </c>
      <c r="AH14" s="694"/>
      <c r="AI14" s="694"/>
      <c r="AJ14" s="694"/>
    </row>
    <row r="15" spans="1:36" ht="12.75" customHeight="1">
      <c r="A15" s="666" t="s">
        <v>219</v>
      </c>
      <c r="B15" s="666"/>
      <c r="C15" s="467" t="s">
        <v>441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529" t="s">
        <v>440</v>
      </c>
      <c r="AD15" s="529"/>
      <c r="AE15" s="529"/>
      <c r="AF15" s="529"/>
      <c r="AG15" s="694">
        <v>0</v>
      </c>
      <c r="AH15" s="694"/>
      <c r="AI15" s="694"/>
      <c r="AJ15" s="694"/>
    </row>
    <row r="16" spans="1:36" ht="12.75" customHeight="1">
      <c r="A16" s="666" t="s">
        <v>216</v>
      </c>
      <c r="B16" s="666"/>
      <c r="C16" s="467" t="s">
        <v>439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529" t="s">
        <v>438</v>
      </c>
      <c r="AD16" s="529"/>
      <c r="AE16" s="529"/>
      <c r="AF16" s="529"/>
      <c r="AG16" s="694">
        <v>0</v>
      </c>
      <c r="AH16" s="694"/>
      <c r="AI16" s="694"/>
      <c r="AJ16" s="694"/>
    </row>
    <row r="17" spans="1:36" ht="12.75" customHeight="1">
      <c r="A17" s="666">
        <v>10</v>
      </c>
      <c r="B17" s="666"/>
      <c r="C17" s="467" t="s">
        <v>437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529" t="s">
        <v>436</v>
      </c>
      <c r="AD17" s="529"/>
      <c r="AE17" s="529"/>
      <c r="AF17" s="529"/>
      <c r="AG17" s="694">
        <v>0</v>
      </c>
      <c r="AH17" s="694"/>
      <c r="AI17" s="694"/>
      <c r="AJ17" s="694"/>
    </row>
    <row r="18" spans="1:36" s="4" customFormat="1" ht="12.75" customHeight="1">
      <c r="A18" s="690">
        <v>11</v>
      </c>
      <c r="B18" s="690"/>
      <c r="C18" s="695" t="s">
        <v>435</v>
      </c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531" t="s">
        <v>434</v>
      </c>
      <c r="AD18" s="531"/>
      <c r="AE18" s="531"/>
      <c r="AF18" s="531"/>
      <c r="AG18" s="526">
        <f>SUM(AG12:AG17)</f>
        <v>0</v>
      </c>
      <c r="AH18" s="527"/>
      <c r="AI18" s="527"/>
      <c r="AJ18" s="527"/>
    </row>
    <row r="19" spans="1:36" ht="12.75" customHeight="1">
      <c r="A19" s="666">
        <v>12</v>
      </c>
      <c r="B19" s="666"/>
      <c r="C19" s="693" t="s">
        <v>433</v>
      </c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529" t="s">
        <v>432</v>
      </c>
      <c r="AD19" s="529"/>
      <c r="AE19" s="529"/>
      <c r="AF19" s="529"/>
      <c r="AG19" s="694">
        <v>0</v>
      </c>
      <c r="AH19" s="694"/>
      <c r="AI19" s="694"/>
      <c r="AJ19" s="694"/>
    </row>
    <row r="20" spans="1:36" ht="12.75" customHeight="1">
      <c r="A20" s="666">
        <v>13</v>
      </c>
      <c r="B20" s="666"/>
      <c r="C20" s="693" t="s">
        <v>431</v>
      </c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529" t="s">
        <v>430</v>
      </c>
      <c r="AD20" s="529"/>
      <c r="AE20" s="529"/>
      <c r="AF20" s="529"/>
      <c r="AG20" s="469">
        <v>1990422</v>
      </c>
      <c r="AH20" s="469"/>
      <c r="AI20" s="469"/>
      <c r="AJ20" s="469"/>
    </row>
    <row r="21" spans="1:36" ht="12.75" customHeight="1">
      <c r="A21" s="666">
        <v>14</v>
      </c>
      <c r="B21" s="666"/>
      <c r="C21" s="693" t="s">
        <v>429</v>
      </c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529" t="s">
        <v>428</v>
      </c>
      <c r="AD21" s="529"/>
      <c r="AE21" s="529"/>
      <c r="AF21" s="529"/>
      <c r="AG21" s="469">
        <v>35159308</v>
      </c>
      <c r="AH21" s="469"/>
      <c r="AI21" s="469"/>
      <c r="AJ21" s="469"/>
    </row>
    <row r="22" spans="1:36" ht="12.75" customHeight="1">
      <c r="A22" s="666">
        <v>15</v>
      </c>
      <c r="B22" s="666"/>
      <c r="C22" s="693" t="s">
        <v>427</v>
      </c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529" t="s">
        <v>426</v>
      </c>
      <c r="AD22" s="529"/>
      <c r="AE22" s="529"/>
      <c r="AF22" s="529"/>
      <c r="AG22" s="694">
        <v>0</v>
      </c>
      <c r="AH22" s="694"/>
      <c r="AI22" s="694"/>
      <c r="AJ22" s="694"/>
    </row>
    <row r="23" spans="1:36" ht="12.75" customHeight="1">
      <c r="A23" s="666">
        <v>16</v>
      </c>
      <c r="B23" s="666"/>
      <c r="C23" s="693" t="s">
        <v>425</v>
      </c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3"/>
      <c r="T23" s="693"/>
      <c r="U23" s="693"/>
      <c r="V23" s="693"/>
      <c r="W23" s="693"/>
      <c r="X23" s="693"/>
      <c r="Y23" s="693"/>
      <c r="Z23" s="693"/>
      <c r="AA23" s="693"/>
      <c r="AB23" s="693"/>
      <c r="AC23" s="529" t="s">
        <v>424</v>
      </c>
      <c r="AD23" s="529"/>
      <c r="AE23" s="529"/>
      <c r="AF23" s="529"/>
      <c r="AG23" s="694">
        <v>0</v>
      </c>
      <c r="AH23" s="694"/>
      <c r="AI23" s="694"/>
      <c r="AJ23" s="694"/>
    </row>
    <row r="24" spans="1:36" ht="12.75" customHeight="1">
      <c r="A24" s="666">
        <v>17</v>
      </c>
      <c r="B24" s="666"/>
      <c r="C24" s="693" t="s">
        <v>423</v>
      </c>
      <c r="D24" s="693"/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93"/>
      <c r="R24" s="693"/>
      <c r="S24" s="693"/>
      <c r="T24" s="693"/>
      <c r="U24" s="693"/>
      <c r="V24" s="693"/>
      <c r="W24" s="693"/>
      <c r="X24" s="693"/>
      <c r="Y24" s="693"/>
      <c r="Z24" s="693"/>
      <c r="AA24" s="693"/>
      <c r="AB24" s="693"/>
      <c r="AC24" s="529" t="s">
        <v>422</v>
      </c>
      <c r="AD24" s="529"/>
      <c r="AE24" s="529"/>
      <c r="AF24" s="529"/>
      <c r="AG24" s="694">
        <v>0</v>
      </c>
      <c r="AH24" s="694"/>
      <c r="AI24" s="694"/>
      <c r="AJ24" s="694"/>
    </row>
    <row r="25" spans="1:36" ht="12.75" customHeight="1">
      <c r="A25" s="666">
        <v>18</v>
      </c>
      <c r="B25" s="666"/>
      <c r="C25" s="693" t="s">
        <v>421</v>
      </c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3"/>
      <c r="X25" s="693"/>
      <c r="Y25" s="693"/>
      <c r="Z25" s="693"/>
      <c r="AA25" s="693"/>
      <c r="AB25" s="693"/>
      <c r="AC25" s="529" t="s">
        <v>420</v>
      </c>
      <c r="AD25" s="529"/>
      <c r="AE25" s="529"/>
      <c r="AF25" s="529"/>
      <c r="AG25" s="694">
        <v>0</v>
      </c>
      <c r="AH25" s="694"/>
      <c r="AI25" s="694"/>
      <c r="AJ25" s="694"/>
    </row>
    <row r="26" spans="1:36" ht="12.75" customHeight="1">
      <c r="A26" s="666">
        <v>19</v>
      </c>
      <c r="B26" s="666"/>
      <c r="C26" s="693" t="s">
        <v>419</v>
      </c>
      <c r="D26" s="693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529" t="s">
        <v>418</v>
      </c>
      <c r="AD26" s="529"/>
      <c r="AE26" s="529"/>
      <c r="AF26" s="529"/>
      <c r="AG26" s="694">
        <v>0</v>
      </c>
      <c r="AH26" s="694"/>
      <c r="AI26" s="694"/>
      <c r="AJ26" s="694"/>
    </row>
    <row r="27" spans="1:36" ht="12.75" customHeight="1">
      <c r="A27" s="666">
        <v>20</v>
      </c>
      <c r="B27" s="666"/>
      <c r="C27" s="693" t="s">
        <v>417</v>
      </c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3"/>
      <c r="U27" s="693"/>
      <c r="V27" s="693"/>
      <c r="W27" s="693"/>
      <c r="X27" s="693"/>
      <c r="Y27" s="693"/>
      <c r="Z27" s="693"/>
      <c r="AA27" s="693"/>
      <c r="AB27" s="693"/>
      <c r="AC27" s="529" t="s">
        <v>416</v>
      </c>
      <c r="AD27" s="529"/>
      <c r="AE27" s="529"/>
      <c r="AF27" s="529"/>
      <c r="AG27" s="705">
        <f>SUM(AG25:AG26)</f>
        <v>0</v>
      </c>
      <c r="AH27" s="706"/>
      <c r="AI27" s="706"/>
      <c r="AJ27" s="706"/>
    </row>
    <row r="28" spans="1:36" s="4" customFormat="1" ht="12.75" customHeight="1">
      <c r="A28" s="690">
        <v>21</v>
      </c>
      <c r="B28" s="690"/>
      <c r="C28" s="695" t="s">
        <v>415</v>
      </c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531" t="s">
        <v>414</v>
      </c>
      <c r="AD28" s="531"/>
      <c r="AE28" s="531"/>
      <c r="AF28" s="531"/>
      <c r="AG28" s="526">
        <f>AG11+AG18+AG19+AG20+AG21+AG22+AG23+AG24</f>
        <v>37149730</v>
      </c>
      <c r="AH28" s="527"/>
      <c r="AI28" s="527"/>
      <c r="AJ28" s="527"/>
    </row>
    <row r="29" spans="1:36" ht="12.75" customHeight="1">
      <c r="A29" s="666">
        <v>22</v>
      </c>
      <c r="B29" s="666"/>
      <c r="C29" s="693" t="s">
        <v>413</v>
      </c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529" t="s">
        <v>412</v>
      </c>
      <c r="AD29" s="529"/>
      <c r="AE29" s="529"/>
      <c r="AF29" s="529"/>
      <c r="AG29" s="694">
        <v>0</v>
      </c>
      <c r="AH29" s="694"/>
      <c r="AI29" s="694"/>
      <c r="AJ29" s="694"/>
    </row>
    <row r="30" spans="1:36" ht="12.75" customHeight="1">
      <c r="A30" s="666">
        <v>23</v>
      </c>
      <c r="B30" s="666"/>
      <c r="C30" s="467" t="s">
        <v>411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529" t="s">
        <v>410</v>
      </c>
      <c r="AD30" s="529"/>
      <c r="AE30" s="529"/>
      <c r="AF30" s="529"/>
      <c r="AG30" s="694">
        <v>0</v>
      </c>
      <c r="AH30" s="694"/>
      <c r="AI30" s="694"/>
      <c r="AJ30" s="694"/>
    </row>
    <row r="31" spans="1:36" ht="12.75" customHeight="1">
      <c r="A31" s="666">
        <v>24</v>
      </c>
      <c r="B31" s="666"/>
      <c r="C31" s="693" t="s">
        <v>409</v>
      </c>
      <c r="D31" s="693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693"/>
      <c r="Z31" s="693"/>
      <c r="AA31" s="693"/>
      <c r="AB31" s="693"/>
      <c r="AC31" s="529" t="s">
        <v>408</v>
      </c>
      <c r="AD31" s="529"/>
      <c r="AE31" s="529"/>
      <c r="AF31" s="529"/>
      <c r="AG31" s="694">
        <v>0</v>
      </c>
      <c r="AH31" s="694"/>
      <c r="AI31" s="694"/>
      <c r="AJ31" s="694"/>
    </row>
    <row r="32" spans="1:36" ht="12.75">
      <c r="A32" s="666">
        <v>25</v>
      </c>
      <c r="B32" s="666"/>
      <c r="C32" s="693" t="s">
        <v>407</v>
      </c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529" t="s">
        <v>406</v>
      </c>
      <c r="AD32" s="529"/>
      <c r="AE32" s="529"/>
      <c r="AF32" s="529"/>
      <c r="AG32" s="694">
        <v>0</v>
      </c>
      <c r="AH32" s="694"/>
      <c r="AI32" s="694"/>
      <c r="AJ32" s="694"/>
    </row>
    <row r="33" spans="1:36" ht="12.75" customHeight="1">
      <c r="A33" s="666">
        <v>26</v>
      </c>
      <c r="B33" s="666"/>
      <c r="C33" s="693" t="s">
        <v>405</v>
      </c>
      <c r="D33" s="693"/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529" t="s">
        <v>404</v>
      </c>
      <c r="AD33" s="529"/>
      <c r="AE33" s="529"/>
      <c r="AF33" s="529"/>
      <c r="AG33" s="694">
        <v>0</v>
      </c>
      <c r="AH33" s="694"/>
      <c r="AI33" s="694"/>
      <c r="AJ33" s="694"/>
    </row>
    <row r="34" spans="1:36" s="4" customFormat="1" ht="12.75" customHeight="1">
      <c r="A34" s="690">
        <v>27</v>
      </c>
      <c r="B34" s="690"/>
      <c r="C34" s="695" t="s">
        <v>403</v>
      </c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5"/>
      <c r="Y34" s="695"/>
      <c r="Z34" s="695"/>
      <c r="AA34" s="695"/>
      <c r="AB34" s="695"/>
      <c r="AC34" s="531" t="s">
        <v>402</v>
      </c>
      <c r="AD34" s="531"/>
      <c r="AE34" s="531"/>
      <c r="AF34" s="531"/>
      <c r="AG34" s="526">
        <f>SUM(AG29:AG33)</f>
        <v>0</v>
      </c>
      <c r="AH34" s="527"/>
      <c r="AI34" s="527"/>
      <c r="AJ34" s="527"/>
    </row>
    <row r="35" spans="1:36" s="4" customFormat="1" ht="12.75" customHeight="1">
      <c r="A35" s="690">
        <v>28</v>
      </c>
      <c r="B35" s="690"/>
      <c r="C35" s="691" t="s">
        <v>401</v>
      </c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531" t="s">
        <v>400</v>
      </c>
      <c r="AD35" s="531"/>
      <c r="AE35" s="531"/>
      <c r="AF35" s="531"/>
      <c r="AG35" s="692">
        <v>0</v>
      </c>
      <c r="AH35" s="692"/>
      <c r="AI35" s="692"/>
      <c r="AJ35" s="692"/>
    </row>
    <row r="36" spans="1:36" s="4" customFormat="1" ht="12.75" customHeight="1">
      <c r="A36" s="690">
        <v>29</v>
      </c>
      <c r="B36" s="690"/>
      <c r="C36" s="691" t="s">
        <v>399</v>
      </c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  <c r="AB36" s="691"/>
      <c r="AC36" s="531" t="s">
        <v>398</v>
      </c>
      <c r="AD36" s="531"/>
      <c r="AE36" s="531"/>
      <c r="AF36" s="531"/>
      <c r="AG36" s="692">
        <v>0</v>
      </c>
      <c r="AH36" s="692"/>
      <c r="AI36" s="692"/>
      <c r="AJ36" s="692"/>
    </row>
    <row r="37" spans="1:36" s="15" customFormat="1" ht="23.25" customHeight="1">
      <c r="A37" s="696">
        <v>30</v>
      </c>
      <c r="B37" s="696"/>
      <c r="C37" s="697" t="s">
        <v>397</v>
      </c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8" t="s">
        <v>396</v>
      </c>
      <c r="AD37" s="698"/>
      <c r="AE37" s="698"/>
      <c r="AF37" s="698"/>
      <c r="AG37" s="699">
        <f>AG28+AG34+AG35+AG36</f>
        <v>37149730</v>
      </c>
      <c r="AH37" s="700"/>
      <c r="AI37" s="700"/>
      <c r="AJ37" s="700"/>
    </row>
    <row r="38" spans="3:25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</sheetData>
  <sheetProtection/>
  <mergeCells count="133">
    <mergeCell ref="A27:B27"/>
    <mergeCell ref="C27:AB27"/>
    <mergeCell ref="AC27:AF27"/>
    <mergeCell ref="AG27:AJ27"/>
    <mergeCell ref="C25:AB25"/>
    <mergeCell ref="AC25:AF25"/>
    <mergeCell ref="AG25:AJ25"/>
    <mergeCell ref="A26:B26"/>
    <mergeCell ref="C26:AB26"/>
    <mergeCell ref="AC26:AF26"/>
    <mergeCell ref="AG26:AJ26"/>
    <mergeCell ref="A25:B25"/>
    <mergeCell ref="AC10:AF10"/>
    <mergeCell ref="AG10:AJ10"/>
    <mergeCell ref="A7:B7"/>
    <mergeCell ref="C7:AB7"/>
    <mergeCell ref="AC7:AF7"/>
    <mergeCell ref="AG7:AJ7"/>
    <mergeCell ref="A8:B8"/>
    <mergeCell ref="C8:AB8"/>
    <mergeCell ref="A15:B15"/>
    <mergeCell ref="C15:AB15"/>
    <mergeCell ref="AC15:AF15"/>
    <mergeCell ref="AG15:AJ15"/>
    <mergeCell ref="A9:B9"/>
    <mergeCell ref="C9:AB9"/>
    <mergeCell ref="AC9:AF9"/>
    <mergeCell ref="AG9:AJ9"/>
    <mergeCell ref="A10:B10"/>
    <mergeCell ref="C10:AB10"/>
    <mergeCell ref="A5:AJ5"/>
    <mergeCell ref="A6:B6"/>
    <mergeCell ref="C6:AB6"/>
    <mergeCell ref="AC6:AF6"/>
    <mergeCell ref="AG6:AJ6"/>
    <mergeCell ref="A3:AJ3"/>
    <mergeCell ref="AG14:AJ14"/>
    <mergeCell ref="C14:AB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6:B16"/>
    <mergeCell ref="C16:AB16"/>
    <mergeCell ref="AC8:AF8"/>
    <mergeCell ref="AG8:AJ8"/>
    <mergeCell ref="A13:B13"/>
    <mergeCell ref="AC13:AF13"/>
    <mergeCell ref="AG13:AJ13"/>
    <mergeCell ref="A14:B14"/>
    <mergeCell ref="C13:AB13"/>
    <mergeCell ref="AC14:AF14"/>
    <mergeCell ref="AC16:AF16"/>
    <mergeCell ref="AG16:AJ16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G32:AJ32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AC31:AF31"/>
    <mergeCell ref="AG31:AJ31"/>
    <mergeCell ref="C31:AB31"/>
    <mergeCell ref="A1:AJ1"/>
    <mergeCell ref="A2:AJ2"/>
    <mergeCell ref="A4:AJ4"/>
    <mergeCell ref="A35:B35"/>
    <mergeCell ref="C35:AB35"/>
    <mergeCell ref="AC35:AF35"/>
    <mergeCell ref="AG35:AJ35"/>
    <mergeCell ref="A32:B32"/>
    <mergeCell ref="C32:AB32"/>
    <mergeCell ref="AC32:AF3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8:B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37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N43" sqref="N43"/>
    </sheetView>
  </sheetViews>
  <sheetFormatPr defaultColWidth="9.140625" defaultRowHeight="12.75"/>
  <cols>
    <col min="1" max="35" width="2.7109375" style="1" customWidth="1"/>
    <col min="36" max="36" width="4.7109375" style="1" customWidth="1"/>
    <col min="37" max="46" width="2.7109375" style="1" customWidth="1"/>
    <col min="47" max="16384" width="9.140625" style="1" customWidth="1"/>
  </cols>
  <sheetData>
    <row r="1" spans="1:36" ht="22.5" customHeight="1">
      <c r="A1" s="707" t="s">
        <v>944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</row>
    <row r="2" spans="1:36" ht="24.75" customHeight="1">
      <c r="A2" s="481" t="s">
        <v>696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</row>
    <row r="3" spans="1:36" ht="26.25" customHeight="1">
      <c r="A3" s="703" t="s">
        <v>517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704"/>
    </row>
    <row r="4" spans="1:36" ht="15.75" customHeight="1">
      <c r="A4" s="688" t="s">
        <v>881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689"/>
    </row>
    <row r="5" spans="1:36" ht="15.75" customHeight="1">
      <c r="A5" s="701" t="s">
        <v>249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</row>
    <row r="6" spans="1:36" ht="34.5" customHeight="1">
      <c r="A6" s="702" t="s">
        <v>248</v>
      </c>
      <c r="B6" s="625"/>
      <c r="C6" s="626" t="s">
        <v>247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8" t="s">
        <v>246</v>
      </c>
      <c r="AD6" s="627"/>
      <c r="AE6" s="627"/>
      <c r="AF6" s="627"/>
      <c r="AG6" s="625" t="s">
        <v>245</v>
      </c>
      <c r="AH6" s="627"/>
      <c r="AI6" s="627"/>
      <c r="AJ6" s="627"/>
    </row>
    <row r="7" spans="1:36" ht="12.75">
      <c r="A7" s="618" t="s">
        <v>244</v>
      </c>
      <c r="B7" s="618"/>
      <c r="C7" s="619" t="s">
        <v>243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 t="s">
        <v>242</v>
      </c>
      <c r="AD7" s="619"/>
      <c r="AE7" s="619"/>
      <c r="AF7" s="619"/>
      <c r="AG7" s="619" t="s">
        <v>241</v>
      </c>
      <c r="AH7" s="619"/>
      <c r="AI7" s="619"/>
      <c r="AJ7" s="619"/>
    </row>
    <row r="8" spans="1:36" ht="12.75" customHeight="1">
      <c r="A8" s="666" t="s">
        <v>240</v>
      </c>
      <c r="B8" s="666"/>
      <c r="C8" s="693" t="s">
        <v>516</v>
      </c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529" t="s">
        <v>515</v>
      </c>
      <c r="AD8" s="529"/>
      <c r="AE8" s="529"/>
      <c r="AF8" s="529"/>
      <c r="AG8" s="694">
        <v>0</v>
      </c>
      <c r="AH8" s="694"/>
      <c r="AI8" s="694"/>
      <c r="AJ8" s="694"/>
    </row>
    <row r="9" spans="1:36" ht="12.75" customHeight="1">
      <c r="A9" s="666" t="s">
        <v>237</v>
      </c>
      <c r="B9" s="666"/>
      <c r="C9" s="467" t="s">
        <v>514</v>
      </c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529" t="s">
        <v>513</v>
      </c>
      <c r="AD9" s="529"/>
      <c r="AE9" s="529"/>
      <c r="AF9" s="529"/>
      <c r="AG9" s="694">
        <v>0</v>
      </c>
      <c r="AH9" s="694"/>
      <c r="AI9" s="694"/>
      <c r="AJ9" s="694"/>
    </row>
    <row r="10" spans="1:36" ht="12.75" customHeight="1">
      <c r="A10" s="666" t="s">
        <v>234</v>
      </c>
      <c r="B10" s="666"/>
      <c r="C10" s="693" t="s">
        <v>512</v>
      </c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529" t="s">
        <v>511</v>
      </c>
      <c r="AD10" s="529"/>
      <c r="AE10" s="529"/>
      <c r="AF10" s="529"/>
      <c r="AG10" s="694">
        <v>0</v>
      </c>
      <c r="AH10" s="694"/>
      <c r="AI10" s="694"/>
      <c r="AJ10" s="694"/>
    </row>
    <row r="11" spans="1:36" s="4" customFormat="1" ht="12.75" customHeight="1">
      <c r="A11" s="690" t="s">
        <v>231</v>
      </c>
      <c r="B11" s="690"/>
      <c r="C11" s="691" t="s">
        <v>510</v>
      </c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531" t="s">
        <v>509</v>
      </c>
      <c r="AD11" s="531"/>
      <c r="AE11" s="531"/>
      <c r="AF11" s="531"/>
      <c r="AG11" s="526">
        <f>SUM(AG8:AG10)</f>
        <v>0</v>
      </c>
      <c r="AH11" s="527"/>
      <c r="AI11" s="527"/>
      <c r="AJ11" s="527"/>
    </row>
    <row r="12" spans="1:36" ht="12.75" customHeight="1">
      <c r="A12" s="666" t="s">
        <v>228</v>
      </c>
      <c r="B12" s="666"/>
      <c r="C12" s="467" t="s">
        <v>508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529" t="s">
        <v>507</v>
      </c>
      <c r="AD12" s="529"/>
      <c r="AE12" s="529"/>
      <c r="AF12" s="529"/>
      <c r="AG12" s="694">
        <v>0</v>
      </c>
      <c r="AH12" s="694"/>
      <c r="AI12" s="694"/>
      <c r="AJ12" s="694"/>
    </row>
    <row r="13" spans="1:36" ht="12.75" customHeight="1">
      <c r="A13" s="666" t="s">
        <v>225</v>
      </c>
      <c r="B13" s="666"/>
      <c r="C13" s="693" t="s">
        <v>506</v>
      </c>
      <c r="D13" s="693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529" t="s">
        <v>505</v>
      </c>
      <c r="AD13" s="529"/>
      <c r="AE13" s="529"/>
      <c r="AF13" s="529"/>
      <c r="AG13" s="694">
        <v>0</v>
      </c>
      <c r="AH13" s="694"/>
      <c r="AI13" s="694"/>
      <c r="AJ13" s="694"/>
    </row>
    <row r="14" spans="1:36" ht="12.75" customHeight="1">
      <c r="A14" s="666" t="s">
        <v>222</v>
      </c>
      <c r="B14" s="666"/>
      <c r="C14" s="467" t="s">
        <v>504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529" t="s">
        <v>503</v>
      </c>
      <c r="AD14" s="529"/>
      <c r="AE14" s="529"/>
      <c r="AF14" s="529"/>
      <c r="AG14" s="694">
        <v>0</v>
      </c>
      <c r="AH14" s="694"/>
      <c r="AI14" s="694"/>
      <c r="AJ14" s="694"/>
    </row>
    <row r="15" spans="1:36" ht="12.75" customHeight="1">
      <c r="A15" s="666" t="s">
        <v>219</v>
      </c>
      <c r="B15" s="666"/>
      <c r="C15" s="693" t="s">
        <v>502</v>
      </c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529" t="s">
        <v>501</v>
      </c>
      <c r="AD15" s="529"/>
      <c r="AE15" s="529"/>
      <c r="AF15" s="529"/>
      <c r="AG15" s="694">
        <v>0</v>
      </c>
      <c r="AH15" s="694"/>
      <c r="AI15" s="694"/>
      <c r="AJ15" s="694"/>
    </row>
    <row r="16" spans="1:36" s="4" customFormat="1" ht="12.75" customHeight="1">
      <c r="A16" s="690" t="s">
        <v>216</v>
      </c>
      <c r="B16" s="690"/>
      <c r="C16" s="695" t="s">
        <v>500</v>
      </c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531" t="s">
        <v>499</v>
      </c>
      <c r="AD16" s="531"/>
      <c r="AE16" s="531"/>
      <c r="AF16" s="531"/>
      <c r="AG16" s="526">
        <f>SUM(AG12:AG15)</f>
        <v>0</v>
      </c>
      <c r="AH16" s="527"/>
      <c r="AI16" s="527"/>
      <c r="AJ16" s="527"/>
    </row>
    <row r="17" spans="1:36" s="4" customFormat="1" ht="12.75" customHeight="1">
      <c r="A17" s="666" t="s">
        <v>213</v>
      </c>
      <c r="B17" s="666"/>
      <c r="C17" s="529" t="s">
        <v>498</v>
      </c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 t="s">
        <v>497</v>
      </c>
      <c r="AD17" s="529"/>
      <c r="AE17" s="529"/>
      <c r="AF17" s="529"/>
      <c r="AG17" s="469">
        <v>28444288</v>
      </c>
      <c r="AH17" s="469"/>
      <c r="AI17" s="469"/>
      <c r="AJ17" s="469"/>
    </row>
    <row r="18" spans="1:36" s="4" customFormat="1" ht="12.75" customHeight="1">
      <c r="A18" s="666" t="s">
        <v>210</v>
      </c>
      <c r="B18" s="666"/>
      <c r="C18" s="529" t="s">
        <v>496</v>
      </c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 t="s">
        <v>495</v>
      </c>
      <c r="AD18" s="529"/>
      <c r="AE18" s="529"/>
      <c r="AF18" s="529"/>
      <c r="AG18" s="694">
        <v>0</v>
      </c>
      <c r="AH18" s="694"/>
      <c r="AI18" s="694"/>
      <c r="AJ18" s="694"/>
    </row>
    <row r="19" spans="1:36" s="4" customFormat="1" ht="12.75" customHeight="1">
      <c r="A19" s="690" t="s">
        <v>207</v>
      </c>
      <c r="B19" s="690"/>
      <c r="C19" s="531" t="s">
        <v>494</v>
      </c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 t="s">
        <v>493</v>
      </c>
      <c r="AD19" s="531"/>
      <c r="AE19" s="531"/>
      <c r="AF19" s="531"/>
      <c r="AG19" s="526">
        <f>SUM(AG17:AG18)</f>
        <v>28444288</v>
      </c>
      <c r="AH19" s="527"/>
      <c r="AI19" s="527"/>
      <c r="AJ19" s="527"/>
    </row>
    <row r="20" spans="1:36" s="4" customFormat="1" ht="12.75" customHeight="1">
      <c r="A20" s="666" t="s">
        <v>204</v>
      </c>
      <c r="B20" s="666"/>
      <c r="C20" s="693" t="s">
        <v>492</v>
      </c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529" t="s">
        <v>491</v>
      </c>
      <c r="AD20" s="529"/>
      <c r="AE20" s="529"/>
      <c r="AF20" s="529"/>
      <c r="AG20" s="694">
        <v>0</v>
      </c>
      <c r="AH20" s="694"/>
      <c r="AI20" s="694"/>
      <c r="AJ20" s="694"/>
    </row>
    <row r="21" spans="1:36" ht="12.75" customHeight="1">
      <c r="A21" s="666" t="s">
        <v>201</v>
      </c>
      <c r="B21" s="666"/>
      <c r="C21" s="693" t="s">
        <v>490</v>
      </c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529" t="s">
        <v>489</v>
      </c>
      <c r="AD21" s="529"/>
      <c r="AE21" s="529"/>
      <c r="AF21" s="529"/>
      <c r="AG21" s="694">
        <v>0</v>
      </c>
      <c r="AH21" s="694"/>
      <c r="AI21" s="694"/>
      <c r="AJ21" s="694"/>
    </row>
    <row r="22" spans="1:36" s="5" customFormat="1" ht="12.75" customHeight="1">
      <c r="A22" s="666" t="s">
        <v>198</v>
      </c>
      <c r="B22" s="666"/>
      <c r="C22" s="693" t="s">
        <v>488</v>
      </c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529" t="s">
        <v>487</v>
      </c>
      <c r="AD22" s="529"/>
      <c r="AE22" s="529"/>
      <c r="AF22" s="529"/>
      <c r="AG22" s="469">
        <v>0</v>
      </c>
      <c r="AH22" s="469"/>
      <c r="AI22" s="469"/>
      <c r="AJ22" s="469"/>
    </row>
    <row r="23" spans="1:36" s="5" customFormat="1" ht="12.75" customHeight="1">
      <c r="A23" s="666" t="s">
        <v>195</v>
      </c>
      <c r="B23" s="666"/>
      <c r="C23" s="693" t="s">
        <v>486</v>
      </c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3"/>
      <c r="T23" s="693"/>
      <c r="U23" s="693"/>
      <c r="V23" s="693"/>
      <c r="W23" s="693"/>
      <c r="X23" s="693"/>
      <c r="Y23" s="693"/>
      <c r="Z23" s="693"/>
      <c r="AA23" s="693"/>
      <c r="AB23" s="693"/>
      <c r="AC23" s="529" t="s">
        <v>485</v>
      </c>
      <c r="AD23" s="529"/>
      <c r="AE23" s="529"/>
      <c r="AF23" s="529"/>
      <c r="AG23" s="694">
        <v>0</v>
      </c>
      <c r="AH23" s="694"/>
      <c r="AI23" s="694"/>
      <c r="AJ23" s="694"/>
    </row>
    <row r="24" spans="1:36" ht="12.75" customHeight="1">
      <c r="A24" s="666" t="s">
        <v>192</v>
      </c>
      <c r="B24" s="666"/>
      <c r="C24" s="467" t="s">
        <v>484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529" t="s">
        <v>483</v>
      </c>
      <c r="AD24" s="529"/>
      <c r="AE24" s="529"/>
      <c r="AF24" s="529"/>
      <c r="AG24" s="694">
        <v>0</v>
      </c>
      <c r="AH24" s="694"/>
      <c r="AI24" s="694"/>
      <c r="AJ24" s="694"/>
    </row>
    <row r="25" spans="1:36" ht="12.75" customHeight="1">
      <c r="A25" s="666">
        <v>18</v>
      </c>
      <c r="B25" s="666"/>
      <c r="C25" s="467" t="s">
        <v>482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529" t="s">
        <v>481</v>
      </c>
      <c r="AD25" s="529"/>
      <c r="AE25" s="529"/>
      <c r="AF25" s="529"/>
      <c r="AG25" s="694">
        <v>0</v>
      </c>
      <c r="AH25" s="694"/>
      <c r="AI25" s="694"/>
      <c r="AJ25" s="694"/>
    </row>
    <row r="26" spans="1:36" ht="12.75" customHeight="1">
      <c r="A26" s="666">
        <v>19</v>
      </c>
      <c r="B26" s="666"/>
      <c r="C26" s="467" t="s">
        <v>480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529" t="s">
        <v>479</v>
      </c>
      <c r="AD26" s="529"/>
      <c r="AE26" s="529"/>
      <c r="AF26" s="529"/>
      <c r="AG26" s="694">
        <v>0</v>
      </c>
      <c r="AH26" s="694"/>
      <c r="AI26" s="694"/>
      <c r="AJ26" s="694"/>
    </row>
    <row r="27" spans="1:36" ht="12.75" customHeight="1">
      <c r="A27" s="666">
        <v>20</v>
      </c>
      <c r="B27" s="666"/>
      <c r="C27" s="467" t="s">
        <v>478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529" t="s">
        <v>477</v>
      </c>
      <c r="AD27" s="529"/>
      <c r="AE27" s="529"/>
      <c r="AF27" s="529"/>
      <c r="AG27" s="708">
        <f>SUM(AG25:AG26)</f>
        <v>0</v>
      </c>
      <c r="AH27" s="709"/>
      <c r="AI27" s="709"/>
      <c r="AJ27" s="709"/>
    </row>
    <row r="28" spans="1:36" s="4" customFormat="1" ht="12.75" customHeight="1">
      <c r="A28" s="690">
        <v>21</v>
      </c>
      <c r="B28" s="690"/>
      <c r="C28" s="691" t="s">
        <v>476</v>
      </c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691"/>
      <c r="X28" s="691"/>
      <c r="Y28" s="691"/>
      <c r="Z28" s="691"/>
      <c r="AA28" s="691"/>
      <c r="AB28" s="691"/>
      <c r="AC28" s="531" t="s">
        <v>475</v>
      </c>
      <c r="AD28" s="531"/>
      <c r="AE28" s="531"/>
      <c r="AF28" s="531"/>
      <c r="AG28" s="526">
        <f>(AG11+AG16+AG19+AG20+AG21+AG22+AG23+AG27)</f>
        <v>28444288</v>
      </c>
      <c r="AH28" s="527"/>
      <c r="AI28" s="527"/>
      <c r="AJ28" s="527"/>
    </row>
    <row r="29" spans="1:36" ht="12.75" customHeight="1">
      <c r="A29" s="666">
        <v>22</v>
      </c>
      <c r="B29" s="666"/>
      <c r="C29" s="467" t="s">
        <v>474</v>
      </c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529" t="s">
        <v>473</v>
      </c>
      <c r="AD29" s="529"/>
      <c r="AE29" s="529"/>
      <c r="AF29" s="529"/>
      <c r="AG29" s="694">
        <v>0</v>
      </c>
      <c r="AH29" s="694"/>
      <c r="AI29" s="694"/>
      <c r="AJ29" s="694"/>
    </row>
    <row r="30" spans="1:36" ht="12.75" customHeight="1">
      <c r="A30" s="666">
        <v>23</v>
      </c>
      <c r="B30" s="666"/>
      <c r="C30" s="467" t="s">
        <v>472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529" t="s">
        <v>471</v>
      </c>
      <c r="AD30" s="529"/>
      <c r="AE30" s="529"/>
      <c r="AF30" s="529"/>
      <c r="AG30" s="694">
        <v>0</v>
      </c>
      <c r="AH30" s="694"/>
      <c r="AI30" s="694"/>
      <c r="AJ30" s="694"/>
    </row>
    <row r="31" spans="1:36" ht="12.75" customHeight="1">
      <c r="A31" s="666">
        <v>24</v>
      </c>
      <c r="B31" s="666"/>
      <c r="C31" s="693" t="s">
        <v>470</v>
      </c>
      <c r="D31" s="693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693"/>
      <c r="Z31" s="693"/>
      <c r="AA31" s="693"/>
      <c r="AB31" s="693"/>
      <c r="AC31" s="529" t="s">
        <v>469</v>
      </c>
      <c r="AD31" s="529"/>
      <c r="AE31" s="529"/>
      <c r="AF31" s="529"/>
      <c r="AG31" s="694">
        <v>0</v>
      </c>
      <c r="AH31" s="694"/>
      <c r="AI31" s="694"/>
      <c r="AJ31" s="694"/>
    </row>
    <row r="32" spans="1:36" s="4" customFormat="1" ht="12.75" customHeight="1">
      <c r="A32" s="666">
        <v>25</v>
      </c>
      <c r="B32" s="666"/>
      <c r="C32" s="693" t="s">
        <v>468</v>
      </c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529" t="s">
        <v>467</v>
      </c>
      <c r="AD32" s="529"/>
      <c r="AE32" s="529"/>
      <c r="AF32" s="529"/>
      <c r="AG32" s="694">
        <v>0</v>
      </c>
      <c r="AH32" s="694"/>
      <c r="AI32" s="694"/>
      <c r="AJ32" s="694"/>
    </row>
    <row r="33" spans="1:36" s="4" customFormat="1" ht="12.75" customHeight="1">
      <c r="A33" s="666">
        <v>26</v>
      </c>
      <c r="B33" s="666"/>
      <c r="C33" s="693" t="s">
        <v>466</v>
      </c>
      <c r="D33" s="693"/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529" t="s">
        <v>465</v>
      </c>
      <c r="AD33" s="529"/>
      <c r="AE33" s="529"/>
      <c r="AF33" s="529"/>
      <c r="AG33" s="694">
        <v>0</v>
      </c>
      <c r="AH33" s="694"/>
      <c r="AI33" s="694"/>
      <c r="AJ33" s="694"/>
    </row>
    <row r="34" spans="1:36" s="4" customFormat="1" ht="12.75" customHeight="1">
      <c r="A34" s="690">
        <v>27</v>
      </c>
      <c r="B34" s="690"/>
      <c r="C34" s="695" t="s">
        <v>464</v>
      </c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5"/>
      <c r="Y34" s="695"/>
      <c r="Z34" s="695"/>
      <c r="AA34" s="695"/>
      <c r="AB34" s="695"/>
      <c r="AC34" s="531" t="s">
        <v>463</v>
      </c>
      <c r="AD34" s="531"/>
      <c r="AE34" s="531"/>
      <c r="AF34" s="531"/>
      <c r="AG34" s="526">
        <f>SUM(AG29:AG33)</f>
        <v>0</v>
      </c>
      <c r="AH34" s="527"/>
      <c r="AI34" s="527"/>
      <c r="AJ34" s="527"/>
    </row>
    <row r="35" spans="1:36" ht="12.75" customHeight="1">
      <c r="A35" s="666">
        <v>28</v>
      </c>
      <c r="B35" s="666"/>
      <c r="C35" s="467" t="s">
        <v>462</v>
      </c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529" t="s">
        <v>461</v>
      </c>
      <c r="AD35" s="529"/>
      <c r="AE35" s="529"/>
      <c r="AF35" s="529"/>
      <c r="AG35" s="694">
        <v>0</v>
      </c>
      <c r="AH35" s="694"/>
      <c r="AI35" s="694"/>
      <c r="AJ35" s="694"/>
    </row>
    <row r="36" spans="1:36" ht="12.75" customHeight="1">
      <c r="A36" s="666">
        <v>29</v>
      </c>
      <c r="B36" s="666"/>
      <c r="C36" s="467" t="s">
        <v>460</v>
      </c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529" t="s">
        <v>459</v>
      </c>
      <c r="AD36" s="529"/>
      <c r="AE36" s="529"/>
      <c r="AF36" s="529"/>
      <c r="AG36" s="694">
        <v>0</v>
      </c>
      <c r="AH36" s="694"/>
      <c r="AI36" s="694"/>
      <c r="AJ36" s="694"/>
    </row>
    <row r="37" spans="1:36" s="12" customFormat="1" ht="20.25" customHeight="1">
      <c r="A37" s="696">
        <v>30</v>
      </c>
      <c r="B37" s="696"/>
      <c r="C37" s="697" t="s">
        <v>458</v>
      </c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8" t="s">
        <v>457</v>
      </c>
      <c r="AD37" s="698"/>
      <c r="AE37" s="698"/>
      <c r="AF37" s="698"/>
      <c r="AG37" s="699">
        <f>AG28+AG34+AG35+AG36</f>
        <v>28444288</v>
      </c>
      <c r="AH37" s="700"/>
      <c r="AI37" s="700"/>
      <c r="AJ37" s="700"/>
    </row>
  </sheetData>
  <sheetProtection/>
  <mergeCells count="133">
    <mergeCell ref="A32:B32"/>
    <mergeCell ref="C32:AB32"/>
    <mergeCell ref="AC32:AF32"/>
    <mergeCell ref="AG32:AJ32"/>
    <mergeCell ref="A37:B37"/>
    <mergeCell ref="C37:AB37"/>
    <mergeCell ref="AC37:AF37"/>
    <mergeCell ref="AG37:AJ37"/>
    <mergeCell ref="A36:B36"/>
    <mergeCell ref="C36:AB36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C33:AF33"/>
    <mergeCell ref="AG33:AJ33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3:AJ3"/>
    <mergeCell ref="A5:AJ5"/>
    <mergeCell ref="A6:B6"/>
    <mergeCell ref="C6:AB6"/>
    <mergeCell ref="AC6:AF6"/>
    <mergeCell ref="AG6:AJ6"/>
    <mergeCell ref="A4:AJ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1:AJ1"/>
    <mergeCell ref="A2:AJ2"/>
    <mergeCell ref="AC36:AF36"/>
    <mergeCell ref="AG36:AJ36"/>
    <mergeCell ref="A27:B27"/>
    <mergeCell ref="C27:AB27"/>
    <mergeCell ref="AC27:AF27"/>
    <mergeCell ref="AG27:AJ27"/>
    <mergeCell ref="A33:B33"/>
    <mergeCell ref="C33:AB3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8:B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2.00390625" style="0" customWidth="1"/>
    <col min="2" max="2" width="13.421875" style="0" customWidth="1"/>
    <col min="3" max="3" width="14.00390625" style="0" customWidth="1"/>
    <col min="4" max="4" width="15.421875" style="0" customWidth="1"/>
    <col min="5" max="5" width="14.28125" style="0" customWidth="1"/>
    <col min="6" max="6" width="16.140625" style="0" customWidth="1"/>
  </cols>
  <sheetData>
    <row r="1" spans="1:6" ht="18.75" customHeight="1">
      <c r="A1" s="710" t="s">
        <v>944</v>
      </c>
      <c r="B1" s="711"/>
      <c r="C1" s="711"/>
      <c r="D1" s="711"/>
      <c r="E1" s="711"/>
      <c r="F1" s="712"/>
    </row>
    <row r="2" spans="1:6" ht="24" customHeight="1">
      <c r="A2" s="713" t="s">
        <v>696</v>
      </c>
      <c r="B2" s="714"/>
      <c r="C2" s="714"/>
      <c r="D2" s="714"/>
      <c r="E2" s="714"/>
      <c r="F2" s="715"/>
    </row>
    <row r="3" spans="1:6" ht="22.5" customHeight="1">
      <c r="A3" s="713" t="s">
        <v>658</v>
      </c>
      <c r="B3" s="714"/>
      <c r="C3" s="714"/>
      <c r="D3" s="714"/>
      <c r="E3" s="714"/>
      <c r="F3" s="715"/>
    </row>
    <row r="4" spans="1:6" ht="18.75" thickBot="1">
      <c r="A4" s="22"/>
      <c r="B4" s="23"/>
      <c r="C4" s="23"/>
      <c r="D4" s="23"/>
      <c r="E4" s="23"/>
      <c r="F4" s="21" t="s">
        <v>729</v>
      </c>
    </row>
    <row r="5" spans="1:6" ht="36.75" thickBot="1">
      <c r="A5" s="24" t="s">
        <v>659</v>
      </c>
      <c r="B5" s="25" t="s">
        <v>660</v>
      </c>
      <c r="C5" s="25" t="s">
        <v>661</v>
      </c>
      <c r="D5" s="25" t="s">
        <v>945</v>
      </c>
      <c r="E5" s="25" t="s">
        <v>946</v>
      </c>
      <c r="F5" s="26" t="s">
        <v>947</v>
      </c>
    </row>
    <row r="6" spans="1:6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</row>
    <row r="7" spans="1:6" ht="42" customHeight="1">
      <c r="A7" s="30" t="s">
        <v>662</v>
      </c>
      <c r="B7" s="31"/>
      <c r="C7" s="32"/>
      <c r="D7" s="31"/>
      <c r="E7" s="31"/>
      <c r="F7" s="33">
        <f>B7-D7-E7</f>
        <v>0</v>
      </c>
    </row>
    <row r="8" spans="1:6" ht="15">
      <c r="A8" s="34" t="s">
        <v>954</v>
      </c>
      <c r="B8" s="31">
        <v>15997365</v>
      </c>
      <c r="C8" s="32">
        <v>2018</v>
      </c>
      <c r="D8" s="31">
        <f>B8</f>
        <v>15997365</v>
      </c>
      <c r="E8" s="31">
        <f>B8</f>
        <v>15997365</v>
      </c>
      <c r="F8" s="33"/>
    </row>
    <row r="9" spans="1:6" ht="15">
      <c r="A9" s="34" t="s">
        <v>953</v>
      </c>
      <c r="B9" s="31">
        <v>3000000</v>
      </c>
      <c r="C9" s="32">
        <v>2018</v>
      </c>
      <c r="D9" s="31">
        <f>B9</f>
        <v>3000000</v>
      </c>
      <c r="E9" s="31">
        <f>B9</f>
        <v>3000000</v>
      </c>
      <c r="F9" s="165">
        <v>0</v>
      </c>
    </row>
    <row r="10" spans="1:6" ht="15">
      <c r="A10" s="34" t="s">
        <v>948</v>
      </c>
      <c r="B10" s="31">
        <v>8000000</v>
      </c>
      <c r="C10" s="32">
        <v>2018</v>
      </c>
      <c r="D10" s="31">
        <f>B10</f>
        <v>8000000</v>
      </c>
      <c r="E10" s="31">
        <f>B10</f>
        <v>8000000</v>
      </c>
      <c r="F10" s="165">
        <v>0</v>
      </c>
    </row>
    <row r="11" spans="1:6" ht="39" customHeight="1">
      <c r="A11" s="30" t="s">
        <v>663</v>
      </c>
      <c r="B11" s="31"/>
      <c r="C11" s="32"/>
      <c r="D11" s="31"/>
      <c r="E11" s="31"/>
      <c r="F11" s="33">
        <f>B11-D11-E11</f>
        <v>0</v>
      </c>
    </row>
    <row r="12" spans="1:6" ht="15">
      <c r="A12" s="34" t="s">
        <v>796</v>
      </c>
      <c r="B12" s="31">
        <v>8000000</v>
      </c>
      <c r="C12" s="35">
        <v>2018</v>
      </c>
      <c r="D12" s="31">
        <f>B12</f>
        <v>8000000</v>
      </c>
      <c r="E12" s="31">
        <f>B12</f>
        <v>8000000</v>
      </c>
      <c r="F12" s="165">
        <v>0</v>
      </c>
    </row>
    <row r="13" spans="1:6" ht="15">
      <c r="A13" s="34" t="s">
        <v>797</v>
      </c>
      <c r="B13" s="31">
        <v>635000</v>
      </c>
      <c r="C13" s="32">
        <v>2018</v>
      </c>
      <c r="D13" s="31">
        <f>B13</f>
        <v>635000</v>
      </c>
      <c r="E13" s="31">
        <f>B13</f>
        <v>635000</v>
      </c>
      <c r="F13" s="165">
        <v>0</v>
      </c>
    </row>
    <row r="14" spans="1:6" ht="15">
      <c r="A14" s="34" t="s">
        <v>950</v>
      </c>
      <c r="B14" s="31">
        <v>1500000</v>
      </c>
      <c r="C14" s="32">
        <v>2018</v>
      </c>
      <c r="D14" s="31">
        <f>B14</f>
        <v>1500000</v>
      </c>
      <c r="E14" s="31">
        <f>B14</f>
        <v>1500000</v>
      </c>
      <c r="F14" s="165">
        <v>0</v>
      </c>
    </row>
    <row r="15" spans="1:6" ht="15">
      <c r="A15" s="34" t="s">
        <v>949</v>
      </c>
      <c r="B15" s="31">
        <v>890000</v>
      </c>
      <c r="C15" s="32">
        <v>2018</v>
      </c>
      <c r="D15" s="31">
        <f>B15</f>
        <v>890000</v>
      </c>
      <c r="E15" s="31">
        <f>B15</f>
        <v>890000</v>
      </c>
      <c r="F15" s="165"/>
    </row>
    <row r="16" spans="1:6" ht="15.75" thickBot="1">
      <c r="A16" s="327" t="s">
        <v>955</v>
      </c>
      <c r="B16" s="328">
        <v>1425000</v>
      </c>
      <c r="C16" s="329">
        <v>2018</v>
      </c>
      <c r="D16" s="328">
        <f>B16</f>
        <v>1425000</v>
      </c>
      <c r="E16" s="328">
        <f>B16</f>
        <v>1425000</v>
      </c>
      <c r="F16" s="330"/>
    </row>
    <row r="17" spans="1:6" ht="13.5" thickBot="1">
      <c r="A17" s="36" t="s">
        <v>664</v>
      </c>
      <c r="B17" s="37">
        <f>SUM(B8:B16)</f>
        <v>39447365</v>
      </c>
      <c r="C17" s="38"/>
      <c r="D17" s="37">
        <f>SUM(D7:D16)</f>
        <v>39447365</v>
      </c>
      <c r="E17" s="37">
        <f>SUM(E7:E16)</f>
        <v>39447365</v>
      </c>
      <c r="F17" s="166">
        <f>SUM(F7:F14)</f>
        <v>0</v>
      </c>
    </row>
  </sheetData>
  <sheetProtection/>
  <mergeCells count="3"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9" sqref="C19:F19"/>
    </sheetView>
  </sheetViews>
  <sheetFormatPr defaultColWidth="9.140625" defaultRowHeight="12.75"/>
  <cols>
    <col min="1" max="1" width="14.8515625" style="0" customWidth="1"/>
    <col min="2" max="2" width="31.57421875" style="0" customWidth="1"/>
    <col min="3" max="3" width="5.00390625" style="0" customWidth="1"/>
    <col min="4" max="4" width="7.00390625" style="0" customWidth="1"/>
    <col min="5" max="5" width="4.57421875" style="0" customWidth="1"/>
    <col min="6" max="6" width="12.00390625" style="0" customWidth="1"/>
  </cols>
  <sheetData>
    <row r="1" spans="1:6" ht="12.75">
      <c r="A1" s="16"/>
      <c r="B1" s="16"/>
      <c r="C1" s="16"/>
      <c r="D1" s="16"/>
      <c r="E1" s="16"/>
      <c r="F1" s="16"/>
    </row>
    <row r="2" spans="1:6" ht="18">
      <c r="A2" s="727" t="s">
        <v>944</v>
      </c>
      <c r="B2" s="727"/>
      <c r="C2" s="727"/>
      <c r="D2" s="727"/>
      <c r="E2" s="727"/>
      <c r="F2" s="727"/>
    </row>
    <row r="3" spans="1:6" ht="18">
      <c r="A3" s="727" t="s">
        <v>696</v>
      </c>
      <c r="B3" s="727"/>
      <c r="C3" s="727"/>
      <c r="D3" s="727"/>
      <c r="E3" s="727"/>
      <c r="F3" s="727"/>
    </row>
    <row r="4" spans="1:6" ht="12.75">
      <c r="A4" s="735"/>
      <c r="B4" s="735"/>
      <c r="C4" s="735"/>
      <c r="D4" s="735"/>
      <c r="E4" s="735"/>
      <c r="F4" s="735"/>
    </row>
    <row r="5" spans="1:6" ht="18">
      <c r="A5" s="727" t="s">
        <v>666</v>
      </c>
      <c r="B5" s="727"/>
      <c r="C5" s="727"/>
      <c r="D5" s="727"/>
      <c r="E5" s="727"/>
      <c r="F5" s="727"/>
    </row>
    <row r="6" spans="1:6" ht="12.75">
      <c r="A6" s="62"/>
      <c r="B6" s="62"/>
      <c r="C6" s="62"/>
      <c r="D6" s="62"/>
      <c r="E6" s="736" t="s">
        <v>880</v>
      </c>
      <c r="F6" s="736"/>
    </row>
    <row r="7" spans="1:6" ht="31.5">
      <c r="A7" s="63" t="s">
        <v>667</v>
      </c>
      <c r="B7" s="63" t="s">
        <v>668</v>
      </c>
      <c r="C7" s="723" t="s">
        <v>669</v>
      </c>
      <c r="D7" s="723"/>
      <c r="E7" s="723"/>
      <c r="F7" s="723"/>
    </row>
    <row r="8" spans="1:6" ht="45" customHeight="1">
      <c r="A8" s="64" t="s">
        <v>670</v>
      </c>
      <c r="B8" s="65" t="s">
        <v>671</v>
      </c>
      <c r="C8" s="722">
        <v>1</v>
      </c>
      <c r="D8" s="722"/>
      <c r="E8" s="722"/>
      <c r="F8" s="722"/>
    </row>
    <row r="9" spans="1:6" ht="36" customHeight="1">
      <c r="A9" s="64" t="s">
        <v>695</v>
      </c>
      <c r="B9" s="66" t="s">
        <v>694</v>
      </c>
      <c r="C9" s="728">
        <v>2</v>
      </c>
      <c r="D9" s="729"/>
      <c r="E9" s="729"/>
      <c r="F9" s="730"/>
    </row>
    <row r="10" spans="1:6" ht="45">
      <c r="A10" s="64" t="s">
        <v>672</v>
      </c>
      <c r="B10" s="66" t="s">
        <v>673</v>
      </c>
      <c r="C10" s="731">
        <v>1</v>
      </c>
      <c r="D10" s="732"/>
      <c r="E10" s="732"/>
      <c r="F10" s="733"/>
    </row>
    <row r="11" spans="1:6" ht="30">
      <c r="A11" s="64" t="s">
        <v>674</v>
      </c>
      <c r="B11" s="66" t="s">
        <v>675</v>
      </c>
      <c r="C11" s="734">
        <v>1</v>
      </c>
      <c r="D11" s="734"/>
      <c r="E11" s="734"/>
      <c r="F11" s="734"/>
    </row>
    <row r="12" spans="1:6" ht="30">
      <c r="A12" s="64" t="s">
        <v>676</v>
      </c>
      <c r="B12" s="66" t="s">
        <v>677</v>
      </c>
      <c r="C12" s="728">
        <v>1</v>
      </c>
      <c r="D12" s="729"/>
      <c r="E12" s="729"/>
      <c r="F12" s="730"/>
    </row>
    <row r="13" spans="1:6" ht="15.75">
      <c r="A13" s="719" t="s">
        <v>682</v>
      </c>
      <c r="B13" s="720"/>
      <c r="C13" s="716">
        <f>SUM(C8:F12)</f>
        <v>6</v>
      </c>
      <c r="D13" s="717"/>
      <c r="E13" s="717"/>
      <c r="F13" s="718"/>
    </row>
    <row r="14" spans="1:6" ht="15.75">
      <c r="A14" s="67"/>
      <c r="B14" s="67"/>
      <c r="C14" s="68"/>
      <c r="D14" s="68"/>
      <c r="E14" s="68"/>
      <c r="F14" s="68"/>
    </row>
    <row r="15" spans="1:6" ht="18">
      <c r="A15" s="727" t="s">
        <v>683</v>
      </c>
      <c r="B15" s="727"/>
      <c r="C15" s="727"/>
      <c r="D15" s="727"/>
      <c r="E15" s="727"/>
      <c r="F15" s="727"/>
    </row>
    <row r="16" spans="1:6" ht="12.75">
      <c r="A16" s="62"/>
      <c r="B16" s="62"/>
      <c r="C16" s="62"/>
      <c r="D16" s="62"/>
      <c r="E16" s="62"/>
      <c r="F16" s="62"/>
    </row>
    <row r="17" spans="1:6" ht="31.5">
      <c r="A17" s="63" t="s">
        <v>684</v>
      </c>
      <c r="B17" s="63" t="s">
        <v>668</v>
      </c>
      <c r="C17" s="723" t="s">
        <v>685</v>
      </c>
      <c r="D17" s="723"/>
      <c r="E17" s="723"/>
      <c r="F17" s="723"/>
    </row>
    <row r="18" spans="1:6" ht="30">
      <c r="A18" s="64" t="s">
        <v>686</v>
      </c>
      <c r="B18" s="66" t="s">
        <v>687</v>
      </c>
      <c r="C18" s="722">
        <v>4</v>
      </c>
      <c r="D18" s="722"/>
      <c r="E18" s="722"/>
      <c r="F18" s="722"/>
    </row>
    <row r="19" spans="1:6" ht="15.75">
      <c r="A19" s="725" t="s">
        <v>688</v>
      </c>
      <c r="B19" s="725"/>
      <c r="C19" s="726">
        <f>C18</f>
        <v>4</v>
      </c>
      <c r="D19" s="726"/>
      <c r="E19" s="726"/>
      <c r="F19" s="726"/>
    </row>
    <row r="20" spans="1:6" ht="15">
      <c r="A20" s="69"/>
      <c r="B20" s="70"/>
      <c r="C20" s="71"/>
      <c r="D20" s="71"/>
      <c r="E20" s="71"/>
      <c r="F20" s="71"/>
    </row>
    <row r="21" spans="1:6" ht="18">
      <c r="A21" s="727" t="s">
        <v>689</v>
      </c>
      <c r="B21" s="727"/>
      <c r="C21" s="727"/>
      <c r="D21" s="727"/>
      <c r="E21" s="727"/>
      <c r="F21" s="727"/>
    </row>
    <row r="22" spans="1:6" ht="18">
      <c r="A22" s="39"/>
      <c r="B22" s="39"/>
      <c r="C22" s="39"/>
      <c r="D22" s="39"/>
      <c r="E22" s="39"/>
      <c r="F22" s="39"/>
    </row>
    <row r="23" spans="1:6" ht="38.25">
      <c r="A23" s="72" t="s">
        <v>690</v>
      </c>
      <c r="B23" s="73" t="s">
        <v>691</v>
      </c>
      <c r="C23" s="728">
        <v>4</v>
      </c>
      <c r="D23" s="729"/>
      <c r="E23" s="729"/>
      <c r="F23" s="730"/>
    </row>
    <row r="24" spans="1:6" ht="30">
      <c r="A24" s="72" t="s">
        <v>678</v>
      </c>
      <c r="B24" s="74" t="s">
        <v>679</v>
      </c>
      <c r="C24" s="728">
        <v>3</v>
      </c>
      <c r="D24" s="729"/>
      <c r="E24" s="729"/>
      <c r="F24" s="730"/>
    </row>
    <row r="25" spans="1:6" ht="15">
      <c r="A25" s="72" t="s">
        <v>680</v>
      </c>
      <c r="B25" s="74" t="s">
        <v>681</v>
      </c>
      <c r="C25" s="728">
        <v>1</v>
      </c>
      <c r="D25" s="729"/>
      <c r="E25" s="729"/>
      <c r="F25" s="730"/>
    </row>
    <row r="26" spans="1:6" ht="15.75">
      <c r="A26" s="719" t="s">
        <v>692</v>
      </c>
      <c r="B26" s="720"/>
      <c r="C26" s="716">
        <f>SUM(C23:F25)</f>
        <v>8</v>
      </c>
      <c r="D26" s="717"/>
      <c r="E26" s="717"/>
      <c r="F26" s="718"/>
    </row>
    <row r="27" spans="1:6" ht="15">
      <c r="A27" s="721"/>
      <c r="B27" s="721"/>
      <c r="C27" s="721"/>
      <c r="D27" s="721"/>
      <c r="E27" s="721"/>
      <c r="F27" s="721"/>
    </row>
    <row r="28" spans="1:6" ht="15.75">
      <c r="A28" s="723" t="s">
        <v>693</v>
      </c>
      <c r="B28" s="723"/>
      <c r="C28" s="724">
        <f>C13+C26+C18</f>
        <v>18</v>
      </c>
      <c r="D28" s="724"/>
      <c r="E28" s="724"/>
      <c r="F28" s="724"/>
    </row>
  </sheetData>
  <sheetProtection/>
  <mergeCells count="27">
    <mergeCell ref="C7:F7"/>
    <mergeCell ref="C12:F12"/>
    <mergeCell ref="C13:F13"/>
    <mergeCell ref="A15:F15"/>
    <mergeCell ref="C17:F17"/>
    <mergeCell ref="C24:F24"/>
    <mergeCell ref="A2:F2"/>
    <mergeCell ref="A3:F3"/>
    <mergeCell ref="A4:F4"/>
    <mergeCell ref="A5:F5"/>
    <mergeCell ref="E6:F6"/>
    <mergeCell ref="C8:F8"/>
    <mergeCell ref="A19:B19"/>
    <mergeCell ref="C19:F19"/>
    <mergeCell ref="A21:F21"/>
    <mergeCell ref="C23:F23"/>
    <mergeCell ref="A26:B26"/>
    <mergeCell ref="C9:F9"/>
    <mergeCell ref="C10:F10"/>
    <mergeCell ref="C11:F11"/>
    <mergeCell ref="C25:F25"/>
    <mergeCell ref="C26:F26"/>
    <mergeCell ref="A13:B13"/>
    <mergeCell ref="A27:F27"/>
    <mergeCell ref="C18:F18"/>
    <mergeCell ref="A28:B28"/>
    <mergeCell ref="C28:F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Kézdi Árpád Dr.</dc:creator>
  <cp:keywords/>
  <dc:description/>
  <cp:lastModifiedBy>Iroda-102</cp:lastModifiedBy>
  <cp:lastPrinted>2018-02-09T10:29:53Z</cp:lastPrinted>
  <dcterms:created xsi:type="dcterms:W3CDTF">1998-12-22T17:08:32Z</dcterms:created>
  <dcterms:modified xsi:type="dcterms:W3CDTF">2018-02-09T11:46:05Z</dcterms:modified>
  <cp:category/>
  <cp:version/>
  <cp:contentType/>
  <cp:contentStatus/>
</cp:coreProperties>
</file>