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Munka1!$A$1:$L$48</definedName>
  </definedNames>
  <calcPr calcId="124519"/>
</workbook>
</file>

<file path=xl/calcChain.xml><?xml version="1.0" encoding="utf-8"?>
<calcChain xmlns="http://schemas.openxmlformats.org/spreadsheetml/2006/main">
  <c r="L30" i="2"/>
  <c r="L28"/>
  <c r="L27"/>
  <c r="L26"/>
  <c r="L25"/>
  <c r="L23"/>
  <c r="L22"/>
  <c r="L21"/>
  <c r="L20"/>
  <c r="L19"/>
  <c r="J18"/>
  <c r="I18"/>
  <c r="H18"/>
  <c r="J29"/>
  <c r="I29"/>
  <c r="H11"/>
  <c r="H38" s="1"/>
  <c r="H48" s="1"/>
  <c r="D39"/>
  <c r="F44"/>
  <c r="F39" s="1"/>
  <c r="E44"/>
  <c r="E39" s="1"/>
  <c r="E35"/>
  <c r="F29"/>
  <c r="E29"/>
  <c r="D29"/>
  <c r="F24"/>
  <c r="L24" s="1"/>
  <c r="E24"/>
  <c r="D24"/>
  <c r="D18"/>
  <c r="G39" l="1"/>
  <c r="L39"/>
  <c r="K12"/>
  <c r="K15"/>
  <c r="K16"/>
  <c r="K17"/>
  <c r="K34"/>
  <c r="K46"/>
  <c r="G12"/>
  <c r="G13"/>
  <c r="G14"/>
  <c r="G15"/>
  <c r="G16"/>
  <c r="G17"/>
  <c r="G19"/>
  <c r="G20"/>
  <c r="G21"/>
  <c r="G23"/>
  <c r="G25"/>
  <c r="G26"/>
  <c r="G27"/>
  <c r="G28"/>
  <c r="G30"/>
  <c r="G31"/>
  <c r="G32"/>
  <c r="G33"/>
  <c r="G34"/>
  <c r="G36"/>
  <c r="G37"/>
  <c r="G41"/>
  <c r="G43"/>
  <c r="G46"/>
  <c r="L34"/>
  <c r="L47"/>
  <c r="L46"/>
  <c r="L43"/>
  <c r="L41"/>
  <c r="L37"/>
  <c r="L36"/>
  <c r="L33"/>
  <c r="L32"/>
  <c r="L31"/>
  <c r="L17"/>
  <c r="I11"/>
  <c r="I38" s="1"/>
  <c r="J11"/>
  <c r="J38" s="1"/>
  <c r="L16"/>
  <c r="L15"/>
  <c r="L14"/>
  <c r="L13"/>
  <c r="L12"/>
  <c r="F35"/>
  <c r="L35" s="1"/>
  <c r="E11"/>
  <c r="G24"/>
  <c r="F18"/>
  <c r="L18" s="1"/>
  <c r="E18"/>
  <c r="F11"/>
  <c r="D11"/>
  <c r="D38" s="1"/>
  <c r="D48" s="1"/>
  <c r="E22"/>
  <c r="G22" s="1"/>
  <c r="K29" l="1"/>
  <c r="G44"/>
  <c r="I48"/>
  <c r="G18"/>
  <c r="L11"/>
  <c r="F38"/>
  <c r="F48" s="1"/>
  <c r="G11"/>
  <c r="G29"/>
  <c r="L29"/>
  <c r="G35"/>
  <c r="L44"/>
  <c r="K11"/>
  <c r="E38"/>
  <c r="E48" s="1"/>
  <c r="G38" l="1"/>
  <c r="G48"/>
  <c r="J48"/>
  <c r="K48" s="1"/>
  <c r="K38"/>
  <c r="L38"/>
  <c r="L48" s="1"/>
</calcChain>
</file>

<file path=xl/sharedStrings.xml><?xml version="1.0" encoding="utf-8"?>
<sst xmlns="http://schemas.openxmlformats.org/spreadsheetml/2006/main" count="69" uniqueCount="65">
  <si>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</si>
  <si>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</si>
  <si>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</si>
  <si>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</si>
  <si>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</si>
  <si>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</si>
  <si>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</si>
  <si>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</si>
  <si>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</si>
  <si>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</si>
  <si>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</si>
  <si>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</si>
  <si>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</si>
  <si>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</si>
  <si>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</si>
  <si>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</si>
  <si>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</si>
  <si>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</si>
  <si>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</si>
  <si>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</si>
  <si>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</si>
  <si>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</si>
  <si>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- önkormányzati vagyon értékesítéséből származó bevétel</t>
  </si>
  <si>
    <t>Kincsesbánya Község Önkormányzata</t>
  </si>
  <si>
    <t xml:space="preserve">Intézményi működési bevételek összesen: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</si>
  <si>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</si>
  <si>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</si>
  <si>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</si>
  <si>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</si>
  <si>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</si>
  <si>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</si>
  <si>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5.</t>
  </si>
  <si>
    <t>6.</t>
  </si>
  <si>
    <t>Működési célú átvett pénzeszközök összesen</t>
  </si>
  <si>
    <t>III.</t>
  </si>
  <si>
    <t xml:space="preserve">Felhalmozás célú hitel </t>
  </si>
  <si>
    <t xml:space="preserve">     - Települési önkorm. Könyvtári és közművelődési támogatás</t>
  </si>
  <si>
    <t>Módosított előrámyzat</t>
  </si>
  <si>
    <t>Módosított előirányzat</t>
  </si>
  <si>
    <t>Eredeti előirányzat</t>
  </si>
  <si>
    <t xml:space="preserve">      - Egyéb közhatalmi bevételek</t>
  </si>
  <si>
    <t xml:space="preserve">     - Elkülönített pénzalapakotól kapott működési támogatása </t>
  </si>
  <si>
    <t>Felhalmozás célú támogatások ÁHT-n belülről</t>
  </si>
  <si>
    <t xml:space="preserve">      - irányító sezrvtől kapott műkődési támogatás miatti korr.</t>
  </si>
  <si>
    <t xml:space="preserve">      - egyéb működési bevételek</t>
  </si>
  <si>
    <t xml:space="preserve">          -</t>
  </si>
  <si>
    <t>Teljesítés</t>
  </si>
  <si>
    <t>%</t>
  </si>
  <si>
    <t>Államháztartáson belüli megelőlegezések</t>
  </si>
  <si>
    <t xml:space="preserve">BEVÉTELEK </t>
  </si>
  <si>
    <t xml:space="preserve">     - vállalkozások támogatása</t>
  </si>
  <si>
    <t xml:space="preserve">     - Önkormányzatoktól átvett pénzeszközök</t>
  </si>
  <si>
    <t xml:space="preserve">      - Központi kezelésű előirányzatokból kapott támogatás</t>
  </si>
  <si>
    <t xml:space="preserve">     - Háztartásoktól átvett pénzeszközök</t>
  </si>
  <si>
    <t>Önkormányzat</t>
  </si>
  <si>
    <t>2018. évi közgazdasági mérlege</t>
  </si>
  <si>
    <t xml:space="preserve">      -szolgáltatások bevételei</t>
  </si>
  <si>
    <t>Adatok Ft-ban</t>
  </si>
  <si>
    <t xml:space="preserve">       -Helyi Önkormányzatok működési támogatása</t>
  </si>
  <si>
    <t xml:space="preserve">      - Szociális, gyermekjóléti és gyermekétk. feladatok tám.</t>
  </si>
  <si>
    <t xml:space="preserve">     - Működési célú kiegészítő támogatások</t>
  </si>
  <si>
    <t xml:space="preserve">Önkormányzatok működési támogatása </t>
  </si>
  <si>
    <t>Támogatás értékű működési bevételek ÁHT-n belülről:</t>
  </si>
  <si>
    <t>Felhalmozás célú önkormányzati támogatások</t>
  </si>
  <si>
    <t>1. számú melléklet a 6/2019.(V. 6.)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</si>
</sst>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5" xfId="0" applyNumberFormat="1" applyFont="1" applyBorder="1"/>
    <xf numFmtId="3" fontId="0" fillId="0" borderId="5" xfId="0" applyNumberFormat="1" applyFont="1" applyBorder="1"/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0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3" fontId="1" fillId="0" borderId="6" xfId="0" applyNumberFormat="1" applyFont="1" applyBorder="1"/>
    <xf numFmtId="3" fontId="1" fillId="0" borderId="10" xfId="0" applyNumberFormat="1" applyFont="1" applyBorder="1"/>
    <xf numFmtId="0" fontId="0" fillId="0" borderId="10" xfId="0" applyFont="1" applyBorder="1"/>
    <xf numFmtId="0" fontId="2" fillId="2" borderId="0" xfId="0" applyFont="1" applyFill="1" applyAlignment="1">
      <alignment horizontal="center" vertical="center" wrapText="1"/>
    </xf>
    <xf numFmtId="0" fontId="2" fillId="0" borderId="3" xfId="0" applyFont="1" applyBorder="1"/>
    <xf numFmtId="0" fontId="0" fillId="0" borderId="5" xfId="0" applyBorder="1" applyAlignment="1">
      <alignment horizontal="left"/>
    </xf>
    <xf numFmtId="3" fontId="0" fillId="0" borderId="6" xfId="0" applyNumberFormat="1" applyFont="1" applyBorder="1"/>
    <xf numFmtId="0" fontId="0" fillId="0" borderId="5" xfId="0" applyFont="1" applyBorder="1"/>
    <xf numFmtId="0" fontId="0" fillId="0" borderId="6" xfId="0" applyFont="1" applyBorder="1"/>
    <xf numFmtId="3" fontId="0" fillId="0" borderId="10" xfId="0" applyNumberFormat="1" applyFont="1" applyBorder="1"/>
    <xf numFmtId="0" fontId="1" fillId="0" borderId="5" xfId="0" applyFont="1" applyBorder="1"/>
    <xf numFmtId="0" fontId="1" fillId="0" borderId="15" xfId="0" applyFont="1" applyBorder="1"/>
    <xf numFmtId="3" fontId="1" fillId="0" borderId="16" xfId="0" applyNumberFormat="1" applyFont="1" applyBorder="1"/>
    <xf numFmtId="3" fontId="1" fillId="0" borderId="11" xfId="0" applyNumberFormat="1" applyFont="1" applyBorder="1"/>
    <xf numFmtId="3" fontId="1" fillId="0" borderId="14" xfId="0" applyNumberFormat="1" applyFont="1" applyBorder="1"/>
    <xf numFmtId="3" fontId="1" fillId="3" borderId="5" xfId="0" applyNumberFormat="1" applyFont="1" applyFill="1" applyBorder="1"/>
    <xf numFmtId="3" fontId="0" fillId="3" borderId="5" xfId="0" applyNumberFormat="1" applyFont="1" applyFill="1" applyBorder="1"/>
    <xf numFmtId="3" fontId="1" fillId="3" borderId="3" xfId="0" applyNumberFormat="1" applyFont="1" applyFill="1" applyBorder="1"/>
    <xf numFmtId="3" fontId="1" fillId="3" borderId="11" xfId="0" applyNumberFormat="1" applyFont="1" applyFill="1" applyBorder="1"/>
    <xf numFmtId="3" fontId="1" fillId="3" borderId="12" xfId="0" applyNumberFormat="1" applyFont="1" applyFill="1" applyBorder="1"/>
    <xf numFmtId="3" fontId="1" fillId="3" borderId="10" xfId="0" applyNumberFormat="1" applyFont="1" applyFill="1" applyBorder="1"/>
    <xf numFmtId="3" fontId="0" fillId="3" borderId="10" xfId="0" applyNumberFormat="1" applyFont="1" applyFill="1" applyBorder="1"/>
    <xf numFmtId="0" fontId="0" fillId="2" borderId="0" xfId="0" applyFill="1" applyAlignment="1"/>
    <xf numFmtId="0" fontId="2" fillId="2" borderId="0" xfId="0" applyFont="1" applyFill="1" applyAlignment="1">
      <alignment vertical="center" wrapText="1"/>
    </xf>
    <xf numFmtId="4" fontId="0" fillId="0" borderId="5" xfId="0" applyNumberFormat="1" applyFont="1" applyBorder="1"/>
    <xf numFmtId="2" fontId="0" fillId="0" borderId="6" xfId="0" applyNumberFormat="1" applyFont="1" applyBorder="1"/>
    <xf numFmtId="0" fontId="1" fillId="0" borderId="6" xfId="0" applyFont="1" applyBorder="1"/>
    <xf numFmtId="4" fontId="1" fillId="0" borderId="5" xfId="0" applyNumberFormat="1" applyFont="1" applyBorder="1"/>
    <xf numFmtId="2" fontId="1" fillId="0" borderId="6" xfId="0" applyNumberFormat="1" applyFont="1" applyBorder="1"/>
    <xf numFmtId="0" fontId="1" fillId="0" borderId="0" xfId="0" applyFont="1"/>
    <xf numFmtId="0" fontId="1" fillId="0" borderId="3" xfId="0" applyFon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/>
    <xf numFmtId="0" fontId="0" fillId="0" borderId="5" xfId="0" applyBorder="1"/>
    <xf numFmtId="0" fontId="3" fillId="0" borderId="8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2" fillId="0" borderId="7" xfId="0" applyFont="1" applyBorder="1"/>
    <xf numFmtId="49" fontId="0" fillId="0" borderId="5" xfId="0" applyNumberFormat="1" applyBorder="1" applyAlignment="1"/>
    <xf numFmtId="49" fontId="0" fillId="0" borderId="5" xfId="0" applyNumberFormat="1" applyFont="1" applyBorder="1" applyAlignment="1"/>
    <xf numFmtId="0" fontId="0" fillId="0" borderId="5" xfId="0" applyBorder="1" applyAlignment="1"/>
    <xf numFmtId="0" fontId="0" fillId="0" borderId="5" xfId="0" applyFont="1" applyBorder="1" applyAlignment="1"/>
    <xf numFmtId="3" fontId="0" fillId="0" borderId="6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R48"/>
  <sheetViews>
    <sheetView tabSelected="1" view="pageBreakPreview" zoomScaleSheetLayoutView="100" workbookViewId="0">
      <selection activeCell="B11" sqref="B11:C11"/>
    </sheetView>
  </sheetViews>
  <sheetFormatPr defaultRowHeight="12.75"/>
  <cols>
    <col min="1" max="1" width="3" customWidth="1"/>
    <col min="2" max="2" width="39" customWidth="1"/>
    <col min="3" max="3" width="13.85546875" customWidth="1"/>
    <col min="4" max="4" width="12" customWidth="1"/>
    <col min="5" max="5" width="12.140625" customWidth="1"/>
    <col min="6" max="6" width="11.5703125" customWidth="1"/>
    <col min="7" max="7" width="7.7109375" customWidth="1"/>
    <col min="8" max="8" width="11.42578125" customWidth="1"/>
    <col min="9" max="10" width="10" customWidth="1"/>
    <col min="11" max="11" width="8.42578125" customWidth="1"/>
    <col min="12" max="12" width="12.42578125" customWidth="1"/>
    <col min="13" max="15" width="10.7109375" customWidth="1"/>
  </cols>
  <sheetData>
    <row r="1" spans="1:18" ht="25.5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46"/>
      <c r="N1" s="46"/>
      <c r="O1" s="17"/>
      <c r="P1" s="17"/>
      <c r="Q1" s="17"/>
      <c r="R1" s="17"/>
    </row>
    <row r="2" spans="1:18" ht="18.75" customHeight="1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47"/>
      <c r="N2" s="47"/>
      <c r="O2" s="18"/>
      <c r="P2" s="18"/>
      <c r="Q2" s="18"/>
      <c r="R2" s="18"/>
    </row>
    <row r="3" spans="1:18" s="1" customFormat="1" ht="21" customHeight="1">
      <c r="A3" s="83" t="s">
        <v>55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47"/>
      <c r="N3" s="47"/>
      <c r="O3" s="18"/>
      <c r="P3" s="18"/>
      <c r="Q3" s="18"/>
      <c r="R3" s="18"/>
    </row>
    <row r="4" spans="1:18" ht="22.5" customHeight="1">
      <c r="A4" s="83" t="s">
        <v>49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47"/>
      <c r="N4" s="47"/>
      <c r="O4" s="18"/>
      <c r="P4" s="18"/>
      <c r="Q4" s="18"/>
      <c r="R4" s="18"/>
    </row>
    <row r="5" spans="1:18" ht="0.75" hidden="1" customHeight="1">
      <c r="A5" s="10"/>
      <c r="B5" s="10"/>
      <c r="C5" s="10"/>
      <c r="D5" s="11"/>
      <c r="E5" s="21"/>
      <c r="F5" s="27"/>
      <c r="G5" s="27"/>
      <c r="H5" s="10"/>
      <c r="I5" s="21"/>
      <c r="J5" s="27"/>
      <c r="K5" s="27"/>
      <c r="L5" s="10"/>
    </row>
    <row r="6" spans="1:18" ht="13.5" thickBot="1">
      <c r="A6" s="81" t="s">
        <v>57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9"/>
      <c r="N6" s="19"/>
      <c r="O6" s="19"/>
      <c r="P6" s="19"/>
      <c r="Q6" s="19"/>
      <c r="R6" s="19"/>
    </row>
    <row r="7" spans="1:18">
      <c r="A7" s="72" t="s">
        <v>0</v>
      </c>
      <c r="B7" s="75" t="s">
        <v>4</v>
      </c>
      <c r="C7" s="76"/>
      <c r="D7" s="99" t="s">
        <v>54</v>
      </c>
      <c r="E7" s="100"/>
      <c r="F7" s="100"/>
      <c r="G7" s="101"/>
      <c r="H7" s="99" t="s">
        <v>16</v>
      </c>
      <c r="I7" s="100"/>
      <c r="J7" s="100"/>
      <c r="K7" s="101"/>
      <c r="L7" s="102" t="s">
        <v>17</v>
      </c>
    </row>
    <row r="8" spans="1:18" ht="12.75" customHeight="1">
      <c r="A8" s="73"/>
      <c r="B8" s="77"/>
      <c r="C8" s="78"/>
      <c r="D8" s="79" t="s">
        <v>39</v>
      </c>
      <c r="E8" s="79" t="s">
        <v>37</v>
      </c>
      <c r="F8" s="79" t="s">
        <v>46</v>
      </c>
      <c r="G8" s="79" t="s">
        <v>47</v>
      </c>
      <c r="H8" s="79" t="s">
        <v>39</v>
      </c>
      <c r="I8" s="79" t="s">
        <v>38</v>
      </c>
      <c r="J8" s="79" t="s">
        <v>46</v>
      </c>
      <c r="K8" s="79" t="s">
        <v>47</v>
      </c>
      <c r="L8" s="103"/>
    </row>
    <row r="9" spans="1:18" ht="13.5" thickBot="1">
      <c r="A9" s="74"/>
      <c r="B9" s="77"/>
      <c r="C9" s="78"/>
      <c r="D9" s="80"/>
      <c r="E9" s="80"/>
      <c r="F9" s="80"/>
      <c r="G9" s="80"/>
      <c r="H9" s="80"/>
      <c r="I9" s="80"/>
      <c r="J9" s="80"/>
      <c r="K9" s="80"/>
      <c r="L9" s="104"/>
    </row>
    <row r="10" spans="1:18" ht="15" customHeight="1">
      <c r="A10" s="2" t="s">
        <v>7</v>
      </c>
      <c r="B10" s="105" t="s">
        <v>8</v>
      </c>
      <c r="C10" s="105"/>
      <c r="D10" s="96"/>
      <c r="E10" s="97"/>
      <c r="F10" s="97"/>
      <c r="G10" s="97"/>
      <c r="H10" s="97"/>
      <c r="I10" s="97"/>
      <c r="J10" s="97"/>
      <c r="K10" s="97"/>
      <c r="L10" s="98"/>
    </row>
    <row r="11" spans="1:18" s="53" customFormat="1" ht="15" customHeight="1">
      <c r="A11" s="3" t="s">
        <v>1</v>
      </c>
      <c r="B11" s="59" t="s">
        <v>24</v>
      </c>
      <c r="C11" s="59"/>
      <c r="D11" s="39">
        <f>D12+D13+D14+D15+D16+D17</f>
        <v>14730719</v>
      </c>
      <c r="E11" s="39">
        <f>E12+E13+E14+E15+E17+E16</f>
        <v>14980719</v>
      </c>
      <c r="F11" s="39">
        <f>F12+F13+F14+F15+F16+F17</f>
        <v>13831961</v>
      </c>
      <c r="G11" s="51">
        <f>F11/E11*100</f>
        <v>92.331756573232568</v>
      </c>
      <c r="H11" s="12">
        <f>H12+H15+H17+H16</f>
        <v>18204578</v>
      </c>
      <c r="I11" s="24">
        <f>I12+I15+I17+I16</f>
        <v>20632013</v>
      </c>
      <c r="J11" s="24">
        <f>J12+J15+J17+J16</f>
        <v>19257209</v>
      </c>
      <c r="K11" s="52">
        <f>J11/I11*100</f>
        <v>93.336549371115652</v>
      </c>
      <c r="L11" s="44">
        <f t="shared" ref="L11:L17" si="0">F11+J11</f>
        <v>33089170</v>
      </c>
    </row>
    <row r="12" spans="1:18" ht="13.5" customHeight="1">
      <c r="A12" s="4"/>
      <c r="B12" s="92" t="s">
        <v>56</v>
      </c>
      <c r="C12" s="93"/>
      <c r="D12" s="40">
        <v>4500000</v>
      </c>
      <c r="E12" s="40">
        <v>4750000</v>
      </c>
      <c r="F12" s="40">
        <v>4470124</v>
      </c>
      <c r="G12" s="48">
        <f t="shared" ref="G12:G48" si="1">F12/E12*100</f>
        <v>94.107873684210531</v>
      </c>
      <c r="H12" s="13">
        <v>14321205</v>
      </c>
      <c r="I12" s="30">
        <v>16173205</v>
      </c>
      <c r="J12" s="30">
        <v>15099379</v>
      </c>
      <c r="K12" s="49">
        <f t="shared" ref="K12:K48" si="2">J12/I12*100</f>
        <v>93.360462567561598</v>
      </c>
      <c r="L12" s="45">
        <f t="shared" si="0"/>
        <v>19569503</v>
      </c>
    </row>
    <row r="13" spans="1:18" ht="15" customHeight="1">
      <c r="A13" s="4"/>
      <c r="B13" s="94" t="s">
        <v>25</v>
      </c>
      <c r="C13" s="95"/>
      <c r="D13" s="40">
        <v>2712928</v>
      </c>
      <c r="E13" s="40">
        <v>2712928</v>
      </c>
      <c r="F13" s="40">
        <v>2053084</v>
      </c>
      <c r="G13" s="48">
        <f t="shared" si="1"/>
        <v>75.677791670106984</v>
      </c>
      <c r="H13" s="13"/>
      <c r="I13" s="30"/>
      <c r="J13" s="30"/>
      <c r="K13" s="49"/>
      <c r="L13" s="45">
        <f t="shared" si="0"/>
        <v>2053084</v>
      </c>
    </row>
    <row r="14" spans="1:18" ht="15" customHeight="1">
      <c r="A14" s="4"/>
      <c r="B14" s="94" t="s">
        <v>26</v>
      </c>
      <c r="C14" s="94"/>
      <c r="D14" s="40">
        <v>5000420</v>
      </c>
      <c r="E14" s="40">
        <v>5000420</v>
      </c>
      <c r="F14" s="40">
        <v>5234112</v>
      </c>
      <c r="G14" s="48">
        <f t="shared" si="1"/>
        <v>104.67344743041585</v>
      </c>
      <c r="H14" s="13"/>
      <c r="I14" s="30"/>
      <c r="J14" s="30"/>
      <c r="K14" s="49"/>
      <c r="L14" s="45">
        <f t="shared" si="0"/>
        <v>5234112</v>
      </c>
    </row>
    <row r="15" spans="1:18" ht="15" customHeight="1">
      <c r="A15" s="5"/>
      <c r="B15" s="64" t="s">
        <v>18</v>
      </c>
      <c r="C15" s="64"/>
      <c r="D15" s="40">
        <v>350000</v>
      </c>
      <c r="E15" s="40">
        <v>350000</v>
      </c>
      <c r="F15" s="40">
        <v>13963</v>
      </c>
      <c r="G15" s="48">
        <f t="shared" si="1"/>
        <v>3.9894285714285713</v>
      </c>
      <c r="H15" s="13">
        <v>9648</v>
      </c>
      <c r="I15" s="30">
        <v>9648</v>
      </c>
      <c r="J15" s="30">
        <v>58</v>
      </c>
      <c r="K15" s="49">
        <f t="shared" si="2"/>
        <v>0.6011608623548923</v>
      </c>
      <c r="L15" s="45">
        <f t="shared" si="0"/>
        <v>14021</v>
      </c>
    </row>
    <row r="16" spans="1:18" ht="15" customHeight="1">
      <c r="A16" s="5"/>
      <c r="B16" s="29" t="s">
        <v>44</v>
      </c>
      <c r="C16" s="29"/>
      <c r="D16" s="40">
        <v>15000</v>
      </c>
      <c r="E16" s="40">
        <v>15000</v>
      </c>
      <c r="F16" s="40">
        <v>70223</v>
      </c>
      <c r="G16" s="48">
        <f t="shared" si="1"/>
        <v>468.15333333333331</v>
      </c>
      <c r="H16" s="13">
        <v>7000</v>
      </c>
      <c r="I16" s="30">
        <v>82435</v>
      </c>
      <c r="J16" s="30">
        <v>80929</v>
      </c>
      <c r="K16" s="49">
        <f t="shared" si="2"/>
        <v>98.173106083581004</v>
      </c>
      <c r="L16" s="45">
        <f t="shared" si="0"/>
        <v>151152</v>
      </c>
    </row>
    <row r="17" spans="1:12" ht="15" customHeight="1">
      <c r="A17" s="4"/>
      <c r="B17" s="64" t="s">
        <v>19</v>
      </c>
      <c r="C17" s="65"/>
      <c r="D17" s="40">
        <v>2152371</v>
      </c>
      <c r="E17" s="40">
        <v>2152371</v>
      </c>
      <c r="F17" s="40">
        <v>1990455</v>
      </c>
      <c r="G17" s="48">
        <f t="shared" si="1"/>
        <v>92.477319198223725</v>
      </c>
      <c r="H17" s="13">
        <v>3866725</v>
      </c>
      <c r="I17" s="30">
        <v>4366725</v>
      </c>
      <c r="J17" s="30">
        <v>4076843</v>
      </c>
      <c r="K17" s="49">
        <f t="shared" si="2"/>
        <v>93.361569597352712</v>
      </c>
      <c r="L17" s="45">
        <f t="shared" si="0"/>
        <v>6067298</v>
      </c>
    </row>
    <row r="18" spans="1:12" s="53" customFormat="1" ht="15" customHeight="1">
      <c r="A18" s="3" t="s">
        <v>2</v>
      </c>
      <c r="B18" s="57" t="s">
        <v>27</v>
      </c>
      <c r="C18" s="58"/>
      <c r="D18" s="39">
        <f>D19+D20+D21</f>
        <v>50578600</v>
      </c>
      <c r="E18" s="39">
        <f>E19+E20+E21</f>
        <v>76305400</v>
      </c>
      <c r="F18" s="39">
        <f>F19+F20+F21</f>
        <v>73126900</v>
      </c>
      <c r="G18" s="51">
        <f t="shared" si="1"/>
        <v>95.83450188322189</v>
      </c>
      <c r="H18" s="12">
        <f>H21</f>
        <v>500000</v>
      </c>
      <c r="I18" s="24">
        <f>I21</f>
        <v>500000</v>
      </c>
      <c r="J18" s="24">
        <f>J21</f>
        <v>320000</v>
      </c>
      <c r="K18" s="52"/>
      <c r="L18" s="44">
        <f>F18+J18</f>
        <v>73446900</v>
      </c>
    </row>
    <row r="19" spans="1:12" ht="15" customHeight="1">
      <c r="A19" s="4"/>
      <c r="B19" s="55" t="s">
        <v>28</v>
      </c>
      <c r="C19" s="56"/>
      <c r="D19" s="40">
        <v>3300000</v>
      </c>
      <c r="E19" s="40">
        <v>3300000</v>
      </c>
      <c r="F19" s="40">
        <v>3175359</v>
      </c>
      <c r="G19" s="48">
        <f t="shared" si="1"/>
        <v>96.222999999999999</v>
      </c>
      <c r="H19" s="31"/>
      <c r="I19" s="32"/>
      <c r="J19" s="32"/>
      <c r="K19" s="49"/>
      <c r="L19" s="33">
        <f>F19+J19</f>
        <v>3175359</v>
      </c>
    </row>
    <row r="20" spans="1:12" ht="15" customHeight="1">
      <c r="A20" s="4"/>
      <c r="B20" s="55" t="s">
        <v>29</v>
      </c>
      <c r="C20" s="56"/>
      <c r="D20" s="40">
        <v>47000000</v>
      </c>
      <c r="E20" s="40">
        <v>72726800</v>
      </c>
      <c r="F20" s="40">
        <v>68573270</v>
      </c>
      <c r="G20" s="48">
        <f t="shared" si="1"/>
        <v>94.288859127584331</v>
      </c>
      <c r="H20" s="31"/>
      <c r="I20" s="32"/>
      <c r="J20" s="32"/>
      <c r="K20" s="49"/>
      <c r="L20" s="33">
        <f>F20+J20</f>
        <v>68573270</v>
      </c>
    </row>
    <row r="21" spans="1:12" ht="15" customHeight="1">
      <c r="A21" s="4"/>
      <c r="B21" s="55" t="s">
        <v>40</v>
      </c>
      <c r="C21" s="56"/>
      <c r="D21" s="40">
        <v>278600</v>
      </c>
      <c r="E21" s="40">
        <v>278600</v>
      </c>
      <c r="F21" s="40">
        <v>1378271</v>
      </c>
      <c r="G21" s="48">
        <f t="shared" si="1"/>
        <v>494.71320890165111</v>
      </c>
      <c r="H21" s="13">
        <v>500000</v>
      </c>
      <c r="I21" s="30">
        <v>500000</v>
      </c>
      <c r="J21" s="30">
        <v>320000</v>
      </c>
      <c r="K21" s="49"/>
      <c r="L21" s="33">
        <f>F21+J21</f>
        <v>1698271</v>
      </c>
    </row>
    <row r="22" spans="1:12" s="53" customFormat="1" ht="19.5" customHeight="1">
      <c r="A22" s="6" t="s">
        <v>3</v>
      </c>
      <c r="B22" s="59" t="s">
        <v>6</v>
      </c>
      <c r="C22" s="59"/>
      <c r="D22" s="39">
        <v>3767000</v>
      </c>
      <c r="E22" s="39">
        <f>E23</f>
        <v>3767000</v>
      </c>
      <c r="F22" s="39">
        <v>3473971</v>
      </c>
      <c r="G22" s="51">
        <f t="shared" si="1"/>
        <v>92.221157419697377</v>
      </c>
      <c r="H22" s="34"/>
      <c r="I22" s="50"/>
      <c r="J22" s="50"/>
      <c r="K22" s="52"/>
      <c r="L22" s="25">
        <f>F22+J22</f>
        <v>3473971</v>
      </c>
    </row>
    <row r="23" spans="1:12" ht="15" customHeight="1">
      <c r="A23" s="4"/>
      <c r="B23" s="64" t="s">
        <v>20</v>
      </c>
      <c r="C23" s="65"/>
      <c r="D23" s="40">
        <v>3767000</v>
      </c>
      <c r="E23" s="40">
        <v>3767000</v>
      </c>
      <c r="F23" s="40">
        <v>3473971</v>
      </c>
      <c r="G23" s="48">
        <f t="shared" si="1"/>
        <v>92.221157419697377</v>
      </c>
      <c r="H23" s="31"/>
      <c r="I23" s="32"/>
      <c r="J23" s="32"/>
      <c r="K23" s="49"/>
      <c r="L23" s="45">
        <f t="shared" ref="L23:L28" si="3">F23</f>
        <v>3473971</v>
      </c>
    </row>
    <row r="24" spans="1:12" s="53" customFormat="1" ht="15" customHeight="1">
      <c r="A24" s="9" t="s">
        <v>30</v>
      </c>
      <c r="B24" s="59" t="s">
        <v>61</v>
      </c>
      <c r="C24" s="59"/>
      <c r="D24" s="39">
        <f>D25+D26+D27</f>
        <v>58878622</v>
      </c>
      <c r="E24" s="39">
        <f>E25+E26+E27+E28</f>
        <v>73841207</v>
      </c>
      <c r="F24" s="39">
        <f>F25+F26+F27+F28</f>
        <v>73841207</v>
      </c>
      <c r="G24" s="51">
        <f t="shared" si="1"/>
        <v>100</v>
      </c>
      <c r="H24" s="34"/>
      <c r="I24" s="50"/>
      <c r="J24" s="50"/>
      <c r="K24" s="52"/>
      <c r="L24" s="44">
        <f t="shared" si="3"/>
        <v>73841207</v>
      </c>
    </row>
    <row r="25" spans="1:12" ht="19.5" customHeight="1">
      <c r="A25" s="3"/>
      <c r="B25" s="60" t="s">
        <v>58</v>
      </c>
      <c r="C25" s="61"/>
      <c r="D25" s="40">
        <v>40537020</v>
      </c>
      <c r="E25" s="40">
        <v>40588504</v>
      </c>
      <c r="F25" s="40">
        <v>40588504</v>
      </c>
      <c r="G25" s="48">
        <f t="shared" si="1"/>
        <v>100</v>
      </c>
      <c r="H25" s="31"/>
      <c r="I25" s="32"/>
      <c r="J25" s="32"/>
      <c r="K25" s="49"/>
      <c r="L25" s="45">
        <f t="shared" si="3"/>
        <v>40588504</v>
      </c>
    </row>
    <row r="26" spans="1:12" ht="15" customHeight="1">
      <c r="A26" s="4"/>
      <c r="B26" s="62" t="s">
        <v>59</v>
      </c>
      <c r="C26" s="63"/>
      <c r="D26" s="40">
        <v>16478202</v>
      </c>
      <c r="E26" s="40">
        <v>16757497</v>
      </c>
      <c r="F26" s="40">
        <v>16757497</v>
      </c>
      <c r="G26" s="48">
        <f t="shared" si="1"/>
        <v>100</v>
      </c>
      <c r="H26" s="31"/>
      <c r="I26" s="32"/>
      <c r="J26" s="32"/>
      <c r="K26" s="49"/>
      <c r="L26" s="45">
        <f t="shared" si="3"/>
        <v>16757497</v>
      </c>
    </row>
    <row r="27" spans="1:12" ht="15" customHeight="1">
      <c r="A27" s="4"/>
      <c r="B27" s="14" t="s">
        <v>36</v>
      </c>
      <c r="C27" s="15"/>
      <c r="D27" s="40">
        <v>1863400</v>
      </c>
      <c r="E27" s="40">
        <v>2173686</v>
      </c>
      <c r="F27" s="40">
        <v>2173686</v>
      </c>
      <c r="G27" s="48">
        <f t="shared" si="1"/>
        <v>100</v>
      </c>
      <c r="H27" s="31"/>
      <c r="I27" s="32"/>
      <c r="J27" s="32"/>
      <c r="K27" s="49"/>
      <c r="L27" s="45">
        <f t="shared" si="3"/>
        <v>2173686</v>
      </c>
    </row>
    <row r="28" spans="1:12" ht="15" customHeight="1">
      <c r="A28" s="4" t="s">
        <v>45</v>
      </c>
      <c r="B28" s="22" t="s">
        <v>60</v>
      </c>
      <c r="C28" s="23"/>
      <c r="D28" s="40"/>
      <c r="E28" s="40">
        <v>14321520</v>
      </c>
      <c r="F28" s="40">
        <v>14321520</v>
      </c>
      <c r="G28" s="48">
        <f t="shared" si="1"/>
        <v>100</v>
      </c>
      <c r="H28" s="31"/>
      <c r="I28" s="32"/>
      <c r="J28" s="32"/>
      <c r="K28" s="49"/>
      <c r="L28" s="45">
        <f t="shared" si="3"/>
        <v>14321520</v>
      </c>
    </row>
    <row r="29" spans="1:12" s="53" customFormat="1" ht="15" customHeight="1">
      <c r="A29" s="3" t="s">
        <v>31</v>
      </c>
      <c r="B29" s="70" t="s">
        <v>62</v>
      </c>
      <c r="C29" s="71"/>
      <c r="D29" s="39">
        <f>D30+D31+D32</f>
        <v>11986225</v>
      </c>
      <c r="E29" s="39">
        <f>E31+E32+E30+E33</f>
        <v>13016091</v>
      </c>
      <c r="F29" s="39">
        <f>F31+F32+F33+F30</f>
        <v>12049049</v>
      </c>
      <c r="G29" s="51">
        <f t="shared" si="1"/>
        <v>92.570411500657144</v>
      </c>
      <c r="H29" s="12">
        <v>60379016</v>
      </c>
      <c r="I29" s="24">
        <f>I33+I34</f>
        <v>61722267</v>
      </c>
      <c r="J29" s="24">
        <f>J33+J34</f>
        <v>61722266</v>
      </c>
      <c r="K29" s="52">
        <f t="shared" si="2"/>
        <v>99.999998379839155</v>
      </c>
      <c r="L29" s="44">
        <f>F29+J29</f>
        <v>73771315</v>
      </c>
    </row>
    <row r="30" spans="1:12" ht="15" customHeight="1">
      <c r="A30" s="3"/>
      <c r="B30" s="62" t="s">
        <v>51</v>
      </c>
      <c r="C30" s="63"/>
      <c r="D30" s="40">
        <v>2054881</v>
      </c>
      <c r="E30" s="40">
        <v>2766881</v>
      </c>
      <c r="F30" s="40">
        <v>2766881</v>
      </c>
      <c r="G30" s="48">
        <f t="shared" si="1"/>
        <v>100</v>
      </c>
      <c r="H30" s="12"/>
      <c r="I30" s="30"/>
      <c r="J30" s="30"/>
      <c r="K30" s="49"/>
      <c r="L30" s="33">
        <f>F30</f>
        <v>2766881</v>
      </c>
    </row>
    <row r="31" spans="1:12" ht="15" customHeight="1">
      <c r="A31" s="3"/>
      <c r="B31" s="62" t="s">
        <v>41</v>
      </c>
      <c r="C31" s="63"/>
      <c r="D31" s="40">
        <v>4724544</v>
      </c>
      <c r="E31" s="40">
        <v>4971910</v>
      </c>
      <c r="F31" s="40">
        <v>4052468</v>
      </c>
      <c r="G31" s="48">
        <f t="shared" si="1"/>
        <v>81.507267830672717</v>
      </c>
      <c r="H31" s="12"/>
      <c r="I31" s="24"/>
      <c r="J31" s="24"/>
      <c r="K31" s="49"/>
      <c r="L31" s="25">
        <f>F31</f>
        <v>4052468</v>
      </c>
    </row>
    <row r="32" spans="1:12" ht="15" customHeight="1">
      <c r="A32" s="4"/>
      <c r="B32" s="62" t="s">
        <v>21</v>
      </c>
      <c r="C32" s="63"/>
      <c r="D32" s="40">
        <v>5206800</v>
      </c>
      <c r="E32" s="40">
        <v>5206800</v>
      </c>
      <c r="F32" s="40">
        <v>5165200</v>
      </c>
      <c r="G32" s="48">
        <f t="shared" si="1"/>
        <v>99.201044787585474</v>
      </c>
      <c r="H32" s="13"/>
      <c r="I32" s="30"/>
      <c r="J32" s="30"/>
      <c r="K32" s="49"/>
      <c r="L32" s="33">
        <f>F32</f>
        <v>5165200</v>
      </c>
    </row>
    <row r="33" spans="1:12" ht="15" customHeight="1">
      <c r="A33" s="4"/>
      <c r="B33" s="60" t="s">
        <v>52</v>
      </c>
      <c r="C33" s="60"/>
      <c r="D33" s="40"/>
      <c r="E33" s="40">
        <v>70500</v>
      </c>
      <c r="F33" s="40">
        <v>64500</v>
      </c>
      <c r="G33" s="48">
        <f t="shared" si="1"/>
        <v>91.489361702127653</v>
      </c>
      <c r="H33" s="13"/>
      <c r="I33" s="30">
        <v>1343251</v>
      </c>
      <c r="J33" s="30">
        <v>1343250</v>
      </c>
      <c r="K33" s="49"/>
      <c r="L33" s="33">
        <f>F33</f>
        <v>64500</v>
      </c>
    </row>
    <row r="34" spans="1:12" ht="15" customHeight="1">
      <c r="A34" s="4"/>
      <c r="B34" s="60" t="s">
        <v>43</v>
      </c>
      <c r="C34" s="60"/>
      <c r="D34" s="40">
        <v>-60379016</v>
      </c>
      <c r="E34" s="40">
        <v>-60379016</v>
      </c>
      <c r="F34" s="40">
        <v>-60379016</v>
      </c>
      <c r="G34" s="48">
        <f t="shared" si="1"/>
        <v>100</v>
      </c>
      <c r="H34" s="13"/>
      <c r="I34" s="30">
        <v>60379016</v>
      </c>
      <c r="J34" s="30">
        <v>60379016</v>
      </c>
      <c r="K34" s="49">
        <f t="shared" si="2"/>
        <v>100</v>
      </c>
      <c r="L34" s="33">
        <f>F34+J34</f>
        <v>0</v>
      </c>
    </row>
    <row r="35" spans="1:12" s="53" customFormat="1" ht="15" customHeight="1">
      <c r="A35" s="3" t="s">
        <v>32</v>
      </c>
      <c r="B35" s="16" t="s">
        <v>33</v>
      </c>
      <c r="C35" s="16"/>
      <c r="D35" s="39">
        <v>0</v>
      </c>
      <c r="E35" s="39">
        <f>E36+E37</f>
        <v>250000</v>
      </c>
      <c r="F35" s="39">
        <f>F36+F37</f>
        <v>50000</v>
      </c>
      <c r="G35" s="51">
        <f t="shared" si="1"/>
        <v>20</v>
      </c>
      <c r="H35" s="12"/>
      <c r="I35" s="24"/>
      <c r="J35" s="24"/>
      <c r="K35" s="52"/>
      <c r="L35" s="44">
        <f>F35</f>
        <v>50000</v>
      </c>
    </row>
    <row r="36" spans="1:12" ht="15" customHeight="1">
      <c r="A36" s="3"/>
      <c r="B36" s="68" t="s">
        <v>50</v>
      </c>
      <c r="C36" s="69"/>
      <c r="D36" s="39"/>
      <c r="E36" s="40">
        <v>50000</v>
      </c>
      <c r="F36" s="40">
        <v>50000</v>
      </c>
      <c r="G36" s="48">
        <f t="shared" si="1"/>
        <v>100</v>
      </c>
      <c r="H36" s="12"/>
      <c r="I36" s="24"/>
      <c r="J36" s="24"/>
      <c r="K36" s="49"/>
      <c r="L36" s="33">
        <f>F36</f>
        <v>50000</v>
      </c>
    </row>
    <row r="37" spans="1:12" ht="15" customHeight="1">
      <c r="A37" s="4"/>
      <c r="B37" s="62" t="s">
        <v>53</v>
      </c>
      <c r="C37" s="63"/>
      <c r="D37" s="40">
        <v>0</v>
      </c>
      <c r="E37" s="40">
        <v>200000</v>
      </c>
      <c r="F37" s="40">
        <v>0</v>
      </c>
      <c r="G37" s="48">
        <f t="shared" si="1"/>
        <v>0</v>
      </c>
      <c r="H37" s="13"/>
      <c r="I37" s="30"/>
      <c r="J37" s="30"/>
      <c r="K37" s="49"/>
      <c r="L37" s="33">
        <f>F37</f>
        <v>0</v>
      </c>
    </row>
    <row r="38" spans="1:12" s="53" customFormat="1" ht="15" customHeight="1">
      <c r="A38" s="3"/>
      <c r="B38" s="67" t="s">
        <v>10</v>
      </c>
      <c r="C38" s="67"/>
      <c r="D38" s="39">
        <f>D11+D18+D22+D24+D29+D35+D34</f>
        <v>79562150</v>
      </c>
      <c r="E38" s="39">
        <f>E11+E18+E29+E35+E24+E34+E22</f>
        <v>121781401</v>
      </c>
      <c r="F38" s="39">
        <f>F11+F18+F22+F29+F24+F35+F34</f>
        <v>115994072</v>
      </c>
      <c r="G38" s="51">
        <f t="shared" si="1"/>
        <v>95.247772687390906</v>
      </c>
      <c r="H38" s="12">
        <f>H11+H29+H21</f>
        <v>79083594</v>
      </c>
      <c r="I38" s="24">
        <f>I11+I29+I21</f>
        <v>82854280</v>
      </c>
      <c r="J38" s="24">
        <f>J11+J29+J21</f>
        <v>81299475</v>
      </c>
      <c r="K38" s="52">
        <f t="shared" si="2"/>
        <v>98.123446368733156</v>
      </c>
      <c r="L38" s="25">
        <f>F38+J38</f>
        <v>197293547</v>
      </c>
    </row>
    <row r="39" spans="1:12" s="53" customFormat="1" ht="16.5" customHeight="1">
      <c r="A39" s="7" t="s">
        <v>9</v>
      </c>
      <c r="B39" s="66" t="s">
        <v>11</v>
      </c>
      <c r="C39" s="66"/>
      <c r="D39" s="39">
        <f>D41</f>
        <v>98420</v>
      </c>
      <c r="E39" s="39">
        <f>E41+E44</f>
        <v>4783420</v>
      </c>
      <c r="F39" s="39">
        <f>F41+F44</f>
        <v>4762454</v>
      </c>
      <c r="G39" s="51">
        <f t="shared" si="1"/>
        <v>99.561694352576197</v>
      </c>
      <c r="H39" s="34"/>
      <c r="I39" s="50"/>
      <c r="J39" s="50"/>
      <c r="K39" s="52"/>
      <c r="L39" s="25">
        <f>F39+J39</f>
        <v>4762454</v>
      </c>
    </row>
    <row r="40" spans="1:12" ht="15" customHeight="1">
      <c r="A40" s="4"/>
      <c r="B40" s="66" t="s">
        <v>5</v>
      </c>
      <c r="C40" s="66"/>
      <c r="D40" s="40"/>
      <c r="E40" s="39"/>
      <c r="F40" s="39"/>
      <c r="G40" s="48"/>
      <c r="H40" s="31"/>
      <c r="I40" s="32"/>
      <c r="J40" s="32"/>
      <c r="K40" s="49"/>
      <c r="L40" s="20"/>
    </row>
    <row r="41" spans="1:12" ht="15" customHeight="1">
      <c r="A41" s="4"/>
      <c r="B41" s="85" t="s">
        <v>22</v>
      </c>
      <c r="C41" s="85"/>
      <c r="D41" s="40">
        <v>98420</v>
      </c>
      <c r="E41" s="40">
        <v>98420</v>
      </c>
      <c r="F41" s="40">
        <v>77454</v>
      </c>
      <c r="G41" s="48">
        <f t="shared" si="1"/>
        <v>78.697419223735011</v>
      </c>
      <c r="H41" s="31"/>
      <c r="I41" s="32"/>
      <c r="J41" s="32"/>
      <c r="K41" s="49"/>
      <c r="L41" s="33">
        <f>F41</f>
        <v>77454</v>
      </c>
    </row>
    <row r="42" spans="1:12" ht="15" customHeight="1">
      <c r="A42" s="4"/>
      <c r="B42" s="86" t="s">
        <v>42</v>
      </c>
      <c r="C42" s="87"/>
      <c r="D42" s="39"/>
      <c r="E42" s="39"/>
      <c r="F42" s="39"/>
      <c r="G42" s="48"/>
      <c r="H42" s="31"/>
      <c r="I42" s="32"/>
      <c r="J42" s="32"/>
      <c r="K42" s="49"/>
      <c r="L42" s="26"/>
    </row>
    <row r="43" spans="1:12" ht="15" customHeight="1">
      <c r="A43" s="4"/>
      <c r="B43" s="88" t="s">
        <v>63</v>
      </c>
      <c r="C43" s="89"/>
      <c r="D43" s="40"/>
      <c r="E43" s="40">
        <v>4685000</v>
      </c>
      <c r="F43" s="40">
        <v>4685000</v>
      </c>
      <c r="G43" s="48">
        <f t="shared" si="1"/>
        <v>100</v>
      </c>
      <c r="H43" s="31"/>
      <c r="I43" s="32"/>
      <c r="J43" s="32"/>
      <c r="K43" s="49"/>
      <c r="L43" s="33">
        <f>F43</f>
        <v>4685000</v>
      </c>
    </row>
    <row r="44" spans="1:12" s="53" customFormat="1" ht="15" customHeight="1">
      <c r="A44" s="3"/>
      <c r="B44" s="90" t="s">
        <v>42</v>
      </c>
      <c r="C44" s="91"/>
      <c r="D44" s="39"/>
      <c r="E44" s="39">
        <f>SUM(E43)</f>
        <v>4685000</v>
      </c>
      <c r="F44" s="39">
        <f>SUM(F43)</f>
        <v>4685000</v>
      </c>
      <c r="G44" s="51">
        <f t="shared" si="1"/>
        <v>100</v>
      </c>
      <c r="H44" s="34"/>
      <c r="I44" s="50"/>
      <c r="J44" s="50"/>
      <c r="K44" s="52"/>
      <c r="L44" s="25">
        <f>F44</f>
        <v>4685000</v>
      </c>
    </row>
    <row r="45" spans="1:12" s="53" customFormat="1" ht="15" customHeight="1">
      <c r="A45" s="7" t="s">
        <v>34</v>
      </c>
      <c r="B45" s="66" t="s">
        <v>35</v>
      </c>
      <c r="C45" s="66"/>
      <c r="D45" s="39"/>
      <c r="E45" s="39"/>
      <c r="F45" s="39"/>
      <c r="G45" s="51"/>
      <c r="H45" s="34"/>
      <c r="I45" s="50"/>
      <c r="J45" s="50"/>
      <c r="K45" s="52"/>
      <c r="L45" s="20"/>
    </row>
    <row r="46" spans="1:12" s="53" customFormat="1" ht="15" customHeight="1">
      <c r="A46" s="7" t="s">
        <v>14</v>
      </c>
      <c r="B46" s="66" t="s">
        <v>13</v>
      </c>
      <c r="C46" s="66"/>
      <c r="D46" s="39">
        <v>168163204</v>
      </c>
      <c r="E46" s="39">
        <v>169129034</v>
      </c>
      <c r="F46" s="39">
        <v>169129034</v>
      </c>
      <c r="G46" s="51">
        <f t="shared" si="1"/>
        <v>100</v>
      </c>
      <c r="H46" s="12">
        <v>3999228</v>
      </c>
      <c r="I46" s="24">
        <v>4360053</v>
      </c>
      <c r="J46" s="24">
        <v>4360053</v>
      </c>
      <c r="K46" s="52">
        <f t="shared" si="2"/>
        <v>100</v>
      </c>
      <c r="L46" s="25">
        <f>F46+J46</f>
        <v>173489087</v>
      </c>
    </row>
    <row r="47" spans="1:12" s="53" customFormat="1" ht="15" customHeight="1">
      <c r="A47" s="7"/>
      <c r="B47" s="28" t="s">
        <v>48</v>
      </c>
      <c r="C47" s="28"/>
      <c r="D47" s="41"/>
      <c r="E47" s="41"/>
      <c r="F47" s="41">
        <v>2486506</v>
      </c>
      <c r="G47" s="51"/>
      <c r="H47" s="54"/>
      <c r="I47" s="35"/>
      <c r="J47" s="35"/>
      <c r="K47" s="52"/>
      <c r="L47" s="36">
        <f>F47</f>
        <v>2486506</v>
      </c>
    </row>
    <row r="48" spans="1:12" s="53" customFormat="1" ht="15" customHeight="1" thickBot="1">
      <c r="A48" s="8" t="s">
        <v>15</v>
      </c>
      <c r="B48" s="84" t="s">
        <v>12</v>
      </c>
      <c r="C48" s="84"/>
      <c r="D48" s="42">
        <f>D38+D41+D44+D45+D46</f>
        <v>247823774</v>
      </c>
      <c r="E48" s="42">
        <f>E38+E41+E44+E45+E46</f>
        <v>295693855</v>
      </c>
      <c r="F48" s="42">
        <f>F41+F44+F45+F46+F47+F38</f>
        <v>292372066</v>
      </c>
      <c r="G48" s="51">
        <f t="shared" si="1"/>
        <v>98.87661209598015</v>
      </c>
      <c r="H48" s="37">
        <f>H38+H46</f>
        <v>83082822</v>
      </c>
      <c r="I48" s="38">
        <f>I46+I38</f>
        <v>87214333</v>
      </c>
      <c r="J48" s="38">
        <f>J38+J46</f>
        <v>85659528</v>
      </c>
      <c r="K48" s="52">
        <f t="shared" si="2"/>
        <v>98.217259770822309</v>
      </c>
      <c r="L48" s="43">
        <f>L38+L46+L47+L39</f>
        <v>378031594</v>
      </c>
    </row>
  </sheetData>
  <mergeCells count="53">
    <mergeCell ref="D10:L10"/>
    <mergeCell ref="D7:G7"/>
    <mergeCell ref="H7:K7"/>
    <mergeCell ref="L7:L9"/>
    <mergeCell ref="B10:C10"/>
    <mergeCell ref="H8:H9"/>
    <mergeCell ref="I8:I9"/>
    <mergeCell ref="G8:G9"/>
    <mergeCell ref="J8:J9"/>
    <mergeCell ref="K8:K9"/>
    <mergeCell ref="B15:C15"/>
    <mergeCell ref="B17:C17"/>
    <mergeCell ref="B12:C12"/>
    <mergeCell ref="B11:C11"/>
    <mergeCell ref="B13:C13"/>
    <mergeCell ref="B14:C14"/>
    <mergeCell ref="B48:C48"/>
    <mergeCell ref="B41:C41"/>
    <mergeCell ref="B45:C45"/>
    <mergeCell ref="B46:C46"/>
    <mergeCell ref="B42:C42"/>
    <mergeCell ref="B43:C43"/>
    <mergeCell ref="B44:C44"/>
    <mergeCell ref="A6:L6"/>
    <mergeCell ref="A1:L1"/>
    <mergeCell ref="A2:L2"/>
    <mergeCell ref="A3:L3"/>
    <mergeCell ref="A4:L4"/>
    <mergeCell ref="A7:A9"/>
    <mergeCell ref="B7:C9"/>
    <mergeCell ref="D8:D9"/>
    <mergeCell ref="F8:F9"/>
    <mergeCell ref="E8:E9"/>
    <mergeCell ref="B25:C25"/>
    <mergeCell ref="B26:C26"/>
    <mergeCell ref="B23:C23"/>
    <mergeCell ref="B22:C22"/>
    <mergeCell ref="B40:C40"/>
    <mergeCell ref="B38:C38"/>
    <mergeCell ref="B36:C36"/>
    <mergeCell ref="B33:C33"/>
    <mergeCell ref="B34:C34"/>
    <mergeCell ref="B37:C37"/>
    <mergeCell ref="B29:C29"/>
    <mergeCell ref="B32:C32"/>
    <mergeCell ref="B31:C31"/>
    <mergeCell ref="B39:C39"/>
    <mergeCell ref="B30:C30"/>
    <mergeCell ref="B21:C21"/>
    <mergeCell ref="B18:C18"/>
    <mergeCell ref="B19:C19"/>
    <mergeCell ref="B20:C20"/>
    <mergeCell ref="B24:C24"/>
  </mergeCells>
  <phoneticPr fontId="0" type="noConversion"/>
  <printOptions horizontalCentered="1"/>
  <pageMargins left="0.25" right="0.25" top="0.75" bottom="0.75" header="0.3" footer="0.3"/>
  <pageSetup paperSize="9" scale="95" orientation="landscape" horizontalDpi="300" verticalDpi="300" r:id="rId1"/>
  <headerFooter alignWithMargins="0"/>
  <rowBreaks count="1" manualBreakCount="1">
    <brk id="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2019-05-06T09:06:59Z</cp:lastPrinted>
  <dcterms:created xsi:type="dcterms:W3CDTF">2001-03-10T10:34:29Z</dcterms:created>
  <dcterms:modified xsi:type="dcterms:W3CDTF">2019-05-06T09:07:04Z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