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020\Képviselő-testület\2020.02.13.Kt\"/>
    </mc:Choice>
  </mc:AlternateContent>
  <xr:revisionPtr revIDLastSave="0" documentId="13_ncr:1_{FE7D898F-A4CF-4442-9B72-21C0BA5C40AA}" xr6:coauthVersionLast="45" xr6:coauthVersionMax="45" xr10:uidLastSave="{00000000-0000-0000-0000-000000000000}"/>
  <bookViews>
    <workbookView xWindow="390" yWindow="390" windowWidth="21600" windowHeight="11385" tabRatio="727" firstSheet="13" activeTab="19" xr2:uid="{00000000-000D-0000-FFFF-FFFF00000000}"/>
  </bookViews>
  <sheets>
    <sheet name="1.1.sz.mell." sheetId="1" r:id="rId1"/>
    <sheet name="1.2.sz.mell." sheetId="95" r:id="rId2"/>
    <sheet name="1.3.sz.mell." sheetId="96" r:id="rId3"/>
    <sheet name="1.4.sz.mell." sheetId="97" r:id="rId4"/>
    <sheet name="2.1.sz.mell  " sheetId="73" r:id="rId5"/>
    <sheet name="2.2.sz.mell  " sheetId="61" r:id="rId6"/>
    <sheet name="3.sz.mell." sheetId="77" r:id="rId7"/>
    <sheet name="4.sz.mell" sheetId="129" r:id="rId8"/>
    <sheet name="5.sz.mell" sheetId="127" r:id="rId9"/>
    <sheet name="6.1. sz. mell" sheetId="3" r:id="rId10"/>
    <sheet name="6.1.1. sz. mell " sheetId="113" r:id="rId11"/>
    <sheet name="6.1.2. sz. mell  " sheetId="114" r:id="rId12"/>
    <sheet name="6.2. sz. mell" sheetId="79" r:id="rId13"/>
    <sheet name="6.2.1. sz. mell" sheetId="98" r:id="rId14"/>
    <sheet name="6.2.2. sz. mell" sheetId="100" r:id="rId15"/>
    <sheet name="6.3. sz. mell" sheetId="105" r:id="rId16"/>
    <sheet name="6.3.1. sz. mell" sheetId="106" r:id="rId17"/>
    <sheet name="6.4. sz. mell" sheetId="116" r:id="rId18"/>
    <sheet name="6.4.1. sz. mell" sheetId="117" r:id="rId19"/>
    <sheet name="6.4.2. sz. mell" sheetId="118" r:id="rId20"/>
    <sheet name="Munka1" sheetId="130" r:id="rId21"/>
  </sheets>
  <definedNames>
    <definedName name="_xlnm.Print_Titles" localSheetId="9">'6.1. sz. mell'!$1:$6</definedName>
    <definedName name="_xlnm.Print_Titles" localSheetId="10">'6.1.1. sz. mell '!$1:$6</definedName>
    <definedName name="_xlnm.Print_Titles" localSheetId="11">'6.1.2. sz. mell  '!$1:$6</definedName>
    <definedName name="_xlnm.Print_Titles" localSheetId="12">'6.2. sz. mell'!$1:$6</definedName>
    <definedName name="_xlnm.Print_Titles" localSheetId="13">'6.2.1. sz. mell'!$1:$6</definedName>
    <definedName name="_xlnm.Print_Titles" localSheetId="14">'6.2.2. sz. mell'!$1:$6</definedName>
    <definedName name="_xlnm.Print_Titles" localSheetId="15">'6.3. sz. mell'!$1:$6</definedName>
    <definedName name="_xlnm.Print_Titles" localSheetId="16">'6.3.1. sz. mell'!$1:$6</definedName>
    <definedName name="_xlnm.Print_Titles" localSheetId="17">'6.4. sz. mell'!$1:$6</definedName>
    <definedName name="_xlnm.Print_Titles" localSheetId="18">'6.4.1. sz. mell'!$1:$6</definedName>
    <definedName name="_xlnm.Print_Titles" localSheetId="19">'6.4.2. sz. mell'!$1:$6</definedName>
    <definedName name="_xlnm.Print_Area" localSheetId="0">'1.1.sz.mell.'!$A$1:$D$149</definedName>
    <definedName name="_xlnm.Print_Area" localSheetId="1">'1.2.sz.mell.'!$A$1:$D$149</definedName>
    <definedName name="_xlnm.Print_Area" localSheetId="2">'1.3.sz.mell.'!$A$1:$D$149</definedName>
    <definedName name="_xlnm.Print_Area" localSheetId="3">'1.4.sz.mell.'!$A$1:$D$149</definedName>
    <definedName name="_xlnm.Print_Area" localSheetId="6">'3.sz.mell.'!$A$1:$D$12</definedName>
    <definedName name="_xlnm.Print_Area" localSheetId="9">'6.1. sz. mell'!$A$1:$D$148</definedName>
    <definedName name="_xlnm.Print_Area" localSheetId="10">'6.1.1. sz. mell '!$A$1:$D$148</definedName>
    <definedName name="_xlnm.Print_Area" localSheetId="11">'6.1.2. sz. mell  '!$A$1:$D$148</definedName>
    <definedName name="_xlnm.Print_Area" localSheetId="12">'6.2. sz. mell'!$A$1:$D$58</definedName>
    <definedName name="_xlnm.Print_Area" localSheetId="13">'6.2.1. sz. mell'!$A$1:$D$58</definedName>
    <definedName name="_xlnm.Print_Area" localSheetId="14">'6.2.2. sz. mell'!$A$1:$D$58</definedName>
    <definedName name="_xlnm.Print_Area" localSheetId="15">'6.3. sz. mell'!$A$1:$D$58</definedName>
    <definedName name="_xlnm.Print_Area" localSheetId="16">'6.3.1. sz. mell'!$A$1:$D$58</definedName>
    <definedName name="_xlnm.Print_Area" localSheetId="17">'6.4. sz. mell'!$A$1:$D$58</definedName>
    <definedName name="_xlnm.Print_Area" localSheetId="18">'6.4.1. sz. mell'!$A$1:$D$58</definedName>
    <definedName name="_xlnm.Print_Area" localSheetId="19">'6.4.2. sz. mell'!$A$1:$D$58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29" l="1"/>
  <c r="F42" i="129"/>
  <c r="E42" i="129"/>
  <c r="B42" i="129"/>
  <c r="D42" i="129"/>
  <c r="D18" i="61" l="1"/>
  <c r="D30" i="61" s="1"/>
  <c r="D31" i="61" s="1"/>
  <c r="D32" i="61"/>
  <c r="D17" i="61"/>
  <c r="D138" i="95"/>
  <c r="D133" i="95"/>
  <c r="D128" i="95"/>
  <c r="D124" i="95"/>
  <c r="D143" i="95" s="1"/>
  <c r="D120" i="95"/>
  <c r="D106" i="95"/>
  <c r="D95" i="95"/>
  <c r="D90" i="95" s="1"/>
  <c r="D123" i="95" s="1"/>
  <c r="D77" i="95"/>
  <c r="D73" i="95"/>
  <c r="D70" i="95"/>
  <c r="D65" i="95"/>
  <c r="D61" i="95"/>
  <c r="D83" i="95" s="1"/>
  <c r="D55" i="95"/>
  <c r="D50" i="95"/>
  <c r="D44" i="95"/>
  <c r="D33" i="95"/>
  <c r="D27" i="95"/>
  <c r="D26" i="95" s="1"/>
  <c r="D19" i="95"/>
  <c r="D12" i="95"/>
  <c r="D5" i="95"/>
  <c r="D95" i="1"/>
  <c r="D27" i="1"/>
  <c r="D15" i="3"/>
  <c r="D138" i="1"/>
  <c r="D133" i="1"/>
  <c r="D128" i="1"/>
  <c r="D124" i="1"/>
  <c r="D120" i="1"/>
  <c r="D106" i="1"/>
  <c r="D90" i="1"/>
  <c r="D77" i="1"/>
  <c r="D73" i="1"/>
  <c r="D70" i="1"/>
  <c r="D65" i="1"/>
  <c r="D83" i="1" s="1"/>
  <c r="D61" i="1"/>
  <c r="D55" i="1"/>
  <c r="D50" i="1"/>
  <c r="D44" i="1"/>
  <c r="D33" i="1"/>
  <c r="D26" i="1"/>
  <c r="D60" i="1" s="1"/>
  <c r="D19" i="1"/>
  <c r="D12" i="1"/>
  <c r="D5" i="1"/>
  <c r="D138" i="96"/>
  <c r="D133" i="96"/>
  <c r="D128" i="96"/>
  <c r="D124" i="96"/>
  <c r="D143" i="96" s="1"/>
  <c r="D120" i="96"/>
  <c r="D106" i="96"/>
  <c r="D90" i="96"/>
  <c r="D77" i="96"/>
  <c r="D73" i="96"/>
  <c r="D70" i="96"/>
  <c r="D65" i="96"/>
  <c r="D83" i="96" s="1"/>
  <c r="D61" i="96"/>
  <c r="D55" i="96"/>
  <c r="D50" i="96"/>
  <c r="D44" i="96"/>
  <c r="D33" i="96"/>
  <c r="D27" i="96"/>
  <c r="D26" i="96"/>
  <c r="D19" i="96"/>
  <c r="D12" i="96"/>
  <c r="D5" i="96"/>
  <c r="D138" i="97"/>
  <c r="D133" i="97"/>
  <c r="D128" i="97"/>
  <c r="D124" i="97"/>
  <c r="D143" i="97" s="1"/>
  <c r="D120" i="97"/>
  <c r="D106" i="97"/>
  <c r="D90" i="97"/>
  <c r="D123" i="97" s="1"/>
  <c r="D77" i="97"/>
  <c r="D73" i="97"/>
  <c r="D70" i="97"/>
  <c r="D65" i="97"/>
  <c r="D83" i="97" s="1"/>
  <c r="D61" i="97"/>
  <c r="D55" i="97"/>
  <c r="D50" i="97"/>
  <c r="D44" i="97"/>
  <c r="D33" i="97"/>
  <c r="D26" i="97"/>
  <c r="D19" i="97"/>
  <c r="D12" i="97"/>
  <c r="D5" i="97"/>
  <c r="G30" i="61"/>
  <c r="G17" i="61"/>
  <c r="G32" i="61" s="1"/>
  <c r="D11" i="77"/>
  <c r="G27" i="73"/>
  <c r="G18" i="73"/>
  <c r="D19" i="73"/>
  <c r="D27" i="73" s="1"/>
  <c r="D18" i="73"/>
  <c r="G29" i="73" s="1"/>
  <c r="D139" i="3"/>
  <c r="D134" i="3"/>
  <c r="D129" i="3"/>
  <c r="D125" i="3"/>
  <c r="D144" i="3" s="1"/>
  <c r="D121" i="3"/>
  <c r="D107" i="3"/>
  <c r="D91" i="3"/>
  <c r="D124" i="3" s="1"/>
  <c r="D145" i="3" s="1"/>
  <c r="D80" i="3"/>
  <c r="D76" i="3"/>
  <c r="D73" i="3"/>
  <c r="D68" i="3"/>
  <c r="D64" i="3"/>
  <c r="D86" i="3" s="1"/>
  <c r="D58" i="3"/>
  <c r="D53" i="3"/>
  <c r="D47" i="3"/>
  <c r="D36" i="3"/>
  <c r="D30" i="3"/>
  <c r="D29" i="3"/>
  <c r="D22" i="3"/>
  <c r="D8" i="3"/>
  <c r="D91" i="113"/>
  <c r="D33" i="61" l="1"/>
  <c r="D60" i="95"/>
  <c r="D84" i="95" s="1"/>
  <c r="D144" i="95"/>
  <c r="D60" i="96"/>
  <c r="D84" i="96" s="1"/>
  <c r="D123" i="96"/>
  <c r="D144" i="96" s="1"/>
  <c r="D60" i="97"/>
  <c r="D84" i="97" s="1"/>
  <c r="D143" i="1"/>
  <c r="D84" i="1"/>
  <c r="D123" i="1"/>
  <c r="D144" i="1" s="1"/>
  <c r="D144" i="97"/>
  <c r="G31" i="61"/>
  <c r="G33" i="61" s="1"/>
  <c r="G28" i="73"/>
  <c r="G30" i="73" s="1"/>
  <c r="D28" i="73"/>
  <c r="D29" i="73"/>
  <c r="D63" i="3"/>
  <c r="D87" i="3" s="1"/>
  <c r="D139" i="113"/>
  <c r="D134" i="113"/>
  <c r="D129" i="113"/>
  <c r="D125" i="113"/>
  <c r="D144" i="113" s="1"/>
  <c r="D121" i="113"/>
  <c r="D107" i="113"/>
  <c r="D80" i="113"/>
  <c r="D76" i="113"/>
  <c r="D73" i="113"/>
  <c r="D68" i="113"/>
  <c r="D64" i="113"/>
  <c r="D58" i="113"/>
  <c r="D63" i="113" s="1"/>
  <c r="D53" i="113"/>
  <c r="D47" i="113"/>
  <c r="D36" i="113"/>
  <c r="D30" i="113"/>
  <c r="D29" i="113" s="1"/>
  <c r="D22" i="113"/>
  <c r="D15" i="113"/>
  <c r="D8" i="113"/>
  <c r="D30" i="73" l="1"/>
  <c r="D87" i="113"/>
  <c r="D86" i="113"/>
  <c r="D124" i="113"/>
  <c r="D145" i="113" s="1"/>
  <c r="D139" i="114" l="1"/>
  <c r="D134" i="114"/>
  <c r="D129" i="114"/>
  <c r="D125" i="114"/>
  <c r="D144" i="114" s="1"/>
  <c r="D121" i="114"/>
  <c r="D107" i="114"/>
  <c r="D91" i="114"/>
  <c r="D124" i="114" s="1"/>
  <c r="D145" i="114" s="1"/>
  <c r="D80" i="114"/>
  <c r="D76" i="114"/>
  <c r="D73" i="114"/>
  <c r="D68" i="114"/>
  <c r="D86" i="114" s="1"/>
  <c r="D64" i="114"/>
  <c r="D58" i="114"/>
  <c r="D53" i="114"/>
  <c r="D47" i="114"/>
  <c r="D36" i="114"/>
  <c r="D30" i="114"/>
  <c r="D29" i="114" s="1"/>
  <c r="D22" i="114"/>
  <c r="D15" i="114"/>
  <c r="D8" i="114"/>
  <c r="D63" i="114" l="1"/>
  <c r="D87" i="114" s="1"/>
  <c r="D36" i="79"/>
  <c r="D29" i="79"/>
  <c r="D25" i="79"/>
  <c r="D19" i="79"/>
  <c r="D8" i="79"/>
  <c r="D35" i="79" s="1"/>
  <c r="D50" i="79"/>
  <c r="D44" i="79"/>
  <c r="D55" i="79" s="1"/>
  <c r="D36" i="98"/>
  <c r="D50" i="98"/>
  <c r="D44" i="98"/>
  <c r="D29" i="98"/>
  <c r="D25" i="98"/>
  <c r="D19" i="98"/>
  <c r="D8" i="98"/>
  <c r="D40" i="79" l="1"/>
  <c r="D55" i="98"/>
  <c r="D35" i="98"/>
  <c r="D40" i="98" s="1"/>
  <c r="D50" i="100" l="1"/>
  <c r="D44" i="100"/>
  <c r="D55" i="100" s="1"/>
  <c r="D36" i="100"/>
  <c r="D29" i="100"/>
  <c r="D25" i="100"/>
  <c r="D19" i="100"/>
  <c r="D8" i="100"/>
  <c r="D35" i="100" s="1"/>
  <c r="D50" i="105"/>
  <c r="D44" i="105"/>
  <c r="D55" i="105" s="1"/>
  <c r="D36" i="105"/>
  <c r="D29" i="105"/>
  <c r="D25" i="105"/>
  <c r="D19" i="105"/>
  <c r="D8" i="105"/>
  <c r="D35" i="105" s="1"/>
  <c r="D40" i="105" s="1"/>
  <c r="D50" i="106"/>
  <c r="D44" i="106"/>
  <c r="D36" i="106"/>
  <c r="D29" i="106"/>
  <c r="D25" i="106"/>
  <c r="D19" i="106"/>
  <c r="D8" i="106"/>
  <c r="D35" i="106" s="1"/>
  <c r="D50" i="116"/>
  <c r="D44" i="116"/>
  <c r="D36" i="116"/>
  <c r="D29" i="116"/>
  <c r="D25" i="116"/>
  <c r="D19" i="116"/>
  <c r="D8" i="116"/>
  <c r="D35" i="116" s="1"/>
  <c r="D40" i="116" s="1"/>
  <c r="D36" i="117"/>
  <c r="D50" i="117"/>
  <c r="D44" i="117"/>
  <c r="D29" i="117"/>
  <c r="D25" i="117"/>
  <c r="D19" i="117"/>
  <c r="D8" i="117"/>
  <c r="D35" i="117" s="1"/>
  <c r="D40" i="100" l="1"/>
  <c r="D55" i="106"/>
  <c r="D40" i="106"/>
  <c r="D55" i="116"/>
  <c r="D55" i="117"/>
  <c r="D40" i="117"/>
  <c r="D50" i="118"/>
  <c r="D44" i="118"/>
  <c r="D55" i="118" s="1"/>
  <c r="D36" i="118"/>
  <c r="D29" i="118"/>
  <c r="D25" i="118"/>
  <c r="D19" i="118"/>
  <c r="D8" i="118"/>
  <c r="D35" i="118" s="1"/>
  <c r="D40" i="118" s="1"/>
  <c r="C134" i="113" l="1"/>
  <c r="C129" i="113"/>
  <c r="C125" i="113"/>
  <c r="C121" i="113"/>
  <c r="C107" i="113"/>
  <c r="C58" i="113"/>
  <c r="C53" i="113"/>
  <c r="C47" i="113"/>
  <c r="C36" i="113"/>
  <c r="C30" i="113"/>
  <c r="C29" i="113" s="1"/>
  <c r="C22" i="113"/>
  <c r="C15" i="113"/>
  <c r="C58" i="3"/>
  <c r="C53" i="3"/>
  <c r="C47" i="3"/>
  <c r="C36" i="3"/>
  <c r="C30" i="3"/>
  <c r="C29" i="3" s="1"/>
  <c r="C22" i="3"/>
  <c r="C15" i="3"/>
  <c r="C50" i="117"/>
  <c r="C36" i="106"/>
  <c r="C29" i="106"/>
  <c r="C25" i="106"/>
  <c r="C19" i="106"/>
  <c r="C50" i="106"/>
  <c r="C50" i="98" l="1"/>
  <c r="C133" i="95" l="1"/>
  <c r="C128" i="95"/>
  <c r="C124" i="95"/>
  <c r="C120" i="95"/>
  <c r="C106" i="95"/>
  <c r="C55" i="95"/>
  <c r="C50" i="95"/>
  <c r="C44" i="95"/>
  <c r="C33" i="95"/>
  <c r="C27" i="95"/>
  <c r="C26" i="95" s="1"/>
  <c r="C19" i="95"/>
  <c r="C12" i="95"/>
  <c r="C12" i="1"/>
  <c r="C19" i="1"/>
  <c r="C27" i="1"/>
  <c r="C26" i="1" s="1"/>
  <c r="C33" i="1"/>
  <c r="C44" i="1"/>
  <c r="C50" i="1"/>
  <c r="C55" i="1"/>
  <c r="C134" i="3" l="1"/>
  <c r="C129" i="3"/>
  <c r="C125" i="3"/>
  <c r="C121" i="3"/>
  <c r="C107" i="3"/>
  <c r="C133" i="1" l="1"/>
  <c r="C128" i="1"/>
  <c r="C124" i="1"/>
  <c r="C120" i="1"/>
  <c r="C106" i="1"/>
  <c r="C50" i="116"/>
  <c r="E24" i="127"/>
  <c r="D24" i="127"/>
  <c r="B24" i="127"/>
  <c r="G23" i="127"/>
  <c r="G22" i="127"/>
  <c r="G21" i="127"/>
  <c r="G20" i="127"/>
  <c r="G19" i="127"/>
  <c r="G18" i="127"/>
  <c r="G17" i="127"/>
  <c r="G16" i="127"/>
  <c r="G15" i="127"/>
  <c r="G14" i="127"/>
  <c r="G13" i="127"/>
  <c r="G12" i="127"/>
  <c r="G11" i="127"/>
  <c r="G10" i="127"/>
  <c r="G9" i="127"/>
  <c r="G8" i="127"/>
  <c r="G7" i="127"/>
  <c r="G6" i="127"/>
  <c r="C139" i="113"/>
  <c r="C144" i="113" s="1"/>
  <c r="C138" i="95"/>
  <c r="C143" i="95" s="1"/>
  <c r="C90" i="95"/>
  <c r="C123" i="95" s="1"/>
  <c r="C77" i="95"/>
  <c r="C73" i="95"/>
  <c r="C70" i="95"/>
  <c r="C65" i="95"/>
  <c r="C61" i="95"/>
  <c r="C83" i="95" s="1"/>
  <c r="C5" i="95"/>
  <c r="C60" i="95" s="1"/>
  <c r="C77" i="1"/>
  <c r="C73" i="1"/>
  <c r="C70" i="1"/>
  <c r="C65" i="1"/>
  <c r="C61" i="1"/>
  <c r="C5" i="1"/>
  <c r="C91" i="113"/>
  <c r="C124" i="113" s="1"/>
  <c r="C80" i="113"/>
  <c r="C76" i="113"/>
  <c r="C73" i="113"/>
  <c r="C68" i="113"/>
  <c r="C64" i="113"/>
  <c r="C8" i="113"/>
  <c r="C63" i="113" s="1"/>
  <c r="C86" i="113"/>
  <c r="C44" i="117"/>
  <c r="C55" i="117" s="1"/>
  <c r="C36" i="117"/>
  <c r="C29" i="117"/>
  <c r="C25" i="117"/>
  <c r="C35" i="117" s="1"/>
  <c r="C19" i="117"/>
  <c r="C8" i="117"/>
  <c r="C44" i="106"/>
  <c r="C55" i="106" s="1"/>
  <c r="C8" i="106"/>
  <c r="C44" i="98"/>
  <c r="C29" i="98"/>
  <c r="C25" i="98"/>
  <c r="C19" i="98"/>
  <c r="C8" i="98"/>
  <c r="C35" i="98"/>
  <c r="C40" i="98" s="1"/>
  <c r="C139" i="114"/>
  <c r="C134" i="114"/>
  <c r="C129" i="114"/>
  <c r="C125" i="114"/>
  <c r="C121" i="114"/>
  <c r="C107" i="114"/>
  <c r="C91" i="114"/>
  <c r="C80" i="114"/>
  <c r="C76" i="114"/>
  <c r="C73" i="114"/>
  <c r="C68" i="114"/>
  <c r="C64" i="114"/>
  <c r="C86" i="114"/>
  <c r="C58" i="114"/>
  <c r="C53" i="114"/>
  <c r="C47" i="114"/>
  <c r="C36" i="114"/>
  <c r="C30" i="114"/>
  <c r="C29" i="114" s="1"/>
  <c r="C22" i="114"/>
  <c r="C15" i="114"/>
  <c r="C8" i="114"/>
  <c r="C138" i="97"/>
  <c r="C133" i="97"/>
  <c r="C128" i="97"/>
  <c r="C124" i="97"/>
  <c r="C143" i="97" s="1"/>
  <c r="C120" i="97"/>
  <c r="C106" i="97"/>
  <c r="C90" i="97"/>
  <c r="C123" i="97" s="1"/>
  <c r="C77" i="97"/>
  <c r="C73" i="97"/>
  <c r="C70" i="97"/>
  <c r="C65" i="97"/>
  <c r="C61" i="97"/>
  <c r="C83" i="97" s="1"/>
  <c r="C55" i="97"/>
  <c r="C50" i="97"/>
  <c r="C44" i="97"/>
  <c r="C33" i="97"/>
  <c r="C27" i="97"/>
  <c r="C26" i="97" s="1"/>
  <c r="C19" i="97"/>
  <c r="C12" i="97"/>
  <c r="C5" i="97"/>
  <c r="C138" i="96"/>
  <c r="C133" i="96"/>
  <c r="C128" i="96"/>
  <c r="C143" i="96"/>
  <c r="C124" i="96"/>
  <c r="C120" i="96"/>
  <c r="C106" i="96"/>
  <c r="C90" i="96"/>
  <c r="C123" i="96" s="1"/>
  <c r="C144" i="96" s="1"/>
  <c r="C77" i="96"/>
  <c r="C73" i="96"/>
  <c r="C70" i="96"/>
  <c r="C65" i="96"/>
  <c r="C83" i="96" s="1"/>
  <c r="C61" i="96"/>
  <c r="C55" i="96"/>
  <c r="C50" i="96"/>
  <c r="C44" i="96"/>
  <c r="C33" i="96"/>
  <c r="C27" i="96"/>
  <c r="C26" i="96" s="1"/>
  <c r="C19" i="96"/>
  <c r="C12" i="96"/>
  <c r="C5" i="96"/>
  <c r="C11" i="77"/>
  <c r="C138" i="1"/>
  <c r="C90" i="1"/>
  <c r="C139" i="3"/>
  <c r="C91" i="3"/>
  <c r="C124" i="3" s="1"/>
  <c r="C80" i="3"/>
  <c r="C76" i="3"/>
  <c r="C73" i="3"/>
  <c r="C68" i="3"/>
  <c r="C64" i="3"/>
  <c r="C86" i="3" s="1"/>
  <c r="C8" i="3"/>
  <c r="C63" i="3" s="1"/>
  <c r="C87" i="3" s="1"/>
  <c r="C50" i="100"/>
  <c r="C44" i="100"/>
  <c r="C36" i="100"/>
  <c r="C29" i="100"/>
  <c r="C25" i="100"/>
  <c r="C19" i="100"/>
  <c r="C8" i="100"/>
  <c r="C50" i="79"/>
  <c r="C44" i="79"/>
  <c r="C55" i="79" s="1"/>
  <c r="C29" i="79"/>
  <c r="C25" i="79"/>
  <c r="C19" i="79"/>
  <c r="C8" i="79"/>
  <c r="C50" i="105"/>
  <c r="C44" i="105"/>
  <c r="C36" i="105"/>
  <c r="C29" i="105"/>
  <c r="C25" i="105"/>
  <c r="C19" i="105"/>
  <c r="C8" i="105"/>
  <c r="C35" i="105" s="1"/>
  <c r="C40" i="105" s="1"/>
  <c r="C44" i="116"/>
  <c r="C55" i="116" s="1"/>
  <c r="C36" i="116"/>
  <c r="C29" i="116"/>
  <c r="C25" i="116"/>
  <c r="C19" i="116"/>
  <c r="C35" i="116" s="1"/>
  <c r="C8" i="116"/>
  <c r="C50" i="118"/>
  <c r="C44" i="118"/>
  <c r="C55" i="118" s="1"/>
  <c r="C36" i="118"/>
  <c r="C29" i="118"/>
  <c r="C25" i="118"/>
  <c r="C19" i="118"/>
  <c r="C8" i="118"/>
  <c r="C35" i="118" s="1"/>
  <c r="C40" i="118" s="1"/>
  <c r="C19" i="73"/>
  <c r="C27" i="73" s="1"/>
  <c r="C18" i="73"/>
  <c r="F17" i="61"/>
  <c r="F31" i="61" s="1"/>
  <c r="C17" i="61"/>
  <c r="F30" i="61"/>
  <c r="C18" i="61"/>
  <c r="C30" i="61" s="1"/>
  <c r="F27" i="73"/>
  <c r="F18" i="73"/>
  <c r="C24" i="61"/>
  <c r="C144" i="3"/>
  <c r="G24" i="127" l="1"/>
  <c r="C60" i="97"/>
  <c r="C145" i="3"/>
  <c r="C35" i="106"/>
  <c r="C40" i="106" s="1"/>
  <c r="C143" i="1"/>
  <c r="C84" i="97"/>
  <c r="C35" i="79"/>
  <c r="C40" i="79" s="1"/>
  <c r="C55" i="98"/>
  <c r="C87" i="113"/>
  <c r="C124" i="114"/>
  <c r="C145" i="114" s="1"/>
  <c r="C144" i="114"/>
  <c r="C28" i="73"/>
  <c r="C144" i="97"/>
  <c r="F28" i="73"/>
  <c r="F30" i="73" s="1"/>
  <c r="C55" i="105"/>
  <c r="C35" i="100"/>
  <c r="C40" i="100" s="1"/>
  <c r="C123" i="1"/>
  <c r="C63" i="114"/>
  <c r="C87" i="114" s="1"/>
  <c r="C83" i="1"/>
  <c r="C55" i="100"/>
  <c r="C40" i="117"/>
  <c r="C40" i="116"/>
  <c r="F32" i="61"/>
  <c r="C31" i="61"/>
  <c r="F33" i="61"/>
  <c r="C29" i="73"/>
  <c r="C60" i="96"/>
  <c r="C84" i="96" s="1"/>
  <c r="C144" i="95"/>
  <c r="C84" i="95"/>
  <c r="C60" i="1"/>
  <c r="C84" i="1" s="1"/>
  <c r="C145" i="113"/>
  <c r="C33" i="61"/>
  <c r="C32" i="61"/>
  <c r="F29" i="73"/>
  <c r="C30" i="73" l="1"/>
  <c r="C1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Kelemen Ilona</author>
  </authors>
  <commentList>
    <comment ref="A30" authorId="0" shapeId="0" xr:uid="{CF140E5D-ACF7-4A4F-8D13-62168C78B6BE}">
      <text>
        <r>
          <rPr>
            <b/>
            <sz val="9"/>
            <color indexed="81"/>
            <rFont val="Tahoma"/>
            <family val="2"/>
            <charset val="238"/>
          </rPr>
          <t>Kelemen Ilona: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<sst xmlns="http://schemas.openxmlformats.org/spreadsheetml/2006/main" count="3112" uniqueCount="469">
  <si>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</si>
  <si>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</si>
  <si>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</si>
  <si>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</si>
  <si>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</si>
  <si>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</si>
  <si>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</si>
  <si>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</si>
  <si>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</si>
  <si>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</si>
  <si>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</si>
  <si>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</si>
  <si>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</si>
  <si>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</si>
  <si>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</si>
  <si>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</si>
  <si>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</si>
  <si>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</si>
  <si>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</si>
  <si>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</si>
  <si>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</si>
  <si>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</si>
  <si>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</si>
  <si>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</si>
  <si>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</si>
  <si>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</si>
  <si>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</si>
  <si>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</si>
  <si>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</si>
  <si>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</si>
  <si>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</si>
  <si>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</si>
  <si>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</si>
  <si>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</si>
  <si>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</si>
  <si>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</si>
  <si>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</si>
  <si>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</si>
  <si>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</si>
  <si>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</si>
  <si>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</si>
  <si>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</si>
  <si>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</si>
  <si>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</si>
  <si>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</si>
  <si>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</si>
  <si>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</si>
  <si>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</si>
  <si>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</si>
  <si>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</si>
  <si>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</si>
  <si>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</si>
  <si>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</si>
  <si>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</si>
  <si>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</si>
  <si>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</si>
  <si>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</si>
  <si>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</si>
  <si>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</si>
  <si>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</si>
  <si>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</si>
  <si>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</si>
  <si>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</si>
  <si>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</si>
  <si>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</si>
  <si>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</si>
  <si>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</si>
  <si>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</si>
  <si>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</si>
  <si>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</si>
  <si>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</si>
  <si>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</si>
  <si>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</si>
  <si>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</si>
  <si>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</si>
  <si>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</si>
  <si>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</si>
  <si>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</si>
  <si>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</si>
  <si>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</si>
  <si>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</si>
  <si>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</si>
  <si>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</si>
  <si>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</si>
  <si>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</si>
  <si>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</si>
  <si>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</si>
  <si>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</si>
  <si>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</si>
  <si>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</si>
  <si>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</si>
  <si>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</si>
  <si>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</si>
  <si>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</si>
  <si>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</si>
  <si>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</si>
  <si>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</si>
  <si>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</si>
  <si>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</si>
  <si>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</si>
  <si>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</si>
  <si>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</si>
  <si>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</si>
  <si>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</si>
  <si>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</si>
  <si>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</si>
  <si>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</si>
  <si>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</si>
  <si>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</si>
  <si>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</si>
  <si>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</si>
  <si>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</si>
  <si>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</si>
  <si>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</si>
  <si>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</si>
  <si>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</si>
  <si>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</si>
  <si>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</si>
  <si>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</si>
  <si>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</si>
  <si>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</si>
  <si>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</si>
  <si>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</si>
  <si>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</si>
  <si>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</si>
  <si>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</si>
  <si>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</si>
  <si>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</si>
  <si>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SAJÁT BEVÉTELEK ÖSSZESEN*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</si>
  <si>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</si>
  <si>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</si>
  <si>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</si>
  <si>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</si>
  <si>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</si>
  <si>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</si>
  <si>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</si>
  <si>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</si>
  <si>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</si>
  <si>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</si>
  <si>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</si>
  <si>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</si>
  <si>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</si>
  <si>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</si>
  <si>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</si>
  <si>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</si>
  <si>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</si>
  <si>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</si>
  <si>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</si>
  <si>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</si>
  <si>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</si>
  <si>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</si>
  <si>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</si>
  <si>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</si>
  <si>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</si>
  <si>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</si>
  <si>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</si>
  <si>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</si>
  <si>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</si>
  <si>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</si>
  <si>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</si>
  <si>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</si>
  <si>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</si>
  <si>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</si>
  <si>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</si>
  <si>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</si>
  <si>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</si>
  <si>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</si>
  <si>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</si>
  <si>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</si>
  <si>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</si>
  <si>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</si>
  <si>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</si>
  <si>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</si>
  <si>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</si>
  <si>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</si>
  <si>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</si>
  <si>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</si>
  <si>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</si>
  <si>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</si>
  <si>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</si>
  <si>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</si>
  <si>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</si>
  <si>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</si>
  <si>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</si>
  <si>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</si>
  <si>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</si>
  <si>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</si>
  <si>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</si>
  <si>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</si>
  <si>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</si>
  <si>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</si>
  <si>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</si>
  <si>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</si>
  <si>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</si>
  <si>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</si>
  <si>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</si>
  <si>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</si>
  <si>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</si>
  <si>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</si>
  <si>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</si>
  <si>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</si>
  <si>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</si>
  <si>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</si>
  <si>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</si>
  <si>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</si>
  <si>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</si>
  <si>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</si>
  <si>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</si>
  <si>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</si>
  <si>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</si>
  <si>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</si>
  <si>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</si>
  <si>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</si>
  <si>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</si>
  <si>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</si>
  <si>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</si>
  <si>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</si>
  <si>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</si>
  <si>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</si>
  <si>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</si>
  <si>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</si>
  <si>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</si>
  <si>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</si>
  <si>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</si>
  <si>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</si>
  <si>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</si>
  <si>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</si>
  <si>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</si>
  <si>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</si>
  <si>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</si>
  <si>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</si>
  <si>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</si>
  <si>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</si>
  <si>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</si>
  <si>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</si>
  <si>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</si>
  <si>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</si>
  <si>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</si>
  <si>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</si>
  <si>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</si>
  <si>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</si>
  <si>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</si>
  <si>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</si>
  <si>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</si>
  <si>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</si>
  <si>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</si>
  <si>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</si>
  <si>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</si>
  <si>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</si>
  <si>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</si>
  <si>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</si>
  <si>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</si>
  <si>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</si>
  <si>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</si>
  <si>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</si>
  <si>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</si>
  <si>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</si>
  <si>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</si>
  <si>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</si>
  <si>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</si>
  <si>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</si>
  <si>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</si>
  <si>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</si>
  <si>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</si>
  <si>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</si>
  <si>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</si>
  <si>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</si>
  <si>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</si>
  <si>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</si>
  <si>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</si>
  <si>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</si>
  <si>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</si>
  <si>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</si>
  <si>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</si>
  <si>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</si>
  <si>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</si>
  <si>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</si>
  <si>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</si>
  <si>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</si>
  <si>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</si>
  <si>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</si>
  <si>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</si>
  <si>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</si>
  <si>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</si>
  <si>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</si>
  <si>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</si>
  <si>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</si>
  <si>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</si>
  <si>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</si>
  <si>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</si>
  <si>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</si>
  <si>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</si>
  <si>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</si>
  <si>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</si>
  <si>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</si>
  <si>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</si>
  <si>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</si>
  <si>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</si>
  <si>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</si>
  <si>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</si>
  <si>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</si>
  <si>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</si>
  <si>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</si>
  <si>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</si>
  <si>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</si>
  <si>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</si>
  <si>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</si>
  <si>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</si>
  <si>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</si>
  <si>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</si>
  <si>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</si>
  <si>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</si>
  <si>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</si>
  <si>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</si>
  <si>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</si>
  <si>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</si>
  <si>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</si>
  <si>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</si>
  <si>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</si>
  <si>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</si>
  <si>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</si>
  <si>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</si>
  <si>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</si>
  <si>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</si>
  <si>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</si>
  <si>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</si>
  <si>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</si>
  <si>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</si>
  <si>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</si>
  <si>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</si>
  <si>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</si>
  <si>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</si>
  <si>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</si>
  <si>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</si>
  <si>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</si>
  <si>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</si>
  <si>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</si>
  <si>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</si>
  <si>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</si>
  <si>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</si>
  <si>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</si>
  <si>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</si>
  <si>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</si>
  <si>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</si>
  <si>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</si>
  <si>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</si>
  <si>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</si>
  <si>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</si>
  <si>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</si>
  <si>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</si>
  <si>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</si>
  <si>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</si>
  <si>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</si>
  <si>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</si>
  <si>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</si>
  <si>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</si>
  <si>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</si>
  <si>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</si>
  <si>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</si>
  <si>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</si>
  <si>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</si>
  <si>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</si>
  <si>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</si>
  <si>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</si>
  <si>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</si>
  <si>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</si>
  <si>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</si>
  <si>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</si>
  <si>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</si>
  <si>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</si>
  <si>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</si>
  <si>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</si>
  <si>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</si>
  <si>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</si>
  <si>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</si>
  <si>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>Önként vállalt feladatok bevételei, kiadásai</t>
  </si>
  <si>
    <t>Állami (államigazgataási)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</si>
  <si>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</si>
  <si>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</si>
  <si>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</si>
  <si>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</si>
  <si>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</si>
  <si>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</si>
  <si>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</si>
  <si>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</si>
  <si>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</si>
  <si>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</si>
  <si>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Osztalék, a koncessziós díj és a hozambevétel</t>
  </si>
  <si>
    <t>Bevételi jogcím Önként vállalt feladat</t>
  </si>
  <si>
    <t>Bevételi jogcím / Államigazgatási feladatok</t>
  </si>
  <si>
    <t>Bevételi jogcím / Kötelező feladatok</t>
  </si>
  <si>
    <t>Költségvetési szerv II. Bölcsőde</t>
  </si>
  <si>
    <t>Győrújbarát Község Önkormányzat saját bevételeinek részletezése az adósságot keletkeztető ügyletből származó tárgyévi fizetési kötelezettség megállapításához</t>
  </si>
  <si>
    <t>Pénzforgalom nélküli kiadások</t>
  </si>
  <si>
    <t>Pénzforgalom nélküli kiadás</t>
  </si>
  <si>
    <t>Pénzforgalom nélküli technikai tételek</t>
  </si>
  <si>
    <t>Működési bevételek</t>
  </si>
  <si>
    <t>Kisértékű tárgyi eszközök beszerzése</t>
  </si>
  <si>
    <t>polgármesteri hivatal</t>
  </si>
  <si>
    <t>bölcsőde</t>
  </si>
  <si>
    <t>óvoda</t>
  </si>
  <si>
    <t>önkormányzat</t>
  </si>
  <si>
    <t xml:space="preserve"> forintban !</t>
  </si>
  <si>
    <t>Felújítási kiadások előirányzata felújításonként</t>
  </si>
  <si>
    <t>Felújítás  megnevezése</t>
  </si>
  <si>
    <t>Forintban !</t>
  </si>
  <si>
    <t>Forintban</t>
  </si>
  <si>
    <t>Közművelődési érdekeltségnövelő támogatás önrész</t>
  </si>
  <si>
    <t>Államháztartáson belüli megelőlegezés</t>
  </si>
  <si>
    <t xml:space="preserve">Baráti Bölcsőde </t>
  </si>
  <si>
    <t>Győrújbaráti Pitypang Óvoda és Konyha</t>
  </si>
  <si>
    <t>Győrújbaráti Polgármesteri Hivatal</t>
  </si>
  <si>
    <t>Győrújbarát Község Önkormányzata</t>
  </si>
  <si>
    <t>2019. évi előirányzat</t>
  </si>
  <si>
    <t>Felhasználás
2019. XII.31-ig</t>
  </si>
  <si>
    <t>2019. év utáni szükséglet
(6=2 - 4 - 5)</t>
  </si>
  <si>
    <t>Óvoda bővítés tervének elkészítése</t>
  </si>
  <si>
    <t>Bölcsőde bővítés tervének elkészítése</t>
  </si>
  <si>
    <t>Tűzoltó autó vásárlás</t>
  </si>
  <si>
    <t>Győrújbarát, Csárdasor utca gyalogjárda kialakítása és parkolótér felújítása</t>
  </si>
  <si>
    <t>Győrújbarát, Petőfi Sándor utca melletti gyalogjárda építése</t>
  </si>
  <si>
    <t xml:space="preserve">Győrújbarát, István utca - Kis János utca - Mátyás körút csomópont kialakítására </t>
  </si>
  <si>
    <t>Tölgyfa utca közvilágítás</t>
  </si>
  <si>
    <t>Fűnyíró traktor</t>
  </si>
  <si>
    <t>Rendezvényterület világítása</t>
  </si>
  <si>
    <t>Temetői utak felújítása (Nagybaráti temető kerítés)</t>
  </si>
  <si>
    <t>2019. évi módosított  előirányzat</t>
  </si>
  <si>
    <t>2019. évi módosított előirányzat</t>
  </si>
  <si>
    <t>2019. évi  módosított előirányzat</t>
  </si>
  <si>
    <t>2019</t>
  </si>
  <si>
    <t>Gyerekjólét kialakítása a gyerekorvosi rendelőből</t>
  </si>
  <si>
    <t>Hunyadi utca felújítása</t>
  </si>
  <si>
    <t>Óvoda új telephely kialakítása a Civilházból</t>
  </si>
  <si>
    <t>3.sz. melléklet</t>
  </si>
  <si>
    <t>4.sz.melléklet</t>
  </si>
  <si>
    <t>5.sz. melléklet</t>
  </si>
  <si>
    <t>BRINGAPARK építése</t>
  </si>
  <si>
    <t>Defibrillátor 2 db</t>
  </si>
  <si>
    <t>Hegyi (PUSZTAFALUSI) temető út</t>
  </si>
  <si>
    <t>ZRÍNYI U. III. földterület vásárlás</t>
  </si>
  <si>
    <t>Óvoda (VERES P. U.) kerítés</t>
  </si>
  <si>
    <t>Faluközpont játszótér,</t>
  </si>
  <si>
    <t>László u. közvilágítás bővítés</t>
  </si>
  <si>
    <t>TRIANONI  emlékmű</t>
  </si>
  <si>
    <t>Nagybaráti, Pusztafalusi temető térkép</t>
  </si>
  <si>
    <t>Fedett pihenő  (LILA HEGYI KILÁTÓ)</t>
  </si>
  <si>
    <t>Sportcsarnok tisztítógép</t>
  </si>
  <si>
    <t>Gyerekjólét notebook</t>
  </si>
  <si>
    <t>Egészségház eszköz beszerzés</t>
  </si>
  <si>
    <t>Aljzat beton készítése (Veres P. u.)</t>
  </si>
  <si>
    <t>Csapadék és belvíz elvezetés (LUJTÓI-FŐ-ZRÍNYI-LÁSZLÓ U. ÁLTAL HATÁROLT TERÜLET, TERV)</t>
  </si>
  <si>
    <t>Óvodai eszköz beszerzés</t>
  </si>
  <si>
    <t>Kerékpárút építése (Lang Szolg Kft. Kivitelezési szerz. alapján)</t>
  </si>
  <si>
    <t>Kerékpárút építése - műszaki ellenőr (Váll. szerz. alapján)</t>
  </si>
  <si>
    <t>Pusztafalusi temetőben út murvázása</t>
  </si>
  <si>
    <t>Óvoda konyhabővítés tervezése (Nyék Soft.)</t>
  </si>
  <si>
    <t xml:space="preserve">2.1. melléklet a 2/2020.(II.14.) önkormányzati rendelethez     </t>
  </si>
  <si>
    <t xml:space="preserve">2.2. melléklet a 2/2020. (II.14.) önkormányzati rendelethez     </t>
  </si>
  <si>
    <t>6.1. melléklet a 2/2020. (II.14.) önkormányzati rendelethez</t>
  </si>
  <si>
    <t>6.1.1. melléklet a 2/2020. (II.14.) önkormányzati rendelethez</t>
  </si>
  <si>
    <t>6.1.2. melléklet a 2/2020. (II.14.) önkormányzati rendelethez</t>
  </si>
  <si>
    <t>6.2.melléklet a 2/2020.(II.14.) önkormányzati rendelethez</t>
  </si>
  <si>
    <t>6.2.1. melléklet a 2/2020.(II.14.) önkormányzati rendelethez</t>
  </si>
  <si>
    <t>6.2.2. melléklet a 2/2020.(II.14.) önkormányzati rendelethez</t>
  </si>
  <si>
    <t>6.3. melléklet a 2/2020.(II.14.) önkormányzati rendelethez</t>
  </si>
  <si>
    <t>6.3.1. melléklet a 2/2020.(II.14.) önkormányzati rendelethez</t>
  </si>
  <si>
    <t>6.4. melléklet a 2/2020.(II.14.) önkormányzati rendelethez</t>
  </si>
  <si>
    <t>6.4.1. melléklet a 2/2020.(II.14.) önkormányzati rendelethez</t>
  </si>
  <si>
    <t>6.4.2. melléklet a 2/2020.(II.14.)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</si>
</sst>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&quot; Ft&quot;"/>
    <numFmt numFmtId="168" formatCode="#,##0.00\ &quot;Ft&quot;"/>
  </numFmts>
  <fonts count="4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 CE"/>
      <charset val="238"/>
    </font>
    <font>
      <sz val="10"/>
      <color rgb="FF000000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2" fillId="0" borderId="0"/>
    <xf numFmtId="0" fontId="1" fillId="0" borderId="0"/>
  </cellStyleXfs>
  <cellXfs count="410">
    <xf numFmtId="0" fontId="0" fillId="0" borderId="0" xfId="0"/>
    <xf numFmtId="165" fontId="4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8" fillId="0" borderId="0" xfId="6" applyFont="1" applyFill="1" applyBorder="1" applyAlignment="1" applyProtection="1">
      <alignment horizontal="center" vertical="center" wrapText="1"/>
    </xf>
    <xf numFmtId="0" fontId="8" fillId="0" borderId="0" xfId="6" applyFont="1" applyFill="1" applyBorder="1" applyAlignment="1" applyProtection="1">
      <alignment vertical="center" wrapText="1"/>
    </xf>
    <xf numFmtId="0" fontId="20" fillId="0" borderId="1" xfId="6" applyFont="1" applyFill="1" applyBorder="1" applyAlignment="1" applyProtection="1">
      <alignment horizontal="left" vertical="center" wrapText="1" indent="1"/>
    </xf>
    <xf numFmtId="0" fontId="20" fillId="0" borderId="2" xfId="6" applyFont="1" applyFill="1" applyBorder="1" applyAlignment="1" applyProtection="1">
      <alignment horizontal="left" vertical="center" wrapText="1" indent="1"/>
    </xf>
    <xf numFmtId="0" fontId="20" fillId="0" borderId="3" xfId="6" applyFont="1" applyFill="1" applyBorder="1" applyAlignment="1" applyProtection="1">
      <alignment horizontal="left" vertical="center" wrapText="1" indent="1"/>
    </xf>
    <xf numFmtId="0" fontId="20" fillId="0" borderId="4" xfId="6" applyFont="1" applyFill="1" applyBorder="1" applyAlignment="1" applyProtection="1">
      <alignment horizontal="left" vertical="center" wrapText="1" indent="1"/>
    </xf>
    <xf numFmtId="0" fontId="20" fillId="0" borderId="5" xfId="6" applyFont="1" applyFill="1" applyBorder="1" applyAlignment="1" applyProtection="1">
      <alignment horizontal="left" vertical="center" wrapText="1" indent="1"/>
    </xf>
    <xf numFmtId="0" fontId="20" fillId="0" borderId="6" xfId="6" applyFont="1" applyFill="1" applyBorder="1" applyAlignment="1" applyProtection="1">
      <alignment horizontal="left" vertical="center" wrapText="1" indent="1"/>
    </xf>
    <xf numFmtId="49" fontId="20" fillId="0" borderId="7" xfId="6" applyNumberFormat="1" applyFont="1" applyFill="1" applyBorder="1" applyAlignment="1" applyProtection="1">
      <alignment horizontal="left" vertical="center" wrapText="1" indent="1"/>
    </xf>
    <xf numFmtId="49" fontId="20" fillId="0" borderId="8" xfId="6" applyNumberFormat="1" applyFont="1" applyFill="1" applyBorder="1" applyAlignment="1" applyProtection="1">
      <alignment horizontal="left" vertical="center" wrapText="1" indent="1"/>
    </xf>
    <xf numFmtId="49" fontId="20" fillId="0" borderId="9" xfId="6" applyNumberFormat="1" applyFont="1" applyFill="1" applyBorder="1" applyAlignment="1" applyProtection="1">
      <alignment horizontal="left" vertical="center" wrapText="1" indent="1"/>
    </xf>
    <xf numFmtId="49" fontId="20" fillId="0" borderId="10" xfId="6" applyNumberFormat="1" applyFont="1" applyFill="1" applyBorder="1" applyAlignment="1" applyProtection="1">
      <alignment horizontal="left" vertical="center" wrapText="1" indent="1"/>
    </xf>
    <xf numFmtId="49" fontId="20" fillId="0" borderId="11" xfId="6" applyNumberFormat="1" applyFont="1" applyFill="1" applyBorder="1" applyAlignment="1" applyProtection="1">
      <alignment horizontal="left" vertical="center" wrapText="1" indent="1"/>
    </xf>
    <xf numFmtId="49" fontId="20" fillId="0" borderId="12" xfId="6" applyNumberFormat="1" applyFont="1" applyFill="1" applyBorder="1" applyAlignment="1" applyProtection="1">
      <alignment horizontal="left" vertical="center" wrapText="1" indent="1"/>
    </xf>
    <xf numFmtId="0" fontId="20" fillId="0" borderId="0" xfId="6" applyFont="1" applyFill="1" applyBorder="1" applyAlignment="1" applyProtection="1">
      <alignment horizontal="left" vertical="center" wrapText="1" indent="1"/>
    </xf>
    <xf numFmtId="0" fontId="19" fillId="0" borderId="13" xfId="6" applyFont="1" applyFill="1" applyBorder="1" applyAlignment="1" applyProtection="1">
      <alignment horizontal="left" vertical="center" wrapText="1" indent="1"/>
    </xf>
    <xf numFmtId="0" fontId="19" fillId="0" borderId="14" xfId="6" applyFont="1" applyFill="1" applyBorder="1" applyAlignment="1" applyProtection="1">
      <alignment horizontal="left" vertical="center" wrapText="1" indent="1"/>
    </xf>
    <xf numFmtId="0" fontId="19" fillId="0" borderId="15" xfId="6" applyFont="1" applyFill="1" applyBorder="1" applyAlignment="1" applyProtection="1">
      <alignment horizontal="left" vertical="center" wrapText="1" indent="1"/>
    </xf>
    <xf numFmtId="0" fontId="9" fillId="0" borderId="13" xfId="6" applyFont="1" applyFill="1" applyBorder="1" applyAlignment="1" applyProtection="1">
      <alignment horizontal="center" vertical="center" wrapText="1"/>
    </xf>
    <xf numFmtId="0" fontId="9" fillId="0" borderId="14" xfId="6" applyFont="1" applyFill="1" applyBorder="1" applyAlignment="1" applyProtection="1">
      <alignment horizontal="center" vertical="center" wrapText="1"/>
    </xf>
    <xf numFmtId="0" fontId="19" fillId="0" borderId="14" xfId="6" applyFont="1" applyFill="1" applyBorder="1" applyAlignment="1" applyProtection="1">
      <alignment vertical="center" wrapText="1"/>
    </xf>
    <xf numFmtId="0" fontId="19" fillId="0" borderId="16" xfId="6" applyFont="1" applyFill="1" applyBorder="1" applyAlignment="1" applyProtection="1">
      <alignment vertical="center" wrapText="1"/>
    </xf>
    <xf numFmtId="0" fontId="19" fillId="0" borderId="13" xfId="6" applyFont="1" applyFill="1" applyBorder="1" applyAlignment="1" applyProtection="1">
      <alignment horizontal="center" vertical="center" wrapText="1"/>
    </xf>
    <xf numFmtId="0" fontId="19" fillId="0" borderId="14" xfId="6" applyFont="1" applyFill="1" applyBorder="1" applyAlignment="1" applyProtection="1">
      <alignment horizontal="center" vertical="center" wrapText="1"/>
    </xf>
    <xf numFmtId="0" fontId="19" fillId="0" borderId="17" xfId="6" applyFont="1" applyFill="1" applyBorder="1" applyAlignment="1" applyProtection="1">
      <alignment horizontal="center" vertical="center" wrapText="1"/>
    </xf>
    <xf numFmtId="0" fontId="9" fillId="0" borderId="17" xfId="6" applyFont="1" applyFill="1" applyBorder="1" applyAlignment="1" applyProtection="1">
      <alignment horizontal="center" vertical="center" wrapText="1"/>
    </xf>
    <xf numFmtId="165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Fill="1" applyAlignment="1" applyProtection="1">
      <alignment vertical="center" wrapText="1"/>
    </xf>
    <xf numFmtId="165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Fill="1" applyAlignment="1">
      <alignment horizontal="center" vertical="center" wrapText="1"/>
    </xf>
    <xf numFmtId="165" fontId="2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3" fontId="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4" xfId="6" applyFont="1" applyFill="1" applyBorder="1" applyAlignment="1" applyProtection="1">
      <alignment horizontal="left" vertical="center" wrapText="1" indent="1"/>
    </xf>
    <xf numFmtId="165" fontId="27" fillId="0" borderId="13" xfId="0" applyNumberFormat="1" applyFont="1" applyFill="1" applyBorder="1" applyAlignment="1" applyProtection="1">
      <alignment horizontal="left" vertical="center" wrapText="1" indent="1"/>
    </xf>
    <xf numFmtId="0" fontId="7" fillId="0" borderId="21" xfId="0" applyFont="1" applyFill="1" applyBorder="1" applyAlignment="1" applyProtection="1">
      <alignment horizontal="right"/>
    </xf>
    <xf numFmtId="0" fontId="28" fillId="0" borderId="22" xfId="6" applyFont="1" applyFill="1" applyBorder="1" applyAlignment="1" applyProtection="1">
      <alignment horizontal="left" vertical="center" wrapText="1" indent="1"/>
    </xf>
    <xf numFmtId="0" fontId="20" fillId="0" borderId="2" xfId="6" applyFont="1" applyFill="1" applyBorder="1" applyAlignment="1" applyProtection="1">
      <alignment horizontal="left" indent="6"/>
    </xf>
    <xf numFmtId="0" fontId="20" fillId="0" borderId="2" xfId="6" applyFont="1" applyFill="1" applyBorder="1" applyAlignment="1" applyProtection="1">
      <alignment horizontal="left" vertical="center" wrapText="1" indent="6"/>
    </xf>
    <xf numFmtId="0" fontId="20" fillId="0" borderId="6" xfId="6" applyFont="1" applyFill="1" applyBorder="1" applyAlignment="1" applyProtection="1">
      <alignment horizontal="left" vertical="center" wrapText="1" indent="6"/>
    </xf>
    <xf numFmtId="0" fontId="20" fillId="0" borderId="23" xfId="6" applyFont="1" applyFill="1" applyBorder="1" applyAlignment="1" applyProtection="1">
      <alignment horizontal="left" vertical="center" wrapText="1" indent="6"/>
    </xf>
    <xf numFmtId="0" fontId="3" fillId="0" borderId="0" xfId="6" applyFont="1" applyFill="1"/>
    <xf numFmtId="0" fontId="21" fillId="0" borderId="0" xfId="0" applyFont="1" applyFill="1" applyBorder="1" applyAlignment="1" applyProtection="1">
      <alignment horizontal="right"/>
    </xf>
    <xf numFmtId="0" fontId="27" fillId="0" borderId="11" xfId="6" applyFont="1" applyFill="1" applyBorder="1" applyAlignment="1" applyProtection="1">
      <alignment horizontal="center" vertical="center" wrapText="1"/>
    </xf>
    <xf numFmtId="0" fontId="27" fillId="0" borderId="4" xfId="6" applyFont="1" applyFill="1" applyBorder="1" applyAlignment="1" applyProtection="1">
      <alignment horizontal="center" vertical="center" wrapText="1"/>
    </xf>
    <xf numFmtId="0" fontId="28" fillId="0" borderId="13" xfId="6" applyFont="1" applyFill="1" applyBorder="1" applyAlignment="1" applyProtection="1">
      <alignment horizontal="center" vertical="center"/>
    </xf>
    <xf numFmtId="0" fontId="28" fillId="0" borderId="14" xfId="6" applyFont="1" applyFill="1" applyBorder="1" applyAlignment="1" applyProtection="1">
      <alignment horizontal="center" vertical="center"/>
    </xf>
    <xf numFmtId="0" fontId="28" fillId="0" borderId="17" xfId="6" applyFont="1" applyFill="1" applyBorder="1" applyAlignment="1" applyProtection="1">
      <alignment horizontal="center" vertical="center"/>
    </xf>
    <xf numFmtId="0" fontId="28" fillId="0" borderId="11" xfId="6" applyFont="1" applyFill="1" applyBorder="1" applyAlignment="1" applyProtection="1">
      <alignment horizontal="center" vertical="center"/>
    </xf>
    <xf numFmtId="0" fontId="28" fillId="0" borderId="8" xfId="6" applyFont="1" applyFill="1" applyBorder="1" applyAlignment="1" applyProtection="1">
      <alignment horizontal="center" vertical="center"/>
    </xf>
    <xf numFmtId="0" fontId="28" fillId="0" borderId="10" xfId="6" applyFont="1" applyFill="1" applyBorder="1" applyAlignment="1" applyProtection="1">
      <alignment horizontal="center" vertical="center"/>
    </xf>
    <xf numFmtId="166" fontId="27" fillId="0" borderId="17" xfId="1" applyNumberFormat="1" applyFont="1" applyFill="1" applyBorder="1" applyProtection="1"/>
    <xf numFmtId="165" fontId="0" fillId="0" borderId="0" xfId="0" applyNumberFormat="1" applyFill="1" applyAlignment="1" applyProtection="1">
      <alignment horizontal="center" vertical="center" wrapText="1"/>
    </xf>
    <xf numFmtId="165" fontId="9" fillId="0" borderId="13" xfId="0" applyNumberFormat="1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165" fontId="4" fillId="0" borderId="0" xfId="0" applyNumberFormat="1" applyFont="1" applyFill="1" applyAlignment="1" applyProtection="1">
      <alignment horizontal="left" vertical="center" wrapText="1"/>
    </xf>
    <xf numFmtId="165" fontId="4" fillId="0" borderId="0" xfId="0" applyNumberFormat="1" applyFont="1" applyFill="1" applyAlignment="1" applyProtection="1">
      <alignment vertical="center" wrapText="1"/>
    </xf>
    <xf numFmtId="0" fontId="9" fillId="0" borderId="26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165" fontId="9" fillId="0" borderId="29" xfId="0" applyNumberFormat="1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6" fillId="0" borderId="13" xfId="0" applyFont="1" applyBorder="1" applyAlignment="1" applyProtection="1">
      <alignment horizontal="center" vertical="center" wrapText="1"/>
    </xf>
    <xf numFmtId="0" fontId="33" fillId="0" borderId="30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9" fillId="0" borderId="31" xfId="0" applyFont="1" applyFill="1" applyBorder="1" applyAlignment="1" applyProtection="1">
      <alignment horizontal="center" vertical="center" wrapText="1"/>
    </xf>
    <xf numFmtId="0" fontId="9" fillId="0" borderId="32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5" fillId="0" borderId="13" xfId="0" applyFont="1" applyFill="1" applyBorder="1" applyAlignment="1" applyProtection="1">
      <alignment horizontal="left" vertical="center"/>
    </xf>
    <xf numFmtId="0" fontId="5" fillId="0" borderId="30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5" fontId="20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34" xfId="0" applyFont="1" applyBorder="1" applyAlignment="1" applyProtection="1">
      <alignment horizontal="left" vertical="center" wrapText="1" indent="1"/>
    </xf>
    <xf numFmtId="165" fontId="19" fillId="0" borderId="24" xfId="6" applyNumberFormat="1" applyFont="1" applyFill="1" applyBorder="1" applyAlignment="1" applyProtection="1">
      <alignment horizontal="right" vertical="center" wrapText="1" indent="1"/>
    </xf>
    <xf numFmtId="165" fontId="19" fillId="0" borderId="17" xfId="6" applyNumberFormat="1" applyFont="1" applyFill="1" applyBorder="1" applyAlignment="1" applyProtection="1">
      <alignment horizontal="right" vertical="center" wrapText="1" indent="1"/>
    </xf>
    <xf numFmtId="165" fontId="20" fillId="0" borderId="25" xfId="6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7" xfId="6" applyNumberFormat="1" applyFont="1" applyFill="1" applyBorder="1" applyAlignment="1" applyProtection="1">
      <alignment horizontal="right" vertical="center" wrapText="1" indent="1"/>
    </xf>
    <xf numFmtId="165" fontId="20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7" xfId="0" applyNumberFormat="1" applyFont="1" applyBorder="1" applyAlignment="1" applyProtection="1">
      <alignment horizontal="right" vertical="center" wrapText="1" indent="1"/>
    </xf>
    <xf numFmtId="0" fontId="7" fillId="0" borderId="21" xfId="0" applyFont="1" applyFill="1" applyBorder="1" applyAlignment="1" applyProtection="1">
      <alignment horizontal="right" vertical="center"/>
    </xf>
    <xf numFmtId="165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4" xfId="0" applyNumberFormat="1" applyFont="1" applyFill="1" applyBorder="1" applyAlignment="1" applyProtection="1">
      <alignment horizontal="right" vertical="center" wrapText="1" indent="1"/>
    </xf>
    <xf numFmtId="165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7" xfId="0" applyNumberFormat="1" applyFont="1" applyFill="1" applyBorder="1" applyAlignment="1" applyProtection="1">
      <alignment horizontal="right" vertical="center" wrapText="1" indent="1"/>
    </xf>
    <xf numFmtId="165" fontId="2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7" fillId="0" borderId="0" xfId="0" applyNumberFormat="1" applyFont="1" applyFill="1" applyAlignment="1" applyProtection="1">
      <alignment horizontal="right" vertical="center"/>
    </xf>
    <xf numFmtId="165" fontId="9" fillId="0" borderId="13" xfId="0" applyNumberFormat="1" applyFont="1" applyFill="1" applyBorder="1" applyAlignment="1" applyProtection="1">
      <alignment horizontal="centerContinuous" vertical="center" wrapText="1"/>
    </xf>
    <xf numFmtId="165" fontId="9" fillId="0" borderId="14" xfId="0" applyNumberFormat="1" applyFont="1" applyFill="1" applyBorder="1" applyAlignment="1" applyProtection="1">
      <alignment horizontal="centerContinuous" vertical="center" wrapText="1"/>
    </xf>
    <xf numFmtId="165" fontId="9" fillId="0" borderId="17" xfId="0" applyNumberFormat="1" applyFont="1" applyFill="1" applyBorder="1" applyAlignment="1" applyProtection="1">
      <alignment horizontal="centerContinuous" vertical="center" wrapText="1"/>
    </xf>
    <xf numFmtId="165" fontId="5" fillId="0" borderId="0" xfId="0" applyNumberFormat="1" applyFont="1" applyFill="1" applyAlignment="1" applyProtection="1">
      <alignment horizontal="center" vertical="center" wrapText="1"/>
    </xf>
    <xf numFmtId="165" fontId="27" fillId="0" borderId="38" xfId="0" applyNumberFormat="1" applyFont="1" applyFill="1" applyBorder="1" applyAlignment="1" applyProtection="1">
      <alignment horizontal="center" vertical="center" wrapText="1"/>
    </xf>
    <xf numFmtId="165" fontId="27" fillId="0" borderId="13" xfId="0" applyNumberFormat="1" applyFont="1" applyFill="1" applyBorder="1" applyAlignment="1" applyProtection="1">
      <alignment horizontal="center" vertical="center" wrapText="1"/>
    </xf>
    <xf numFmtId="165" fontId="27" fillId="0" borderId="14" xfId="0" applyNumberFormat="1" applyFont="1" applyFill="1" applyBorder="1" applyAlignment="1" applyProtection="1">
      <alignment horizontal="center" vertical="center" wrapText="1"/>
    </xf>
    <xf numFmtId="165" fontId="27" fillId="0" borderId="17" xfId="0" applyNumberFormat="1" applyFont="1" applyFill="1" applyBorder="1" applyAlignment="1" applyProtection="1">
      <alignment horizontal="center" vertical="center" wrapText="1"/>
    </xf>
    <xf numFmtId="165" fontId="27" fillId="0" borderId="0" xfId="0" applyNumberFormat="1" applyFont="1" applyFill="1" applyAlignment="1" applyProtection="1">
      <alignment horizontal="center" vertical="center" wrapText="1"/>
    </xf>
    <xf numFmtId="165" fontId="0" fillId="0" borderId="39" xfId="0" applyNumberForma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0" xfId="0" applyNumberFormat="1" applyFill="1" applyBorder="1" applyAlignment="1" applyProtection="1">
      <alignment horizontal="left" vertical="center" wrapText="1" indent="1"/>
    </xf>
    <xf numFmtId="165" fontId="20" fillId="0" borderId="8" xfId="0" applyNumberFormat="1" applyFont="1" applyFill="1" applyBorder="1" applyAlignment="1" applyProtection="1">
      <alignment horizontal="left" vertical="center" wrapText="1" indent="1"/>
    </xf>
    <xf numFmtId="165" fontId="20" fillId="0" borderId="41" xfId="0" applyNumberFormat="1" applyFont="1" applyFill="1" applyBorder="1" applyAlignment="1" applyProtection="1">
      <alignment horizontal="left" vertical="center" wrapText="1" indent="1"/>
    </xf>
    <xf numFmtId="165" fontId="30" fillId="0" borderId="38" xfId="0" applyNumberFormat="1" applyFont="1" applyFill="1" applyBorder="1" applyAlignment="1" applyProtection="1">
      <alignment horizontal="left" vertical="center" wrapText="1" indent="1"/>
    </xf>
    <xf numFmtId="165" fontId="2" fillId="0" borderId="42" xfId="0" applyNumberFormat="1" applyFont="1" applyFill="1" applyBorder="1" applyAlignment="1" applyProtection="1">
      <alignment horizontal="left" vertical="center" wrapText="1" indent="1"/>
    </xf>
    <xf numFmtId="165" fontId="28" fillId="0" borderId="7" xfId="0" applyNumberFormat="1" applyFont="1" applyFill="1" applyBorder="1" applyAlignment="1" applyProtection="1">
      <alignment horizontal="left" vertical="center" wrapText="1" indent="1"/>
    </xf>
    <xf numFmtId="165" fontId="28" fillId="0" borderId="8" xfId="0" applyNumberFormat="1" applyFont="1" applyFill="1" applyBorder="1" applyAlignment="1" applyProtection="1">
      <alignment horizontal="left" vertical="center" wrapText="1" indent="1"/>
    </xf>
    <xf numFmtId="165" fontId="2" fillId="0" borderId="40" xfId="0" applyNumberFormat="1" applyFont="1" applyFill="1" applyBorder="1" applyAlignment="1" applyProtection="1">
      <alignment horizontal="left" vertical="center" wrapText="1" indent="1"/>
    </xf>
    <xf numFmtId="165" fontId="31" fillId="0" borderId="2" xfId="0" applyNumberFormat="1" applyFont="1" applyFill="1" applyBorder="1" applyAlignment="1" applyProtection="1">
      <alignment horizontal="right" vertical="center" wrapText="1" indent="1"/>
    </xf>
    <xf numFmtId="165" fontId="30" fillId="0" borderId="13" xfId="0" applyNumberFormat="1" applyFont="1" applyFill="1" applyBorder="1" applyAlignment="1" applyProtection="1">
      <alignment horizontal="left" vertical="center" wrapText="1" indent="1"/>
    </xf>
    <xf numFmtId="165" fontId="30" fillId="0" borderId="43" xfId="0" applyNumberFormat="1" applyFont="1" applyFill="1" applyBorder="1" applyAlignment="1" applyProtection="1">
      <alignment horizontal="right" vertical="center" wrapText="1" indent="1"/>
    </xf>
    <xf numFmtId="165" fontId="2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7" xfId="0" applyNumberFormat="1" applyFont="1" applyFill="1" applyBorder="1" applyAlignment="1" applyProtection="1">
      <alignment horizontal="left" vertical="center" wrapText="1" indent="1"/>
    </xf>
    <xf numFmtId="165" fontId="28" fillId="0" borderId="8" xfId="0" applyNumberFormat="1" applyFont="1" applyFill="1" applyBorder="1" applyAlignment="1" applyProtection="1">
      <alignment horizontal="left" vertical="center" wrapText="1" indent="2"/>
    </xf>
    <xf numFmtId="165" fontId="28" fillId="0" borderId="2" xfId="0" applyNumberFormat="1" applyFont="1" applyFill="1" applyBorder="1" applyAlignment="1" applyProtection="1">
      <alignment horizontal="left" vertical="center" wrapText="1" indent="2"/>
    </xf>
    <xf numFmtId="165" fontId="31" fillId="0" borderId="2" xfId="0" applyNumberFormat="1" applyFont="1" applyFill="1" applyBorder="1" applyAlignment="1" applyProtection="1">
      <alignment horizontal="left" vertical="center" wrapText="1" indent="1"/>
    </xf>
    <xf numFmtId="165" fontId="28" fillId="0" borderId="9" xfId="0" applyNumberFormat="1" applyFon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2"/>
    </xf>
    <xf numFmtId="165" fontId="20" fillId="0" borderId="10" xfId="0" applyNumberFormat="1" applyFont="1" applyFill="1" applyBorder="1" applyAlignment="1" applyProtection="1">
      <alignment horizontal="left" vertical="center" wrapText="1" indent="2"/>
    </xf>
    <xf numFmtId="165" fontId="31" fillId="0" borderId="3" xfId="0" applyNumberFormat="1" applyFont="1" applyFill="1" applyBorder="1" applyAlignment="1" applyProtection="1">
      <alignment horizontal="right" vertical="center" wrapText="1" indent="1"/>
    </xf>
    <xf numFmtId="166" fontId="28" fillId="0" borderId="44" xfId="1" applyNumberFormat="1" applyFont="1" applyFill="1" applyBorder="1" applyProtection="1">
      <protection locked="0"/>
    </xf>
    <xf numFmtId="166" fontId="28" fillId="0" borderId="33" xfId="1" applyNumberFormat="1" applyFont="1" applyFill="1" applyBorder="1" applyProtection="1">
      <protection locked="0"/>
    </xf>
    <xf numFmtId="166" fontId="28" fillId="0" borderId="29" xfId="1" applyNumberFormat="1" applyFont="1" applyFill="1" applyBorder="1" applyProtection="1">
      <protection locked="0"/>
    </xf>
    <xf numFmtId="0" fontId="28" fillId="0" borderId="3" xfId="6" applyFont="1" applyFill="1" applyBorder="1" applyProtection="1"/>
    <xf numFmtId="0" fontId="9" fillId="0" borderId="4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5" xfId="0" quotePrefix="1" applyFont="1" applyFill="1" applyBorder="1" applyAlignment="1" applyProtection="1">
      <alignment horizontal="right" vertical="center" indent="1"/>
    </xf>
    <xf numFmtId="0" fontId="9" fillId="0" borderId="45" xfId="0" applyFont="1" applyFill="1" applyBorder="1" applyAlignment="1" applyProtection="1">
      <alignment horizontal="right" vertical="center" indent="1"/>
    </xf>
    <xf numFmtId="165" fontId="9" fillId="0" borderId="29" xfId="0" applyNumberFormat="1" applyFont="1" applyFill="1" applyBorder="1" applyAlignment="1" applyProtection="1">
      <alignment horizontal="right" vertical="center" wrapText="1" indent="1"/>
    </xf>
    <xf numFmtId="165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3" xfId="0" applyNumberFormat="1" applyFont="1" applyFill="1" applyBorder="1" applyAlignment="1" applyProtection="1">
      <alignment horizontal="right" vertical="center" wrapText="1" indent="1"/>
    </xf>
    <xf numFmtId="165" fontId="19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5" fontId="19" fillId="0" borderId="43" xfId="0" applyNumberFormat="1" applyFont="1" applyFill="1" applyBorder="1" applyAlignment="1" applyProtection="1">
      <alignment horizontal="right" vertical="center" wrapText="1" indent="1"/>
    </xf>
    <xf numFmtId="165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9" fillId="0" borderId="25" xfId="0" applyNumberFormat="1" applyFont="1" applyFill="1" applyBorder="1" applyAlignment="1" applyProtection="1">
      <alignment horizontal="right" vertical="center"/>
    </xf>
    <xf numFmtId="49" fontId="9" fillId="0" borderId="45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Alignment="1" applyProtection="1">
      <alignment vertical="center" wrapText="1"/>
    </xf>
    <xf numFmtId="0" fontId="24" fillId="0" borderId="22" xfId="0" applyFont="1" applyBorder="1" applyAlignment="1" applyProtection="1">
      <alignment horizontal="left" vertical="center" wrapText="1" indent="1"/>
    </xf>
    <xf numFmtId="0" fontId="12" fillId="0" borderId="0" xfId="6" applyFont="1" applyFill="1" applyProtection="1"/>
    <xf numFmtId="0" fontId="34" fillId="0" borderId="2" xfId="0" applyFont="1" applyBorder="1" applyAlignment="1">
      <alignment horizontal="justify" wrapText="1"/>
    </xf>
    <xf numFmtId="0" fontId="34" fillId="0" borderId="2" xfId="0" applyFont="1" applyBorder="1" applyAlignment="1">
      <alignment wrapText="1"/>
    </xf>
    <xf numFmtId="0" fontId="34" fillId="0" borderId="23" xfId="0" applyFont="1" applyBorder="1" applyAlignment="1">
      <alignment wrapTex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165" fontId="28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6" xfId="0" applyFont="1" applyFill="1" applyBorder="1" applyAlignment="1" applyProtection="1">
      <alignment horizontal="center" vertical="center" wrapText="1"/>
    </xf>
    <xf numFmtId="0" fontId="9" fillId="0" borderId="31" xfId="0" applyFont="1" applyFill="1" applyBorder="1" applyAlignment="1" applyProtection="1">
      <alignment horizontal="center" vertical="center" wrapText="1"/>
    </xf>
    <xf numFmtId="0" fontId="19" fillId="0" borderId="15" xfId="6" applyFont="1" applyFill="1" applyBorder="1" applyAlignment="1" applyProtection="1">
      <alignment horizontal="center" vertical="center" wrapText="1"/>
    </xf>
    <xf numFmtId="0" fontId="19" fillId="0" borderId="16" xfId="6" applyFont="1" applyFill="1" applyBorder="1" applyAlignment="1" applyProtection="1">
      <alignment horizontal="center" vertical="center" wrapText="1"/>
    </xf>
    <xf numFmtId="0" fontId="19" fillId="0" borderId="24" xfId="6" applyFont="1" applyFill="1" applyBorder="1" applyAlignment="1" applyProtection="1">
      <alignment horizontal="center" vertical="center" wrapText="1"/>
    </xf>
    <xf numFmtId="165" fontId="20" fillId="0" borderId="18" xfId="6" applyNumberFormat="1" applyFont="1" applyFill="1" applyBorder="1" applyAlignment="1" applyProtection="1">
      <alignment horizontal="right" vertical="center" wrapText="1" indent="1"/>
    </xf>
    <xf numFmtId="0" fontId="20" fillId="0" borderId="3" xfId="6" applyFont="1" applyFill="1" applyBorder="1" applyAlignment="1" applyProtection="1">
      <alignment horizontal="left" vertical="center" wrapText="1" indent="6"/>
    </xf>
    <xf numFmtId="0" fontId="12" fillId="0" borderId="0" xfId="6" applyFill="1" applyProtection="1"/>
    <xf numFmtId="0" fontId="20" fillId="0" borderId="0" xfId="6" applyFont="1" applyFill="1" applyProtection="1"/>
    <xf numFmtId="0" fontId="15" fillId="0" borderId="0" xfId="6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6" fillId="0" borderId="13" xfId="0" applyFont="1" applyBorder="1" applyAlignment="1" applyProtection="1">
      <alignment wrapText="1"/>
    </xf>
    <xf numFmtId="0" fontId="25" fillId="0" borderId="6" xfId="0" applyFont="1" applyBorder="1" applyAlignment="1" applyProtection="1">
      <alignment wrapText="1"/>
    </xf>
    <xf numFmtId="0" fontId="25" fillId="0" borderId="9" xfId="0" applyFont="1" applyBorder="1" applyAlignment="1" applyProtection="1">
      <alignment wrapText="1"/>
    </xf>
    <xf numFmtId="0" fontId="25" fillId="0" borderId="8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34" xfId="0" applyFont="1" applyBorder="1" applyAlignment="1" applyProtection="1">
      <alignment wrapText="1"/>
    </xf>
    <xf numFmtId="0" fontId="26" fillId="0" borderId="22" xfId="0" applyFont="1" applyBorder="1" applyAlignment="1" applyProtection="1">
      <alignment wrapText="1"/>
    </xf>
    <xf numFmtId="0" fontId="12" fillId="0" borderId="0" xfId="6" applyFill="1" applyAlignment="1" applyProtection="1"/>
    <xf numFmtId="165" fontId="24" fillId="0" borderId="17" xfId="0" quotePrefix="1" applyNumberFormat="1" applyFont="1" applyBorder="1" applyAlignment="1" applyProtection="1">
      <alignment horizontal="right" vertical="center" wrapText="1" indent="1"/>
    </xf>
    <xf numFmtId="0" fontId="23" fillId="0" borderId="0" xfId="6" applyFont="1" applyFill="1" applyProtection="1"/>
    <xf numFmtId="0" fontId="22" fillId="0" borderId="0" xfId="6" applyFont="1" applyFill="1" applyProtection="1"/>
    <xf numFmtId="0" fontId="12" fillId="0" borderId="0" xfId="6" applyFill="1" applyBorder="1" applyProtection="1"/>
    <xf numFmtId="165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9" xfId="6" applyNumberFormat="1" applyFont="1" applyFill="1" applyBorder="1" applyAlignment="1" applyProtection="1">
      <alignment horizontal="center" vertical="center" wrapText="1"/>
    </xf>
    <xf numFmtId="49" fontId="20" fillId="0" borderId="8" xfId="6" applyNumberFormat="1" applyFont="1" applyFill="1" applyBorder="1" applyAlignment="1" applyProtection="1">
      <alignment horizontal="center" vertical="center" wrapText="1"/>
    </xf>
    <xf numFmtId="49" fontId="20" fillId="0" borderId="10" xfId="6" applyNumberFormat="1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wrapText="1"/>
    </xf>
    <xf numFmtId="0" fontId="25" fillId="0" borderId="9" xfId="0" applyFont="1" applyBorder="1" applyAlignment="1" applyProtection="1">
      <alignment horizontal="center" wrapText="1"/>
    </xf>
    <xf numFmtId="0" fontId="25" fillId="0" borderId="8" xfId="0" applyFont="1" applyBorder="1" applyAlignment="1" applyProtection="1">
      <alignment horizontal="center" wrapText="1"/>
    </xf>
    <xf numFmtId="0" fontId="25" fillId="0" borderId="10" xfId="0" applyFont="1" applyBorder="1" applyAlignment="1" applyProtection="1">
      <alignment horizontal="center" wrapText="1"/>
    </xf>
    <xf numFmtId="0" fontId="26" fillId="0" borderId="34" xfId="0" applyFont="1" applyBorder="1" applyAlignment="1" applyProtection="1">
      <alignment horizontal="center" wrapText="1"/>
    </xf>
    <xf numFmtId="0" fontId="20" fillId="0" borderId="0" xfId="0" applyFont="1" applyFill="1" applyAlignment="1" applyProtection="1">
      <alignment horizontal="center" vertical="center" wrapText="1"/>
    </xf>
    <xf numFmtId="49" fontId="20" fillId="0" borderId="11" xfId="6" applyNumberFormat="1" applyFont="1" applyFill="1" applyBorder="1" applyAlignment="1" applyProtection="1">
      <alignment horizontal="center" vertical="center" wrapText="1"/>
    </xf>
    <xf numFmtId="49" fontId="20" fillId="0" borderId="7" xfId="6" applyNumberFormat="1" applyFont="1" applyFill="1" applyBorder="1" applyAlignment="1" applyProtection="1">
      <alignment horizontal="center" vertical="center" wrapText="1"/>
    </xf>
    <xf numFmtId="49" fontId="20" fillId="0" borderId="12" xfId="6" applyNumberFormat="1" applyFont="1" applyFill="1" applyBorder="1" applyAlignment="1" applyProtection="1">
      <alignment horizontal="center" vertical="center" wrapText="1"/>
    </xf>
    <xf numFmtId="0" fontId="26" fillId="0" borderId="34" xfId="0" applyFont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3" xfId="6" applyFont="1" applyFill="1" applyBorder="1" applyAlignment="1" applyProtection="1">
      <alignment horizontal="left" vertical="center" wrapText="1" indent="1"/>
    </xf>
    <xf numFmtId="0" fontId="28" fillId="0" borderId="2" xfId="6" applyFont="1" applyFill="1" applyBorder="1" applyAlignment="1" applyProtection="1">
      <alignment horizontal="left" vertical="center" wrapText="1" indent="1"/>
    </xf>
    <xf numFmtId="0" fontId="28" fillId="0" borderId="22" xfId="6" quotePrefix="1" applyFont="1" applyFill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vertical="center" wrapText="1"/>
    </xf>
    <xf numFmtId="165" fontId="20" fillId="2" borderId="19" xfId="6" applyNumberFormat="1" applyFont="1" applyFill="1" applyBorder="1" applyAlignment="1" applyProtection="1">
      <alignment horizontal="right" vertical="center" wrapText="1" indent="1"/>
    </xf>
    <xf numFmtId="165" fontId="20" fillId="2" borderId="35" xfId="6" applyNumberFormat="1" applyFont="1" applyFill="1" applyBorder="1" applyAlignment="1" applyProtection="1">
      <alignment horizontal="right" vertical="center" wrapText="1" indent="1"/>
    </xf>
    <xf numFmtId="165" fontId="28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" xfId="0" applyNumberFormat="1" applyFont="1" applyFill="1" applyBorder="1" applyAlignment="1" applyProtection="1">
      <alignment horizontal="right" vertical="center" wrapText="1" indent="1"/>
    </xf>
    <xf numFmtId="165" fontId="20" fillId="0" borderId="19" xfId="6" applyNumberFormat="1" applyFont="1" applyFill="1" applyBorder="1" applyAlignment="1" applyProtection="1">
      <alignment horizontal="right" vertical="center" wrapText="1" indent="1"/>
    </xf>
    <xf numFmtId="165" fontId="20" fillId="0" borderId="35" xfId="6" applyNumberFormat="1" applyFont="1" applyFill="1" applyBorder="1" applyAlignment="1" applyProtection="1">
      <alignment horizontal="right" vertical="center" wrapText="1" indent="1"/>
    </xf>
    <xf numFmtId="0" fontId="19" fillId="0" borderId="0" xfId="6" applyFont="1" applyFill="1" applyBorder="1" applyAlignment="1" applyProtection="1">
      <alignment horizontal="left" vertical="center" wrapText="1" indent="1"/>
    </xf>
    <xf numFmtId="0" fontId="19" fillId="0" borderId="0" xfId="6" applyFont="1" applyFill="1" applyBorder="1" applyAlignment="1" applyProtection="1">
      <alignment vertical="center" wrapText="1"/>
    </xf>
    <xf numFmtId="165" fontId="2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7" fontId="38" fillId="0" borderId="2" xfId="0" applyNumberFormat="1" applyFont="1" applyBorder="1"/>
    <xf numFmtId="165" fontId="7" fillId="0" borderId="0" xfId="0" applyNumberFormat="1" applyFont="1" applyFill="1" applyAlignment="1" applyProtection="1">
      <alignment horizontal="right" wrapText="1"/>
    </xf>
    <xf numFmtId="165" fontId="9" fillId="0" borderId="14" xfId="0" applyNumberFormat="1" applyFont="1" applyFill="1" applyBorder="1" applyAlignment="1" applyProtection="1">
      <alignment horizontal="center" vertical="center" wrapText="1"/>
    </xf>
    <xf numFmtId="165" fontId="9" fillId="0" borderId="17" xfId="0" applyNumberFormat="1" applyFont="1" applyFill="1" applyBorder="1" applyAlignment="1" applyProtection="1">
      <alignment horizontal="center" vertical="center" wrapText="1"/>
    </xf>
    <xf numFmtId="165" fontId="19" fillId="0" borderId="34" xfId="0" applyNumberFormat="1" applyFont="1" applyFill="1" applyBorder="1" applyAlignment="1" applyProtection="1">
      <alignment horizontal="center" vertical="center" wrapText="1"/>
    </xf>
    <xf numFmtId="165" fontId="19" fillId="0" borderId="22" xfId="0" applyNumberFormat="1" applyFont="1" applyFill="1" applyBorder="1" applyAlignment="1" applyProtection="1">
      <alignment horizontal="center" vertical="center" wrapText="1"/>
    </xf>
    <xf numFmtId="165" fontId="19" fillId="0" borderId="49" xfId="0" applyNumberFormat="1" applyFont="1" applyFill="1" applyBorder="1" applyAlignment="1" applyProtection="1">
      <alignment horizontal="center" vertical="center" wrapText="1"/>
    </xf>
    <xf numFmtId="165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9" xfId="0" applyNumberFormat="1" applyFont="1" applyFill="1" applyBorder="1" applyAlignment="1" applyProtection="1">
      <alignment vertical="center" wrapText="1"/>
    </xf>
    <xf numFmtId="165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6" xfId="0" applyNumberFormat="1" applyFont="1" applyFill="1" applyBorder="1" applyAlignment="1" applyProtection="1">
      <alignment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5" xfId="0" applyNumberFormat="1" applyFont="1" applyFill="1" applyBorder="1" applyAlignment="1" applyProtection="1">
      <alignment vertical="center" wrapText="1"/>
    </xf>
    <xf numFmtId="165" fontId="9" fillId="0" borderId="13" xfId="0" applyNumberFormat="1" applyFont="1" applyFill="1" applyBorder="1" applyAlignment="1" applyProtection="1">
      <alignment horizontal="left" vertical="center" wrapText="1"/>
    </xf>
    <xf numFmtId="165" fontId="9" fillId="0" borderId="14" xfId="0" applyNumberFormat="1" applyFont="1" applyFill="1" applyBorder="1" applyAlignment="1" applyProtection="1">
      <alignment vertical="center" wrapText="1"/>
    </xf>
    <xf numFmtId="165" fontId="9" fillId="2" borderId="14" xfId="0" applyNumberFormat="1" applyFont="1" applyFill="1" applyBorder="1" applyAlignment="1" applyProtection="1">
      <alignment vertical="center" wrapText="1"/>
    </xf>
    <xf numFmtId="165" fontId="9" fillId="0" borderId="17" xfId="0" applyNumberFormat="1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165" fontId="28" fillId="0" borderId="24" xfId="6" applyNumberFormat="1" applyFont="1" applyFill="1" applyBorder="1" applyAlignment="1" applyProtection="1">
      <alignment horizontal="right" vertical="center" wrapText="1" indent="1"/>
    </xf>
    <xf numFmtId="165" fontId="19" fillId="0" borderId="38" xfId="6" applyNumberFormat="1" applyFont="1" applyFill="1" applyBorder="1" applyAlignment="1" applyProtection="1">
      <alignment horizontal="right" vertical="center" wrapText="1" indent="1"/>
    </xf>
    <xf numFmtId="0" fontId="19" fillId="0" borderId="56" xfId="6" applyFont="1" applyFill="1" applyBorder="1" applyAlignment="1" applyProtection="1">
      <alignment vertical="center" wrapText="1"/>
    </xf>
    <xf numFmtId="49" fontId="9" fillId="0" borderId="25" xfId="0" applyNumberFormat="1" applyFont="1" applyBorder="1" applyAlignment="1">
      <alignment horizontal="right" vertical="center"/>
    </xf>
    <xf numFmtId="49" fontId="9" fillId="0" borderId="45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9" fillId="0" borderId="17" xfId="6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165" fontId="9" fillId="0" borderId="29" xfId="0" applyNumberFormat="1" applyFont="1" applyBorder="1" applyAlignment="1">
      <alignment horizontal="center" vertical="center" wrapText="1"/>
    </xf>
    <xf numFmtId="165" fontId="27" fillId="0" borderId="17" xfId="0" applyNumberFormat="1" applyFont="1" applyBorder="1" applyAlignment="1">
      <alignment horizontal="right" vertical="center" wrapText="1" indent="1"/>
    </xf>
    <xf numFmtId="165" fontId="20" fillId="0" borderId="25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37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35" xfId="0" applyNumberFormat="1" applyFont="1" applyBorder="1" applyAlignment="1" applyProtection="1">
      <alignment horizontal="right" vertical="center" wrapText="1" indent="1"/>
      <protection locked="0"/>
    </xf>
    <xf numFmtId="165" fontId="27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28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28" fillId="0" borderId="37" xfId="0" applyNumberFormat="1" applyFont="1" applyBorder="1" applyAlignment="1" applyProtection="1">
      <alignment horizontal="right" vertical="center" wrapText="1" indent="1"/>
      <protection locked="0"/>
    </xf>
    <xf numFmtId="165" fontId="28" fillId="0" borderId="20" xfId="0" applyNumberFormat="1" applyFont="1" applyBorder="1" applyAlignment="1" applyProtection="1">
      <alignment horizontal="right" vertical="center" wrapText="1" indent="1"/>
      <protection locked="0"/>
    </xf>
    <xf numFmtId="165" fontId="27" fillId="0" borderId="43" xfId="0" applyNumberFormat="1" applyFont="1" applyBorder="1" applyAlignment="1" applyProtection="1">
      <alignment horizontal="right" vertical="center" wrapText="1" indent="1"/>
      <protection locked="0"/>
    </xf>
    <xf numFmtId="165" fontId="27" fillId="0" borderId="43" xfId="0" applyNumberFormat="1" applyFont="1" applyBorder="1" applyAlignment="1">
      <alignment horizontal="right" vertical="center" wrapText="1" indent="1"/>
    </xf>
    <xf numFmtId="165" fontId="19" fillId="0" borderId="43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5" fontId="28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19" fillId="0" borderId="17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5" fillId="0" borderId="17" xfId="0" applyNumberFormat="1" applyFont="1" applyBorder="1" applyAlignment="1" applyProtection="1">
      <alignment horizontal="right" vertical="center" wrapText="1" indent="1"/>
      <protection locked="0"/>
    </xf>
    <xf numFmtId="0" fontId="11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165" fontId="9" fillId="0" borderId="30" xfId="0" applyNumberFormat="1" applyFont="1" applyFill="1" applyBorder="1" applyAlignment="1" applyProtection="1">
      <alignment horizontal="centerContinuous" vertical="center" wrapText="1"/>
    </xf>
    <xf numFmtId="165" fontId="2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0" xfId="0" applyNumberFormat="1" applyFont="1" applyFill="1" applyBorder="1" applyAlignment="1" applyProtection="1">
      <alignment horizontal="centerContinuous" vertical="center" wrapText="1"/>
    </xf>
    <xf numFmtId="165" fontId="9" fillId="0" borderId="38" xfId="0" applyNumberFormat="1" applyFont="1" applyFill="1" applyBorder="1" applyAlignment="1" applyProtection="1">
      <alignment horizontal="centerContinuous" vertical="center" wrapText="1"/>
    </xf>
    <xf numFmtId="165" fontId="19" fillId="0" borderId="58" xfId="0" applyNumberFormat="1" applyFont="1" applyFill="1" applyBorder="1" applyAlignment="1" applyProtection="1">
      <alignment horizontal="center" vertical="center" wrapText="1"/>
    </xf>
    <xf numFmtId="165" fontId="18" fillId="0" borderId="36" xfId="0" applyNumberFormat="1" applyFont="1" applyFill="1" applyBorder="1" applyAlignment="1" applyProtection="1">
      <alignment vertical="center" wrapText="1"/>
      <protection locked="0"/>
    </xf>
    <xf numFmtId="165" fontId="18" fillId="0" borderId="59" xfId="0" applyNumberFormat="1" applyFont="1" applyFill="1" applyBorder="1" applyAlignment="1" applyProtection="1">
      <alignment vertical="center" wrapText="1"/>
      <protection locked="0"/>
    </xf>
    <xf numFmtId="165" fontId="9" fillId="0" borderId="47" xfId="0" applyNumberFormat="1" applyFont="1" applyFill="1" applyBorder="1" applyAlignment="1" applyProtection="1">
      <alignment vertical="center" wrapText="1"/>
    </xf>
    <xf numFmtId="165" fontId="31" fillId="0" borderId="48" xfId="0" applyNumberFormat="1" applyFont="1" applyFill="1" applyBorder="1" applyAlignment="1" applyProtection="1">
      <alignment horizontal="right" vertical="center" wrapText="1" indent="1"/>
    </xf>
    <xf numFmtId="165" fontId="0" fillId="0" borderId="60" xfId="0" applyNumberFormat="1" applyFill="1" applyBorder="1" applyAlignment="1" applyProtection="1">
      <alignment horizontal="left" vertical="center" wrapText="1" indent="1"/>
    </xf>
    <xf numFmtId="165" fontId="0" fillId="0" borderId="61" xfId="0" applyNumberFormat="1" applyFill="1" applyBorder="1" applyAlignment="1" applyProtection="1">
      <alignment horizontal="left" vertical="center" wrapText="1" inden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0" fillId="0" borderId="48" xfId="0" applyNumberFormat="1" applyFont="1" applyFill="1" applyBorder="1" applyAlignment="1" applyProtection="1">
      <alignment horizontal="left" vertical="center" wrapText="1" indent="1"/>
    </xf>
    <xf numFmtId="165" fontId="20" fillId="0" borderId="5" xfId="0" applyNumberFormat="1" applyFont="1" applyFill="1" applyBorder="1" applyAlignment="1" applyProtection="1">
      <alignment horizontal="left" vertical="center" wrapText="1" indent="1"/>
    </xf>
    <xf numFmtId="165" fontId="20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57" xfId="0" applyNumberFormat="1" applyFont="1" applyFill="1" applyBorder="1" applyAlignment="1" applyProtection="1">
      <alignment horizontal="left" vertical="center" wrapText="1" indent="1"/>
    </xf>
    <xf numFmtId="165" fontId="27" fillId="0" borderId="15" xfId="0" applyNumberFormat="1" applyFont="1" applyFill="1" applyBorder="1" applyAlignment="1" applyProtection="1">
      <alignment horizontal="center" vertical="center" wrapText="1"/>
    </xf>
    <xf numFmtId="165" fontId="27" fillId="0" borderId="16" xfId="0" applyNumberFormat="1" applyFont="1" applyFill="1" applyBorder="1" applyAlignment="1" applyProtection="1">
      <alignment horizontal="center" vertical="center" wrapText="1"/>
    </xf>
    <xf numFmtId="165" fontId="27" fillId="0" borderId="55" xfId="0" applyNumberFormat="1" applyFont="1" applyFill="1" applyBorder="1" applyAlignment="1" applyProtection="1">
      <alignment horizontal="center" vertical="center" wrapText="1"/>
    </xf>
    <xf numFmtId="165" fontId="27" fillId="0" borderId="34" xfId="0" applyNumberFormat="1" applyFont="1" applyFill="1" applyBorder="1" applyAlignment="1" applyProtection="1">
      <alignment horizontal="left" vertical="center" wrapText="1" indent="1"/>
    </xf>
    <xf numFmtId="165" fontId="27" fillId="0" borderId="22" xfId="0" applyNumberFormat="1" applyFont="1" applyFill="1" applyBorder="1" applyAlignment="1" applyProtection="1">
      <alignment horizontal="right" vertical="center" wrapText="1" indent="1"/>
    </xf>
    <xf numFmtId="165" fontId="20" fillId="0" borderId="11" xfId="0" applyNumberFormat="1" applyFont="1" applyFill="1" applyBorder="1" applyAlignment="1" applyProtection="1">
      <alignment horizontal="left" vertical="center" wrapText="1" indent="1"/>
    </xf>
    <xf numFmtId="165" fontId="2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0" xfId="6" applyNumberFormat="1" applyFont="1" applyFill="1" applyBorder="1" applyAlignment="1" applyProtection="1">
      <alignment horizontal="left" vertical="center"/>
    </xf>
    <xf numFmtId="165" fontId="31" fillId="0" borderId="0" xfId="6" applyNumberFormat="1" applyFont="1" applyFill="1" applyBorder="1" applyAlignment="1" applyProtection="1">
      <alignment horizontal="left" vertical="center"/>
    </xf>
    <xf numFmtId="165" fontId="17" fillId="0" borderId="0" xfId="0" applyNumberFormat="1" applyFont="1" applyFill="1" applyAlignment="1">
      <alignment horizontal="left" vertical="center" wrapText="1"/>
    </xf>
    <xf numFmtId="165" fontId="17" fillId="0" borderId="0" xfId="0" applyNumberFormat="1" applyFont="1" applyFill="1" applyAlignment="1" applyProtection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38" fillId="0" borderId="0" xfId="0" applyNumberFormat="1" applyFont="1" applyAlignment="1">
      <alignment horizontal="center" vertical="center" wrapText="1"/>
    </xf>
    <xf numFmtId="165" fontId="38" fillId="0" borderId="0" xfId="0" applyNumberFormat="1" applyFont="1" applyAlignment="1">
      <alignment vertical="center" wrapText="1"/>
    </xf>
    <xf numFmtId="165" fontId="39" fillId="0" borderId="0" xfId="0" applyNumberFormat="1" applyFont="1" applyAlignment="1">
      <alignment horizontal="right" wrapText="1"/>
    </xf>
    <xf numFmtId="165" fontId="37" fillId="0" borderId="15" xfId="0" applyNumberFormat="1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37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 applyProtection="1">
      <alignment horizontal="center" vertical="center" wrapText="1"/>
      <protection locked="0"/>
    </xf>
    <xf numFmtId="44" fontId="38" fillId="0" borderId="2" xfId="0" applyNumberFormat="1" applyFont="1" applyBorder="1" applyAlignment="1" applyProtection="1">
      <alignment horizontal="center" vertical="center" wrapText="1"/>
      <protection locked="0"/>
    </xf>
    <xf numFmtId="167" fontId="38" fillId="0" borderId="2" xfId="0" applyNumberFormat="1" applyFont="1" applyBorder="1" applyAlignment="1">
      <alignment vertical="center"/>
    </xf>
    <xf numFmtId="165" fontId="38" fillId="0" borderId="2" xfId="0" applyNumberFormat="1" applyFont="1" applyBorder="1" applyAlignment="1" applyProtection="1">
      <alignment vertical="center" wrapText="1"/>
      <protection locked="0"/>
    </xf>
    <xf numFmtId="167" fontId="38" fillId="0" borderId="2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165" fontId="37" fillId="0" borderId="24" xfId="0" applyNumberFormat="1" applyFont="1" applyBorder="1" applyAlignment="1">
      <alignment horizontal="center" vertical="center" wrapText="1"/>
    </xf>
    <xf numFmtId="165" fontId="37" fillId="0" borderId="8" xfId="0" applyNumberFormat="1" applyFont="1" applyBorder="1" applyAlignment="1">
      <alignment horizontal="center" vertical="center" wrapText="1"/>
    </xf>
    <xf numFmtId="165" fontId="37" fillId="0" borderId="19" xfId="0" applyNumberFormat="1" applyFont="1" applyBorder="1" applyAlignment="1">
      <alignment horizontal="center" vertical="center" wrapText="1"/>
    </xf>
    <xf numFmtId="167" fontId="38" fillId="0" borderId="8" xfId="0" applyNumberFormat="1" applyFont="1" applyBorder="1"/>
    <xf numFmtId="44" fontId="38" fillId="0" borderId="19" xfId="0" applyNumberFormat="1" applyFont="1" applyBorder="1" applyAlignment="1" applyProtection="1">
      <alignment horizontal="center" vertical="center" wrapText="1"/>
      <protection locked="0"/>
    </xf>
    <xf numFmtId="167" fontId="38" fillId="0" borderId="8" xfId="0" applyNumberFormat="1" applyFont="1" applyBorder="1" applyAlignment="1">
      <alignment horizontal="left"/>
    </xf>
    <xf numFmtId="0" fontId="0" fillId="0" borderId="41" xfId="0" applyBorder="1"/>
    <xf numFmtId="0" fontId="41" fillId="0" borderId="8" xfId="0" applyFont="1" applyBorder="1"/>
    <xf numFmtId="167" fontId="38" fillId="0" borderId="8" xfId="0" applyNumberFormat="1" applyFont="1" applyBorder="1" applyAlignment="1">
      <alignment horizontal="left" wrapText="1"/>
    </xf>
    <xf numFmtId="0" fontId="0" fillId="0" borderId="8" xfId="0" applyBorder="1"/>
    <xf numFmtId="44" fontId="38" fillId="0" borderId="19" xfId="1" applyNumberFormat="1" applyFont="1" applyFill="1" applyBorder="1" applyAlignment="1" applyProtection="1">
      <alignment horizontal="center" vertical="center" wrapText="1"/>
      <protection locked="0"/>
    </xf>
    <xf numFmtId="167" fontId="37" fillId="0" borderId="8" xfId="0" applyNumberFormat="1" applyFont="1" applyBorder="1"/>
    <xf numFmtId="165" fontId="0" fillId="0" borderId="19" xfId="0" applyNumberFormat="1" applyBorder="1" applyAlignment="1">
      <alignment vertical="center" wrapText="1"/>
    </xf>
    <xf numFmtId="167" fontId="38" fillId="0" borderId="8" xfId="0" applyNumberFormat="1" applyFont="1" applyBorder="1" applyAlignment="1">
      <alignment horizontal="right"/>
    </xf>
    <xf numFmtId="44" fontId="38" fillId="0" borderId="0" xfId="0" applyNumberFormat="1" applyFont="1" applyBorder="1"/>
    <xf numFmtId="44" fontId="38" fillId="0" borderId="62" xfId="0" applyNumberFormat="1" applyFont="1" applyBorder="1"/>
    <xf numFmtId="165" fontId="38" fillId="0" borderId="8" xfId="0" applyNumberFormat="1" applyFont="1" applyBorder="1" applyAlignment="1" applyProtection="1">
      <alignment horizontal="right" vertical="center" wrapText="1"/>
      <protection locked="0"/>
    </xf>
    <xf numFmtId="167" fontId="38" fillId="0" borderId="8" xfId="0" applyNumberFormat="1" applyFont="1" applyBorder="1" applyAlignment="1">
      <alignment horizontal="left" vertical="center"/>
    </xf>
    <xf numFmtId="165" fontId="37" fillId="0" borderId="12" xfId="0" applyNumberFormat="1" applyFont="1" applyBorder="1" applyAlignment="1">
      <alignment horizontal="left" vertical="center" wrapText="1"/>
    </xf>
    <xf numFmtId="165" fontId="37" fillId="0" borderId="23" xfId="0" applyNumberFormat="1" applyFont="1" applyBorder="1" applyAlignment="1">
      <alignment vertical="center" wrapText="1"/>
    </xf>
    <xf numFmtId="165" fontId="37" fillId="2" borderId="23" xfId="0" applyNumberFormat="1" applyFont="1" applyFill="1" applyBorder="1" applyAlignment="1">
      <alignment vertical="center" wrapText="1"/>
    </xf>
    <xf numFmtId="165" fontId="37" fillId="0" borderId="23" xfId="0" applyNumberFormat="1" applyFont="1" applyBorder="1" applyAlignment="1">
      <alignment horizontal="center" vertical="center" wrapText="1"/>
    </xf>
    <xf numFmtId="165" fontId="5" fillId="0" borderId="20" xfId="0" applyNumberFormat="1" applyFont="1" applyBorder="1" applyAlignment="1">
      <alignment vertical="center" wrapText="1"/>
    </xf>
    <xf numFmtId="44" fontId="38" fillId="0" borderId="2" xfId="0" applyNumberFormat="1" applyFont="1" applyFill="1" applyBorder="1" applyAlignment="1" applyProtection="1">
      <alignment horizontal="center" vertical="center" wrapText="1"/>
      <protection locked="0"/>
    </xf>
    <xf numFmtId="44" fontId="42" fillId="0" borderId="0" xfId="1" applyNumberFormat="1" applyFont="1" applyFill="1" applyBorder="1" applyAlignment="1">
      <alignment horizontal="center" vertical="center"/>
    </xf>
    <xf numFmtId="44" fontId="2" fillId="0" borderId="2" xfId="1" applyNumberFormat="1" applyFill="1" applyBorder="1" applyAlignment="1">
      <alignment horizontal="center" vertical="center"/>
    </xf>
    <xf numFmtId="44" fontId="38" fillId="0" borderId="2" xfId="1" applyNumberFormat="1" applyFont="1" applyFill="1" applyBorder="1" applyAlignment="1">
      <alignment horizontal="center" vertical="center"/>
    </xf>
    <xf numFmtId="44" fontId="38" fillId="0" borderId="2" xfId="1" applyNumberFormat="1" applyFont="1" applyFill="1" applyBorder="1" applyAlignment="1" applyProtection="1">
      <alignment horizontal="center" vertical="center" wrapText="1"/>
      <protection locked="0"/>
    </xf>
    <xf numFmtId="168" fontId="45" fillId="0" borderId="2" xfId="1" applyNumberFormat="1" applyFont="1" applyFill="1" applyBorder="1" applyAlignment="1">
      <alignment horizontal="right"/>
    </xf>
    <xf numFmtId="44" fontId="38" fillId="0" borderId="19" xfId="0" applyNumberFormat="1" applyFont="1" applyFill="1" applyBorder="1" applyAlignment="1" applyProtection="1">
      <alignment horizontal="center" vertical="center" wrapText="1"/>
      <protection locked="0"/>
    </xf>
    <xf numFmtId="44" fontId="42" fillId="0" borderId="62" xfId="1" applyNumberFormat="1" applyFont="1" applyFill="1" applyBorder="1" applyAlignment="1">
      <alignment horizontal="center" vertical="center"/>
    </xf>
    <xf numFmtId="44" fontId="2" fillId="0" borderId="19" xfId="1" applyNumberFormat="1" applyFill="1" applyBorder="1" applyAlignment="1">
      <alignment horizontal="center" vertical="center"/>
    </xf>
    <xf numFmtId="44" fontId="38" fillId="0" borderId="19" xfId="1" applyNumberFormat="1" applyFont="1" applyFill="1" applyBorder="1" applyAlignment="1">
      <alignment horizontal="center" vertical="center"/>
    </xf>
    <xf numFmtId="0" fontId="45" fillId="0" borderId="8" xfId="0" applyFont="1" applyBorder="1" applyAlignment="1">
      <alignment horizontal="left"/>
    </xf>
    <xf numFmtId="168" fontId="45" fillId="0" borderId="19" xfId="1" applyNumberFormat="1" applyFont="1" applyFill="1" applyBorder="1" applyAlignment="1">
      <alignment horizontal="right"/>
    </xf>
    <xf numFmtId="168" fontId="38" fillId="0" borderId="2" xfId="0" applyNumberFormat="1" applyFont="1" applyBorder="1" applyAlignment="1" applyProtection="1">
      <alignment horizontal="right" vertical="center" wrapText="1"/>
      <protection locked="0"/>
    </xf>
    <xf numFmtId="168" fontId="45" fillId="0" borderId="2" xfId="1" applyNumberFormat="1" applyFont="1" applyFill="1" applyBorder="1" applyAlignment="1"/>
    <xf numFmtId="44" fontId="38" fillId="0" borderId="2" xfId="0" applyNumberFormat="1" applyFont="1" applyFill="1" applyBorder="1" applyAlignment="1" applyProtection="1">
      <alignment vertical="center" wrapText="1"/>
      <protection locked="0"/>
    </xf>
    <xf numFmtId="168" fontId="38" fillId="0" borderId="2" xfId="0" applyNumberFormat="1" applyFont="1" applyBorder="1" applyAlignment="1" applyProtection="1">
      <alignment vertical="center" wrapText="1"/>
      <protection locked="0"/>
    </xf>
    <xf numFmtId="168" fontId="38" fillId="0" borderId="19" xfId="0" applyNumberFormat="1" applyFont="1" applyBorder="1" applyAlignment="1" applyProtection="1">
      <alignment horizontal="right" vertical="center" wrapText="1"/>
      <protection locked="0"/>
    </xf>
    <xf numFmtId="165" fontId="32" fillId="0" borderId="0" xfId="6" applyNumberFormat="1" applyFont="1" applyFill="1" applyBorder="1" applyAlignment="1" applyProtection="1">
      <alignment horizontal="left" vertical="center"/>
    </xf>
    <xf numFmtId="165" fontId="8" fillId="0" borderId="0" xfId="6" applyNumberFormat="1" applyFont="1" applyFill="1" applyBorder="1" applyAlignment="1" applyProtection="1">
      <alignment horizontal="center" vertical="center"/>
    </xf>
    <xf numFmtId="165" fontId="32" fillId="0" borderId="21" xfId="6" applyNumberFormat="1" applyFont="1" applyFill="1" applyBorder="1" applyAlignment="1" applyProtection="1">
      <alignment horizontal="left" vertical="center"/>
    </xf>
    <xf numFmtId="165" fontId="32" fillId="0" borderId="21" xfId="6" applyNumberFormat="1" applyFont="1" applyFill="1" applyBorder="1" applyAlignment="1" applyProtection="1">
      <alignment horizontal="left"/>
    </xf>
    <xf numFmtId="0" fontId="22" fillId="0" borderId="0" xfId="6" applyFont="1" applyFill="1" applyBorder="1" applyAlignment="1" applyProtection="1">
      <alignment horizontal="center"/>
    </xf>
    <xf numFmtId="165" fontId="29" fillId="0" borderId="50" xfId="0" applyNumberFormat="1" applyFont="1" applyFill="1" applyBorder="1" applyAlignment="1" applyProtection="1">
      <alignment horizontal="center" vertical="center" wrapText="1"/>
    </xf>
    <xf numFmtId="165" fontId="29" fillId="0" borderId="51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 applyProtection="1">
      <alignment horizontal="center" textRotation="180" wrapText="1"/>
    </xf>
    <xf numFmtId="165" fontId="36" fillId="0" borderId="52" xfId="0" applyNumberFormat="1" applyFont="1" applyFill="1" applyBorder="1" applyAlignment="1" applyProtection="1">
      <alignment horizontal="center" vertical="center" wrapText="1"/>
    </xf>
    <xf numFmtId="165" fontId="29" fillId="0" borderId="53" xfId="0" applyNumberFormat="1" applyFont="1" applyFill="1" applyBorder="1" applyAlignment="1" applyProtection="1">
      <alignment horizontal="center" vertical="center" wrapText="1"/>
    </xf>
    <xf numFmtId="165" fontId="29" fillId="0" borderId="54" xfId="0" applyNumberFormat="1" applyFont="1" applyFill="1" applyBorder="1" applyAlignment="1" applyProtection="1">
      <alignment horizontal="center" vertical="center" wrapText="1"/>
    </xf>
    <xf numFmtId="0" fontId="29" fillId="0" borderId="13" xfId="6" applyFont="1" applyFill="1" applyBorder="1" applyAlignment="1" applyProtection="1">
      <alignment horizontal="left"/>
    </xf>
    <xf numFmtId="0" fontId="29" fillId="0" borderId="14" xfId="6" applyFont="1" applyFill="1" applyBorder="1" applyAlignment="1" applyProtection="1">
      <alignment horizontal="left"/>
    </xf>
    <xf numFmtId="165" fontId="6" fillId="0" borderId="0" xfId="6" applyNumberFormat="1" applyFont="1" applyFill="1" applyBorder="1" applyAlignment="1" applyProtection="1">
      <alignment horizontal="center" vertical="center" wrapText="1"/>
    </xf>
    <xf numFmtId="0" fontId="20" fillId="0" borderId="52" xfId="6" applyFont="1" applyFill="1" applyBorder="1" applyAlignment="1">
      <alignment horizontal="left" vertical="center" wrapText="1"/>
    </xf>
    <xf numFmtId="165" fontId="37" fillId="0" borderId="0" xfId="0" applyNumberFormat="1" applyFont="1" applyAlignment="1">
      <alignment horizontal="center" vertical="center" wrapText="1"/>
    </xf>
    <xf numFmtId="165" fontId="38" fillId="0" borderId="2" xfId="0" applyNumberFormat="1" applyFont="1" applyBorder="1" applyAlignment="1" applyProtection="1">
      <alignment horizontal="center" vertical="center" wrapText="1"/>
      <protection locked="0"/>
    </xf>
    <xf numFmtId="165" fontId="22" fillId="0" borderId="0" xfId="0" applyNumberFormat="1" applyFont="1" applyFill="1" applyAlignment="1">
      <alignment horizontal="center" vertical="center" wrapText="1"/>
    </xf>
    <xf numFmtId="0" fontId="34" fillId="0" borderId="21" xfId="0" applyFont="1" applyBorder="1" applyAlignment="1" applyProtection="1">
      <alignment horizontal="right" vertical="top"/>
      <protection locked="0"/>
    </xf>
    <xf numFmtId="0" fontId="0" fillId="0" borderId="21" xfId="0" applyBorder="1" applyAlignment="1"/>
    <xf numFmtId="0" fontId="34" fillId="0" borderId="21" xfId="0" applyFont="1" applyBorder="1" applyAlignment="1" applyProtection="1">
      <alignment horizontal="right" vertical="top"/>
    </xf>
    <xf numFmtId="0" fontId="34" fillId="0" borderId="0" xfId="0" applyFont="1" applyBorder="1" applyAlignment="1" applyProtection="1">
      <alignment horizontal="right" vertical="top"/>
    </xf>
    <xf numFmtId="0" fontId="0" fillId="0" borderId="0" xfId="0" applyAlignment="1"/>
  </cellXfs>
  <cellStyles count="8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2 2" xfId="5" xr:uid="{00000000-0005-0000-0000-000005000000}"/>
    <cellStyle name="Normál 3" xfId="7" xr:uid="{94F2F19D-ED2B-4F52-9EE1-69617D00E1DD}"/>
    <cellStyle name="Normál_KVRENMUNKA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tabColor rgb="FFFFFF00"/>
  </sheetPr>
  <dimension ref="A1:H149"/>
  <sheetViews>
    <sheetView view="pageLayout" zoomScaleNormal="100" zoomScaleSheetLayoutView="100" workbookViewId="0">
      <selection activeCell="D1" sqref="D1"/>
    </sheetView>
  </sheetViews>
  <sheetFormatPr defaultRowHeight="15.75" x14ac:dyDescent="0.25"/>
  <cols>
    <col min="1" max="1" width="9.5" style="178" customWidth="1"/>
    <col min="2" max="2" width="91.6640625" style="178" customWidth="1"/>
    <col min="3" max="3" width="16.6640625" style="195" customWidth="1"/>
    <col min="4" max="4" width="15.33203125" style="195" customWidth="1"/>
    <col min="5" max="16384" width="9.33203125" style="195"/>
  </cols>
  <sheetData>
    <row r="1" spans="1:4" ht="15.95" customHeight="1" x14ac:dyDescent="0.25">
      <c r="A1" s="388" t="s">
        <v>5</v>
      </c>
      <c r="B1" s="388"/>
    </row>
    <row r="2" spans="1:4" ht="15.95" customHeight="1" thickBot="1" x14ac:dyDescent="0.3">
      <c r="A2" s="389" t="s">
        <v>93</v>
      </c>
      <c r="B2" s="389"/>
      <c r="C2" s="109" t="s">
        <v>406</v>
      </c>
      <c r="D2" s="109" t="s">
        <v>406</v>
      </c>
    </row>
    <row r="3" spans="1:4" ht="38.1" customHeight="1" thickBot="1" x14ac:dyDescent="0.3">
      <c r="A3" s="21" t="s">
        <v>58</v>
      </c>
      <c r="B3" s="22" t="s">
        <v>7</v>
      </c>
      <c r="C3" s="28" t="s">
        <v>413</v>
      </c>
      <c r="D3" s="28" t="s">
        <v>413</v>
      </c>
    </row>
    <row r="4" spans="1:4" s="196" customFormat="1" ht="12" customHeight="1" thickBot="1" x14ac:dyDescent="0.25">
      <c r="A4" s="190">
        <v>1</v>
      </c>
      <c r="B4" s="191">
        <v>2</v>
      </c>
      <c r="C4" s="192">
        <v>3</v>
      </c>
      <c r="D4" s="192">
        <v>4</v>
      </c>
    </row>
    <row r="5" spans="1:4" s="197" customFormat="1" ht="12" customHeight="1" thickBot="1" x14ac:dyDescent="0.25">
      <c r="A5" s="18" t="s">
        <v>8</v>
      </c>
      <c r="B5" s="19" t="s">
        <v>162</v>
      </c>
      <c r="C5" s="100">
        <f>+C6+C7+C8+C9+C10+C11</f>
        <v>368349487</v>
      </c>
      <c r="D5" s="100">
        <f>+D6+D7+D8+D9+D10+D11</f>
        <v>410412302</v>
      </c>
    </row>
    <row r="6" spans="1:4" s="197" customFormat="1" ht="12" customHeight="1" x14ac:dyDescent="0.2">
      <c r="A6" s="13" t="s">
        <v>70</v>
      </c>
      <c r="B6" s="198" t="s">
        <v>163</v>
      </c>
      <c r="C6" s="103">
        <v>117791932</v>
      </c>
      <c r="D6" s="103">
        <v>120682868</v>
      </c>
    </row>
    <row r="7" spans="1:4" s="197" customFormat="1" ht="12" customHeight="1" x14ac:dyDescent="0.2">
      <c r="A7" s="12" t="s">
        <v>71</v>
      </c>
      <c r="B7" s="199" t="s">
        <v>164</v>
      </c>
      <c r="C7" s="102">
        <v>153166067</v>
      </c>
      <c r="D7" s="102">
        <v>161560433</v>
      </c>
    </row>
    <row r="8" spans="1:4" s="197" customFormat="1" ht="12" customHeight="1" x14ac:dyDescent="0.2">
      <c r="A8" s="12" t="s">
        <v>72</v>
      </c>
      <c r="B8" s="199" t="s">
        <v>165</v>
      </c>
      <c r="C8" s="102">
        <v>89044908</v>
      </c>
      <c r="D8" s="102">
        <v>102939131</v>
      </c>
    </row>
    <row r="9" spans="1:4" s="197" customFormat="1" ht="12" customHeight="1" x14ac:dyDescent="0.2">
      <c r="A9" s="12" t="s">
        <v>73</v>
      </c>
      <c r="B9" s="199" t="s">
        <v>166</v>
      </c>
      <c r="C9" s="102">
        <v>8346580</v>
      </c>
      <c r="D9" s="102">
        <v>10607070</v>
      </c>
    </row>
    <row r="10" spans="1:4" s="197" customFormat="1" ht="12" customHeight="1" x14ac:dyDescent="0.2">
      <c r="A10" s="12" t="s">
        <v>90</v>
      </c>
      <c r="B10" s="199" t="s">
        <v>167</v>
      </c>
      <c r="C10" s="245"/>
      <c r="D10" s="245"/>
    </row>
    <row r="11" spans="1:4" s="197" customFormat="1" ht="12" customHeight="1" thickBot="1" x14ac:dyDescent="0.25">
      <c r="A11" s="14" t="s">
        <v>74</v>
      </c>
      <c r="B11" s="200" t="s">
        <v>168</v>
      </c>
      <c r="C11" s="246"/>
      <c r="D11" s="245">
        <v>14622800</v>
      </c>
    </row>
    <row r="12" spans="1:4" s="197" customFormat="1" ht="12" customHeight="1" thickBot="1" x14ac:dyDescent="0.25">
      <c r="A12" s="18" t="s">
        <v>9</v>
      </c>
      <c r="B12" s="95" t="s">
        <v>169</v>
      </c>
      <c r="C12" s="100">
        <f>+C13+C14+C15+C16+C17</f>
        <v>16588000</v>
      </c>
      <c r="D12" s="100">
        <f>+D13+D14+D15+D16+D17</f>
        <v>38979105</v>
      </c>
    </row>
    <row r="13" spans="1:4" s="197" customFormat="1" ht="12" customHeight="1" x14ac:dyDescent="0.2">
      <c r="A13" s="13" t="s">
        <v>76</v>
      </c>
      <c r="B13" s="198" t="s">
        <v>170</v>
      </c>
      <c r="C13" s="103"/>
      <c r="D13" s="103">
        <v>2430174</v>
      </c>
    </row>
    <row r="14" spans="1:4" s="197" customFormat="1" ht="12" customHeight="1" x14ac:dyDescent="0.2">
      <c r="A14" s="12" t="s">
        <v>77</v>
      </c>
      <c r="B14" s="199" t="s">
        <v>171</v>
      </c>
      <c r="C14" s="102"/>
      <c r="D14" s="102"/>
    </row>
    <row r="15" spans="1:4" s="197" customFormat="1" ht="12" customHeight="1" x14ac:dyDescent="0.2">
      <c r="A15" s="12" t="s">
        <v>78</v>
      </c>
      <c r="B15" s="199" t="s">
        <v>377</v>
      </c>
      <c r="C15" s="102"/>
      <c r="D15" s="102"/>
    </row>
    <row r="16" spans="1:4" s="197" customFormat="1" ht="12" customHeight="1" x14ac:dyDescent="0.2">
      <c r="A16" s="12" t="s">
        <v>79</v>
      </c>
      <c r="B16" s="199" t="s">
        <v>378</v>
      </c>
      <c r="C16" s="102"/>
      <c r="D16" s="102"/>
    </row>
    <row r="17" spans="1:4" s="197" customFormat="1" ht="12" customHeight="1" x14ac:dyDescent="0.2">
      <c r="A17" s="12" t="s">
        <v>80</v>
      </c>
      <c r="B17" s="199" t="s">
        <v>172</v>
      </c>
      <c r="C17" s="102">
        <v>16588000</v>
      </c>
      <c r="D17" s="102">
        <v>36548931</v>
      </c>
    </row>
    <row r="18" spans="1:4" s="197" customFormat="1" ht="12" customHeight="1" thickBot="1" x14ac:dyDescent="0.25">
      <c r="A18" s="14" t="s">
        <v>86</v>
      </c>
      <c r="B18" s="200" t="s">
        <v>173</v>
      </c>
      <c r="C18" s="104"/>
      <c r="D18" s="104"/>
    </row>
    <row r="19" spans="1:4" s="197" customFormat="1" ht="12" customHeight="1" thickBot="1" x14ac:dyDescent="0.25">
      <c r="A19" s="18" t="s">
        <v>10</v>
      </c>
      <c r="B19" s="19" t="s">
        <v>174</v>
      </c>
      <c r="C19" s="100">
        <f>+C20+C21+C22+C23+C24</f>
        <v>0</v>
      </c>
      <c r="D19" s="100">
        <f>+D20+D21+D22+D23+D24</f>
        <v>6388605</v>
      </c>
    </row>
    <row r="20" spans="1:4" s="197" customFormat="1" ht="12" customHeight="1" x14ac:dyDescent="0.2">
      <c r="A20" s="13" t="s">
        <v>59</v>
      </c>
      <c r="B20" s="198" t="s">
        <v>175</v>
      </c>
      <c r="C20" s="103"/>
      <c r="D20" s="103"/>
    </row>
    <row r="21" spans="1:4" s="197" customFormat="1" ht="12" customHeight="1" x14ac:dyDescent="0.2">
      <c r="A21" s="12" t="s">
        <v>60</v>
      </c>
      <c r="B21" s="199" t="s">
        <v>176</v>
      </c>
      <c r="C21" s="102"/>
      <c r="D21" s="102"/>
    </row>
    <row r="22" spans="1:4" s="197" customFormat="1" ht="12" customHeight="1" x14ac:dyDescent="0.2">
      <c r="A22" s="12" t="s">
        <v>61</v>
      </c>
      <c r="B22" s="199" t="s">
        <v>379</v>
      </c>
      <c r="C22" s="102"/>
      <c r="D22" s="102"/>
    </row>
    <row r="23" spans="1:4" s="197" customFormat="1" ht="12" customHeight="1" x14ac:dyDescent="0.2">
      <c r="A23" s="12" t="s">
        <v>62</v>
      </c>
      <c r="B23" s="199" t="s">
        <v>380</v>
      </c>
      <c r="C23" s="102"/>
      <c r="D23" s="102"/>
    </row>
    <row r="24" spans="1:4" s="197" customFormat="1" ht="12" customHeight="1" x14ac:dyDescent="0.2">
      <c r="A24" s="12" t="s">
        <v>101</v>
      </c>
      <c r="B24" s="199" t="s">
        <v>177</v>
      </c>
      <c r="C24" s="102"/>
      <c r="D24" s="102">
        <v>6388605</v>
      </c>
    </row>
    <row r="25" spans="1:4" s="197" customFormat="1" ht="12" customHeight="1" thickBot="1" x14ac:dyDescent="0.25">
      <c r="A25" s="14" t="s">
        <v>102</v>
      </c>
      <c r="B25" s="200" t="s">
        <v>178</v>
      </c>
      <c r="C25" s="104"/>
      <c r="D25" s="104"/>
    </row>
    <row r="26" spans="1:4" s="197" customFormat="1" ht="12" customHeight="1" thickBot="1" x14ac:dyDescent="0.25">
      <c r="A26" s="18" t="s">
        <v>103</v>
      </c>
      <c r="B26" s="19" t="s">
        <v>179</v>
      </c>
      <c r="C26" s="106">
        <f>+C27+C30+C31+C32</f>
        <v>334800000</v>
      </c>
      <c r="D26" s="106">
        <f>+D27+D30+D31+D32</f>
        <v>401902474</v>
      </c>
    </row>
    <row r="27" spans="1:4" s="197" customFormat="1" ht="12" customHeight="1" x14ac:dyDescent="0.2">
      <c r="A27" s="13" t="s">
        <v>180</v>
      </c>
      <c r="B27" s="198" t="s">
        <v>186</v>
      </c>
      <c r="C27" s="193">
        <f>+C28+C29</f>
        <v>295500000</v>
      </c>
      <c r="D27" s="193">
        <f>D28+D29</f>
        <v>355888455</v>
      </c>
    </row>
    <row r="28" spans="1:4" s="197" customFormat="1" ht="12" customHeight="1" x14ac:dyDescent="0.2">
      <c r="A28" s="12" t="s">
        <v>181</v>
      </c>
      <c r="B28" s="199" t="s">
        <v>187</v>
      </c>
      <c r="C28" s="102">
        <v>68500000</v>
      </c>
      <c r="D28" s="102">
        <v>64986112</v>
      </c>
    </row>
    <row r="29" spans="1:4" s="197" customFormat="1" ht="12" customHeight="1" x14ac:dyDescent="0.2">
      <c r="A29" s="12" t="s">
        <v>182</v>
      </c>
      <c r="B29" s="199" t="s">
        <v>188</v>
      </c>
      <c r="C29" s="102">
        <v>227000000</v>
      </c>
      <c r="D29" s="102">
        <v>290902343</v>
      </c>
    </row>
    <row r="30" spans="1:4" s="197" customFormat="1" ht="12" customHeight="1" x14ac:dyDescent="0.2">
      <c r="A30" s="12" t="s">
        <v>183</v>
      </c>
      <c r="B30" s="199" t="s">
        <v>189</v>
      </c>
      <c r="C30" s="102">
        <v>37000000</v>
      </c>
      <c r="D30" s="102">
        <v>40998508</v>
      </c>
    </row>
    <row r="31" spans="1:4" s="197" customFormat="1" ht="12" customHeight="1" x14ac:dyDescent="0.2">
      <c r="A31" s="12" t="s">
        <v>184</v>
      </c>
      <c r="B31" s="199" t="s">
        <v>190</v>
      </c>
      <c r="C31" s="102">
        <v>1500000</v>
      </c>
      <c r="D31" s="102">
        <v>3901800</v>
      </c>
    </row>
    <row r="32" spans="1:4" s="197" customFormat="1" ht="12" customHeight="1" thickBot="1" x14ac:dyDescent="0.25">
      <c r="A32" s="14" t="s">
        <v>185</v>
      </c>
      <c r="B32" s="200" t="s">
        <v>191</v>
      </c>
      <c r="C32" s="104">
        <v>800000</v>
      </c>
      <c r="D32" s="104">
        <v>1113711</v>
      </c>
    </row>
    <row r="33" spans="1:4" s="197" customFormat="1" ht="12" customHeight="1" thickBot="1" x14ac:dyDescent="0.25">
      <c r="A33" s="18" t="s">
        <v>12</v>
      </c>
      <c r="B33" s="19" t="s">
        <v>192</v>
      </c>
      <c r="C33" s="100">
        <f>SUM(C34:C43)</f>
        <v>48849000</v>
      </c>
      <c r="D33" s="100">
        <f>SUM(D34:D43)</f>
        <v>72460664</v>
      </c>
    </row>
    <row r="34" spans="1:4" s="197" customFormat="1" ht="12" customHeight="1" x14ac:dyDescent="0.2">
      <c r="A34" s="13" t="s">
        <v>63</v>
      </c>
      <c r="B34" s="198" t="s">
        <v>195</v>
      </c>
      <c r="C34" s="103"/>
      <c r="D34" s="103"/>
    </row>
    <row r="35" spans="1:4" s="197" customFormat="1" ht="12" customHeight="1" x14ac:dyDescent="0.2">
      <c r="A35" s="12" t="s">
        <v>64</v>
      </c>
      <c r="B35" s="199" t="s">
        <v>196</v>
      </c>
      <c r="C35" s="102">
        <v>16319000</v>
      </c>
      <c r="D35" s="102">
        <v>16930593</v>
      </c>
    </row>
    <row r="36" spans="1:4" s="197" customFormat="1" ht="12" customHeight="1" x14ac:dyDescent="0.2">
      <c r="A36" s="12" t="s">
        <v>65</v>
      </c>
      <c r="B36" s="199" t="s">
        <v>197</v>
      </c>
      <c r="C36" s="102">
        <v>200000</v>
      </c>
      <c r="D36" s="102">
        <v>951800</v>
      </c>
    </row>
    <row r="37" spans="1:4" s="197" customFormat="1" ht="12" customHeight="1" x14ac:dyDescent="0.2">
      <c r="A37" s="12" t="s">
        <v>105</v>
      </c>
      <c r="B37" s="199" t="s">
        <v>198</v>
      </c>
      <c r="C37" s="102"/>
      <c r="D37" s="102">
        <v>1146452</v>
      </c>
    </row>
    <row r="38" spans="1:4" s="197" customFormat="1" ht="12" customHeight="1" x14ac:dyDescent="0.2">
      <c r="A38" s="12" t="s">
        <v>106</v>
      </c>
      <c r="B38" s="199" t="s">
        <v>199</v>
      </c>
      <c r="C38" s="102">
        <v>22880000</v>
      </c>
      <c r="D38" s="102">
        <v>24181186</v>
      </c>
    </row>
    <row r="39" spans="1:4" s="197" customFormat="1" ht="12" customHeight="1" x14ac:dyDescent="0.2">
      <c r="A39" s="12" t="s">
        <v>107</v>
      </c>
      <c r="B39" s="199" t="s">
        <v>200</v>
      </c>
      <c r="C39" s="102">
        <v>9450000</v>
      </c>
      <c r="D39" s="102">
        <v>28762976</v>
      </c>
    </row>
    <row r="40" spans="1:4" s="197" customFormat="1" ht="12" customHeight="1" x14ac:dyDescent="0.2">
      <c r="A40" s="12" t="s">
        <v>108</v>
      </c>
      <c r="B40" s="199" t="s">
        <v>201</v>
      </c>
      <c r="C40" s="102"/>
      <c r="D40" s="102"/>
    </row>
    <row r="41" spans="1:4" s="197" customFormat="1" ht="12" customHeight="1" x14ac:dyDescent="0.2">
      <c r="A41" s="12" t="s">
        <v>109</v>
      </c>
      <c r="B41" s="199" t="s">
        <v>202</v>
      </c>
      <c r="C41" s="102"/>
      <c r="D41" s="102">
        <v>196</v>
      </c>
    </row>
    <row r="42" spans="1:4" s="197" customFormat="1" ht="12" customHeight="1" x14ac:dyDescent="0.2">
      <c r="A42" s="12" t="s">
        <v>193</v>
      </c>
      <c r="B42" s="199" t="s">
        <v>203</v>
      </c>
      <c r="C42" s="105"/>
      <c r="D42" s="105"/>
    </row>
    <row r="43" spans="1:4" s="197" customFormat="1" ht="12" customHeight="1" thickBot="1" x14ac:dyDescent="0.25">
      <c r="A43" s="14" t="s">
        <v>194</v>
      </c>
      <c r="B43" s="200" t="s">
        <v>204</v>
      </c>
      <c r="C43" s="187"/>
      <c r="D43" s="187">
        <v>487461</v>
      </c>
    </row>
    <row r="44" spans="1:4" s="197" customFormat="1" ht="12" customHeight="1" thickBot="1" x14ac:dyDescent="0.25">
      <c r="A44" s="18" t="s">
        <v>13</v>
      </c>
      <c r="B44" s="19" t="s">
        <v>205</v>
      </c>
      <c r="C44" s="100">
        <f>SUM(C45:C49)</f>
        <v>78867000</v>
      </c>
      <c r="D44" s="100">
        <f>SUM(D45:D49)</f>
        <v>70269614</v>
      </c>
    </row>
    <row r="45" spans="1:4" s="197" customFormat="1" ht="12" customHeight="1" x14ac:dyDescent="0.2">
      <c r="A45" s="13" t="s">
        <v>66</v>
      </c>
      <c r="B45" s="198" t="s">
        <v>209</v>
      </c>
      <c r="C45" s="242"/>
      <c r="D45" s="242"/>
    </row>
    <row r="46" spans="1:4" s="197" customFormat="1" ht="12" customHeight="1" x14ac:dyDescent="0.2">
      <c r="A46" s="12" t="s">
        <v>67</v>
      </c>
      <c r="B46" s="199" t="s">
        <v>210</v>
      </c>
      <c r="C46" s="105">
        <v>78867000</v>
      </c>
      <c r="D46" s="105">
        <v>70269614</v>
      </c>
    </row>
    <row r="47" spans="1:4" s="197" customFormat="1" ht="12" customHeight="1" x14ac:dyDescent="0.2">
      <c r="A47" s="12" t="s">
        <v>206</v>
      </c>
      <c r="B47" s="199" t="s">
        <v>211</v>
      </c>
      <c r="C47" s="105"/>
      <c r="D47" s="105"/>
    </row>
    <row r="48" spans="1:4" s="197" customFormat="1" ht="12" customHeight="1" x14ac:dyDescent="0.2">
      <c r="A48" s="12" t="s">
        <v>207</v>
      </c>
      <c r="B48" s="199" t="s">
        <v>212</v>
      </c>
      <c r="C48" s="105"/>
      <c r="D48" s="105"/>
    </row>
    <row r="49" spans="1:4" s="197" customFormat="1" ht="12" customHeight="1" thickBot="1" x14ac:dyDescent="0.25">
      <c r="A49" s="14" t="s">
        <v>208</v>
      </c>
      <c r="B49" s="200" t="s">
        <v>213</v>
      </c>
      <c r="C49" s="187"/>
      <c r="D49" s="187"/>
    </row>
    <row r="50" spans="1:4" s="197" customFormat="1" ht="12" customHeight="1" thickBot="1" x14ac:dyDescent="0.25">
      <c r="A50" s="18" t="s">
        <v>110</v>
      </c>
      <c r="B50" s="19" t="s">
        <v>214</v>
      </c>
      <c r="C50" s="100">
        <f>SUM(C51:C53)</f>
        <v>0</v>
      </c>
      <c r="D50" s="100">
        <f>SUM(D51:D53)</f>
        <v>1700</v>
      </c>
    </row>
    <row r="51" spans="1:4" s="197" customFormat="1" ht="12" customHeight="1" x14ac:dyDescent="0.2">
      <c r="A51" s="13" t="s">
        <v>68</v>
      </c>
      <c r="B51" s="198" t="s">
        <v>215</v>
      </c>
      <c r="C51" s="103"/>
      <c r="D51" s="103"/>
    </row>
    <row r="52" spans="1:4" s="197" customFormat="1" ht="12" customHeight="1" x14ac:dyDescent="0.2">
      <c r="A52" s="12" t="s">
        <v>69</v>
      </c>
      <c r="B52" s="199" t="s">
        <v>381</v>
      </c>
      <c r="C52" s="102"/>
      <c r="D52" s="102"/>
    </row>
    <row r="53" spans="1:4" s="197" customFormat="1" ht="12" customHeight="1" x14ac:dyDescent="0.2">
      <c r="A53" s="12" t="s">
        <v>219</v>
      </c>
      <c r="B53" s="199" t="s">
        <v>217</v>
      </c>
      <c r="C53" s="102">
        <v>0</v>
      </c>
      <c r="D53" s="102">
        <v>1700</v>
      </c>
    </row>
    <row r="54" spans="1:4" s="197" customFormat="1" ht="12" customHeight="1" thickBot="1" x14ac:dyDescent="0.25">
      <c r="A54" s="14" t="s">
        <v>220</v>
      </c>
      <c r="B54" s="200" t="s">
        <v>218</v>
      </c>
      <c r="C54" s="104"/>
      <c r="D54" s="104"/>
    </row>
    <row r="55" spans="1:4" s="197" customFormat="1" ht="12" customHeight="1" thickBot="1" x14ac:dyDescent="0.25">
      <c r="A55" s="18" t="s">
        <v>15</v>
      </c>
      <c r="B55" s="95" t="s">
        <v>221</v>
      </c>
      <c r="C55" s="100">
        <f>SUM(C56:C58)</f>
        <v>1650000</v>
      </c>
      <c r="D55" s="100">
        <f>SUM(D56:D58)</f>
        <v>21308286</v>
      </c>
    </row>
    <row r="56" spans="1:4" s="197" customFormat="1" ht="12" customHeight="1" x14ac:dyDescent="0.2">
      <c r="A56" s="13" t="s">
        <v>111</v>
      </c>
      <c r="B56" s="198" t="s">
        <v>223</v>
      </c>
      <c r="C56" s="105"/>
      <c r="D56" s="105"/>
    </row>
    <row r="57" spans="1:4" s="197" customFormat="1" ht="12" customHeight="1" x14ac:dyDescent="0.2">
      <c r="A57" s="12" t="s">
        <v>112</v>
      </c>
      <c r="B57" s="199" t="s">
        <v>382</v>
      </c>
      <c r="C57" s="105">
        <v>150000</v>
      </c>
      <c r="D57" s="105">
        <v>137580</v>
      </c>
    </row>
    <row r="58" spans="1:4" s="197" customFormat="1" ht="12" customHeight="1" x14ac:dyDescent="0.2">
      <c r="A58" s="12" t="s">
        <v>139</v>
      </c>
      <c r="B58" s="199" t="s">
        <v>224</v>
      </c>
      <c r="C58" s="105">
        <v>1500000</v>
      </c>
      <c r="D58" s="105">
        <v>21170706</v>
      </c>
    </row>
    <row r="59" spans="1:4" s="197" customFormat="1" ht="12" customHeight="1" thickBot="1" x14ac:dyDescent="0.25">
      <c r="A59" s="14" t="s">
        <v>222</v>
      </c>
      <c r="B59" s="200" t="s">
        <v>225</v>
      </c>
      <c r="C59" s="105"/>
      <c r="D59" s="105"/>
    </row>
    <row r="60" spans="1:4" s="197" customFormat="1" ht="12" customHeight="1" thickBot="1" x14ac:dyDescent="0.25">
      <c r="A60" s="18" t="s">
        <v>16</v>
      </c>
      <c r="B60" s="19" t="s">
        <v>226</v>
      </c>
      <c r="C60" s="106">
        <f>+C5+C12+C19+C26+C33+C44+C50+C55</f>
        <v>849103487</v>
      </c>
      <c r="D60" s="106">
        <f>+D5+D12+D19+D26+D33+D44+D50+D55</f>
        <v>1021722750</v>
      </c>
    </row>
    <row r="61" spans="1:4" s="197" customFormat="1" ht="12" customHeight="1" thickBot="1" x14ac:dyDescent="0.25">
      <c r="A61" s="201" t="s">
        <v>227</v>
      </c>
      <c r="B61" s="95" t="s">
        <v>228</v>
      </c>
      <c r="C61" s="100">
        <f>SUM(C62:C64)</f>
        <v>0</v>
      </c>
      <c r="D61" s="100">
        <f>SUM(D62:D64)</f>
        <v>0</v>
      </c>
    </row>
    <row r="62" spans="1:4" s="197" customFormat="1" ht="12" customHeight="1" x14ac:dyDescent="0.2">
      <c r="A62" s="13" t="s">
        <v>261</v>
      </c>
      <c r="B62" s="198" t="s">
        <v>229</v>
      </c>
      <c r="C62" s="105"/>
      <c r="D62" s="105"/>
    </row>
    <row r="63" spans="1:4" s="197" customFormat="1" ht="12" customHeight="1" x14ac:dyDescent="0.2">
      <c r="A63" s="12" t="s">
        <v>270</v>
      </c>
      <c r="B63" s="199" t="s">
        <v>230</v>
      </c>
      <c r="C63" s="105"/>
      <c r="D63" s="105"/>
    </row>
    <row r="64" spans="1:4" s="197" customFormat="1" ht="12" customHeight="1" thickBot="1" x14ac:dyDescent="0.25">
      <c r="A64" s="14" t="s">
        <v>271</v>
      </c>
      <c r="B64" s="202" t="s">
        <v>231</v>
      </c>
      <c r="C64" s="105"/>
      <c r="D64" s="105"/>
    </row>
    <row r="65" spans="1:4" s="197" customFormat="1" ht="12" customHeight="1" thickBot="1" x14ac:dyDescent="0.25">
      <c r="A65" s="201" t="s">
        <v>232</v>
      </c>
      <c r="B65" s="95" t="s">
        <v>233</v>
      </c>
      <c r="C65" s="100">
        <f>SUM(C66:C69)</f>
        <v>0</v>
      </c>
      <c r="D65" s="100">
        <f>SUM(D66:D69)</f>
        <v>0</v>
      </c>
    </row>
    <row r="66" spans="1:4" s="197" customFormat="1" ht="12" customHeight="1" x14ac:dyDescent="0.2">
      <c r="A66" s="13" t="s">
        <v>91</v>
      </c>
      <c r="B66" s="198" t="s">
        <v>234</v>
      </c>
      <c r="C66" s="105"/>
      <c r="D66" s="105"/>
    </row>
    <row r="67" spans="1:4" s="197" customFormat="1" ht="12" customHeight="1" x14ac:dyDescent="0.2">
      <c r="A67" s="12" t="s">
        <v>92</v>
      </c>
      <c r="B67" s="199" t="s">
        <v>235</v>
      </c>
      <c r="C67" s="105"/>
      <c r="D67" s="105"/>
    </row>
    <row r="68" spans="1:4" s="197" customFormat="1" ht="12" customHeight="1" x14ac:dyDescent="0.2">
      <c r="A68" s="12" t="s">
        <v>262</v>
      </c>
      <c r="B68" s="199" t="s">
        <v>236</v>
      </c>
      <c r="C68" s="105"/>
      <c r="D68" s="105"/>
    </row>
    <row r="69" spans="1:4" s="197" customFormat="1" ht="12" customHeight="1" thickBot="1" x14ac:dyDescent="0.25">
      <c r="A69" s="14" t="s">
        <v>263</v>
      </c>
      <c r="B69" s="200" t="s">
        <v>237</v>
      </c>
      <c r="C69" s="105"/>
      <c r="D69" s="105"/>
    </row>
    <row r="70" spans="1:4" s="197" customFormat="1" ht="12" customHeight="1" thickBot="1" x14ac:dyDescent="0.25">
      <c r="A70" s="201" t="s">
        <v>238</v>
      </c>
      <c r="B70" s="95" t="s">
        <v>239</v>
      </c>
      <c r="C70" s="100">
        <f>SUM(C71:C72)</f>
        <v>0</v>
      </c>
      <c r="D70" s="100">
        <f>SUM(D71:D72)</f>
        <v>222207639</v>
      </c>
    </row>
    <row r="71" spans="1:4" s="197" customFormat="1" ht="12" customHeight="1" x14ac:dyDescent="0.2">
      <c r="A71" s="13" t="s">
        <v>264</v>
      </c>
      <c r="B71" s="198" t="s">
        <v>240</v>
      </c>
      <c r="C71" s="105"/>
      <c r="D71" s="105">
        <v>222207639</v>
      </c>
    </row>
    <row r="72" spans="1:4" s="197" customFormat="1" ht="12" customHeight="1" thickBot="1" x14ac:dyDescent="0.25">
      <c r="A72" s="14" t="s">
        <v>265</v>
      </c>
      <c r="B72" s="200" t="s">
        <v>241</v>
      </c>
      <c r="C72" s="105"/>
      <c r="D72" s="105"/>
    </row>
    <row r="73" spans="1:4" s="197" customFormat="1" ht="12" customHeight="1" thickBot="1" x14ac:dyDescent="0.25">
      <c r="A73" s="201" t="s">
        <v>242</v>
      </c>
      <c r="B73" s="95" t="s">
        <v>243</v>
      </c>
      <c r="C73" s="100">
        <f>SUM(C74:C76)</f>
        <v>0</v>
      </c>
      <c r="D73" s="100">
        <f>SUM(D74:D76)</f>
        <v>15222450</v>
      </c>
    </row>
    <row r="74" spans="1:4" s="197" customFormat="1" ht="12" customHeight="1" x14ac:dyDescent="0.2">
      <c r="A74" s="13" t="s">
        <v>266</v>
      </c>
      <c r="B74" s="198" t="s">
        <v>244</v>
      </c>
      <c r="C74" s="105"/>
      <c r="D74" s="105">
        <v>15222450</v>
      </c>
    </row>
    <row r="75" spans="1:4" s="197" customFormat="1" ht="12" customHeight="1" x14ac:dyDescent="0.2">
      <c r="A75" s="12" t="s">
        <v>267</v>
      </c>
      <c r="B75" s="199" t="s">
        <v>245</v>
      </c>
      <c r="C75" s="105"/>
      <c r="D75" s="105"/>
    </row>
    <row r="76" spans="1:4" s="197" customFormat="1" ht="12" customHeight="1" thickBot="1" x14ac:dyDescent="0.25">
      <c r="A76" s="14" t="s">
        <v>268</v>
      </c>
      <c r="B76" s="200" t="s">
        <v>246</v>
      </c>
      <c r="C76" s="105"/>
      <c r="D76" s="105"/>
    </row>
    <row r="77" spans="1:4" s="197" customFormat="1" ht="12" customHeight="1" thickBot="1" x14ac:dyDescent="0.25">
      <c r="A77" s="201" t="s">
        <v>247</v>
      </c>
      <c r="B77" s="95" t="s">
        <v>269</v>
      </c>
      <c r="C77" s="100">
        <f>SUM(C78:C81)</f>
        <v>0</v>
      </c>
      <c r="D77" s="100">
        <f>SUM(D78:D81)</f>
        <v>0</v>
      </c>
    </row>
    <row r="78" spans="1:4" s="197" customFormat="1" ht="12" customHeight="1" x14ac:dyDescent="0.2">
      <c r="A78" s="203" t="s">
        <v>248</v>
      </c>
      <c r="B78" s="198" t="s">
        <v>249</v>
      </c>
      <c r="C78" s="105"/>
      <c r="D78" s="105"/>
    </row>
    <row r="79" spans="1:4" s="197" customFormat="1" ht="12" customHeight="1" x14ac:dyDescent="0.2">
      <c r="A79" s="204" t="s">
        <v>250</v>
      </c>
      <c r="B79" s="199" t="s">
        <v>251</v>
      </c>
      <c r="C79" s="105"/>
      <c r="D79" s="105"/>
    </row>
    <row r="80" spans="1:4" s="197" customFormat="1" ht="12" customHeight="1" x14ac:dyDescent="0.2">
      <c r="A80" s="204" t="s">
        <v>252</v>
      </c>
      <c r="B80" s="199" t="s">
        <v>253</v>
      </c>
      <c r="C80" s="105"/>
      <c r="D80" s="105"/>
    </row>
    <row r="81" spans="1:4" s="197" customFormat="1" ht="12" customHeight="1" thickBot="1" x14ac:dyDescent="0.25">
      <c r="A81" s="205" t="s">
        <v>254</v>
      </c>
      <c r="B81" s="200" t="s">
        <v>255</v>
      </c>
      <c r="C81" s="105"/>
      <c r="D81" s="105"/>
    </row>
    <row r="82" spans="1:4" s="197" customFormat="1" ht="13.5" customHeight="1" thickBot="1" x14ac:dyDescent="0.25">
      <c r="A82" s="201" t="s">
        <v>256</v>
      </c>
      <c r="B82" s="95" t="s">
        <v>257</v>
      </c>
      <c r="C82" s="243"/>
      <c r="D82" s="243"/>
    </row>
    <row r="83" spans="1:4" s="197" customFormat="1" ht="15.75" customHeight="1" thickBot="1" x14ac:dyDescent="0.25">
      <c r="A83" s="201" t="s">
        <v>258</v>
      </c>
      <c r="B83" s="206" t="s">
        <v>259</v>
      </c>
      <c r="C83" s="106">
        <f>+C61+C65+C70+C73+C77+C82</f>
        <v>0</v>
      </c>
      <c r="D83" s="106">
        <f>+D61+D65+D70+D73+D77+D82</f>
        <v>237430089</v>
      </c>
    </row>
    <row r="84" spans="1:4" s="197" customFormat="1" ht="16.5" customHeight="1" thickBot="1" x14ac:dyDescent="0.25">
      <c r="A84" s="207" t="s">
        <v>272</v>
      </c>
      <c r="B84" s="208" t="s">
        <v>260</v>
      </c>
      <c r="C84" s="106">
        <f>+C60+C83</f>
        <v>849103487</v>
      </c>
      <c r="D84" s="106">
        <f>+D60+D83</f>
        <v>1259152839</v>
      </c>
    </row>
    <row r="85" spans="1:4" s="197" customFormat="1" ht="83.25" customHeight="1" x14ac:dyDescent="0.2">
      <c r="A85" s="3"/>
      <c r="B85" s="4"/>
    </row>
    <row r="86" spans="1:4" ht="16.5" customHeight="1" x14ac:dyDescent="0.25">
      <c r="A86" s="388" t="s">
        <v>36</v>
      </c>
      <c r="B86" s="388"/>
    </row>
    <row r="87" spans="1:4" s="209" customFormat="1" ht="16.5" customHeight="1" thickBot="1" x14ac:dyDescent="0.3">
      <c r="A87" s="390" t="s">
        <v>94</v>
      </c>
      <c r="B87" s="390"/>
      <c r="C87" s="46" t="s">
        <v>406</v>
      </c>
      <c r="D87" s="46" t="s">
        <v>406</v>
      </c>
    </row>
    <row r="88" spans="1:4" ht="38.1" customHeight="1" thickBot="1" x14ac:dyDescent="0.3">
      <c r="A88" s="21" t="s">
        <v>58</v>
      </c>
      <c r="B88" s="22" t="s">
        <v>37</v>
      </c>
      <c r="C88" s="28" t="s">
        <v>413</v>
      </c>
      <c r="D88" s="28" t="s">
        <v>413</v>
      </c>
    </row>
    <row r="89" spans="1:4" s="196" customFormat="1" ht="12" customHeight="1" thickBot="1" x14ac:dyDescent="0.25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 x14ac:dyDescent="0.3">
      <c r="A90" s="20" t="s">
        <v>8</v>
      </c>
      <c r="B90" s="24" t="s">
        <v>275</v>
      </c>
      <c r="C90" s="99">
        <f>SUM(C91:C95)</f>
        <v>721828173</v>
      </c>
      <c r="D90" s="99">
        <f>SUM(D91:D95)</f>
        <v>788205851</v>
      </c>
    </row>
    <row r="91" spans="1:4" ht="12" customHeight="1" x14ac:dyDescent="0.25">
      <c r="A91" s="15" t="s">
        <v>70</v>
      </c>
      <c r="B91" s="8" t="s">
        <v>38</v>
      </c>
      <c r="C91" s="101">
        <v>356080392</v>
      </c>
      <c r="D91" s="101">
        <v>383437624</v>
      </c>
    </row>
    <row r="92" spans="1:4" ht="12" customHeight="1" x14ac:dyDescent="0.25">
      <c r="A92" s="12" t="s">
        <v>71</v>
      </c>
      <c r="B92" s="6" t="s">
        <v>113</v>
      </c>
      <c r="C92" s="102">
        <v>69351384</v>
      </c>
      <c r="D92" s="102">
        <v>72806508</v>
      </c>
    </row>
    <row r="93" spans="1:4" ht="12" customHeight="1" x14ac:dyDescent="0.25">
      <c r="A93" s="12" t="s">
        <v>72</v>
      </c>
      <c r="B93" s="6" t="s">
        <v>89</v>
      </c>
      <c r="C93" s="104">
        <v>265709097</v>
      </c>
      <c r="D93" s="104">
        <v>297884410</v>
      </c>
    </row>
    <row r="94" spans="1:4" ht="12" customHeight="1" x14ac:dyDescent="0.25">
      <c r="A94" s="12" t="s">
        <v>73</v>
      </c>
      <c r="B94" s="9" t="s">
        <v>114</v>
      </c>
      <c r="C94" s="104">
        <v>10000000</v>
      </c>
      <c r="D94" s="104">
        <v>9513570</v>
      </c>
    </row>
    <row r="95" spans="1:4" ht="12" customHeight="1" x14ac:dyDescent="0.25">
      <c r="A95" s="12" t="s">
        <v>81</v>
      </c>
      <c r="B95" s="17" t="s">
        <v>115</v>
      </c>
      <c r="C95" s="104">
        <v>20687300</v>
      </c>
      <c r="D95" s="104">
        <f>SUM(D96,D100,D105)</f>
        <v>24563739</v>
      </c>
    </row>
    <row r="96" spans="1:4" ht="12" customHeight="1" x14ac:dyDescent="0.25">
      <c r="A96" s="12" t="s">
        <v>74</v>
      </c>
      <c r="B96" s="6" t="s">
        <v>276</v>
      </c>
      <c r="C96" s="104"/>
      <c r="D96" s="104">
        <v>1554</v>
      </c>
    </row>
    <row r="97" spans="1:4" ht="12" customHeight="1" x14ac:dyDescent="0.25">
      <c r="A97" s="12" t="s">
        <v>75</v>
      </c>
      <c r="B97" s="48" t="s">
        <v>277</v>
      </c>
      <c r="C97" s="104"/>
      <c r="D97" s="104"/>
    </row>
    <row r="98" spans="1:4" ht="12" customHeight="1" x14ac:dyDescent="0.25">
      <c r="A98" s="12" t="s">
        <v>82</v>
      </c>
      <c r="B98" s="49" t="s">
        <v>278</v>
      </c>
      <c r="C98" s="104"/>
      <c r="D98" s="104"/>
    </row>
    <row r="99" spans="1:4" ht="12" customHeight="1" x14ac:dyDescent="0.25">
      <c r="A99" s="12" t="s">
        <v>83</v>
      </c>
      <c r="B99" s="49" t="s">
        <v>279</v>
      </c>
      <c r="C99" s="104"/>
      <c r="D99" s="104"/>
    </row>
    <row r="100" spans="1:4" ht="12" customHeight="1" x14ac:dyDescent="0.25">
      <c r="A100" s="12" t="s">
        <v>84</v>
      </c>
      <c r="B100" s="48" t="s">
        <v>280</v>
      </c>
      <c r="C100" s="104">
        <v>7906000</v>
      </c>
      <c r="D100" s="104">
        <v>6280801</v>
      </c>
    </row>
    <row r="101" spans="1:4" ht="12" customHeight="1" x14ac:dyDescent="0.25">
      <c r="A101" s="12" t="s">
        <v>85</v>
      </c>
      <c r="B101" s="48" t="s">
        <v>281</v>
      </c>
      <c r="C101" s="104"/>
      <c r="D101" s="104"/>
    </row>
    <row r="102" spans="1:4" ht="12" customHeight="1" x14ac:dyDescent="0.25">
      <c r="A102" s="12" t="s">
        <v>87</v>
      </c>
      <c r="B102" s="49" t="s">
        <v>282</v>
      </c>
      <c r="C102" s="104"/>
      <c r="D102" s="104"/>
    </row>
    <row r="103" spans="1:4" ht="12" customHeight="1" x14ac:dyDescent="0.25">
      <c r="A103" s="11" t="s">
        <v>116</v>
      </c>
      <c r="B103" s="50" t="s">
        <v>283</v>
      </c>
      <c r="C103" s="104"/>
      <c r="D103" s="104"/>
    </row>
    <row r="104" spans="1:4" ht="12" customHeight="1" x14ac:dyDescent="0.25">
      <c r="A104" s="12" t="s">
        <v>273</v>
      </c>
      <c r="B104" s="50" t="s">
        <v>284</v>
      </c>
      <c r="C104" s="104"/>
      <c r="D104" s="104"/>
    </row>
    <row r="105" spans="1:4" ht="12" customHeight="1" thickBot="1" x14ac:dyDescent="0.3">
      <c r="A105" s="16" t="s">
        <v>274</v>
      </c>
      <c r="B105" s="51" t="s">
        <v>285</v>
      </c>
      <c r="C105" s="107">
        <v>12781300</v>
      </c>
      <c r="D105" s="107">
        <v>18281384</v>
      </c>
    </row>
    <row r="106" spans="1:4" ht="12" customHeight="1" thickBot="1" x14ac:dyDescent="0.3">
      <c r="A106" s="18" t="s">
        <v>9</v>
      </c>
      <c r="B106" s="23" t="s">
        <v>286</v>
      </c>
      <c r="C106" s="100">
        <f>+C107+C109+C111</f>
        <v>89302811</v>
      </c>
      <c r="D106" s="100">
        <f>+D107+D109+D111</f>
        <v>323988342</v>
      </c>
    </row>
    <row r="107" spans="1:4" ht="12" customHeight="1" x14ac:dyDescent="0.25">
      <c r="A107" s="13" t="s">
        <v>76</v>
      </c>
      <c r="B107" s="6" t="s">
        <v>137</v>
      </c>
      <c r="C107" s="103">
        <v>85302811</v>
      </c>
      <c r="D107" s="103">
        <v>249573360</v>
      </c>
    </row>
    <row r="108" spans="1:4" ht="12" customHeight="1" x14ac:dyDescent="0.25">
      <c r="A108" s="13" t="s">
        <v>77</v>
      </c>
      <c r="B108" s="10" t="s">
        <v>290</v>
      </c>
      <c r="C108" s="103">
        <v>0</v>
      </c>
      <c r="D108" s="103">
        <v>0</v>
      </c>
    </row>
    <row r="109" spans="1:4" ht="12" customHeight="1" x14ac:dyDescent="0.25">
      <c r="A109" s="13" t="s">
        <v>78</v>
      </c>
      <c r="B109" s="10" t="s">
        <v>117</v>
      </c>
      <c r="C109" s="102"/>
      <c r="D109" s="102">
        <v>59064982</v>
      </c>
    </row>
    <row r="110" spans="1:4" ht="12" customHeight="1" x14ac:dyDescent="0.25">
      <c r="A110" s="13" t="s">
        <v>79</v>
      </c>
      <c r="B110" s="10" t="s">
        <v>291</v>
      </c>
      <c r="C110" s="93"/>
      <c r="D110" s="93"/>
    </row>
    <row r="111" spans="1:4" ht="12" customHeight="1" x14ac:dyDescent="0.25">
      <c r="A111" s="13" t="s">
        <v>80</v>
      </c>
      <c r="B111" s="97" t="s">
        <v>140</v>
      </c>
      <c r="C111" s="93">
        <v>4000000</v>
      </c>
      <c r="D111" s="93">
        <v>15350000</v>
      </c>
    </row>
    <row r="112" spans="1:4" ht="12" customHeight="1" x14ac:dyDescent="0.25">
      <c r="A112" s="13" t="s">
        <v>86</v>
      </c>
      <c r="B112" s="96" t="s">
        <v>383</v>
      </c>
      <c r="C112" s="93"/>
      <c r="D112" s="93"/>
    </row>
    <row r="113" spans="1:4" ht="12" customHeight="1" x14ac:dyDescent="0.25">
      <c r="A113" s="13" t="s">
        <v>88</v>
      </c>
      <c r="B113" s="194" t="s">
        <v>296</v>
      </c>
      <c r="C113" s="93"/>
      <c r="D113" s="93"/>
    </row>
    <row r="114" spans="1:4" x14ac:dyDescent="0.25">
      <c r="A114" s="13" t="s">
        <v>118</v>
      </c>
      <c r="B114" s="49" t="s">
        <v>279</v>
      </c>
      <c r="C114" s="93"/>
      <c r="D114" s="93"/>
    </row>
    <row r="115" spans="1:4" ht="12" customHeight="1" x14ac:dyDescent="0.25">
      <c r="A115" s="13" t="s">
        <v>119</v>
      </c>
      <c r="B115" s="49" t="s">
        <v>295</v>
      </c>
      <c r="C115" s="93"/>
      <c r="D115" s="93"/>
    </row>
    <row r="116" spans="1:4" ht="12" customHeight="1" x14ac:dyDescent="0.25">
      <c r="A116" s="13" t="s">
        <v>120</v>
      </c>
      <c r="B116" s="49" t="s">
        <v>294</v>
      </c>
      <c r="C116" s="93"/>
      <c r="D116" s="93"/>
    </row>
    <row r="117" spans="1:4" ht="12" customHeight="1" x14ac:dyDescent="0.25">
      <c r="A117" s="13" t="s">
        <v>287</v>
      </c>
      <c r="B117" s="49" t="s">
        <v>282</v>
      </c>
      <c r="C117" s="93"/>
      <c r="D117" s="93"/>
    </row>
    <row r="118" spans="1:4" ht="12" customHeight="1" x14ac:dyDescent="0.25">
      <c r="A118" s="13" t="s">
        <v>288</v>
      </c>
      <c r="B118" s="49" t="s">
        <v>293</v>
      </c>
      <c r="C118" s="93"/>
      <c r="D118" s="93"/>
    </row>
    <row r="119" spans="1:4" ht="16.5" thickBot="1" x14ac:dyDescent="0.3">
      <c r="A119" s="11" t="s">
        <v>289</v>
      </c>
      <c r="B119" s="49" t="s">
        <v>292</v>
      </c>
      <c r="C119" s="94"/>
      <c r="D119" s="94"/>
    </row>
    <row r="120" spans="1:4" ht="12" customHeight="1" thickBot="1" x14ac:dyDescent="0.3">
      <c r="A120" s="18" t="s">
        <v>10</v>
      </c>
      <c r="B120" s="44" t="s">
        <v>297</v>
      </c>
      <c r="C120" s="100">
        <f>+C121+C122</f>
        <v>25347017</v>
      </c>
      <c r="D120" s="100">
        <f>+D121+D122</f>
        <v>134333160</v>
      </c>
    </row>
    <row r="121" spans="1:4" ht="12" customHeight="1" x14ac:dyDescent="0.25">
      <c r="A121" s="13" t="s">
        <v>59</v>
      </c>
      <c r="B121" s="7" t="s">
        <v>47</v>
      </c>
      <c r="C121" s="103">
        <v>25347017</v>
      </c>
      <c r="D121" s="103">
        <v>134333160</v>
      </c>
    </row>
    <row r="122" spans="1:4" ht="12" customHeight="1" thickBot="1" x14ac:dyDescent="0.3">
      <c r="A122" s="14" t="s">
        <v>60</v>
      </c>
      <c r="B122" s="10" t="s">
        <v>48</v>
      </c>
      <c r="C122" s="104"/>
      <c r="D122" s="104"/>
    </row>
    <row r="123" spans="1:4" ht="12" customHeight="1" thickBot="1" x14ac:dyDescent="0.3">
      <c r="A123" s="18" t="s">
        <v>11</v>
      </c>
      <c r="B123" s="44" t="s">
        <v>298</v>
      </c>
      <c r="C123" s="100">
        <f>+C90+C106+C120</f>
        <v>836478001</v>
      </c>
      <c r="D123" s="100">
        <f>+D90+D106+D120</f>
        <v>1246527353</v>
      </c>
    </row>
    <row r="124" spans="1:4" ht="12" customHeight="1" thickBot="1" x14ac:dyDescent="0.3">
      <c r="A124" s="18" t="s">
        <v>12</v>
      </c>
      <c r="B124" s="44" t="s">
        <v>299</v>
      </c>
      <c r="C124" s="100">
        <f>+C125+C126+C127</f>
        <v>0</v>
      </c>
      <c r="D124" s="100">
        <f>+D125+D126+D127</f>
        <v>0</v>
      </c>
    </row>
    <row r="125" spans="1:4" ht="12" customHeight="1" x14ac:dyDescent="0.25">
      <c r="A125" s="13" t="s">
        <v>63</v>
      </c>
      <c r="B125" s="7" t="s">
        <v>300</v>
      </c>
      <c r="C125" s="93"/>
      <c r="D125" s="93"/>
    </row>
    <row r="126" spans="1:4" ht="12" customHeight="1" x14ac:dyDescent="0.25">
      <c r="A126" s="13" t="s">
        <v>64</v>
      </c>
      <c r="B126" s="7" t="s">
        <v>301</v>
      </c>
      <c r="C126" s="93"/>
      <c r="D126" s="93"/>
    </row>
    <row r="127" spans="1:4" ht="12" customHeight="1" thickBot="1" x14ac:dyDescent="0.3">
      <c r="A127" s="11" t="s">
        <v>65</v>
      </c>
      <c r="B127" s="5" t="s">
        <v>302</v>
      </c>
      <c r="C127" s="93"/>
      <c r="D127" s="93"/>
    </row>
    <row r="128" spans="1:4" ht="12" customHeight="1" thickBot="1" x14ac:dyDescent="0.3">
      <c r="A128" s="18" t="s">
        <v>13</v>
      </c>
      <c r="B128" s="44" t="s">
        <v>345</v>
      </c>
      <c r="C128" s="100">
        <f>+C129+C130+C131+C132</f>
        <v>0</v>
      </c>
      <c r="D128" s="100">
        <f>+D129+D130+D131+D132</f>
        <v>0</v>
      </c>
    </row>
    <row r="129" spans="1:8" ht="12" customHeight="1" x14ac:dyDescent="0.25">
      <c r="A129" s="13" t="s">
        <v>66</v>
      </c>
      <c r="B129" s="7" t="s">
        <v>303</v>
      </c>
      <c r="C129" s="93"/>
      <c r="D129" s="93"/>
    </row>
    <row r="130" spans="1:8" ht="12" customHeight="1" x14ac:dyDescent="0.25">
      <c r="A130" s="13" t="s">
        <v>67</v>
      </c>
      <c r="B130" s="7" t="s">
        <v>304</v>
      </c>
      <c r="C130" s="93"/>
      <c r="D130" s="93"/>
    </row>
    <row r="131" spans="1:8" ht="12" customHeight="1" x14ac:dyDescent="0.25">
      <c r="A131" s="13" t="s">
        <v>206</v>
      </c>
      <c r="B131" s="7" t="s">
        <v>305</v>
      </c>
      <c r="C131" s="93"/>
      <c r="D131" s="93"/>
    </row>
    <row r="132" spans="1:8" ht="12" customHeight="1" thickBot="1" x14ac:dyDescent="0.3">
      <c r="A132" s="11" t="s">
        <v>207</v>
      </c>
      <c r="B132" s="5" t="s">
        <v>306</v>
      </c>
      <c r="C132" s="93"/>
      <c r="D132" s="93"/>
    </row>
    <row r="133" spans="1:8" ht="12" customHeight="1" thickBot="1" x14ac:dyDescent="0.3">
      <c r="A133" s="18" t="s">
        <v>14</v>
      </c>
      <c r="B133" s="44" t="s">
        <v>307</v>
      </c>
      <c r="C133" s="106">
        <f>+C134+C135+C136+C137</f>
        <v>12625486</v>
      </c>
      <c r="D133" s="106">
        <f>+D134+D135+D136+D137</f>
        <v>12625486</v>
      </c>
    </row>
    <row r="134" spans="1:8" ht="12" customHeight="1" x14ac:dyDescent="0.25">
      <c r="A134" s="13" t="s">
        <v>68</v>
      </c>
      <c r="B134" s="7" t="s">
        <v>308</v>
      </c>
      <c r="C134" s="93"/>
      <c r="D134" s="93"/>
    </row>
    <row r="135" spans="1:8" ht="12" customHeight="1" x14ac:dyDescent="0.25">
      <c r="A135" s="13" t="s">
        <v>69</v>
      </c>
      <c r="B135" s="7" t="s">
        <v>318</v>
      </c>
      <c r="C135" s="93">
        <v>12625486</v>
      </c>
      <c r="D135" s="93">
        <v>12625486</v>
      </c>
    </row>
    <row r="136" spans="1:8" ht="12" customHeight="1" x14ac:dyDescent="0.25">
      <c r="A136" s="13" t="s">
        <v>219</v>
      </c>
      <c r="B136" s="7" t="s">
        <v>309</v>
      </c>
      <c r="C136" s="93"/>
      <c r="D136" s="93"/>
    </row>
    <row r="137" spans="1:8" ht="12" customHeight="1" thickBot="1" x14ac:dyDescent="0.3">
      <c r="A137" s="11" t="s">
        <v>220</v>
      </c>
      <c r="B137" s="5" t="s">
        <v>394</v>
      </c>
      <c r="C137" s="93"/>
      <c r="D137" s="93"/>
    </row>
    <row r="138" spans="1:8" ht="12" customHeight="1" thickBot="1" x14ac:dyDescent="0.3">
      <c r="A138" s="18" t="s">
        <v>15</v>
      </c>
      <c r="B138" s="44" t="s">
        <v>311</v>
      </c>
      <c r="C138" s="108">
        <f>+C139+C140+C141+C142</f>
        <v>0</v>
      </c>
      <c r="D138" s="108">
        <f>+D139+D140+D141+D142</f>
        <v>0</v>
      </c>
    </row>
    <row r="139" spans="1:8" ht="12" customHeight="1" x14ac:dyDescent="0.25">
      <c r="A139" s="13" t="s">
        <v>111</v>
      </c>
      <c r="B139" s="7" t="s">
        <v>312</v>
      </c>
      <c r="C139" s="93"/>
      <c r="D139" s="93"/>
    </row>
    <row r="140" spans="1:8" ht="12" customHeight="1" x14ac:dyDescent="0.25">
      <c r="A140" s="13" t="s">
        <v>112</v>
      </c>
      <c r="B140" s="7" t="s">
        <v>313</v>
      </c>
      <c r="C140" s="93"/>
      <c r="D140" s="93"/>
    </row>
    <row r="141" spans="1:8" ht="12" customHeight="1" x14ac:dyDescent="0.25">
      <c r="A141" s="13" t="s">
        <v>139</v>
      </c>
      <c r="B141" s="7" t="s">
        <v>314</v>
      </c>
      <c r="C141" s="93"/>
      <c r="D141" s="93"/>
    </row>
    <row r="142" spans="1:8" ht="12" customHeight="1" thickBot="1" x14ac:dyDescent="0.3">
      <c r="A142" s="13" t="s">
        <v>222</v>
      </c>
      <c r="B142" s="7" t="s">
        <v>315</v>
      </c>
      <c r="C142" s="93"/>
      <c r="D142" s="93"/>
    </row>
    <row r="143" spans="1:8" ht="15" customHeight="1" thickBot="1" x14ac:dyDescent="0.3">
      <c r="A143" s="18" t="s">
        <v>16</v>
      </c>
      <c r="B143" s="44" t="s">
        <v>316</v>
      </c>
      <c r="C143" s="210">
        <f>+C124+C128+C133+C138</f>
        <v>12625486</v>
      </c>
      <c r="D143" s="210">
        <f>+D124+D128+D133+D138</f>
        <v>12625486</v>
      </c>
      <c r="E143" s="211"/>
      <c r="F143" s="212"/>
      <c r="G143" s="212"/>
      <c r="H143" s="212"/>
    </row>
    <row r="144" spans="1:8" s="197" customFormat="1" ht="12.95" customHeight="1" thickBot="1" x14ac:dyDescent="0.25">
      <c r="A144" s="98" t="s">
        <v>17</v>
      </c>
      <c r="B144" s="177" t="s">
        <v>317</v>
      </c>
      <c r="C144" s="210">
        <f>+C123+C143</f>
        <v>849103487</v>
      </c>
      <c r="D144" s="210">
        <f>+D123+D143</f>
        <v>1259152839</v>
      </c>
    </row>
    <row r="145" spans="1:3" ht="7.5" customHeight="1" x14ac:dyDescent="0.25"/>
    <row r="146" spans="1:3" x14ac:dyDescent="0.25">
      <c r="A146" s="391"/>
      <c r="B146" s="391"/>
    </row>
    <row r="147" spans="1:3" ht="15" customHeight="1" x14ac:dyDescent="0.25">
      <c r="A147" s="387"/>
      <c r="B147" s="387"/>
    </row>
    <row r="148" spans="1:3" ht="13.5" customHeight="1" x14ac:dyDescent="0.25">
      <c r="A148" s="247"/>
      <c r="B148" s="248"/>
      <c r="C148" s="213"/>
    </row>
    <row r="149" spans="1:3" ht="27.75" customHeight="1" x14ac:dyDescent="0.25">
      <c r="A149" s="247"/>
      <c r="B149" s="248"/>
    </row>
  </sheetData>
  <mergeCells count="6">
    <mergeCell ref="A147:B147"/>
    <mergeCell ref="A86:B86"/>
    <mergeCell ref="A1:B1"/>
    <mergeCell ref="A2:B2"/>
    <mergeCell ref="A87:B87"/>
    <mergeCell ref="A146:B14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Község Önkormányzat
2019. ÉVI KÖLTSÉGVETÉSÉNEK ÖSSZEVONT MÉRLEGE&amp;10
&amp;R&amp;"Times New Roman CE,Félkövér dőlt"&amp;11 1.1. melléklet a 2/2020 (II.14.) önkormányzati rendelethez</oddHeader>
  </headerFooter>
  <rowBreaks count="1" manualBreakCount="1">
    <brk id="84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4">
    <tabColor rgb="FFFFFF00"/>
  </sheetPr>
  <dimension ref="A1:J148"/>
  <sheetViews>
    <sheetView view="pageBreakPreview" zoomScaleSheetLayoutView="100" workbookViewId="0">
      <selection activeCell="B1" sqref="B1:D1"/>
    </sheetView>
  </sheetViews>
  <sheetFormatPr defaultRowHeight="12.75" x14ac:dyDescent="0.2"/>
  <cols>
    <col min="1" max="1" width="19.5" style="185" customWidth="1"/>
    <col min="2" max="2" width="72" style="186" customWidth="1"/>
    <col min="3" max="3" width="19.6640625" style="2" customWidth="1"/>
    <col min="4" max="4" width="16.83203125" style="2" customWidth="1"/>
    <col min="5" max="16384" width="9.33203125" style="2"/>
  </cols>
  <sheetData>
    <row r="1" spans="1:4" s="1" customFormat="1" ht="16.5" customHeight="1" thickBot="1" x14ac:dyDescent="0.25">
      <c r="A1" s="69"/>
      <c r="B1" s="405" t="s">
        <v>458</v>
      </c>
      <c r="C1" s="405"/>
      <c r="D1" s="406"/>
    </row>
    <row r="2" spans="1:4" s="37" customFormat="1" ht="35.25" customHeight="1" x14ac:dyDescent="0.2">
      <c r="A2" s="188" t="s">
        <v>52</v>
      </c>
      <c r="B2" s="271" t="s">
        <v>412</v>
      </c>
      <c r="C2" s="162">
        <v>2</v>
      </c>
      <c r="D2" s="162">
        <v>2</v>
      </c>
    </row>
    <row r="3" spans="1:4" s="37" customFormat="1" ht="16.5" thickBot="1" x14ac:dyDescent="0.25">
      <c r="A3" s="71" t="s">
        <v>129</v>
      </c>
      <c r="B3" s="161" t="s">
        <v>351</v>
      </c>
      <c r="C3" s="163">
        <v>2</v>
      </c>
      <c r="D3" s="163">
        <v>2</v>
      </c>
    </row>
    <row r="4" spans="1:4" s="38" customFormat="1" ht="15.95" customHeight="1" thickBot="1" x14ac:dyDescent="0.3">
      <c r="A4" s="72"/>
      <c r="B4" s="72"/>
      <c r="C4" s="73" t="s">
        <v>405</v>
      </c>
      <c r="D4" s="73" t="s">
        <v>405</v>
      </c>
    </row>
    <row r="5" spans="1:4" ht="36.75" thickBot="1" x14ac:dyDescent="0.25">
      <c r="A5" s="189" t="s">
        <v>131</v>
      </c>
      <c r="B5" s="74" t="s">
        <v>42</v>
      </c>
      <c r="C5" s="28" t="s">
        <v>413</v>
      </c>
      <c r="D5" s="28" t="s">
        <v>427</v>
      </c>
    </row>
    <row r="6" spans="1:4" s="32" customFormat="1" ht="12.95" customHeight="1" thickBot="1" x14ac:dyDescent="0.25">
      <c r="A6" s="65">
        <v>1</v>
      </c>
      <c r="B6" s="66">
        <v>2</v>
      </c>
      <c r="C6" s="67">
        <v>3</v>
      </c>
      <c r="D6" s="67">
        <v>4</v>
      </c>
    </row>
    <row r="7" spans="1:4" s="32" customFormat="1" ht="15.95" customHeight="1" thickBot="1" x14ac:dyDescent="0.25">
      <c r="A7" s="75"/>
      <c r="B7" s="76" t="s">
        <v>43</v>
      </c>
      <c r="C7" s="164"/>
      <c r="D7" s="164"/>
    </row>
    <row r="8" spans="1:4" s="32" customFormat="1" ht="12" customHeight="1" thickBot="1" x14ac:dyDescent="0.25">
      <c r="A8" s="25" t="s">
        <v>8</v>
      </c>
      <c r="B8" s="19" t="s">
        <v>162</v>
      </c>
      <c r="C8" s="100">
        <f>+C9+C10+C11+C12+C13+C14</f>
        <v>368349487</v>
      </c>
      <c r="D8" s="100">
        <f>+D9+D10+D11+D12+D13+D14</f>
        <v>410412302</v>
      </c>
    </row>
    <row r="9" spans="1:4" s="39" customFormat="1" ht="12" customHeight="1" x14ac:dyDescent="0.2">
      <c r="A9" s="215" t="s">
        <v>70</v>
      </c>
      <c r="B9" s="198" t="s">
        <v>163</v>
      </c>
      <c r="C9" s="103">
        <v>117791932</v>
      </c>
      <c r="D9" s="103">
        <v>120682868</v>
      </c>
    </row>
    <row r="10" spans="1:4" s="40" customFormat="1" ht="12" customHeight="1" x14ac:dyDescent="0.2">
      <c r="A10" s="216" t="s">
        <v>71</v>
      </c>
      <c r="B10" s="199" t="s">
        <v>164</v>
      </c>
      <c r="C10" s="102">
        <v>153166067</v>
      </c>
      <c r="D10" s="102">
        <v>161560433</v>
      </c>
    </row>
    <row r="11" spans="1:4" s="40" customFormat="1" ht="12" customHeight="1" x14ac:dyDescent="0.2">
      <c r="A11" s="216" t="s">
        <v>72</v>
      </c>
      <c r="B11" s="199" t="s">
        <v>165</v>
      </c>
      <c r="C11" s="102">
        <v>89044908</v>
      </c>
      <c r="D11" s="102">
        <v>102939131</v>
      </c>
    </row>
    <row r="12" spans="1:4" s="40" customFormat="1" ht="12" customHeight="1" x14ac:dyDescent="0.2">
      <c r="A12" s="216" t="s">
        <v>73</v>
      </c>
      <c r="B12" s="199" t="s">
        <v>166</v>
      </c>
      <c r="C12" s="102">
        <v>8346580</v>
      </c>
      <c r="D12" s="102">
        <v>10607070</v>
      </c>
    </row>
    <row r="13" spans="1:4" s="40" customFormat="1" ht="12" customHeight="1" x14ac:dyDescent="0.2">
      <c r="A13" s="216" t="s">
        <v>90</v>
      </c>
      <c r="B13" s="199" t="s">
        <v>167</v>
      </c>
      <c r="C13" s="245"/>
      <c r="D13" s="245"/>
    </row>
    <row r="14" spans="1:4" s="39" customFormat="1" ht="12" customHeight="1" thickBot="1" x14ac:dyDescent="0.25">
      <c r="A14" s="217" t="s">
        <v>74</v>
      </c>
      <c r="B14" s="200" t="s">
        <v>168</v>
      </c>
      <c r="C14" s="246"/>
      <c r="D14" s="246">
        <v>14622800</v>
      </c>
    </row>
    <row r="15" spans="1:4" s="39" customFormat="1" ht="12" customHeight="1" thickBot="1" x14ac:dyDescent="0.25">
      <c r="A15" s="25" t="s">
        <v>9</v>
      </c>
      <c r="B15" s="95" t="s">
        <v>169</v>
      </c>
      <c r="C15" s="100">
        <f>+C16+C17+C18+C19+C20</f>
        <v>16588000</v>
      </c>
      <c r="D15" s="100">
        <f>+D16+D17+D18+D19+D20</f>
        <v>35937843</v>
      </c>
    </row>
    <row r="16" spans="1:4" s="39" customFormat="1" ht="12" customHeight="1" x14ac:dyDescent="0.2">
      <c r="A16" s="215" t="s">
        <v>76</v>
      </c>
      <c r="B16" s="198" t="s">
        <v>170</v>
      </c>
      <c r="C16" s="103"/>
      <c r="D16" s="103">
        <v>2430174</v>
      </c>
    </row>
    <row r="17" spans="1:4" s="39" customFormat="1" ht="12" customHeight="1" x14ac:dyDescent="0.2">
      <c r="A17" s="216" t="s">
        <v>77</v>
      </c>
      <c r="B17" s="199" t="s">
        <v>171</v>
      </c>
      <c r="C17" s="102"/>
      <c r="D17" s="102"/>
    </row>
    <row r="18" spans="1:4" s="39" customFormat="1" ht="12" customHeight="1" x14ac:dyDescent="0.2">
      <c r="A18" s="216" t="s">
        <v>78</v>
      </c>
      <c r="B18" s="199" t="s">
        <v>377</v>
      </c>
      <c r="C18" s="102"/>
      <c r="D18" s="102"/>
    </row>
    <row r="19" spans="1:4" s="39" customFormat="1" ht="12" customHeight="1" x14ac:dyDescent="0.2">
      <c r="A19" s="216" t="s">
        <v>79</v>
      </c>
      <c r="B19" s="199" t="s">
        <v>378</v>
      </c>
      <c r="C19" s="102"/>
      <c r="D19" s="102"/>
    </row>
    <row r="20" spans="1:4" s="39" customFormat="1" ht="12" customHeight="1" x14ac:dyDescent="0.2">
      <c r="A20" s="216" t="s">
        <v>80</v>
      </c>
      <c r="B20" s="199" t="s">
        <v>172</v>
      </c>
      <c r="C20" s="102">
        <v>16588000</v>
      </c>
      <c r="D20" s="102">
        <v>33507669</v>
      </c>
    </row>
    <row r="21" spans="1:4" s="40" customFormat="1" ht="12" customHeight="1" thickBot="1" x14ac:dyDescent="0.25">
      <c r="A21" s="217" t="s">
        <v>86</v>
      </c>
      <c r="B21" s="200" t="s">
        <v>173</v>
      </c>
      <c r="C21" s="104"/>
      <c r="D21" s="104"/>
    </row>
    <row r="22" spans="1:4" s="40" customFormat="1" ht="12" customHeight="1" thickBot="1" x14ac:dyDescent="0.25">
      <c r="A22" s="25" t="s">
        <v>10</v>
      </c>
      <c r="B22" s="19" t="s">
        <v>174</v>
      </c>
      <c r="C22" s="100">
        <f>+C23+C24+C25+C26+C27</f>
        <v>0</v>
      </c>
      <c r="D22" s="100">
        <f>+D23+D24+D25+D26+D27</f>
        <v>6388605</v>
      </c>
    </row>
    <row r="23" spans="1:4" s="40" customFormat="1" ht="12" customHeight="1" x14ac:dyDescent="0.2">
      <c r="A23" s="215" t="s">
        <v>59</v>
      </c>
      <c r="B23" s="198" t="s">
        <v>175</v>
      </c>
      <c r="C23" s="103"/>
      <c r="D23" s="103"/>
    </row>
    <row r="24" spans="1:4" s="39" customFormat="1" ht="12" customHeight="1" x14ac:dyDescent="0.2">
      <c r="A24" s="216" t="s">
        <v>60</v>
      </c>
      <c r="B24" s="199" t="s">
        <v>176</v>
      </c>
      <c r="C24" s="102"/>
      <c r="D24" s="102"/>
    </row>
    <row r="25" spans="1:4" s="40" customFormat="1" ht="12" customHeight="1" x14ac:dyDescent="0.2">
      <c r="A25" s="216" t="s">
        <v>61</v>
      </c>
      <c r="B25" s="199" t="s">
        <v>379</v>
      </c>
      <c r="C25" s="102"/>
      <c r="D25" s="102"/>
    </row>
    <row r="26" spans="1:4" s="40" customFormat="1" ht="12" customHeight="1" x14ac:dyDescent="0.2">
      <c r="A26" s="216" t="s">
        <v>62</v>
      </c>
      <c r="B26" s="199" t="s">
        <v>380</v>
      </c>
      <c r="C26" s="102"/>
      <c r="D26" s="102"/>
    </row>
    <row r="27" spans="1:4" s="40" customFormat="1" ht="12" customHeight="1" x14ac:dyDescent="0.2">
      <c r="A27" s="216" t="s">
        <v>101</v>
      </c>
      <c r="B27" s="199" t="s">
        <v>177</v>
      </c>
      <c r="C27" s="102"/>
      <c r="D27" s="102">
        <v>6388605</v>
      </c>
    </row>
    <row r="28" spans="1:4" s="40" customFormat="1" ht="12" customHeight="1" thickBot="1" x14ac:dyDescent="0.25">
      <c r="A28" s="217" t="s">
        <v>102</v>
      </c>
      <c r="B28" s="200" t="s">
        <v>178</v>
      </c>
      <c r="C28" s="104"/>
      <c r="D28" s="104"/>
    </row>
    <row r="29" spans="1:4" s="40" customFormat="1" ht="12" customHeight="1" thickBot="1" x14ac:dyDescent="0.25">
      <c r="A29" s="25" t="s">
        <v>103</v>
      </c>
      <c r="B29" s="19" t="s">
        <v>179</v>
      </c>
      <c r="C29" s="106">
        <f>+C30+C33+C34+C35</f>
        <v>334800000</v>
      </c>
      <c r="D29" s="106">
        <f>+D30+D33+D34+D35</f>
        <v>401902474</v>
      </c>
    </row>
    <row r="30" spans="1:4" s="40" customFormat="1" ht="12" customHeight="1" x14ac:dyDescent="0.2">
      <c r="A30" s="215" t="s">
        <v>180</v>
      </c>
      <c r="B30" s="198" t="s">
        <v>186</v>
      </c>
      <c r="C30" s="193">
        <f>+C31+C32</f>
        <v>295500000</v>
      </c>
      <c r="D30" s="193">
        <f>+D31+D32</f>
        <v>355888455</v>
      </c>
    </row>
    <row r="31" spans="1:4" s="40" customFormat="1" ht="12" customHeight="1" x14ac:dyDescent="0.2">
      <c r="A31" s="216" t="s">
        <v>181</v>
      </c>
      <c r="B31" s="199" t="s">
        <v>187</v>
      </c>
      <c r="C31" s="102">
        <v>68500000</v>
      </c>
      <c r="D31" s="102">
        <v>64986112</v>
      </c>
    </row>
    <row r="32" spans="1:4" s="40" customFormat="1" ht="12" customHeight="1" x14ac:dyDescent="0.2">
      <c r="A32" s="216" t="s">
        <v>182</v>
      </c>
      <c r="B32" s="199" t="s">
        <v>188</v>
      </c>
      <c r="C32" s="102">
        <v>227000000</v>
      </c>
      <c r="D32" s="102">
        <v>290902343</v>
      </c>
    </row>
    <row r="33" spans="1:4" s="40" customFormat="1" ht="12" customHeight="1" x14ac:dyDescent="0.2">
      <c r="A33" s="216" t="s">
        <v>183</v>
      </c>
      <c r="B33" s="199" t="s">
        <v>189</v>
      </c>
      <c r="C33" s="102">
        <v>37000000</v>
      </c>
      <c r="D33" s="102">
        <v>40998508</v>
      </c>
    </row>
    <row r="34" spans="1:4" s="40" customFormat="1" ht="12" customHeight="1" x14ac:dyDescent="0.2">
      <c r="A34" s="216" t="s">
        <v>184</v>
      </c>
      <c r="B34" s="199" t="s">
        <v>190</v>
      </c>
      <c r="C34" s="102">
        <v>1500000</v>
      </c>
      <c r="D34" s="102">
        <v>3901800</v>
      </c>
    </row>
    <row r="35" spans="1:4" s="40" customFormat="1" ht="12" customHeight="1" thickBot="1" x14ac:dyDescent="0.25">
      <c r="A35" s="217" t="s">
        <v>185</v>
      </c>
      <c r="B35" s="200" t="s">
        <v>191</v>
      </c>
      <c r="C35" s="104">
        <v>800000</v>
      </c>
      <c r="D35" s="104">
        <v>1113711</v>
      </c>
    </row>
    <row r="36" spans="1:4" s="40" customFormat="1" ht="12" customHeight="1" thickBot="1" x14ac:dyDescent="0.25">
      <c r="A36" s="25" t="s">
        <v>12</v>
      </c>
      <c r="B36" s="19" t="s">
        <v>192</v>
      </c>
      <c r="C36" s="100">
        <f>SUM(C37:C46)</f>
        <v>7771230</v>
      </c>
      <c r="D36" s="100">
        <f>SUM(D37:D46)</f>
        <v>33013092</v>
      </c>
    </row>
    <row r="37" spans="1:4" s="40" customFormat="1" ht="12" customHeight="1" x14ac:dyDescent="0.2">
      <c r="A37" s="215" t="s">
        <v>63</v>
      </c>
      <c r="B37" s="198" t="s">
        <v>195</v>
      </c>
      <c r="C37" s="103"/>
      <c r="D37" s="103"/>
    </row>
    <row r="38" spans="1:4" s="40" customFormat="1" ht="12" customHeight="1" x14ac:dyDescent="0.2">
      <c r="A38" s="216" t="s">
        <v>64</v>
      </c>
      <c r="B38" s="199" t="s">
        <v>196</v>
      </c>
      <c r="C38" s="102">
        <v>6748000</v>
      </c>
      <c r="D38" s="102">
        <v>9949304</v>
      </c>
    </row>
    <row r="39" spans="1:4" s="40" customFormat="1" ht="12" customHeight="1" x14ac:dyDescent="0.2">
      <c r="A39" s="216" t="s">
        <v>65</v>
      </c>
      <c r="B39" s="199" t="s">
        <v>197</v>
      </c>
      <c r="C39" s="102">
        <v>200000</v>
      </c>
      <c r="D39" s="102">
        <v>951800</v>
      </c>
    </row>
    <row r="40" spans="1:4" s="40" customFormat="1" ht="12" customHeight="1" x14ac:dyDescent="0.2">
      <c r="A40" s="216" t="s">
        <v>105</v>
      </c>
      <c r="B40" s="199" t="s">
        <v>198</v>
      </c>
      <c r="C40" s="102"/>
      <c r="D40" s="102">
        <v>1146452</v>
      </c>
    </row>
    <row r="41" spans="1:4" s="40" customFormat="1" ht="12" customHeight="1" x14ac:dyDescent="0.2">
      <c r="A41" s="216" t="s">
        <v>106</v>
      </c>
      <c r="B41" s="199" t="s">
        <v>199</v>
      </c>
      <c r="C41" s="102"/>
      <c r="D41" s="102"/>
    </row>
    <row r="42" spans="1:4" s="40" customFormat="1" ht="12" customHeight="1" x14ac:dyDescent="0.2">
      <c r="A42" s="216" t="s">
        <v>107</v>
      </c>
      <c r="B42" s="199" t="s">
        <v>200</v>
      </c>
      <c r="C42" s="102">
        <v>823230</v>
      </c>
      <c r="D42" s="102">
        <v>20478636</v>
      </c>
    </row>
    <row r="43" spans="1:4" s="40" customFormat="1" ht="12" customHeight="1" x14ac:dyDescent="0.2">
      <c r="A43" s="216" t="s">
        <v>108</v>
      </c>
      <c r="B43" s="199" t="s">
        <v>201</v>
      </c>
      <c r="C43" s="102"/>
      <c r="D43" s="102"/>
    </row>
    <row r="44" spans="1:4" s="40" customFormat="1" ht="12" customHeight="1" x14ac:dyDescent="0.2">
      <c r="A44" s="216" t="s">
        <v>109</v>
      </c>
      <c r="B44" s="199" t="s">
        <v>202</v>
      </c>
      <c r="C44" s="102"/>
      <c r="D44" s="102">
        <v>189</v>
      </c>
    </row>
    <row r="45" spans="1:4" s="40" customFormat="1" ht="12" customHeight="1" x14ac:dyDescent="0.2">
      <c r="A45" s="216" t="s">
        <v>193</v>
      </c>
      <c r="B45" s="199" t="s">
        <v>203</v>
      </c>
      <c r="C45" s="105"/>
      <c r="D45" s="105"/>
    </row>
    <row r="46" spans="1:4" s="40" customFormat="1" ht="12" customHeight="1" thickBot="1" x14ac:dyDescent="0.25">
      <c r="A46" s="217" t="s">
        <v>194</v>
      </c>
      <c r="B46" s="200" t="s">
        <v>204</v>
      </c>
      <c r="C46" s="187"/>
      <c r="D46" s="187">
        <v>486711</v>
      </c>
    </row>
    <row r="47" spans="1:4" s="40" customFormat="1" ht="12" customHeight="1" thickBot="1" x14ac:dyDescent="0.25">
      <c r="A47" s="25" t="s">
        <v>13</v>
      </c>
      <c r="B47" s="19" t="s">
        <v>205</v>
      </c>
      <c r="C47" s="100">
        <f>SUM(C48:C52)</f>
        <v>78867000</v>
      </c>
      <c r="D47" s="100">
        <f>SUM(D48:D52)</f>
        <v>70269614</v>
      </c>
    </row>
    <row r="48" spans="1:4" s="40" customFormat="1" ht="12" customHeight="1" x14ac:dyDescent="0.2">
      <c r="A48" s="215" t="s">
        <v>66</v>
      </c>
      <c r="B48" s="198" t="s">
        <v>209</v>
      </c>
      <c r="C48" s="242"/>
      <c r="D48" s="242"/>
    </row>
    <row r="49" spans="1:4" s="40" customFormat="1" ht="12" customHeight="1" x14ac:dyDescent="0.2">
      <c r="A49" s="216" t="s">
        <v>67</v>
      </c>
      <c r="B49" s="199" t="s">
        <v>210</v>
      </c>
      <c r="C49" s="105">
        <v>78867000</v>
      </c>
      <c r="D49" s="105">
        <v>70269614</v>
      </c>
    </row>
    <row r="50" spans="1:4" s="40" customFormat="1" ht="12" customHeight="1" x14ac:dyDescent="0.2">
      <c r="A50" s="216" t="s">
        <v>206</v>
      </c>
      <c r="B50" s="199" t="s">
        <v>211</v>
      </c>
      <c r="C50" s="105"/>
      <c r="D50" s="105"/>
    </row>
    <row r="51" spans="1:4" s="40" customFormat="1" ht="12" customHeight="1" x14ac:dyDescent="0.2">
      <c r="A51" s="216" t="s">
        <v>207</v>
      </c>
      <c r="B51" s="199" t="s">
        <v>212</v>
      </c>
      <c r="C51" s="105"/>
      <c r="D51" s="105"/>
    </row>
    <row r="52" spans="1:4" s="40" customFormat="1" ht="12" customHeight="1" thickBot="1" x14ac:dyDescent="0.25">
      <c r="A52" s="217" t="s">
        <v>208</v>
      </c>
      <c r="B52" s="200" t="s">
        <v>213</v>
      </c>
      <c r="C52" s="187"/>
      <c r="D52" s="187"/>
    </row>
    <row r="53" spans="1:4" s="40" customFormat="1" ht="12" customHeight="1" thickBot="1" x14ac:dyDescent="0.25">
      <c r="A53" s="25" t="s">
        <v>110</v>
      </c>
      <c r="B53" s="19" t="s">
        <v>214</v>
      </c>
      <c r="C53" s="100">
        <f>SUM(C54:C56)</f>
        <v>0</v>
      </c>
      <c r="D53" s="100">
        <f>SUM(D54:D56)</f>
        <v>1700</v>
      </c>
    </row>
    <row r="54" spans="1:4" s="40" customFormat="1" ht="12" customHeight="1" x14ac:dyDescent="0.2">
      <c r="A54" s="215" t="s">
        <v>68</v>
      </c>
      <c r="B54" s="198" t="s">
        <v>215</v>
      </c>
      <c r="C54" s="103"/>
      <c r="D54" s="103"/>
    </row>
    <row r="55" spans="1:4" s="40" customFormat="1" ht="12" customHeight="1" x14ac:dyDescent="0.2">
      <c r="A55" s="216" t="s">
        <v>69</v>
      </c>
      <c r="B55" s="199" t="s">
        <v>381</v>
      </c>
      <c r="C55" s="102"/>
      <c r="D55" s="102"/>
    </row>
    <row r="56" spans="1:4" s="40" customFormat="1" ht="12" customHeight="1" x14ac:dyDescent="0.2">
      <c r="A56" s="216" t="s">
        <v>219</v>
      </c>
      <c r="B56" s="199" t="s">
        <v>217</v>
      </c>
      <c r="C56" s="102">
        <v>0</v>
      </c>
      <c r="D56" s="102">
        <v>1700</v>
      </c>
    </row>
    <row r="57" spans="1:4" s="40" customFormat="1" ht="12" customHeight="1" thickBot="1" x14ac:dyDescent="0.25">
      <c r="A57" s="217" t="s">
        <v>220</v>
      </c>
      <c r="B57" s="200" t="s">
        <v>218</v>
      </c>
      <c r="C57" s="104"/>
      <c r="D57" s="104"/>
    </row>
    <row r="58" spans="1:4" s="40" customFormat="1" ht="12" customHeight="1" thickBot="1" x14ac:dyDescent="0.25">
      <c r="A58" s="25" t="s">
        <v>15</v>
      </c>
      <c r="B58" s="95" t="s">
        <v>221</v>
      </c>
      <c r="C58" s="100">
        <f>SUM(C59:C61)</f>
        <v>1650000</v>
      </c>
      <c r="D58" s="100">
        <f>SUM(D59:D61)</f>
        <v>20822000</v>
      </c>
    </row>
    <row r="59" spans="1:4" s="40" customFormat="1" ht="12" customHeight="1" x14ac:dyDescent="0.2">
      <c r="A59" s="215" t="s">
        <v>111</v>
      </c>
      <c r="B59" s="198" t="s">
        <v>223</v>
      </c>
      <c r="C59" s="105"/>
      <c r="D59" s="105"/>
    </row>
    <row r="60" spans="1:4" s="40" customFormat="1" ht="12" customHeight="1" x14ac:dyDescent="0.2">
      <c r="A60" s="216" t="s">
        <v>112</v>
      </c>
      <c r="B60" s="199" t="s">
        <v>382</v>
      </c>
      <c r="C60" s="105">
        <v>150000</v>
      </c>
      <c r="D60" s="105">
        <v>137580</v>
      </c>
    </row>
    <row r="61" spans="1:4" s="40" customFormat="1" ht="12" customHeight="1" x14ac:dyDescent="0.2">
      <c r="A61" s="216" t="s">
        <v>139</v>
      </c>
      <c r="B61" s="199" t="s">
        <v>224</v>
      </c>
      <c r="C61" s="105">
        <v>1500000</v>
      </c>
      <c r="D61" s="105">
        <v>20684420</v>
      </c>
    </row>
    <row r="62" spans="1:4" s="40" customFormat="1" ht="12" customHeight="1" thickBot="1" x14ac:dyDescent="0.25">
      <c r="A62" s="217" t="s">
        <v>222</v>
      </c>
      <c r="B62" s="200" t="s">
        <v>225</v>
      </c>
      <c r="C62" s="105"/>
      <c r="D62" s="105"/>
    </row>
    <row r="63" spans="1:4" s="40" customFormat="1" ht="12" customHeight="1" thickBot="1" x14ac:dyDescent="0.25">
      <c r="A63" s="25" t="s">
        <v>16</v>
      </c>
      <c r="B63" s="19" t="s">
        <v>226</v>
      </c>
      <c r="C63" s="106">
        <f>+C8+C15+C22+C29+C36+C47+C53+C58</f>
        <v>808025717</v>
      </c>
      <c r="D63" s="106">
        <f>+D8+D15+D22+D29+D36+D47+D53+D58</f>
        <v>978747630</v>
      </c>
    </row>
    <row r="64" spans="1:4" s="40" customFormat="1" ht="12" customHeight="1" thickBot="1" x14ac:dyDescent="0.2">
      <c r="A64" s="218" t="s">
        <v>346</v>
      </c>
      <c r="B64" s="95" t="s">
        <v>228</v>
      </c>
      <c r="C64" s="100">
        <f>SUM(C65:C67)</f>
        <v>0</v>
      </c>
      <c r="D64" s="100">
        <f>SUM(D65:D67)</f>
        <v>0</v>
      </c>
    </row>
    <row r="65" spans="1:4" s="40" customFormat="1" ht="12" customHeight="1" x14ac:dyDescent="0.2">
      <c r="A65" s="215" t="s">
        <v>261</v>
      </c>
      <c r="B65" s="198" t="s">
        <v>229</v>
      </c>
      <c r="C65" s="105"/>
      <c r="D65" s="105"/>
    </row>
    <row r="66" spans="1:4" s="40" customFormat="1" ht="12" customHeight="1" x14ac:dyDescent="0.2">
      <c r="A66" s="216" t="s">
        <v>270</v>
      </c>
      <c r="B66" s="199" t="s">
        <v>230</v>
      </c>
      <c r="C66" s="105"/>
      <c r="D66" s="105"/>
    </row>
    <row r="67" spans="1:4" s="40" customFormat="1" ht="12" customHeight="1" thickBot="1" x14ac:dyDescent="0.25">
      <c r="A67" s="217" t="s">
        <v>271</v>
      </c>
      <c r="B67" s="202" t="s">
        <v>231</v>
      </c>
      <c r="C67" s="105"/>
      <c r="D67" s="105"/>
    </row>
    <row r="68" spans="1:4" s="40" customFormat="1" ht="12" customHeight="1" thickBot="1" x14ac:dyDescent="0.2">
      <c r="A68" s="218" t="s">
        <v>232</v>
      </c>
      <c r="B68" s="95" t="s">
        <v>233</v>
      </c>
      <c r="C68" s="100">
        <f>SUM(C69:C72)</f>
        <v>0</v>
      </c>
      <c r="D68" s="100">
        <f>SUM(D69:D72)</f>
        <v>0</v>
      </c>
    </row>
    <row r="69" spans="1:4" s="40" customFormat="1" ht="12" customHeight="1" x14ac:dyDescent="0.2">
      <c r="A69" s="215" t="s">
        <v>91</v>
      </c>
      <c r="B69" s="198" t="s">
        <v>234</v>
      </c>
      <c r="C69" s="105"/>
      <c r="D69" s="105"/>
    </row>
    <row r="70" spans="1:4" s="40" customFormat="1" ht="12" customHeight="1" x14ac:dyDescent="0.2">
      <c r="A70" s="216" t="s">
        <v>92</v>
      </c>
      <c r="B70" s="199" t="s">
        <v>235</v>
      </c>
      <c r="C70" s="105"/>
      <c r="D70" s="105"/>
    </row>
    <row r="71" spans="1:4" s="40" customFormat="1" ht="12" customHeight="1" x14ac:dyDescent="0.2">
      <c r="A71" s="216" t="s">
        <v>262</v>
      </c>
      <c r="B71" s="199" t="s">
        <v>236</v>
      </c>
      <c r="C71" s="105"/>
      <c r="D71" s="105"/>
    </row>
    <row r="72" spans="1:4" s="40" customFormat="1" ht="12" customHeight="1" thickBot="1" x14ac:dyDescent="0.25">
      <c r="A72" s="217" t="s">
        <v>263</v>
      </c>
      <c r="B72" s="200" t="s">
        <v>237</v>
      </c>
      <c r="C72" s="105"/>
      <c r="D72" s="105"/>
    </row>
    <row r="73" spans="1:4" s="40" customFormat="1" ht="12" customHeight="1" thickBot="1" x14ac:dyDescent="0.2">
      <c r="A73" s="218" t="s">
        <v>238</v>
      </c>
      <c r="B73" s="95" t="s">
        <v>239</v>
      </c>
      <c r="C73" s="100">
        <f>SUM(C74:C75)</f>
        <v>0</v>
      </c>
      <c r="D73" s="100">
        <f>SUM(D74:D75)</f>
        <v>222207639</v>
      </c>
    </row>
    <row r="74" spans="1:4" s="40" customFormat="1" ht="12" customHeight="1" x14ac:dyDescent="0.2">
      <c r="A74" s="215" t="s">
        <v>264</v>
      </c>
      <c r="B74" s="198" t="s">
        <v>240</v>
      </c>
      <c r="C74" s="105"/>
      <c r="D74" s="105">
        <v>222207639</v>
      </c>
    </row>
    <row r="75" spans="1:4" s="40" customFormat="1" ht="12" customHeight="1" thickBot="1" x14ac:dyDescent="0.25">
      <c r="A75" s="217" t="s">
        <v>265</v>
      </c>
      <c r="B75" s="200" t="s">
        <v>241</v>
      </c>
      <c r="C75" s="105"/>
      <c r="D75" s="105"/>
    </row>
    <row r="76" spans="1:4" s="39" customFormat="1" ht="12" customHeight="1" thickBot="1" x14ac:dyDescent="0.2">
      <c r="A76" s="218" t="s">
        <v>242</v>
      </c>
      <c r="B76" s="95" t="s">
        <v>243</v>
      </c>
      <c r="C76" s="100">
        <f>SUM(C77:C79)</f>
        <v>0</v>
      </c>
      <c r="D76" s="100">
        <f>SUM(D77:D79)</f>
        <v>15222450</v>
      </c>
    </row>
    <row r="77" spans="1:4" s="40" customFormat="1" ht="12" customHeight="1" x14ac:dyDescent="0.2">
      <c r="A77" s="215" t="s">
        <v>266</v>
      </c>
      <c r="B77" s="198" t="s">
        <v>244</v>
      </c>
      <c r="C77" s="105"/>
      <c r="D77" s="105">
        <v>15222450</v>
      </c>
    </row>
    <row r="78" spans="1:4" s="40" customFormat="1" ht="12" customHeight="1" x14ac:dyDescent="0.2">
      <c r="A78" s="216" t="s">
        <v>267</v>
      </c>
      <c r="B78" s="199" t="s">
        <v>245</v>
      </c>
      <c r="C78" s="105"/>
      <c r="D78" s="105"/>
    </row>
    <row r="79" spans="1:4" s="40" customFormat="1" ht="12" customHeight="1" thickBot="1" x14ac:dyDescent="0.25">
      <c r="A79" s="217" t="s">
        <v>268</v>
      </c>
      <c r="B79" s="200" t="s">
        <v>246</v>
      </c>
      <c r="C79" s="105"/>
      <c r="D79" s="105"/>
    </row>
    <row r="80" spans="1:4" s="40" customFormat="1" ht="12" customHeight="1" thickBot="1" x14ac:dyDescent="0.2">
      <c r="A80" s="218" t="s">
        <v>247</v>
      </c>
      <c r="B80" s="95" t="s">
        <v>269</v>
      </c>
      <c r="C80" s="100">
        <f>SUM(C81:C84)</f>
        <v>0</v>
      </c>
      <c r="D80" s="100">
        <f>SUM(D81:D84)</f>
        <v>0</v>
      </c>
    </row>
    <row r="81" spans="1:4" s="40" customFormat="1" ht="12" customHeight="1" x14ac:dyDescent="0.2">
      <c r="A81" s="219" t="s">
        <v>248</v>
      </c>
      <c r="B81" s="198" t="s">
        <v>249</v>
      </c>
      <c r="C81" s="105"/>
      <c r="D81" s="105"/>
    </row>
    <row r="82" spans="1:4" s="40" customFormat="1" ht="12" customHeight="1" x14ac:dyDescent="0.2">
      <c r="A82" s="220" t="s">
        <v>250</v>
      </c>
      <c r="B82" s="199" t="s">
        <v>251</v>
      </c>
      <c r="C82" s="105"/>
      <c r="D82" s="105"/>
    </row>
    <row r="83" spans="1:4" s="40" customFormat="1" ht="12" customHeight="1" x14ac:dyDescent="0.2">
      <c r="A83" s="220" t="s">
        <v>252</v>
      </c>
      <c r="B83" s="199" t="s">
        <v>253</v>
      </c>
      <c r="C83" s="105"/>
      <c r="D83" s="105"/>
    </row>
    <row r="84" spans="1:4" s="39" customFormat="1" ht="12" customHeight="1" thickBot="1" x14ac:dyDescent="0.25">
      <c r="A84" s="221" t="s">
        <v>254</v>
      </c>
      <c r="B84" s="200" t="s">
        <v>255</v>
      </c>
      <c r="C84" s="105"/>
      <c r="D84" s="105"/>
    </row>
    <row r="85" spans="1:4" s="39" customFormat="1" ht="12" customHeight="1" thickBot="1" x14ac:dyDescent="0.2">
      <c r="A85" s="218" t="s">
        <v>256</v>
      </c>
      <c r="B85" s="95" t="s">
        <v>257</v>
      </c>
      <c r="C85" s="243"/>
      <c r="D85" s="243"/>
    </row>
    <row r="86" spans="1:4" s="39" customFormat="1" ht="12" customHeight="1" thickBot="1" x14ac:dyDescent="0.2">
      <c r="A86" s="218" t="s">
        <v>258</v>
      </c>
      <c r="B86" s="206" t="s">
        <v>259</v>
      </c>
      <c r="C86" s="106">
        <f>+C64+C68+C73+C76+C80+C85</f>
        <v>0</v>
      </c>
      <c r="D86" s="106">
        <f>+D64+D68+D73+D76+D80+D85</f>
        <v>237430089</v>
      </c>
    </row>
    <row r="87" spans="1:4" s="39" customFormat="1" ht="12" customHeight="1" thickBot="1" x14ac:dyDescent="0.2">
      <c r="A87" s="222" t="s">
        <v>272</v>
      </c>
      <c r="B87" s="208" t="s">
        <v>373</v>
      </c>
      <c r="C87" s="106">
        <f>+C63+C86</f>
        <v>808025717</v>
      </c>
      <c r="D87" s="106">
        <f>+D63+D86</f>
        <v>1216177719</v>
      </c>
    </row>
    <row r="88" spans="1:4" s="40" customFormat="1" ht="15" customHeight="1" x14ac:dyDescent="0.2">
      <c r="A88" s="81"/>
      <c r="B88" s="82"/>
      <c r="C88" s="169"/>
      <c r="D88" s="169"/>
    </row>
    <row r="89" spans="1:4" ht="13.5" thickBot="1" x14ac:dyDescent="0.25">
      <c r="A89" s="223"/>
      <c r="B89" s="84"/>
      <c r="C89" s="170"/>
      <c r="D89" s="170"/>
    </row>
    <row r="90" spans="1:4" s="32" customFormat="1" ht="16.5" customHeight="1" thickBot="1" x14ac:dyDescent="0.25">
      <c r="A90" s="85"/>
      <c r="B90" s="86" t="s">
        <v>45</v>
      </c>
      <c r="C90" s="171"/>
      <c r="D90" s="171"/>
    </row>
    <row r="91" spans="1:4" s="41" customFormat="1" ht="12" customHeight="1" thickBot="1" x14ac:dyDescent="0.25">
      <c r="A91" s="190" t="s">
        <v>8</v>
      </c>
      <c r="B91" s="24" t="s">
        <v>275</v>
      </c>
      <c r="C91" s="99">
        <f>SUM(C92:C96)</f>
        <v>685983838</v>
      </c>
      <c r="D91" s="99">
        <f>SUM(D92:D96)</f>
        <v>755710369</v>
      </c>
    </row>
    <row r="92" spans="1:4" ht="12" customHeight="1" x14ac:dyDescent="0.2">
      <c r="A92" s="224" t="s">
        <v>70</v>
      </c>
      <c r="B92" s="8" t="s">
        <v>38</v>
      </c>
      <c r="C92" s="101">
        <v>72917188</v>
      </c>
      <c r="D92" s="101">
        <v>85635295</v>
      </c>
    </row>
    <row r="93" spans="1:4" ht="12" customHeight="1" x14ac:dyDescent="0.2">
      <c r="A93" s="216" t="s">
        <v>71</v>
      </c>
      <c r="B93" s="6" t="s">
        <v>113</v>
      </c>
      <c r="C93" s="102">
        <v>13871680</v>
      </c>
      <c r="D93" s="102">
        <v>15701391</v>
      </c>
    </row>
    <row r="94" spans="1:4" ht="12" customHeight="1" x14ac:dyDescent="0.2">
      <c r="A94" s="216" t="s">
        <v>72</v>
      </c>
      <c r="B94" s="6" t="s">
        <v>89</v>
      </c>
      <c r="C94" s="104">
        <v>158136164</v>
      </c>
      <c r="D94" s="104">
        <v>198157305</v>
      </c>
    </row>
    <row r="95" spans="1:4" ht="12" customHeight="1" x14ac:dyDescent="0.2">
      <c r="A95" s="216" t="s">
        <v>73</v>
      </c>
      <c r="B95" s="9" t="s">
        <v>114</v>
      </c>
      <c r="C95" s="104">
        <v>10000000</v>
      </c>
      <c r="D95" s="104">
        <v>9513570</v>
      </c>
    </row>
    <row r="96" spans="1:4" ht="12" customHeight="1" x14ac:dyDescent="0.2">
      <c r="A96" s="216" t="s">
        <v>81</v>
      </c>
      <c r="B96" s="17" t="s">
        <v>115</v>
      </c>
      <c r="C96" s="104">
        <v>431058806</v>
      </c>
      <c r="D96" s="104">
        <v>446702808</v>
      </c>
    </row>
    <row r="97" spans="1:4" ht="12" customHeight="1" x14ac:dyDescent="0.2">
      <c r="A97" s="216" t="s">
        <v>74</v>
      </c>
      <c r="B97" s="6" t="s">
        <v>276</v>
      </c>
      <c r="C97" s="104"/>
      <c r="D97" s="104">
        <v>1554</v>
      </c>
    </row>
    <row r="98" spans="1:4" ht="12" customHeight="1" x14ac:dyDescent="0.2">
      <c r="A98" s="216" t="s">
        <v>75</v>
      </c>
      <c r="B98" s="48" t="s">
        <v>277</v>
      </c>
      <c r="C98" s="104"/>
      <c r="D98" s="104"/>
    </row>
    <row r="99" spans="1:4" ht="12" customHeight="1" x14ac:dyDescent="0.2">
      <c r="A99" s="216" t="s">
        <v>82</v>
      </c>
      <c r="B99" s="49" t="s">
        <v>278</v>
      </c>
      <c r="C99" s="104"/>
      <c r="D99" s="104"/>
    </row>
    <row r="100" spans="1:4" ht="12" customHeight="1" x14ac:dyDescent="0.2">
      <c r="A100" s="216" t="s">
        <v>83</v>
      </c>
      <c r="B100" s="49" t="s">
        <v>279</v>
      </c>
      <c r="C100" s="104"/>
      <c r="D100" s="104"/>
    </row>
    <row r="101" spans="1:4" ht="12" customHeight="1" x14ac:dyDescent="0.2">
      <c r="A101" s="216" t="s">
        <v>84</v>
      </c>
      <c r="B101" s="48" t="s">
        <v>280</v>
      </c>
      <c r="C101" s="104">
        <v>418277506</v>
      </c>
      <c r="D101" s="104">
        <v>428419870</v>
      </c>
    </row>
    <row r="102" spans="1:4" ht="12" customHeight="1" x14ac:dyDescent="0.2">
      <c r="A102" s="216" t="s">
        <v>85</v>
      </c>
      <c r="B102" s="48" t="s">
        <v>281</v>
      </c>
      <c r="C102" s="104"/>
      <c r="D102" s="104"/>
    </row>
    <row r="103" spans="1:4" ht="12" customHeight="1" x14ac:dyDescent="0.2">
      <c r="A103" s="216" t="s">
        <v>87</v>
      </c>
      <c r="B103" s="49" t="s">
        <v>282</v>
      </c>
      <c r="C103" s="104"/>
      <c r="D103" s="104"/>
    </row>
    <row r="104" spans="1:4" ht="12" customHeight="1" x14ac:dyDescent="0.2">
      <c r="A104" s="225" t="s">
        <v>116</v>
      </c>
      <c r="B104" s="50" t="s">
        <v>283</v>
      </c>
      <c r="C104" s="104"/>
      <c r="D104" s="104"/>
    </row>
    <row r="105" spans="1:4" ht="12" customHeight="1" x14ac:dyDescent="0.2">
      <c r="A105" s="216" t="s">
        <v>273</v>
      </c>
      <c r="B105" s="50" t="s">
        <v>284</v>
      </c>
      <c r="C105" s="104"/>
      <c r="D105" s="104"/>
    </row>
    <row r="106" spans="1:4" ht="12" customHeight="1" thickBot="1" x14ac:dyDescent="0.25">
      <c r="A106" s="226" t="s">
        <v>274</v>
      </c>
      <c r="B106" s="51" t="s">
        <v>285</v>
      </c>
      <c r="C106" s="107">
        <v>12781300</v>
      </c>
      <c r="D106" s="107">
        <v>18281384</v>
      </c>
    </row>
    <row r="107" spans="1:4" ht="12" customHeight="1" thickBot="1" x14ac:dyDescent="0.25">
      <c r="A107" s="25" t="s">
        <v>9</v>
      </c>
      <c r="B107" s="23" t="s">
        <v>286</v>
      </c>
      <c r="C107" s="100">
        <f>+C108+C110+C112</f>
        <v>84069376</v>
      </c>
      <c r="D107" s="100">
        <f>+D108+D110+D112</f>
        <v>313508704</v>
      </c>
    </row>
    <row r="108" spans="1:4" ht="12" customHeight="1" x14ac:dyDescent="0.2">
      <c r="A108" s="215" t="s">
        <v>76</v>
      </c>
      <c r="B108" s="6" t="s">
        <v>137</v>
      </c>
      <c r="C108" s="103">
        <v>80069376</v>
      </c>
      <c r="D108" s="103">
        <v>239093722</v>
      </c>
    </row>
    <row r="109" spans="1:4" ht="12" customHeight="1" x14ac:dyDescent="0.2">
      <c r="A109" s="215" t="s">
        <v>77</v>
      </c>
      <c r="B109" s="10" t="s">
        <v>290</v>
      </c>
      <c r="C109" s="103">
        <v>0</v>
      </c>
      <c r="D109" s="103">
        <v>0</v>
      </c>
    </row>
    <row r="110" spans="1:4" ht="12" customHeight="1" x14ac:dyDescent="0.2">
      <c r="A110" s="215" t="s">
        <v>78</v>
      </c>
      <c r="B110" s="10" t="s">
        <v>117</v>
      </c>
      <c r="C110" s="102"/>
      <c r="D110" s="102">
        <v>59064982</v>
      </c>
    </row>
    <row r="111" spans="1:4" ht="12" customHeight="1" x14ac:dyDescent="0.2">
      <c r="A111" s="215" t="s">
        <v>79</v>
      </c>
      <c r="B111" s="10" t="s">
        <v>291</v>
      </c>
      <c r="C111" s="93"/>
      <c r="D111" s="93"/>
    </row>
    <row r="112" spans="1:4" ht="12" customHeight="1" x14ac:dyDescent="0.2">
      <c r="A112" s="215" t="s">
        <v>80</v>
      </c>
      <c r="B112" s="97" t="s">
        <v>140</v>
      </c>
      <c r="C112" s="93">
        <v>4000000</v>
      </c>
      <c r="D112" s="93">
        <v>15350000</v>
      </c>
    </row>
    <row r="113" spans="1:4" ht="12" customHeight="1" x14ac:dyDescent="0.2">
      <c r="A113" s="215" t="s">
        <v>86</v>
      </c>
      <c r="B113" s="96" t="s">
        <v>383</v>
      </c>
      <c r="C113" s="93"/>
      <c r="D113" s="93"/>
    </row>
    <row r="114" spans="1:4" ht="12" customHeight="1" x14ac:dyDescent="0.2">
      <c r="A114" s="215" t="s">
        <v>88</v>
      </c>
      <c r="B114" s="194" t="s">
        <v>296</v>
      </c>
      <c r="C114" s="93"/>
      <c r="D114" s="93"/>
    </row>
    <row r="115" spans="1:4" ht="12" customHeight="1" x14ac:dyDescent="0.2">
      <c r="A115" s="215" t="s">
        <v>118</v>
      </c>
      <c r="B115" s="49" t="s">
        <v>279</v>
      </c>
      <c r="C115" s="93"/>
      <c r="D115" s="93"/>
    </row>
    <row r="116" spans="1:4" ht="12" customHeight="1" x14ac:dyDescent="0.2">
      <c r="A116" s="215" t="s">
        <v>119</v>
      </c>
      <c r="B116" s="49" t="s">
        <v>295</v>
      </c>
      <c r="C116" s="93"/>
      <c r="D116" s="93"/>
    </row>
    <row r="117" spans="1:4" ht="12" customHeight="1" x14ac:dyDescent="0.2">
      <c r="A117" s="215" t="s">
        <v>120</v>
      </c>
      <c r="B117" s="49" t="s">
        <v>294</v>
      </c>
      <c r="C117" s="93"/>
      <c r="D117" s="93"/>
    </row>
    <row r="118" spans="1:4" ht="12" customHeight="1" x14ac:dyDescent="0.2">
      <c r="A118" s="215" t="s">
        <v>287</v>
      </c>
      <c r="B118" s="49" t="s">
        <v>282</v>
      </c>
      <c r="C118" s="93"/>
      <c r="D118" s="93"/>
    </row>
    <row r="119" spans="1:4" ht="12" customHeight="1" x14ac:dyDescent="0.2">
      <c r="A119" s="215" t="s">
        <v>288</v>
      </c>
      <c r="B119" s="49" t="s">
        <v>293</v>
      </c>
      <c r="C119" s="93"/>
      <c r="D119" s="93"/>
    </row>
    <row r="120" spans="1:4" ht="12" customHeight="1" thickBot="1" x14ac:dyDescent="0.25">
      <c r="A120" s="225" t="s">
        <v>289</v>
      </c>
      <c r="B120" s="49" t="s">
        <v>292</v>
      </c>
      <c r="C120" s="94"/>
      <c r="D120" s="94">
        <v>15350000</v>
      </c>
    </row>
    <row r="121" spans="1:4" ht="12" customHeight="1" thickBot="1" x14ac:dyDescent="0.25">
      <c r="A121" s="25" t="s">
        <v>10</v>
      </c>
      <c r="B121" s="44" t="s">
        <v>297</v>
      </c>
      <c r="C121" s="100">
        <f>+C122+C123</f>
        <v>25347017</v>
      </c>
      <c r="D121" s="100">
        <f>+D122+D123</f>
        <v>134333160</v>
      </c>
    </row>
    <row r="122" spans="1:4" ht="12" customHeight="1" x14ac:dyDescent="0.2">
      <c r="A122" s="215" t="s">
        <v>59</v>
      </c>
      <c r="B122" s="7" t="s">
        <v>47</v>
      </c>
      <c r="C122" s="103">
        <v>25347017</v>
      </c>
      <c r="D122" s="103">
        <v>134333160</v>
      </c>
    </row>
    <row r="123" spans="1:4" ht="12" customHeight="1" thickBot="1" x14ac:dyDescent="0.25">
      <c r="A123" s="217" t="s">
        <v>60</v>
      </c>
      <c r="B123" s="10" t="s">
        <v>48</v>
      </c>
      <c r="C123" s="104"/>
      <c r="D123" s="104"/>
    </row>
    <row r="124" spans="1:4" ht="12" customHeight="1" thickBot="1" x14ac:dyDescent="0.25">
      <c r="A124" s="25" t="s">
        <v>11</v>
      </c>
      <c r="B124" s="44" t="s">
        <v>298</v>
      </c>
      <c r="C124" s="100">
        <f>+C91+C107+C121</f>
        <v>795400231</v>
      </c>
      <c r="D124" s="100">
        <f>+D91+D107+D121</f>
        <v>1203552233</v>
      </c>
    </row>
    <row r="125" spans="1:4" ht="12" customHeight="1" thickBot="1" x14ac:dyDescent="0.25">
      <c r="A125" s="25" t="s">
        <v>12</v>
      </c>
      <c r="B125" s="44" t="s">
        <v>299</v>
      </c>
      <c r="C125" s="100">
        <f>+C126+C127+C128</f>
        <v>0</v>
      </c>
      <c r="D125" s="100">
        <f>+D126+D127+D128</f>
        <v>0</v>
      </c>
    </row>
    <row r="126" spans="1:4" s="41" customFormat="1" ht="12" customHeight="1" x14ac:dyDescent="0.2">
      <c r="A126" s="215" t="s">
        <v>63</v>
      </c>
      <c r="B126" s="7" t="s">
        <v>300</v>
      </c>
      <c r="C126" s="93"/>
      <c r="D126" s="93"/>
    </row>
    <row r="127" spans="1:4" ht="12" customHeight="1" x14ac:dyDescent="0.2">
      <c r="A127" s="215" t="s">
        <v>64</v>
      </c>
      <c r="B127" s="7" t="s">
        <v>301</v>
      </c>
      <c r="C127" s="93"/>
      <c r="D127" s="93"/>
    </row>
    <row r="128" spans="1:4" ht="12" customHeight="1" thickBot="1" x14ac:dyDescent="0.25">
      <c r="A128" s="225" t="s">
        <v>65</v>
      </c>
      <c r="B128" s="5" t="s">
        <v>302</v>
      </c>
      <c r="C128" s="93"/>
      <c r="D128" s="93"/>
    </row>
    <row r="129" spans="1:10" ht="12" customHeight="1" thickBot="1" x14ac:dyDescent="0.25">
      <c r="A129" s="25" t="s">
        <v>13</v>
      </c>
      <c r="B129" s="44" t="s">
        <v>345</v>
      </c>
      <c r="C129" s="100">
        <f>+C130+C131+C132+C133</f>
        <v>0</v>
      </c>
      <c r="D129" s="100">
        <f>+D130+D131+D132+D133</f>
        <v>0</v>
      </c>
    </row>
    <row r="130" spans="1:10" ht="12" customHeight="1" x14ac:dyDescent="0.2">
      <c r="A130" s="215" t="s">
        <v>66</v>
      </c>
      <c r="B130" s="7" t="s">
        <v>303</v>
      </c>
      <c r="C130" s="93"/>
      <c r="D130" s="93"/>
    </row>
    <row r="131" spans="1:10" ht="12" customHeight="1" x14ac:dyDescent="0.2">
      <c r="A131" s="215" t="s">
        <v>67</v>
      </c>
      <c r="B131" s="7" t="s">
        <v>304</v>
      </c>
      <c r="C131" s="93"/>
      <c r="D131" s="93"/>
    </row>
    <row r="132" spans="1:10" ht="12" customHeight="1" x14ac:dyDescent="0.2">
      <c r="A132" s="215" t="s">
        <v>206</v>
      </c>
      <c r="B132" s="7" t="s">
        <v>305</v>
      </c>
      <c r="C132" s="93"/>
      <c r="D132" s="93"/>
    </row>
    <row r="133" spans="1:10" s="41" customFormat="1" ht="12" customHeight="1" thickBot="1" x14ac:dyDescent="0.25">
      <c r="A133" s="225" t="s">
        <v>207</v>
      </c>
      <c r="B133" s="5" t="s">
        <v>306</v>
      </c>
      <c r="C133" s="93"/>
      <c r="D133" s="93"/>
    </row>
    <row r="134" spans="1:10" ht="12" customHeight="1" thickBot="1" x14ac:dyDescent="0.25">
      <c r="A134" s="25" t="s">
        <v>14</v>
      </c>
      <c r="B134" s="44" t="s">
        <v>307</v>
      </c>
      <c r="C134" s="106">
        <f>+C135+C136+C137+C138</f>
        <v>12625486</v>
      </c>
      <c r="D134" s="106">
        <f>+D135+D136+D137+D138</f>
        <v>12625486</v>
      </c>
      <c r="J134" s="92"/>
    </row>
    <row r="135" spans="1:10" x14ac:dyDescent="0.2">
      <c r="A135" s="215" t="s">
        <v>68</v>
      </c>
      <c r="B135" s="7" t="s">
        <v>308</v>
      </c>
      <c r="C135" s="93"/>
      <c r="D135" s="93"/>
    </row>
    <row r="136" spans="1:10" ht="12" customHeight="1" x14ac:dyDescent="0.2">
      <c r="A136" s="215" t="s">
        <v>69</v>
      </c>
      <c r="B136" s="7" t="s">
        <v>318</v>
      </c>
      <c r="C136" s="93">
        <v>12625486</v>
      </c>
      <c r="D136" s="93">
        <v>12625486</v>
      </c>
    </row>
    <row r="137" spans="1:10" s="41" customFormat="1" ht="12" customHeight="1" x14ac:dyDescent="0.2">
      <c r="A137" s="215" t="s">
        <v>219</v>
      </c>
      <c r="B137" s="7" t="s">
        <v>309</v>
      </c>
      <c r="C137" s="93"/>
      <c r="D137" s="93"/>
    </row>
    <row r="138" spans="1:10" s="41" customFormat="1" ht="12" customHeight="1" thickBot="1" x14ac:dyDescent="0.25">
      <c r="A138" s="225" t="s">
        <v>220</v>
      </c>
      <c r="B138" s="5" t="s">
        <v>393</v>
      </c>
      <c r="C138" s="93"/>
      <c r="D138" s="93"/>
    </row>
    <row r="139" spans="1:10" s="41" customFormat="1" ht="12" customHeight="1" thickBot="1" x14ac:dyDescent="0.25">
      <c r="A139" s="25" t="s">
        <v>15</v>
      </c>
      <c r="B139" s="44" t="s">
        <v>311</v>
      </c>
      <c r="C139" s="108">
        <f>+C140+C141+C142+C143</f>
        <v>0</v>
      </c>
      <c r="D139" s="108">
        <f>+D140+D141+D142+D143</f>
        <v>0</v>
      </c>
    </row>
    <row r="140" spans="1:10" s="41" customFormat="1" ht="12" customHeight="1" x14ac:dyDescent="0.2">
      <c r="A140" s="215" t="s">
        <v>111</v>
      </c>
      <c r="B140" s="7" t="s">
        <v>312</v>
      </c>
      <c r="C140" s="93"/>
      <c r="D140" s="93"/>
    </row>
    <row r="141" spans="1:10" s="41" customFormat="1" ht="12" customHeight="1" x14ac:dyDescent="0.2">
      <c r="A141" s="215" t="s">
        <v>112</v>
      </c>
      <c r="B141" s="7" t="s">
        <v>313</v>
      </c>
      <c r="C141" s="93"/>
      <c r="D141" s="93"/>
    </row>
    <row r="142" spans="1:10" s="41" customFormat="1" ht="12" customHeight="1" x14ac:dyDescent="0.2">
      <c r="A142" s="215" t="s">
        <v>139</v>
      </c>
      <c r="B142" s="7" t="s">
        <v>314</v>
      </c>
      <c r="C142" s="93"/>
      <c r="D142" s="93"/>
    </row>
    <row r="143" spans="1:10" ht="12.75" customHeight="1" thickBot="1" x14ac:dyDescent="0.25">
      <c r="A143" s="215" t="s">
        <v>222</v>
      </c>
      <c r="B143" s="7" t="s">
        <v>315</v>
      </c>
      <c r="C143" s="93"/>
      <c r="D143" s="93"/>
    </row>
    <row r="144" spans="1:10" ht="12" customHeight="1" thickBot="1" x14ac:dyDescent="0.25">
      <c r="A144" s="25" t="s">
        <v>16</v>
      </c>
      <c r="B144" s="44" t="s">
        <v>316</v>
      </c>
      <c r="C144" s="210">
        <f>+C125+C129+C134+C139</f>
        <v>12625486</v>
      </c>
      <c r="D144" s="210">
        <f>+D125+D129+D134+D139</f>
        <v>12625486</v>
      </c>
    </row>
    <row r="145" spans="1:4" ht="15" customHeight="1" thickBot="1" x14ac:dyDescent="0.25">
      <c r="A145" s="227" t="s">
        <v>17</v>
      </c>
      <c r="B145" s="177" t="s">
        <v>317</v>
      </c>
      <c r="C145" s="210">
        <f>+C124+C144</f>
        <v>808025717</v>
      </c>
      <c r="D145" s="210">
        <f>+D124+D144</f>
        <v>1216177719</v>
      </c>
    </row>
    <row r="146" spans="1:4" ht="13.5" thickBot="1" x14ac:dyDescent="0.25">
      <c r="A146" s="182"/>
      <c r="B146" s="183"/>
      <c r="C146" s="184"/>
      <c r="D146" s="184"/>
    </row>
    <row r="147" spans="1:4" ht="15" customHeight="1" thickBot="1" x14ac:dyDescent="0.25">
      <c r="A147" s="90" t="s">
        <v>132</v>
      </c>
      <c r="B147" s="91"/>
      <c r="C147" s="42">
        <v>17</v>
      </c>
      <c r="D147" s="42">
        <v>17</v>
      </c>
    </row>
    <row r="148" spans="1:4" ht="14.25" customHeight="1" thickBot="1" x14ac:dyDescent="0.25">
      <c r="A148" s="90" t="s">
        <v>133</v>
      </c>
      <c r="B148" s="91"/>
      <c r="C148" s="42">
        <v>2</v>
      </c>
      <c r="D148" s="42"/>
    </row>
  </sheetData>
  <sheetProtection formatCells="0"/>
  <mergeCells count="1">
    <mergeCell ref="B1:D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r:id="rId1"/>
  <headerFooter alignWithMargins="0"/>
  <rowBreaks count="1" manualBreakCount="1">
    <brk id="8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J148"/>
  <sheetViews>
    <sheetView view="pageBreakPreview" zoomScaleSheetLayoutView="100" workbookViewId="0">
      <selection activeCell="B1" sqref="B1:D1"/>
    </sheetView>
  </sheetViews>
  <sheetFormatPr defaultRowHeight="12.75" x14ac:dyDescent="0.2"/>
  <cols>
    <col min="1" max="1" width="19.5" style="185" customWidth="1"/>
    <col min="2" max="2" width="72" style="186" customWidth="1"/>
    <col min="3" max="3" width="24.6640625" style="2" customWidth="1"/>
    <col min="4" max="4" width="16.6640625" style="2" customWidth="1"/>
    <col min="5" max="16384" width="9.33203125" style="2"/>
  </cols>
  <sheetData>
    <row r="1" spans="1:5" s="1" customFormat="1" ht="16.5" customHeight="1" thickBot="1" x14ac:dyDescent="0.25">
      <c r="A1" s="69"/>
      <c r="B1" s="405" t="s">
        <v>459</v>
      </c>
      <c r="C1" s="405"/>
      <c r="D1" s="406"/>
    </row>
    <row r="2" spans="1:5" s="37" customFormat="1" ht="21" customHeight="1" x14ac:dyDescent="0.2">
      <c r="A2" s="188" t="s">
        <v>52</v>
      </c>
      <c r="B2" s="271" t="s">
        <v>412</v>
      </c>
      <c r="C2" s="162">
        <v>2</v>
      </c>
      <c r="D2" s="162">
        <v>2</v>
      </c>
    </row>
    <row r="3" spans="1:5" s="37" customFormat="1" ht="16.5" thickBot="1" x14ac:dyDescent="0.25">
      <c r="A3" s="71" t="s">
        <v>129</v>
      </c>
      <c r="B3" s="161" t="s">
        <v>384</v>
      </c>
      <c r="C3" s="163">
        <v>3</v>
      </c>
      <c r="D3" s="163">
        <v>3</v>
      </c>
    </row>
    <row r="4" spans="1:5" s="38" customFormat="1" ht="15.95" customHeight="1" thickBot="1" x14ac:dyDescent="0.3">
      <c r="A4" s="72"/>
      <c r="B4" s="72"/>
      <c r="C4" s="73" t="s">
        <v>405</v>
      </c>
      <c r="D4" s="73" t="s">
        <v>405</v>
      </c>
    </row>
    <row r="5" spans="1:5" ht="36.75" thickBot="1" x14ac:dyDescent="0.25">
      <c r="A5" s="189" t="s">
        <v>131</v>
      </c>
      <c r="B5" s="74" t="s">
        <v>42</v>
      </c>
      <c r="C5" s="28" t="s">
        <v>413</v>
      </c>
      <c r="D5" s="28" t="s">
        <v>427</v>
      </c>
    </row>
    <row r="6" spans="1:5" s="32" customFormat="1" ht="12.95" customHeight="1" thickBot="1" x14ac:dyDescent="0.25">
      <c r="A6" s="65">
        <v>1</v>
      </c>
      <c r="B6" s="66">
        <v>2</v>
      </c>
      <c r="C6" s="67">
        <v>3</v>
      </c>
      <c r="D6" s="67">
        <v>4</v>
      </c>
    </row>
    <row r="7" spans="1:5" s="32" customFormat="1" ht="15.95" customHeight="1" thickBot="1" x14ac:dyDescent="0.25">
      <c r="A7" s="75"/>
      <c r="B7" s="76" t="s">
        <v>43</v>
      </c>
      <c r="C7" s="164"/>
      <c r="D7" s="164"/>
    </row>
    <row r="8" spans="1:5" s="32" customFormat="1" ht="12" customHeight="1" thickBot="1" x14ac:dyDescent="0.25">
      <c r="A8" s="25" t="s">
        <v>8</v>
      </c>
      <c r="B8" s="19" t="s">
        <v>162</v>
      </c>
      <c r="C8" s="100">
        <f>+C9+C10+C11+C12+C13+C14</f>
        <v>368349487</v>
      </c>
      <c r="D8" s="100">
        <f>+D9+D10+D11+D12+D13+D14</f>
        <v>410412302</v>
      </c>
      <c r="E8" s="301"/>
    </row>
    <row r="9" spans="1:5" s="39" customFormat="1" ht="12" customHeight="1" x14ac:dyDescent="0.2">
      <c r="A9" s="215" t="s">
        <v>70</v>
      </c>
      <c r="B9" s="198" t="s">
        <v>163</v>
      </c>
      <c r="C9" s="103">
        <v>117791932</v>
      </c>
      <c r="D9" s="103">
        <v>120682868</v>
      </c>
      <c r="E9" s="299"/>
    </row>
    <row r="10" spans="1:5" s="40" customFormat="1" ht="12" customHeight="1" x14ac:dyDescent="0.2">
      <c r="A10" s="216" t="s">
        <v>71</v>
      </c>
      <c r="B10" s="199" t="s">
        <v>164</v>
      </c>
      <c r="C10" s="102">
        <v>153166067</v>
      </c>
      <c r="D10" s="102">
        <v>161560433</v>
      </c>
      <c r="E10" s="300"/>
    </row>
    <row r="11" spans="1:5" s="40" customFormat="1" ht="12" customHeight="1" x14ac:dyDescent="0.2">
      <c r="A11" s="216" t="s">
        <v>72</v>
      </c>
      <c r="B11" s="199" t="s">
        <v>165</v>
      </c>
      <c r="C11" s="102">
        <v>89044908</v>
      </c>
      <c r="D11" s="102">
        <v>102939131</v>
      </c>
      <c r="E11" s="300"/>
    </row>
    <row r="12" spans="1:5" s="40" customFormat="1" ht="12" customHeight="1" x14ac:dyDescent="0.2">
      <c r="A12" s="216" t="s">
        <v>73</v>
      </c>
      <c r="B12" s="199" t="s">
        <v>166</v>
      </c>
      <c r="C12" s="102">
        <v>8346580</v>
      </c>
      <c r="D12" s="102">
        <v>10607070</v>
      </c>
      <c r="E12" s="300"/>
    </row>
    <row r="13" spans="1:5" s="40" customFormat="1" ht="12" customHeight="1" x14ac:dyDescent="0.2">
      <c r="A13" s="216" t="s">
        <v>90</v>
      </c>
      <c r="B13" s="199" t="s">
        <v>167</v>
      </c>
      <c r="C13" s="245"/>
      <c r="D13" s="245"/>
      <c r="E13" s="300"/>
    </row>
    <row r="14" spans="1:5" s="39" customFormat="1" ht="12" customHeight="1" thickBot="1" x14ac:dyDescent="0.25">
      <c r="A14" s="217" t="s">
        <v>74</v>
      </c>
      <c r="B14" s="200" t="s">
        <v>168</v>
      </c>
      <c r="C14" s="246"/>
      <c r="D14" s="246">
        <v>14622800</v>
      </c>
      <c r="E14" s="299"/>
    </row>
    <row r="15" spans="1:5" s="39" customFormat="1" ht="12" customHeight="1" thickBot="1" x14ac:dyDescent="0.25">
      <c r="A15" s="25" t="s">
        <v>9</v>
      </c>
      <c r="B15" s="95" t="s">
        <v>169</v>
      </c>
      <c r="C15" s="100">
        <f>+C16+C17+C18+C19+C20</f>
        <v>16588000</v>
      </c>
      <c r="D15" s="100">
        <f>+D16+D17+D18+D19+D20</f>
        <v>35937843</v>
      </c>
      <c r="E15" s="299"/>
    </row>
    <row r="16" spans="1:5" s="39" customFormat="1" ht="12" customHeight="1" x14ac:dyDescent="0.2">
      <c r="A16" s="215" t="s">
        <v>76</v>
      </c>
      <c r="B16" s="198" t="s">
        <v>170</v>
      </c>
      <c r="C16" s="103"/>
      <c r="D16" s="103">
        <v>2430174</v>
      </c>
      <c r="E16" s="299"/>
    </row>
    <row r="17" spans="1:5" s="39" customFormat="1" ht="12" customHeight="1" x14ac:dyDescent="0.2">
      <c r="A17" s="216" t="s">
        <v>77</v>
      </c>
      <c r="B17" s="199" t="s">
        <v>171</v>
      </c>
      <c r="C17" s="102"/>
      <c r="D17" s="102"/>
      <c r="E17" s="299"/>
    </row>
    <row r="18" spans="1:5" s="39" customFormat="1" ht="12" customHeight="1" x14ac:dyDescent="0.2">
      <c r="A18" s="216" t="s">
        <v>78</v>
      </c>
      <c r="B18" s="199" t="s">
        <v>377</v>
      </c>
      <c r="C18" s="102"/>
      <c r="D18" s="102"/>
      <c r="E18" s="299"/>
    </row>
    <row r="19" spans="1:5" s="39" customFormat="1" ht="12" customHeight="1" x14ac:dyDescent="0.2">
      <c r="A19" s="216" t="s">
        <v>79</v>
      </c>
      <c r="B19" s="199" t="s">
        <v>378</v>
      </c>
      <c r="C19" s="102"/>
      <c r="D19" s="102"/>
      <c r="E19" s="299"/>
    </row>
    <row r="20" spans="1:5" s="39" customFormat="1" ht="12" customHeight="1" x14ac:dyDescent="0.2">
      <c r="A20" s="216" t="s">
        <v>80</v>
      </c>
      <c r="B20" s="199" t="s">
        <v>172</v>
      </c>
      <c r="C20" s="102">
        <v>16588000</v>
      </c>
      <c r="D20" s="102">
        <v>33507669</v>
      </c>
      <c r="E20" s="299"/>
    </row>
    <row r="21" spans="1:5" s="40" customFormat="1" ht="12" customHeight="1" thickBot="1" x14ac:dyDescent="0.25">
      <c r="A21" s="217" t="s">
        <v>86</v>
      </c>
      <c r="B21" s="200" t="s">
        <v>173</v>
      </c>
      <c r="C21" s="104"/>
      <c r="D21" s="104"/>
      <c r="E21" s="300"/>
    </row>
    <row r="22" spans="1:5" s="40" customFormat="1" ht="12" customHeight="1" thickBot="1" x14ac:dyDescent="0.25">
      <c r="A22" s="25" t="s">
        <v>10</v>
      </c>
      <c r="B22" s="19" t="s">
        <v>174</v>
      </c>
      <c r="C22" s="100">
        <f>+C23+C24+C25+C26+C27</f>
        <v>0</v>
      </c>
      <c r="D22" s="100">
        <f>+D23+D24+D25+D26+D27</f>
        <v>6388605</v>
      </c>
    </row>
    <row r="23" spans="1:5" s="40" customFormat="1" ht="12" customHeight="1" x14ac:dyDescent="0.2">
      <c r="A23" s="215" t="s">
        <v>59</v>
      </c>
      <c r="B23" s="198" t="s">
        <v>175</v>
      </c>
      <c r="C23" s="103"/>
      <c r="D23" s="103"/>
    </row>
    <row r="24" spans="1:5" s="39" customFormat="1" ht="12" customHeight="1" x14ac:dyDescent="0.2">
      <c r="A24" s="216" t="s">
        <v>60</v>
      </c>
      <c r="B24" s="199" t="s">
        <v>176</v>
      </c>
      <c r="C24" s="102"/>
      <c r="D24" s="102"/>
    </row>
    <row r="25" spans="1:5" s="40" customFormat="1" ht="12" customHeight="1" x14ac:dyDescent="0.2">
      <c r="A25" s="216" t="s">
        <v>61</v>
      </c>
      <c r="B25" s="199" t="s">
        <v>379</v>
      </c>
      <c r="C25" s="102"/>
      <c r="D25" s="102"/>
    </row>
    <row r="26" spans="1:5" s="40" customFormat="1" ht="12" customHeight="1" x14ac:dyDescent="0.2">
      <c r="A26" s="216" t="s">
        <v>62</v>
      </c>
      <c r="B26" s="199" t="s">
        <v>380</v>
      </c>
      <c r="C26" s="102"/>
      <c r="D26" s="102"/>
    </row>
    <row r="27" spans="1:5" s="40" customFormat="1" ht="12" customHeight="1" x14ac:dyDescent="0.2">
      <c r="A27" s="216" t="s">
        <v>101</v>
      </c>
      <c r="B27" s="199" t="s">
        <v>177</v>
      </c>
      <c r="C27" s="102"/>
      <c r="D27" s="102">
        <v>6388605</v>
      </c>
    </row>
    <row r="28" spans="1:5" s="40" customFormat="1" ht="12" customHeight="1" thickBot="1" x14ac:dyDescent="0.25">
      <c r="A28" s="217" t="s">
        <v>102</v>
      </c>
      <c r="B28" s="200" t="s">
        <v>178</v>
      </c>
      <c r="C28" s="104"/>
      <c r="D28" s="104"/>
    </row>
    <row r="29" spans="1:5" s="40" customFormat="1" ht="12" customHeight="1" thickBot="1" x14ac:dyDescent="0.25">
      <c r="A29" s="25" t="s">
        <v>103</v>
      </c>
      <c r="B29" s="19" t="s">
        <v>179</v>
      </c>
      <c r="C29" s="106">
        <f>+C30+C33+C34+C35</f>
        <v>309356623</v>
      </c>
      <c r="D29" s="106">
        <f>+D30+D33+D34+D35</f>
        <v>375097933</v>
      </c>
    </row>
    <row r="30" spans="1:5" s="40" customFormat="1" ht="12" customHeight="1" x14ac:dyDescent="0.2">
      <c r="A30" s="215" t="s">
        <v>180</v>
      </c>
      <c r="B30" s="198" t="s">
        <v>186</v>
      </c>
      <c r="C30" s="193">
        <f>+C31+C32</f>
        <v>270056623</v>
      </c>
      <c r="D30" s="193">
        <f>+D31+D32</f>
        <v>329083914</v>
      </c>
    </row>
    <row r="31" spans="1:5" s="40" customFormat="1" ht="12" customHeight="1" x14ac:dyDescent="0.2">
      <c r="A31" s="216" t="s">
        <v>181</v>
      </c>
      <c r="B31" s="199" t="s">
        <v>187</v>
      </c>
      <c r="C31" s="102">
        <v>43056623</v>
      </c>
      <c r="D31" s="102">
        <v>38181571</v>
      </c>
    </row>
    <row r="32" spans="1:5" s="40" customFormat="1" ht="12" customHeight="1" x14ac:dyDescent="0.2">
      <c r="A32" s="216" t="s">
        <v>182</v>
      </c>
      <c r="B32" s="199" t="s">
        <v>188</v>
      </c>
      <c r="C32" s="102">
        <v>227000000</v>
      </c>
      <c r="D32" s="102">
        <v>290902343</v>
      </c>
    </row>
    <row r="33" spans="1:4" s="40" customFormat="1" ht="12" customHeight="1" x14ac:dyDescent="0.2">
      <c r="A33" s="216" t="s">
        <v>183</v>
      </c>
      <c r="B33" s="199" t="s">
        <v>189</v>
      </c>
      <c r="C33" s="102">
        <v>37000000</v>
      </c>
      <c r="D33" s="102">
        <v>40998508</v>
      </c>
    </row>
    <row r="34" spans="1:4" s="40" customFormat="1" ht="12" customHeight="1" x14ac:dyDescent="0.2">
      <c r="A34" s="216" t="s">
        <v>184</v>
      </c>
      <c r="B34" s="199" t="s">
        <v>190</v>
      </c>
      <c r="C34" s="102">
        <v>1500000</v>
      </c>
      <c r="D34" s="102">
        <v>3901800</v>
      </c>
    </row>
    <row r="35" spans="1:4" s="40" customFormat="1" ht="12" customHeight="1" thickBot="1" x14ac:dyDescent="0.25">
      <c r="A35" s="217" t="s">
        <v>185</v>
      </c>
      <c r="B35" s="200" t="s">
        <v>191</v>
      </c>
      <c r="C35" s="104">
        <v>800000</v>
      </c>
      <c r="D35" s="104">
        <v>1113711</v>
      </c>
    </row>
    <row r="36" spans="1:4" s="40" customFormat="1" ht="12" customHeight="1" thickBot="1" x14ac:dyDescent="0.25">
      <c r="A36" s="25" t="s">
        <v>12</v>
      </c>
      <c r="B36" s="19" t="s">
        <v>192</v>
      </c>
      <c r="C36" s="100">
        <f>SUM(C37:C46)</f>
        <v>7771230</v>
      </c>
      <c r="D36" s="100">
        <f>SUM(D37:D46)</f>
        <v>33013092</v>
      </c>
    </row>
    <row r="37" spans="1:4" s="40" customFormat="1" ht="12" customHeight="1" x14ac:dyDescent="0.2">
      <c r="A37" s="215" t="s">
        <v>63</v>
      </c>
      <c r="B37" s="198" t="s">
        <v>195</v>
      </c>
      <c r="C37" s="103"/>
      <c r="D37" s="103"/>
    </row>
    <row r="38" spans="1:4" s="40" customFormat="1" ht="12" customHeight="1" x14ac:dyDescent="0.2">
      <c r="A38" s="216" t="s">
        <v>64</v>
      </c>
      <c r="B38" s="199" t="s">
        <v>196</v>
      </c>
      <c r="C38" s="102">
        <v>6748000</v>
      </c>
      <c r="D38" s="102">
        <v>9949304</v>
      </c>
    </row>
    <row r="39" spans="1:4" s="40" customFormat="1" ht="12" customHeight="1" x14ac:dyDescent="0.2">
      <c r="A39" s="216" t="s">
        <v>65</v>
      </c>
      <c r="B39" s="199" t="s">
        <v>197</v>
      </c>
      <c r="C39" s="102">
        <v>200000</v>
      </c>
      <c r="D39" s="102">
        <v>951800</v>
      </c>
    </row>
    <row r="40" spans="1:4" s="40" customFormat="1" ht="12" customHeight="1" x14ac:dyDescent="0.2">
      <c r="A40" s="216" t="s">
        <v>105</v>
      </c>
      <c r="B40" s="199" t="s">
        <v>198</v>
      </c>
      <c r="C40" s="102"/>
      <c r="D40" s="102">
        <v>1146452</v>
      </c>
    </row>
    <row r="41" spans="1:4" s="40" customFormat="1" ht="12" customHeight="1" x14ac:dyDescent="0.2">
      <c r="A41" s="216" t="s">
        <v>106</v>
      </c>
      <c r="B41" s="199" t="s">
        <v>199</v>
      </c>
      <c r="C41" s="102"/>
      <c r="D41" s="102"/>
    </row>
    <row r="42" spans="1:4" s="40" customFormat="1" ht="12" customHeight="1" x14ac:dyDescent="0.2">
      <c r="A42" s="216" t="s">
        <v>107</v>
      </c>
      <c r="B42" s="199" t="s">
        <v>200</v>
      </c>
      <c r="C42" s="102">
        <v>823230</v>
      </c>
      <c r="D42" s="102">
        <v>20478636</v>
      </c>
    </row>
    <row r="43" spans="1:4" s="40" customFormat="1" ht="12" customHeight="1" x14ac:dyDescent="0.2">
      <c r="A43" s="216" t="s">
        <v>108</v>
      </c>
      <c r="B43" s="199" t="s">
        <v>201</v>
      </c>
      <c r="C43" s="102"/>
      <c r="D43" s="102"/>
    </row>
    <row r="44" spans="1:4" s="40" customFormat="1" ht="12" customHeight="1" x14ac:dyDescent="0.2">
      <c r="A44" s="216" t="s">
        <v>109</v>
      </c>
      <c r="B44" s="199" t="s">
        <v>202</v>
      </c>
      <c r="C44" s="102"/>
      <c r="D44" s="102">
        <v>189</v>
      </c>
    </row>
    <row r="45" spans="1:4" s="40" customFormat="1" ht="12" customHeight="1" x14ac:dyDescent="0.2">
      <c r="A45" s="216" t="s">
        <v>193</v>
      </c>
      <c r="B45" s="199" t="s">
        <v>203</v>
      </c>
      <c r="C45" s="105"/>
      <c r="D45" s="105"/>
    </row>
    <row r="46" spans="1:4" s="40" customFormat="1" ht="12" customHeight="1" thickBot="1" x14ac:dyDescent="0.25">
      <c r="A46" s="217" t="s">
        <v>194</v>
      </c>
      <c r="B46" s="200" t="s">
        <v>204</v>
      </c>
      <c r="C46" s="187"/>
      <c r="D46" s="187">
        <v>486711</v>
      </c>
    </row>
    <row r="47" spans="1:4" s="40" customFormat="1" ht="12" customHeight="1" thickBot="1" x14ac:dyDescent="0.25">
      <c r="A47" s="25" t="s">
        <v>13</v>
      </c>
      <c r="B47" s="19" t="s">
        <v>205</v>
      </c>
      <c r="C47" s="100">
        <f>SUM(C48:C52)</f>
        <v>78867000</v>
      </c>
      <c r="D47" s="100">
        <f>SUM(D48:D52)</f>
        <v>70269614</v>
      </c>
    </row>
    <row r="48" spans="1:4" s="40" customFormat="1" ht="12" customHeight="1" x14ac:dyDescent="0.2">
      <c r="A48" s="215" t="s">
        <v>66</v>
      </c>
      <c r="B48" s="198" t="s">
        <v>209</v>
      </c>
      <c r="C48" s="242"/>
      <c r="D48" s="242"/>
    </row>
    <row r="49" spans="1:4" s="40" customFormat="1" ht="12" customHeight="1" x14ac:dyDescent="0.2">
      <c r="A49" s="216" t="s">
        <v>67</v>
      </c>
      <c r="B49" s="199" t="s">
        <v>210</v>
      </c>
      <c r="C49" s="105">
        <v>78867000</v>
      </c>
      <c r="D49" s="105">
        <v>70269614</v>
      </c>
    </row>
    <row r="50" spans="1:4" s="40" customFormat="1" ht="12" customHeight="1" x14ac:dyDescent="0.2">
      <c r="A50" s="216" t="s">
        <v>206</v>
      </c>
      <c r="B50" s="199" t="s">
        <v>211</v>
      </c>
      <c r="C50" s="105"/>
      <c r="D50" s="105"/>
    </row>
    <row r="51" spans="1:4" s="40" customFormat="1" ht="12" customHeight="1" x14ac:dyDescent="0.2">
      <c r="A51" s="216" t="s">
        <v>207</v>
      </c>
      <c r="B51" s="199" t="s">
        <v>212</v>
      </c>
      <c r="C51" s="105"/>
      <c r="D51" s="105"/>
    </row>
    <row r="52" spans="1:4" s="40" customFormat="1" ht="12" customHeight="1" thickBot="1" x14ac:dyDescent="0.25">
      <c r="A52" s="217" t="s">
        <v>208</v>
      </c>
      <c r="B52" s="200" t="s">
        <v>213</v>
      </c>
      <c r="C52" s="187"/>
      <c r="D52" s="187"/>
    </row>
    <row r="53" spans="1:4" s="40" customFormat="1" ht="12" customHeight="1" thickBot="1" x14ac:dyDescent="0.25">
      <c r="A53" s="25" t="s">
        <v>110</v>
      </c>
      <c r="B53" s="19" t="s">
        <v>214</v>
      </c>
      <c r="C53" s="100">
        <f>SUM(C54:C56)</f>
        <v>0</v>
      </c>
      <c r="D53" s="100">
        <f>SUM(D54:D56)</f>
        <v>1700</v>
      </c>
    </row>
    <row r="54" spans="1:4" s="40" customFormat="1" ht="12" customHeight="1" x14ac:dyDescent="0.2">
      <c r="A54" s="215" t="s">
        <v>68</v>
      </c>
      <c r="B54" s="198" t="s">
        <v>215</v>
      </c>
      <c r="C54" s="103"/>
      <c r="D54" s="103"/>
    </row>
    <row r="55" spans="1:4" s="40" customFormat="1" ht="12" customHeight="1" x14ac:dyDescent="0.2">
      <c r="A55" s="216" t="s">
        <v>69</v>
      </c>
      <c r="B55" s="199" t="s">
        <v>381</v>
      </c>
      <c r="C55" s="102"/>
      <c r="D55" s="102"/>
    </row>
    <row r="56" spans="1:4" s="40" customFormat="1" ht="12" customHeight="1" x14ac:dyDescent="0.2">
      <c r="A56" s="216" t="s">
        <v>219</v>
      </c>
      <c r="B56" s="199" t="s">
        <v>217</v>
      </c>
      <c r="C56" s="102">
        <v>0</v>
      </c>
      <c r="D56" s="102">
        <v>1700</v>
      </c>
    </row>
    <row r="57" spans="1:4" s="40" customFormat="1" ht="12" customHeight="1" thickBot="1" x14ac:dyDescent="0.25">
      <c r="A57" s="217" t="s">
        <v>220</v>
      </c>
      <c r="B57" s="200" t="s">
        <v>218</v>
      </c>
      <c r="C57" s="104"/>
      <c r="D57" s="104"/>
    </row>
    <row r="58" spans="1:4" s="40" customFormat="1" ht="12" customHeight="1" thickBot="1" x14ac:dyDescent="0.25">
      <c r="A58" s="25" t="s">
        <v>15</v>
      </c>
      <c r="B58" s="95" t="s">
        <v>221</v>
      </c>
      <c r="C58" s="100">
        <f>SUM(C59:C61)</f>
        <v>1650000</v>
      </c>
      <c r="D58" s="100">
        <f>SUM(D59:D61)</f>
        <v>20822000</v>
      </c>
    </row>
    <row r="59" spans="1:4" s="40" customFormat="1" ht="12" customHeight="1" x14ac:dyDescent="0.2">
      <c r="A59" s="215" t="s">
        <v>111</v>
      </c>
      <c r="B59" s="198" t="s">
        <v>223</v>
      </c>
      <c r="C59" s="105"/>
      <c r="D59" s="105"/>
    </row>
    <row r="60" spans="1:4" s="40" customFormat="1" ht="12" customHeight="1" x14ac:dyDescent="0.2">
      <c r="A60" s="216" t="s">
        <v>112</v>
      </c>
      <c r="B60" s="199" t="s">
        <v>382</v>
      </c>
      <c r="C60" s="105">
        <v>150000</v>
      </c>
      <c r="D60" s="105">
        <v>137580</v>
      </c>
    </row>
    <row r="61" spans="1:4" s="40" customFormat="1" ht="12" customHeight="1" x14ac:dyDescent="0.2">
      <c r="A61" s="216" t="s">
        <v>139</v>
      </c>
      <c r="B61" s="199" t="s">
        <v>224</v>
      </c>
      <c r="C61" s="105">
        <v>1500000</v>
      </c>
      <c r="D61" s="105">
        <v>20684420</v>
      </c>
    </row>
    <row r="62" spans="1:4" s="40" customFormat="1" ht="12" customHeight="1" thickBot="1" x14ac:dyDescent="0.25">
      <c r="A62" s="217" t="s">
        <v>222</v>
      </c>
      <c r="B62" s="200" t="s">
        <v>225</v>
      </c>
      <c r="C62" s="105"/>
      <c r="D62" s="105"/>
    </row>
    <row r="63" spans="1:4" s="40" customFormat="1" ht="12" customHeight="1" thickBot="1" x14ac:dyDescent="0.25">
      <c r="A63" s="25" t="s">
        <v>16</v>
      </c>
      <c r="B63" s="19" t="s">
        <v>226</v>
      </c>
      <c r="C63" s="106">
        <f>+C8+C15+C22+C29+C36+C47+C53+C58</f>
        <v>782582340</v>
      </c>
      <c r="D63" s="106">
        <f>+D8+D15+D22+D29+D36+D47+D53+D58</f>
        <v>951943089</v>
      </c>
    </row>
    <row r="64" spans="1:4" s="40" customFormat="1" ht="12" customHeight="1" thickBot="1" x14ac:dyDescent="0.2">
      <c r="A64" s="218" t="s">
        <v>346</v>
      </c>
      <c r="B64" s="95" t="s">
        <v>228</v>
      </c>
      <c r="C64" s="100">
        <f>SUM(C65:C67)</f>
        <v>0</v>
      </c>
      <c r="D64" s="100">
        <f>SUM(D65:D67)</f>
        <v>0</v>
      </c>
    </row>
    <row r="65" spans="1:5" s="40" customFormat="1" ht="12" customHeight="1" x14ac:dyDescent="0.2">
      <c r="A65" s="215" t="s">
        <v>261</v>
      </c>
      <c r="B65" s="198" t="s">
        <v>229</v>
      </c>
      <c r="C65" s="105"/>
      <c r="D65" s="105"/>
    </row>
    <row r="66" spans="1:5" s="40" customFormat="1" ht="12" customHeight="1" x14ac:dyDescent="0.2">
      <c r="A66" s="216" t="s">
        <v>270</v>
      </c>
      <c r="B66" s="199" t="s">
        <v>230</v>
      </c>
      <c r="C66" s="105"/>
      <c r="D66" s="105"/>
    </row>
    <row r="67" spans="1:5" s="40" customFormat="1" ht="12" customHeight="1" thickBot="1" x14ac:dyDescent="0.25">
      <c r="A67" s="217" t="s">
        <v>271</v>
      </c>
      <c r="B67" s="202" t="s">
        <v>231</v>
      </c>
      <c r="C67" s="105"/>
      <c r="D67" s="105"/>
    </row>
    <row r="68" spans="1:5" s="40" customFormat="1" ht="12" customHeight="1" thickBot="1" x14ac:dyDescent="0.2">
      <c r="A68" s="218" t="s">
        <v>232</v>
      </c>
      <c r="B68" s="95" t="s">
        <v>233</v>
      </c>
      <c r="C68" s="100">
        <f>SUM(C69:C72)</f>
        <v>0</v>
      </c>
      <c r="D68" s="100">
        <f>SUM(D69:D72)</f>
        <v>0</v>
      </c>
    </row>
    <row r="69" spans="1:5" s="40" customFormat="1" ht="12" customHeight="1" x14ac:dyDescent="0.2">
      <c r="A69" s="215" t="s">
        <v>91</v>
      </c>
      <c r="B69" s="198" t="s">
        <v>234</v>
      </c>
      <c r="C69" s="105"/>
      <c r="D69" s="105"/>
    </row>
    <row r="70" spans="1:5" s="40" customFormat="1" ht="12" customHeight="1" x14ac:dyDescent="0.2">
      <c r="A70" s="216" t="s">
        <v>92</v>
      </c>
      <c r="B70" s="199" t="s">
        <v>235</v>
      </c>
      <c r="C70" s="105"/>
      <c r="D70" s="105"/>
    </row>
    <row r="71" spans="1:5" s="40" customFormat="1" ht="12" customHeight="1" x14ac:dyDescent="0.2">
      <c r="A71" s="216" t="s">
        <v>262</v>
      </c>
      <c r="B71" s="199" t="s">
        <v>236</v>
      </c>
      <c r="C71" s="105"/>
      <c r="D71" s="105"/>
    </row>
    <row r="72" spans="1:5" s="40" customFormat="1" ht="12" customHeight="1" thickBot="1" x14ac:dyDescent="0.25">
      <c r="A72" s="217" t="s">
        <v>263</v>
      </c>
      <c r="B72" s="200" t="s">
        <v>237</v>
      </c>
      <c r="C72" s="105"/>
      <c r="D72" s="105"/>
    </row>
    <row r="73" spans="1:5" s="40" customFormat="1" ht="12" customHeight="1" thickBot="1" x14ac:dyDescent="0.2">
      <c r="A73" s="218" t="s">
        <v>238</v>
      </c>
      <c r="B73" s="95" t="s">
        <v>239</v>
      </c>
      <c r="C73" s="100">
        <f>SUM(C74:C75)</f>
        <v>0</v>
      </c>
      <c r="D73" s="100">
        <f>SUM(D74:D75)</f>
        <v>222207639</v>
      </c>
      <c r="E73" s="300"/>
    </row>
    <row r="74" spans="1:5" s="40" customFormat="1" ht="12" customHeight="1" x14ac:dyDescent="0.2">
      <c r="A74" s="215" t="s">
        <v>264</v>
      </c>
      <c r="B74" s="198" t="s">
        <v>240</v>
      </c>
      <c r="C74" s="105"/>
      <c r="D74" s="105">
        <v>222207639</v>
      </c>
    </row>
    <row r="75" spans="1:5" s="40" customFormat="1" ht="12" customHeight="1" thickBot="1" x14ac:dyDescent="0.25">
      <c r="A75" s="217" t="s">
        <v>265</v>
      </c>
      <c r="B75" s="200" t="s">
        <v>241</v>
      </c>
      <c r="C75" s="105"/>
      <c r="D75" s="105"/>
    </row>
    <row r="76" spans="1:5" s="39" customFormat="1" ht="12" customHeight="1" thickBot="1" x14ac:dyDescent="0.2">
      <c r="A76" s="218" t="s">
        <v>242</v>
      </c>
      <c r="B76" s="95" t="s">
        <v>243</v>
      </c>
      <c r="C76" s="100">
        <f>SUM(C77:C79)</f>
        <v>0</v>
      </c>
      <c r="D76" s="100">
        <f>SUM(D77:D79)</f>
        <v>15222450</v>
      </c>
      <c r="E76" s="299"/>
    </row>
    <row r="77" spans="1:5" s="40" customFormat="1" ht="12" customHeight="1" x14ac:dyDescent="0.2">
      <c r="A77" s="215" t="s">
        <v>266</v>
      </c>
      <c r="B77" s="198" t="s">
        <v>244</v>
      </c>
      <c r="C77" s="105"/>
      <c r="D77" s="105">
        <v>15222450</v>
      </c>
    </row>
    <row r="78" spans="1:5" s="40" customFormat="1" ht="12" customHeight="1" x14ac:dyDescent="0.2">
      <c r="A78" s="216" t="s">
        <v>267</v>
      </c>
      <c r="B78" s="199" t="s">
        <v>245</v>
      </c>
      <c r="C78" s="105"/>
      <c r="D78" s="105"/>
    </row>
    <row r="79" spans="1:5" s="40" customFormat="1" ht="12" customHeight="1" thickBot="1" x14ac:dyDescent="0.25">
      <c r="A79" s="217" t="s">
        <v>268</v>
      </c>
      <c r="B79" s="200" t="s">
        <v>246</v>
      </c>
      <c r="C79" s="105"/>
      <c r="D79" s="105"/>
    </row>
    <row r="80" spans="1:5" s="40" customFormat="1" ht="12" customHeight="1" thickBot="1" x14ac:dyDescent="0.2">
      <c r="A80" s="218" t="s">
        <v>247</v>
      </c>
      <c r="B80" s="95" t="s">
        <v>269</v>
      </c>
      <c r="C80" s="100">
        <f>SUM(C81:C84)</f>
        <v>0</v>
      </c>
      <c r="D80" s="100">
        <f>SUM(D81:D84)</f>
        <v>0</v>
      </c>
    </row>
    <row r="81" spans="1:5" s="40" customFormat="1" ht="12" customHeight="1" x14ac:dyDescent="0.2">
      <c r="A81" s="219" t="s">
        <v>248</v>
      </c>
      <c r="B81" s="198" t="s">
        <v>249</v>
      </c>
      <c r="C81" s="105"/>
      <c r="D81" s="105"/>
    </row>
    <row r="82" spans="1:5" s="40" customFormat="1" ht="12" customHeight="1" x14ac:dyDescent="0.2">
      <c r="A82" s="220" t="s">
        <v>250</v>
      </c>
      <c r="B82" s="199" t="s">
        <v>251</v>
      </c>
      <c r="C82" s="105"/>
      <c r="D82" s="105"/>
    </row>
    <row r="83" spans="1:5" s="40" customFormat="1" ht="12" customHeight="1" x14ac:dyDescent="0.2">
      <c r="A83" s="220" t="s">
        <v>252</v>
      </c>
      <c r="B83" s="199" t="s">
        <v>253</v>
      </c>
      <c r="C83" s="105"/>
      <c r="D83" s="105"/>
    </row>
    <row r="84" spans="1:5" s="39" customFormat="1" ht="12" customHeight="1" thickBot="1" x14ac:dyDescent="0.25">
      <c r="A84" s="221" t="s">
        <v>254</v>
      </c>
      <c r="B84" s="200" t="s">
        <v>255</v>
      </c>
      <c r="C84" s="105"/>
      <c r="D84" s="105"/>
    </row>
    <row r="85" spans="1:5" s="39" customFormat="1" ht="12" customHeight="1" thickBot="1" x14ac:dyDescent="0.2">
      <c r="A85" s="218" t="s">
        <v>256</v>
      </c>
      <c r="B85" s="95" t="s">
        <v>257</v>
      </c>
      <c r="C85" s="243"/>
      <c r="D85" s="243"/>
    </row>
    <row r="86" spans="1:5" s="39" customFormat="1" ht="12" customHeight="1" thickBot="1" x14ac:dyDescent="0.2">
      <c r="A86" s="218" t="s">
        <v>258</v>
      </c>
      <c r="B86" s="206" t="s">
        <v>259</v>
      </c>
      <c r="C86" s="106">
        <f>+C64+C68+C73+C76+C80+C85</f>
        <v>0</v>
      </c>
      <c r="D86" s="106">
        <f>+D64+D68+D73+D76+D80+D85</f>
        <v>237430089</v>
      </c>
      <c r="E86" s="299"/>
    </row>
    <row r="87" spans="1:5" s="39" customFormat="1" ht="12" customHeight="1" thickBot="1" x14ac:dyDescent="0.2">
      <c r="A87" s="222" t="s">
        <v>272</v>
      </c>
      <c r="B87" s="208" t="s">
        <v>373</v>
      </c>
      <c r="C87" s="106">
        <f>+C63+C86</f>
        <v>782582340</v>
      </c>
      <c r="D87" s="106">
        <f>+D63+D86</f>
        <v>1189373178</v>
      </c>
    </row>
    <row r="88" spans="1:5" s="40" customFormat="1" ht="15" customHeight="1" x14ac:dyDescent="0.2">
      <c r="A88" s="81"/>
      <c r="B88" s="82"/>
      <c r="C88" s="169"/>
      <c r="D88" s="169"/>
    </row>
    <row r="89" spans="1:5" ht="13.5" thickBot="1" x14ac:dyDescent="0.25">
      <c r="A89" s="223"/>
      <c r="B89" s="84"/>
      <c r="C89" s="170"/>
      <c r="D89" s="170"/>
    </row>
    <row r="90" spans="1:5" s="32" customFormat="1" ht="16.5" customHeight="1" thickBot="1" x14ac:dyDescent="0.25">
      <c r="A90" s="85"/>
      <c r="B90" s="86" t="s">
        <v>45</v>
      </c>
      <c r="C90" s="171"/>
      <c r="D90" s="171"/>
    </row>
    <row r="91" spans="1:5" s="41" customFormat="1" ht="12" customHeight="1" thickBot="1" x14ac:dyDescent="0.25">
      <c r="A91" s="190" t="s">
        <v>8</v>
      </c>
      <c r="B91" s="24" t="s">
        <v>275</v>
      </c>
      <c r="C91" s="99">
        <f>SUM(C92:C96)</f>
        <v>660540461</v>
      </c>
      <c r="D91" s="99">
        <f>SUM(D92:D96)</f>
        <v>728905828</v>
      </c>
    </row>
    <row r="92" spans="1:5" ht="12" customHeight="1" x14ac:dyDescent="0.2">
      <c r="A92" s="224" t="s">
        <v>70</v>
      </c>
      <c r="B92" s="8" t="s">
        <v>38</v>
      </c>
      <c r="C92" s="101">
        <v>59993860</v>
      </c>
      <c r="D92" s="101">
        <v>76938415</v>
      </c>
    </row>
    <row r="93" spans="1:5" ht="12" customHeight="1" x14ac:dyDescent="0.2">
      <c r="A93" s="216" t="s">
        <v>71</v>
      </c>
      <c r="B93" s="6" t="s">
        <v>113</v>
      </c>
      <c r="C93" s="102">
        <v>11351631</v>
      </c>
      <c r="D93" s="102">
        <v>14426276</v>
      </c>
    </row>
    <row r="94" spans="1:5" ht="12" customHeight="1" x14ac:dyDescent="0.2">
      <c r="A94" s="216" t="s">
        <v>72</v>
      </c>
      <c r="B94" s="6" t="s">
        <v>89</v>
      </c>
      <c r="C94" s="104">
        <v>158136164</v>
      </c>
      <c r="D94" s="104">
        <v>198157305</v>
      </c>
    </row>
    <row r="95" spans="1:5" ht="12" customHeight="1" x14ac:dyDescent="0.2">
      <c r="A95" s="216" t="s">
        <v>73</v>
      </c>
      <c r="B95" s="9" t="s">
        <v>114</v>
      </c>
      <c r="C95" s="104">
        <v>10000000</v>
      </c>
      <c r="D95" s="104">
        <v>9513570</v>
      </c>
    </row>
    <row r="96" spans="1:5" ht="12" customHeight="1" x14ac:dyDescent="0.2">
      <c r="A96" s="216" t="s">
        <v>81</v>
      </c>
      <c r="B96" s="17" t="s">
        <v>115</v>
      </c>
      <c r="C96" s="104">
        <v>421058806</v>
      </c>
      <c r="D96" s="104">
        <v>429870262</v>
      </c>
    </row>
    <row r="97" spans="1:4" ht="12" customHeight="1" x14ac:dyDescent="0.2">
      <c r="A97" s="216" t="s">
        <v>74</v>
      </c>
      <c r="B97" s="6" t="s">
        <v>276</v>
      </c>
      <c r="C97" s="104"/>
      <c r="D97" s="104">
        <v>1554</v>
      </c>
    </row>
    <row r="98" spans="1:4" ht="12" customHeight="1" x14ac:dyDescent="0.2">
      <c r="A98" s="216" t="s">
        <v>75</v>
      </c>
      <c r="B98" s="48" t="s">
        <v>277</v>
      </c>
      <c r="C98" s="104"/>
      <c r="D98" s="104"/>
    </row>
    <row r="99" spans="1:4" ht="12" customHeight="1" x14ac:dyDescent="0.2">
      <c r="A99" s="216" t="s">
        <v>82</v>
      </c>
      <c r="B99" s="49" t="s">
        <v>278</v>
      </c>
      <c r="C99" s="104"/>
      <c r="D99" s="104"/>
    </row>
    <row r="100" spans="1:4" ht="12" customHeight="1" x14ac:dyDescent="0.2">
      <c r="A100" s="216" t="s">
        <v>83</v>
      </c>
      <c r="B100" s="49" t="s">
        <v>279</v>
      </c>
      <c r="C100" s="104"/>
      <c r="D100" s="104"/>
    </row>
    <row r="101" spans="1:4" ht="12" customHeight="1" x14ac:dyDescent="0.2">
      <c r="A101" s="216" t="s">
        <v>84</v>
      </c>
      <c r="B101" s="48" t="s">
        <v>280</v>
      </c>
      <c r="C101" s="104">
        <v>418277506</v>
      </c>
      <c r="D101" s="104">
        <v>428419870</v>
      </c>
    </row>
    <row r="102" spans="1:4" ht="12" customHeight="1" x14ac:dyDescent="0.2">
      <c r="A102" s="216" t="s">
        <v>85</v>
      </c>
      <c r="B102" s="48" t="s">
        <v>281</v>
      </c>
      <c r="C102" s="104"/>
      <c r="D102" s="104"/>
    </row>
    <row r="103" spans="1:4" ht="12" customHeight="1" x14ac:dyDescent="0.2">
      <c r="A103" s="216" t="s">
        <v>87</v>
      </c>
      <c r="B103" s="49" t="s">
        <v>282</v>
      </c>
      <c r="C103" s="104"/>
      <c r="D103" s="104"/>
    </row>
    <row r="104" spans="1:4" ht="12" customHeight="1" x14ac:dyDescent="0.2">
      <c r="A104" s="225" t="s">
        <v>116</v>
      </c>
      <c r="B104" s="50" t="s">
        <v>283</v>
      </c>
      <c r="C104" s="104"/>
      <c r="D104" s="104"/>
    </row>
    <row r="105" spans="1:4" ht="12" customHeight="1" x14ac:dyDescent="0.2">
      <c r="A105" s="216" t="s">
        <v>273</v>
      </c>
      <c r="B105" s="50" t="s">
        <v>284</v>
      </c>
      <c r="C105" s="104"/>
      <c r="D105" s="104"/>
    </row>
    <row r="106" spans="1:4" ht="12" customHeight="1" thickBot="1" x14ac:dyDescent="0.25">
      <c r="A106" s="226" t="s">
        <v>274</v>
      </c>
      <c r="B106" s="51" t="s">
        <v>285</v>
      </c>
      <c r="C106" s="107">
        <v>2781300</v>
      </c>
      <c r="D106" s="107">
        <v>1448838</v>
      </c>
    </row>
    <row r="107" spans="1:4" ht="12" customHeight="1" thickBot="1" x14ac:dyDescent="0.25">
      <c r="A107" s="25" t="s">
        <v>9</v>
      </c>
      <c r="B107" s="23" t="s">
        <v>286</v>
      </c>
      <c r="C107" s="100">
        <f>+C108+C110+C112</f>
        <v>84069376</v>
      </c>
      <c r="D107" s="100">
        <f>+D108+D110+D112</f>
        <v>313508704</v>
      </c>
    </row>
    <row r="108" spans="1:4" ht="12" customHeight="1" x14ac:dyDescent="0.2">
      <c r="A108" s="215" t="s">
        <v>76</v>
      </c>
      <c r="B108" s="6" t="s">
        <v>137</v>
      </c>
      <c r="C108" s="103">
        <v>80069376</v>
      </c>
      <c r="D108" s="103">
        <v>239093722</v>
      </c>
    </row>
    <row r="109" spans="1:4" ht="12" customHeight="1" x14ac:dyDescent="0.2">
      <c r="A109" s="215" t="s">
        <v>77</v>
      </c>
      <c r="B109" s="10" t="s">
        <v>290</v>
      </c>
      <c r="C109" s="103">
        <v>0</v>
      </c>
      <c r="D109" s="103">
        <v>0</v>
      </c>
    </row>
    <row r="110" spans="1:4" ht="12" customHeight="1" x14ac:dyDescent="0.2">
      <c r="A110" s="215" t="s">
        <v>78</v>
      </c>
      <c r="B110" s="10" t="s">
        <v>117</v>
      </c>
      <c r="C110" s="102"/>
      <c r="D110" s="102">
        <v>59064982</v>
      </c>
    </row>
    <row r="111" spans="1:4" ht="12" customHeight="1" x14ac:dyDescent="0.2">
      <c r="A111" s="215" t="s">
        <v>79</v>
      </c>
      <c r="B111" s="10" t="s">
        <v>291</v>
      </c>
      <c r="C111" s="93"/>
      <c r="D111" s="93"/>
    </row>
    <row r="112" spans="1:4" ht="12" customHeight="1" x14ac:dyDescent="0.2">
      <c r="A112" s="215" t="s">
        <v>80</v>
      </c>
      <c r="B112" s="97" t="s">
        <v>140</v>
      </c>
      <c r="C112" s="93">
        <v>4000000</v>
      </c>
      <c r="D112" s="93">
        <v>15350000</v>
      </c>
    </row>
    <row r="113" spans="1:4" ht="12" customHeight="1" x14ac:dyDescent="0.2">
      <c r="A113" s="215" t="s">
        <v>86</v>
      </c>
      <c r="B113" s="96" t="s">
        <v>383</v>
      </c>
      <c r="C113" s="93"/>
      <c r="D113" s="93"/>
    </row>
    <row r="114" spans="1:4" ht="12" customHeight="1" x14ac:dyDescent="0.2">
      <c r="A114" s="215" t="s">
        <v>88</v>
      </c>
      <c r="B114" s="194" t="s">
        <v>296</v>
      </c>
      <c r="C114" s="93"/>
      <c r="D114" s="93"/>
    </row>
    <row r="115" spans="1:4" ht="12" customHeight="1" x14ac:dyDescent="0.2">
      <c r="A115" s="215" t="s">
        <v>118</v>
      </c>
      <c r="B115" s="49" t="s">
        <v>279</v>
      </c>
      <c r="C115" s="93"/>
      <c r="D115" s="93"/>
    </row>
    <row r="116" spans="1:4" ht="12" customHeight="1" x14ac:dyDescent="0.2">
      <c r="A116" s="215" t="s">
        <v>119</v>
      </c>
      <c r="B116" s="49" t="s">
        <v>295</v>
      </c>
      <c r="C116" s="93"/>
      <c r="D116" s="93"/>
    </row>
    <row r="117" spans="1:4" ht="12" customHeight="1" x14ac:dyDescent="0.2">
      <c r="A117" s="215" t="s">
        <v>120</v>
      </c>
      <c r="B117" s="49" t="s">
        <v>294</v>
      </c>
      <c r="C117" s="93"/>
      <c r="D117" s="93"/>
    </row>
    <row r="118" spans="1:4" ht="12" customHeight="1" x14ac:dyDescent="0.2">
      <c r="A118" s="215" t="s">
        <v>287</v>
      </c>
      <c r="B118" s="49" t="s">
        <v>282</v>
      </c>
      <c r="C118" s="93"/>
      <c r="D118" s="93"/>
    </row>
    <row r="119" spans="1:4" ht="12" customHeight="1" x14ac:dyDescent="0.2">
      <c r="A119" s="215" t="s">
        <v>288</v>
      </c>
      <c r="B119" s="49" t="s">
        <v>293</v>
      </c>
      <c r="C119" s="93"/>
      <c r="D119" s="93"/>
    </row>
    <row r="120" spans="1:4" ht="12" customHeight="1" thickBot="1" x14ac:dyDescent="0.25">
      <c r="A120" s="225" t="s">
        <v>289</v>
      </c>
      <c r="B120" s="49" t="s">
        <v>292</v>
      </c>
      <c r="C120" s="94"/>
      <c r="D120" s="94">
        <v>15350000</v>
      </c>
    </row>
    <row r="121" spans="1:4" ht="12" customHeight="1" thickBot="1" x14ac:dyDescent="0.25">
      <c r="A121" s="25" t="s">
        <v>10</v>
      </c>
      <c r="B121" s="44" t="s">
        <v>297</v>
      </c>
      <c r="C121" s="100">
        <f>+C122+C123</f>
        <v>25347017</v>
      </c>
      <c r="D121" s="100">
        <f>+D122+D123</f>
        <v>134333160</v>
      </c>
    </row>
    <row r="122" spans="1:4" ht="12" customHeight="1" x14ac:dyDescent="0.2">
      <c r="A122" s="215" t="s">
        <v>59</v>
      </c>
      <c r="B122" s="7" t="s">
        <v>47</v>
      </c>
      <c r="C122" s="103">
        <v>25347017</v>
      </c>
      <c r="D122" s="103">
        <v>134333160</v>
      </c>
    </row>
    <row r="123" spans="1:4" ht="12" customHeight="1" thickBot="1" x14ac:dyDescent="0.25">
      <c r="A123" s="217" t="s">
        <v>60</v>
      </c>
      <c r="B123" s="10" t="s">
        <v>48</v>
      </c>
      <c r="C123" s="104"/>
      <c r="D123" s="104"/>
    </row>
    <row r="124" spans="1:4" ht="12" customHeight="1" thickBot="1" x14ac:dyDescent="0.25">
      <c r="A124" s="25" t="s">
        <v>11</v>
      </c>
      <c r="B124" s="44" t="s">
        <v>298</v>
      </c>
      <c r="C124" s="100">
        <f>+C91+C107+C121</f>
        <v>769956854</v>
      </c>
      <c r="D124" s="100">
        <f>+D91+D107+D121</f>
        <v>1176747692</v>
      </c>
    </row>
    <row r="125" spans="1:4" ht="12" customHeight="1" thickBot="1" x14ac:dyDescent="0.25">
      <c r="A125" s="25" t="s">
        <v>12</v>
      </c>
      <c r="B125" s="44" t="s">
        <v>299</v>
      </c>
      <c r="C125" s="100">
        <f>+C126+C127+C128</f>
        <v>0</v>
      </c>
      <c r="D125" s="100">
        <f>+D126+D127+D128</f>
        <v>0</v>
      </c>
    </row>
    <row r="126" spans="1:4" s="41" customFormat="1" ht="12" customHeight="1" x14ac:dyDescent="0.2">
      <c r="A126" s="215" t="s">
        <v>63</v>
      </c>
      <c r="B126" s="7" t="s">
        <v>300</v>
      </c>
      <c r="C126" s="93"/>
      <c r="D126" s="93"/>
    </row>
    <row r="127" spans="1:4" ht="12" customHeight="1" x14ac:dyDescent="0.2">
      <c r="A127" s="215" t="s">
        <v>64</v>
      </c>
      <c r="B127" s="7" t="s">
        <v>301</v>
      </c>
      <c r="C127" s="93"/>
      <c r="D127" s="93"/>
    </row>
    <row r="128" spans="1:4" ht="12" customHeight="1" thickBot="1" x14ac:dyDescent="0.25">
      <c r="A128" s="225" t="s">
        <v>65</v>
      </c>
      <c r="B128" s="5" t="s">
        <v>302</v>
      </c>
      <c r="C128" s="93"/>
      <c r="D128" s="93"/>
    </row>
    <row r="129" spans="1:10" ht="12" customHeight="1" thickBot="1" x14ac:dyDescent="0.25">
      <c r="A129" s="25" t="s">
        <v>13</v>
      </c>
      <c r="B129" s="44" t="s">
        <v>345</v>
      </c>
      <c r="C129" s="100">
        <f>+C130+C131+C132+C133</f>
        <v>0</v>
      </c>
      <c r="D129" s="100">
        <f>+D130+D131+D132+D133</f>
        <v>0</v>
      </c>
    </row>
    <row r="130" spans="1:10" ht="12" customHeight="1" x14ac:dyDescent="0.2">
      <c r="A130" s="215" t="s">
        <v>66</v>
      </c>
      <c r="B130" s="7" t="s">
        <v>303</v>
      </c>
      <c r="C130" s="93"/>
      <c r="D130" s="93"/>
    </row>
    <row r="131" spans="1:10" ht="12" customHeight="1" x14ac:dyDescent="0.2">
      <c r="A131" s="215" t="s">
        <v>67</v>
      </c>
      <c r="B131" s="7" t="s">
        <v>304</v>
      </c>
      <c r="C131" s="93"/>
      <c r="D131" s="93"/>
    </row>
    <row r="132" spans="1:10" ht="12" customHeight="1" x14ac:dyDescent="0.2">
      <c r="A132" s="215" t="s">
        <v>206</v>
      </c>
      <c r="B132" s="7" t="s">
        <v>305</v>
      </c>
      <c r="C132" s="93"/>
      <c r="D132" s="93"/>
    </row>
    <row r="133" spans="1:10" s="41" customFormat="1" ht="12" customHeight="1" thickBot="1" x14ac:dyDescent="0.25">
      <c r="A133" s="225" t="s">
        <v>207</v>
      </c>
      <c r="B133" s="5" t="s">
        <v>306</v>
      </c>
      <c r="C133" s="93"/>
      <c r="D133" s="93"/>
    </row>
    <row r="134" spans="1:10" ht="12" customHeight="1" thickBot="1" x14ac:dyDescent="0.25">
      <c r="A134" s="25" t="s">
        <v>14</v>
      </c>
      <c r="B134" s="44" t="s">
        <v>307</v>
      </c>
      <c r="C134" s="106">
        <f>+C135+C136+C137+C138</f>
        <v>12625486</v>
      </c>
      <c r="D134" s="106">
        <f>+D135+D136+D137+D138</f>
        <v>12625486</v>
      </c>
      <c r="J134" s="92"/>
    </row>
    <row r="135" spans="1:10" x14ac:dyDescent="0.2">
      <c r="A135" s="215" t="s">
        <v>68</v>
      </c>
      <c r="B135" s="7" t="s">
        <v>308</v>
      </c>
      <c r="C135" s="93"/>
      <c r="D135" s="93"/>
    </row>
    <row r="136" spans="1:10" ht="12" customHeight="1" x14ac:dyDescent="0.2">
      <c r="A136" s="215" t="s">
        <v>69</v>
      </c>
      <c r="B136" s="7" t="s">
        <v>318</v>
      </c>
      <c r="C136" s="93">
        <v>12625486</v>
      </c>
      <c r="D136" s="93">
        <v>12625486</v>
      </c>
    </row>
    <row r="137" spans="1:10" s="41" customFormat="1" ht="12" customHeight="1" x14ac:dyDescent="0.2">
      <c r="A137" s="215" t="s">
        <v>219</v>
      </c>
      <c r="B137" s="7" t="s">
        <v>309</v>
      </c>
      <c r="C137" s="93"/>
      <c r="D137" s="93"/>
    </row>
    <row r="138" spans="1:10" s="41" customFormat="1" ht="12" customHeight="1" thickBot="1" x14ac:dyDescent="0.25">
      <c r="A138" s="225" t="s">
        <v>220</v>
      </c>
      <c r="B138" s="5" t="s">
        <v>393</v>
      </c>
      <c r="C138" s="93"/>
      <c r="D138" s="93"/>
    </row>
    <row r="139" spans="1:10" s="41" customFormat="1" ht="12" customHeight="1" thickBot="1" x14ac:dyDescent="0.25">
      <c r="A139" s="25" t="s">
        <v>15</v>
      </c>
      <c r="B139" s="44" t="s">
        <v>311</v>
      </c>
      <c r="C139" s="108">
        <f>+C140+C141+C142+C143</f>
        <v>0</v>
      </c>
      <c r="D139" s="108">
        <f>+D140+D141+D142+D143</f>
        <v>0</v>
      </c>
    </row>
    <row r="140" spans="1:10" s="41" customFormat="1" ht="12" customHeight="1" x14ac:dyDescent="0.2">
      <c r="A140" s="215" t="s">
        <v>111</v>
      </c>
      <c r="B140" s="7" t="s">
        <v>312</v>
      </c>
      <c r="C140" s="93"/>
      <c r="D140" s="93"/>
    </row>
    <row r="141" spans="1:10" s="41" customFormat="1" ht="12" customHeight="1" x14ac:dyDescent="0.2">
      <c r="A141" s="215" t="s">
        <v>112</v>
      </c>
      <c r="B141" s="7" t="s">
        <v>313</v>
      </c>
      <c r="C141" s="93"/>
      <c r="D141" s="93"/>
    </row>
    <row r="142" spans="1:10" s="41" customFormat="1" ht="12" customHeight="1" x14ac:dyDescent="0.2">
      <c r="A142" s="215" t="s">
        <v>139</v>
      </c>
      <c r="B142" s="7" t="s">
        <v>314</v>
      </c>
      <c r="C142" s="93"/>
      <c r="D142" s="93"/>
    </row>
    <row r="143" spans="1:10" ht="12.75" customHeight="1" thickBot="1" x14ac:dyDescent="0.25">
      <c r="A143" s="215" t="s">
        <v>222</v>
      </c>
      <c r="B143" s="7" t="s">
        <v>315</v>
      </c>
      <c r="C143" s="93"/>
      <c r="D143" s="93"/>
    </row>
    <row r="144" spans="1:10" ht="12" customHeight="1" thickBot="1" x14ac:dyDescent="0.25">
      <c r="A144" s="25" t="s">
        <v>16</v>
      </c>
      <c r="B144" s="44" t="s">
        <v>316</v>
      </c>
      <c r="C144" s="210">
        <f>+C125+C129+C134+C139</f>
        <v>12625486</v>
      </c>
      <c r="D144" s="210">
        <f>+D125+D129+D134+D139</f>
        <v>12625486</v>
      </c>
    </row>
    <row r="145" spans="1:4" ht="15" customHeight="1" thickBot="1" x14ac:dyDescent="0.25">
      <c r="A145" s="227" t="s">
        <v>17</v>
      </c>
      <c r="B145" s="177" t="s">
        <v>317</v>
      </c>
      <c r="C145" s="210">
        <f>+C124+C144</f>
        <v>782582340</v>
      </c>
      <c r="D145" s="210">
        <f>+D124+D144</f>
        <v>1189373178</v>
      </c>
    </row>
    <row r="146" spans="1:4" ht="13.5" thickBot="1" x14ac:dyDescent="0.25">
      <c r="A146" s="182"/>
      <c r="B146" s="183"/>
      <c r="C146" s="184"/>
      <c r="D146" s="184"/>
    </row>
    <row r="147" spans="1:4" ht="15" customHeight="1" thickBot="1" x14ac:dyDescent="0.25">
      <c r="A147" s="90" t="s">
        <v>132</v>
      </c>
      <c r="B147" s="91"/>
      <c r="C147" s="42">
        <v>17</v>
      </c>
      <c r="D147" s="42">
        <v>17</v>
      </c>
    </row>
    <row r="148" spans="1:4" ht="14.25" customHeight="1" thickBot="1" x14ac:dyDescent="0.25">
      <c r="A148" s="90" t="s">
        <v>133</v>
      </c>
      <c r="B148" s="91"/>
      <c r="C148" s="42"/>
      <c r="D148" s="42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J148"/>
  <sheetViews>
    <sheetView view="pageBreakPreview" zoomScale="85" zoomScaleSheetLayoutView="85" workbookViewId="0">
      <selection activeCell="B1" sqref="B1:D1"/>
    </sheetView>
  </sheetViews>
  <sheetFormatPr defaultRowHeight="12.75" x14ac:dyDescent="0.2"/>
  <cols>
    <col min="1" max="1" width="19.5" style="185" customWidth="1"/>
    <col min="2" max="2" width="72" style="186" customWidth="1"/>
    <col min="3" max="3" width="23" style="2" customWidth="1"/>
    <col min="4" max="4" width="18.5" style="2" customWidth="1"/>
    <col min="5" max="16384" width="9.33203125" style="2"/>
  </cols>
  <sheetData>
    <row r="1" spans="1:4" s="1" customFormat="1" ht="16.5" customHeight="1" thickBot="1" x14ac:dyDescent="0.25">
      <c r="A1" s="69"/>
      <c r="B1" s="405" t="s">
        <v>460</v>
      </c>
      <c r="C1" s="405"/>
      <c r="D1" s="406"/>
    </row>
    <row r="2" spans="1:4" s="37" customFormat="1" ht="21" customHeight="1" x14ac:dyDescent="0.2">
      <c r="A2" s="188" t="s">
        <v>52</v>
      </c>
      <c r="B2" s="271" t="s">
        <v>412</v>
      </c>
      <c r="C2" s="162">
        <v>2</v>
      </c>
      <c r="D2" s="162">
        <v>2</v>
      </c>
    </row>
    <row r="3" spans="1:4" s="37" customFormat="1" ht="16.5" thickBot="1" x14ac:dyDescent="0.25">
      <c r="A3" s="71" t="s">
        <v>129</v>
      </c>
      <c r="B3" s="161" t="s">
        <v>385</v>
      </c>
      <c r="C3" s="163">
        <v>4</v>
      </c>
      <c r="D3" s="163">
        <v>4</v>
      </c>
    </row>
    <row r="4" spans="1:4" s="38" customFormat="1" ht="15.95" customHeight="1" thickBot="1" x14ac:dyDescent="0.3">
      <c r="A4" s="72"/>
      <c r="B4" s="72"/>
      <c r="C4" s="73" t="s">
        <v>405</v>
      </c>
      <c r="D4" s="73" t="s">
        <v>405</v>
      </c>
    </row>
    <row r="5" spans="1:4" ht="36.75" thickBot="1" x14ac:dyDescent="0.25">
      <c r="A5" s="189" t="s">
        <v>131</v>
      </c>
      <c r="B5" s="74" t="s">
        <v>42</v>
      </c>
      <c r="C5" s="28" t="s">
        <v>413</v>
      </c>
      <c r="D5" s="28" t="s">
        <v>427</v>
      </c>
    </row>
    <row r="6" spans="1:4" s="32" customFormat="1" ht="12.95" customHeight="1" thickBot="1" x14ac:dyDescent="0.25">
      <c r="A6" s="65">
        <v>1</v>
      </c>
      <c r="B6" s="66">
        <v>2</v>
      </c>
      <c r="C6" s="67">
        <v>3</v>
      </c>
      <c r="D6" s="67">
        <v>4</v>
      </c>
    </row>
    <row r="7" spans="1:4" s="32" customFormat="1" ht="15.95" customHeight="1" thickBot="1" x14ac:dyDescent="0.25">
      <c r="A7" s="75"/>
      <c r="B7" s="76" t="s">
        <v>43</v>
      </c>
      <c r="C7" s="164"/>
      <c r="D7" s="164"/>
    </row>
    <row r="8" spans="1:4" s="32" customFormat="1" ht="12" customHeight="1" thickBot="1" x14ac:dyDescent="0.25">
      <c r="A8" s="25" t="s">
        <v>8</v>
      </c>
      <c r="B8" s="19" t="s">
        <v>162</v>
      </c>
      <c r="C8" s="100">
        <f>+C9+C10+C11+C12+C13+C14</f>
        <v>0</v>
      </c>
      <c r="D8" s="100">
        <f>+D9+D10+D11+D12+D13+D14</f>
        <v>0</v>
      </c>
    </row>
    <row r="9" spans="1:4" s="39" customFormat="1" ht="12" customHeight="1" x14ac:dyDescent="0.2">
      <c r="A9" s="215" t="s">
        <v>70</v>
      </c>
      <c r="B9" s="198" t="s">
        <v>163</v>
      </c>
      <c r="C9" s="103"/>
      <c r="D9" s="103"/>
    </row>
    <row r="10" spans="1:4" s="40" customFormat="1" ht="12" customHeight="1" x14ac:dyDescent="0.2">
      <c r="A10" s="216" t="s">
        <v>71</v>
      </c>
      <c r="B10" s="199" t="s">
        <v>164</v>
      </c>
      <c r="C10" s="102"/>
      <c r="D10" s="102"/>
    </row>
    <row r="11" spans="1:4" s="40" customFormat="1" ht="12" customHeight="1" x14ac:dyDescent="0.2">
      <c r="A11" s="216" t="s">
        <v>72</v>
      </c>
      <c r="B11" s="199" t="s">
        <v>165</v>
      </c>
      <c r="C11" s="102"/>
      <c r="D11" s="102"/>
    </row>
    <row r="12" spans="1:4" s="40" customFormat="1" ht="12" customHeight="1" x14ac:dyDescent="0.2">
      <c r="A12" s="216" t="s">
        <v>73</v>
      </c>
      <c r="B12" s="199" t="s">
        <v>166</v>
      </c>
      <c r="C12" s="102"/>
      <c r="D12" s="102"/>
    </row>
    <row r="13" spans="1:4" s="40" customFormat="1" ht="12" customHeight="1" x14ac:dyDescent="0.2">
      <c r="A13" s="216" t="s">
        <v>90</v>
      </c>
      <c r="B13" s="199" t="s">
        <v>167</v>
      </c>
      <c r="C13" s="240"/>
      <c r="D13" s="240"/>
    </row>
    <row r="14" spans="1:4" s="39" customFormat="1" ht="12" customHeight="1" thickBot="1" x14ac:dyDescent="0.25">
      <c r="A14" s="217" t="s">
        <v>74</v>
      </c>
      <c r="B14" s="200" t="s">
        <v>168</v>
      </c>
      <c r="C14" s="241"/>
      <c r="D14" s="241"/>
    </row>
    <row r="15" spans="1:4" s="39" customFormat="1" ht="12" customHeight="1" thickBot="1" x14ac:dyDescent="0.25">
      <c r="A15" s="25" t="s">
        <v>9</v>
      </c>
      <c r="B15" s="95" t="s">
        <v>169</v>
      </c>
      <c r="C15" s="100">
        <f>+C16+C17+C18+C19+C20</f>
        <v>0</v>
      </c>
      <c r="D15" s="100">
        <f>+D16+D17+D18+D19+D20</f>
        <v>0</v>
      </c>
    </row>
    <row r="16" spans="1:4" s="39" customFormat="1" ht="12" customHeight="1" x14ac:dyDescent="0.2">
      <c r="A16" s="215" t="s">
        <v>76</v>
      </c>
      <c r="B16" s="198" t="s">
        <v>170</v>
      </c>
      <c r="C16" s="103"/>
      <c r="D16" s="103"/>
    </row>
    <row r="17" spans="1:4" s="39" customFormat="1" ht="12" customHeight="1" x14ac:dyDescent="0.2">
      <c r="A17" s="216" t="s">
        <v>77</v>
      </c>
      <c r="B17" s="199" t="s">
        <v>171</v>
      </c>
      <c r="C17" s="102"/>
      <c r="D17" s="102"/>
    </row>
    <row r="18" spans="1:4" s="39" customFormat="1" ht="12" customHeight="1" x14ac:dyDescent="0.2">
      <c r="A18" s="216" t="s">
        <v>78</v>
      </c>
      <c r="B18" s="199" t="s">
        <v>377</v>
      </c>
      <c r="C18" s="102"/>
      <c r="D18" s="102"/>
    </row>
    <row r="19" spans="1:4" s="39" customFormat="1" ht="12" customHeight="1" x14ac:dyDescent="0.2">
      <c r="A19" s="216" t="s">
        <v>79</v>
      </c>
      <c r="B19" s="199" t="s">
        <v>378</v>
      </c>
      <c r="C19" s="102"/>
      <c r="D19" s="102"/>
    </row>
    <row r="20" spans="1:4" s="39" customFormat="1" ht="12" customHeight="1" x14ac:dyDescent="0.2">
      <c r="A20" s="216" t="s">
        <v>80</v>
      </c>
      <c r="B20" s="199" t="s">
        <v>172</v>
      </c>
      <c r="C20" s="102"/>
      <c r="D20" s="102"/>
    </row>
    <row r="21" spans="1:4" s="40" customFormat="1" ht="12" customHeight="1" thickBot="1" x14ac:dyDescent="0.25">
      <c r="A21" s="217" t="s">
        <v>86</v>
      </c>
      <c r="B21" s="200" t="s">
        <v>173</v>
      </c>
      <c r="C21" s="104"/>
      <c r="D21" s="104"/>
    </row>
    <row r="22" spans="1:4" s="40" customFormat="1" ht="12" customHeight="1" thickBot="1" x14ac:dyDescent="0.25">
      <c r="A22" s="25" t="s">
        <v>10</v>
      </c>
      <c r="B22" s="19" t="s">
        <v>174</v>
      </c>
      <c r="C22" s="100">
        <f>+C23+C24+C25+C26+C27</f>
        <v>0</v>
      </c>
      <c r="D22" s="100">
        <f>+D23+D24+D25+D26+D27</f>
        <v>0</v>
      </c>
    </row>
    <row r="23" spans="1:4" s="40" customFormat="1" ht="12" customHeight="1" x14ac:dyDescent="0.2">
      <c r="A23" s="215" t="s">
        <v>59</v>
      </c>
      <c r="B23" s="198" t="s">
        <v>175</v>
      </c>
      <c r="C23" s="103"/>
      <c r="D23" s="103"/>
    </row>
    <row r="24" spans="1:4" s="39" customFormat="1" ht="12" customHeight="1" x14ac:dyDescent="0.2">
      <c r="A24" s="216" t="s">
        <v>60</v>
      </c>
      <c r="B24" s="199" t="s">
        <v>176</v>
      </c>
      <c r="C24" s="102"/>
      <c r="D24" s="102"/>
    </row>
    <row r="25" spans="1:4" s="40" customFormat="1" ht="12" customHeight="1" x14ac:dyDescent="0.2">
      <c r="A25" s="216" t="s">
        <v>61</v>
      </c>
      <c r="B25" s="199" t="s">
        <v>379</v>
      </c>
      <c r="C25" s="102"/>
      <c r="D25" s="102"/>
    </row>
    <row r="26" spans="1:4" s="40" customFormat="1" ht="12" customHeight="1" x14ac:dyDescent="0.2">
      <c r="A26" s="216" t="s">
        <v>62</v>
      </c>
      <c r="B26" s="199" t="s">
        <v>380</v>
      </c>
      <c r="C26" s="102"/>
      <c r="D26" s="102"/>
    </row>
    <row r="27" spans="1:4" s="40" customFormat="1" ht="12" customHeight="1" x14ac:dyDescent="0.2">
      <c r="A27" s="216" t="s">
        <v>101</v>
      </c>
      <c r="B27" s="199" t="s">
        <v>177</v>
      </c>
      <c r="C27" s="102"/>
      <c r="D27" s="102"/>
    </row>
    <row r="28" spans="1:4" s="40" customFormat="1" ht="12" customHeight="1" thickBot="1" x14ac:dyDescent="0.25">
      <c r="A28" s="217" t="s">
        <v>102</v>
      </c>
      <c r="B28" s="200" t="s">
        <v>178</v>
      </c>
      <c r="C28" s="104"/>
      <c r="D28" s="104"/>
    </row>
    <row r="29" spans="1:4" s="40" customFormat="1" ht="12" customHeight="1" thickBot="1" x14ac:dyDescent="0.25">
      <c r="A29" s="25" t="s">
        <v>103</v>
      </c>
      <c r="B29" s="19" t="s">
        <v>179</v>
      </c>
      <c r="C29" s="106">
        <f>+C30+C33+C34+C35</f>
        <v>25443377</v>
      </c>
      <c r="D29" s="106">
        <f>+D30+D33+D34+D35</f>
        <v>26804541</v>
      </c>
    </row>
    <row r="30" spans="1:4" s="40" customFormat="1" ht="12" customHeight="1" x14ac:dyDescent="0.2">
      <c r="A30" s="215" t="s">
        <v>180</v>
      </c>
      <c r="B30" s="198" t="s">
        <v>186</v>
      </c>
      <c r="C30" s="193">
        <f>+C31+C32</f>
        <v>25443377</v>
      </c>
      <c r="D30" s="193">
        <f>+D31+D32</f>
        <v>26804541</v>
      </c>
    </row>
    <row r="31" spans="1:4" s="40" customFormat="1" ht="12" customHeight="1" x14ac:dyDescent="0.2">
      <c r="A31" s="216" t="s">
        <v>181</v>
      </c>
      <c r="B31" s="199" t="s">
        <v>187</v>
      </c>
      <c r="C31" s="102">
        <v>25443377</v>
      </c>
      <c r="D31" s="102">
        <v>26804541</v>
      </c>
    </row>
    <row r="32" spans="1:4" s="40" customFormat="1" ht="12" customHeight="1" x14ac:dyDescent="0.2">
      <c r="A32" s="216" t="s">
        <v>182</v>
      </c>
      <c r="B32" s="199" t="s">
        <v>188</v>
      </c>
      <c r="C32" s="102"/>
      <c r="D32" s="102"/>
    </row>
    <row r="33" spans="1:4" s="40" customFormat="1" ht="12" customHeight="1" x14ac:dyDescent="0.2">
      <c r="A33" s="216" t="s">
        <v>183</v>
      </c>
      <c r="B33" s="199" t="s">
        <v>189</v>
      </c>
      <c r="C33" s="102"/>
      <c r="D33" s="102"/>
    </row>
    <row r="34" spans="1:4" s="40" customFormat="1" ht="12" customHeight="1" x14ac:dyDescent="0.2">
      <c r="A34" s="216" t="s">
        <v>184</v>
      </c>
      <c r="B34" s="199" t="s">
        <v>190</v>
      </c>
      <c r="C34" s="102"/>
      <c r="D34" s="102"/>
    </row>
    <row r="35" spans="1:4" s="40" customFormat="1" ht="12" customHeight="1" thickBot="1" x14ac:dyDescent="0.25">
      <c r="A35" s="217" t="s">
        <v>185</v>
      </c>
      <c r="B35" s="200" t="s">
        <v>191</v>
      </c>
      <c r="C35" s="104"/>
      <c r="D35" s="104"/>
    </row>
    <row r="36" spans="1:4" s="40" customFormat="1" ht="12" customHeight="1" thickBot="1" x14ac:dyDescent="0.25">
      <c r="A36" s="25" t="s">
        <v>12</v>
      </c>
      <c r="B36" s="19" t="s">
        <v>192</v>
      </c>
      <c r="C36" s="100">
        <f>SUM(C37:C46)</f>
        <v>0</v>
      </c>
      <c r="D36" s="100">
        <f>SUM(D37:D46)</f>
        <v>0</v>
      </c>
    </row>
    <row r="37" spans="1:4" s="40" customFormat="1" ht="12" customHeight="1" x14ac:dyDescent="0.2">
      <c r="A37" s="215" t="s">
        <v>63</v>
      </c>
      <c r="B37" s="198" t="s">
        <v>195</v>
      </c>
      <c r="C37" s="103"/>
      <c r="D37" s="103"/>
    </row>
    <row r="38" spans="1:4" s="40" customFormat="1" ht="12" customHeight="1" x14ac:dyDescent="0.2">
      <c r="A38" s="216" t="s">
        <v>64</v>
      </c>
      <c r="B38" s="199" t="s">
        <v>196</v>
      </c>
      <c r="C38" s="102"/>
      <c r="D38" s="102"/>
    </row>
    <row r="39" spans="1:4" s="40" customFormat="1" ht="12" customHeight="1" x14ac:dyDescent="0.2">
      <c r="A39" s="216" t="s">
        <v>65</v>
      </c>
      <c r="B39" s="199" t="s">
        <v>197</v>
      </c>
      <c r="C39" s="102"/>
      <c r="D39" s="102"/>
    </row>
    <row r="40" spans="1:4" s="40" customFormat="1" ht="12" customHeight="1" x14ac:dyDescent="0.2">
      <c r="A40" s="216" t="s">
        <v>105</v>
      </c>
      <c r="B40" s="199" t="s">
        <v>198</v>
      </c>
      <c r="C40" s="102"/>
      <c r="D40" s="102"/>
    </row>
    <row r="41" spans="1:4" s="40" customFormat="1" ht="12" customHeight="1" x14ac:dyDescent="0.2">
      <c r="A41" s="216" t="s">
        <v>106</v>
      </c>
      <c r="B41" s="199" t="s">
        <v>199</v>
      </c>
      <c r="C41" s="102"/>
      <c r="D41" s="102"/>
    </row>
    <row r="42" spans="1:4" s="40" customFormat="1" ht="12" customHeight="1" x14ac:dyDescent="0.2">
      <c r="A42" s="216" t="s">
        <v>107</v>
      </c>
      <c r="B42" s="199" t="s">
        <v>200</v>
      </c>
      <c r="C42" s="102"/>
      <c r="D42" s="102"/>
    </row>
    <row r="43" spans="1:4" s="40" customFormat="1" ht="12" customHeight="1" x14ac:dyDescent="0.2">
      <c r="A43" s="216" t="s">
        <v>108</v>
      </c>
      <c r="B43" s="199" t="s">
        <v>201</v>
      </c>
      <c r="C43" s="102"/>
      <c r="D43" s="102"/>
    </row>
    <row r="44" spans="1:4" s="40" customFormat="1" ht="12" customHeight="1" x14ac:dyDescent="0.2">
      <c r="A44" s="216" t="s">
        <v>109</v>
      </c>
      <c r="B44" s="199" t="s">
        <v>202</v>
      </c>
      <c r="C44" s="102"/>
      <c r="D44" s="102"/>
    </row>
    <row r="45" spans="1:4" s="40" customFormat="1" ht="12" customHeight="1" x14ac:dyDescent="0.2">
      <c r="A45" s="216" t="s">
        <v>193</v>
      </c>
      <c r="B45" s="199" t="s">
        <v>203</v>
      </c>
      <c r="C45" s="105"/>
      <c r="D45" s="105"/>
    </row>
    <row r="46" spans="1:4" s="40" customFormat="1" ht="12" customHeight="1" thickBot="1" x14ac:dyDescent="0.25">
      <c r="A46" s="217" t="s">
        <v>194</v>
      </c>
      <c r="B46" s="200" t="s">
        <v>204</v>
      </c>
      <c r="C46" s="187"/>
      <c r="D46" s="187"/>
    </row>
    <row r="47" spans="1:4" s="40" customFormat="1" ht="12" customHeight="1" thickBot="1" x14ac:dyDescent="0.25">
      <c r="A47" s="25" t="s">
        <v>13</v>
      </c>
      <c r="B47" s="19" t="s">
        <v>205</v>
      </c>
      <c r="C47" s="100">
        <f>SUM(C48:C52)</f>
        <v>0</v>
      </c>
      <c r="D47" s="100">
        <f>SUM(D48:D52)</f>
        <v>0</v>
      </c>
    </row>
    <row r="48" spans="1:4" s="40" customFormat="1" ht="12" customHeight="1" x14ac:dyDescent="0.2">
      <c r="A48" s="215" t="s">
        <v>66</v>
      </c>
      <c r="B48" s="198" t="s">
        <v>209</v>
      </c>
      <c r="C48" s="242"/>
      <c r="D48" s="242"/>
    </row>
    <row r="49" spans="1:4" s="40" customFormat="1" ht="12" customHeight="1" x14ac:dyDescent="0.2">
      <c r="A49" s="216" t="s">
        <v>67</v>
      </c>
      <c r="B49" s="199" t="s">
        <v>210</v>
      </c>
      <c r="C49" s="105"/>
      <c r="D49" s="105"/>
    </row>
    <row r="50" spans="1:4" s="40" customFormat="1" ht="12" customHeight="1" x14ac:dyDescent="0.2">
      <c r="A50" s="216" t="s">
        <v>206</v>
      </c>
      <c r="B50" s="199" t="s">
        <v>211</v>
      </c>
      <c r="C50" s="105"/>
      <c r="D50" s="105"/>
    </row>
    <row r="51" spans="1:4" s="40" customFormat="1" ht="12" customHeight="1" x14ac:dyDescent="0.2">
      <c r="A51" s="216" t="s">
        <v>207</v>
      </c>
      <c r="B51" s="199" t="s">
        <v>212</v>
      </c>
      <c r="C51" s="105"/>
      <c r="D51" s="105"/>
    </row>
    <row r="52" spans="1:4" s="40" customFormat="1" ht="12" customHeight="1" thickBot="1" x14ac:dyDescent="0.25">
      <c r="A52" s="217" t="s">
        <v>208</v>
      </c>
      <c r="B52" s="200" t="s">
        <v>213</v>
      </c>
      <c r="C52" s="187"/>
      <c r="D52" s="187"/>
    </row>
    <row r="53" spans="1:4" s="40" customFormat="1" ht="12" customHeight="1" thickBot="1" x14ac:dyDescent="0.25">
      <c r="A53" s="25" t="s">
        <v>110</v>
      </c>
      <c r="B53" s="19" t="s">
        <v>214</v>
      </c>
      <c r="C53" s="100">
        <f>SUM(C54:C56)</f>
        <v>0</v>
      </c>
      <c r="D53" s="100">
        <f>SUM(D54:D56)</f>
        <v>0</v>
      </c>
    </row>
    <row r="54" spans="1:4" s="40" customFormat="1" ht="12" customHeight="1" x14ac:dyDescent="0.2">
      <c r="A54" s="215" t="s">
        <v>68</v>
      </c>
      <c r="B54" s="198" t="s">
        <v>215</v>
      </c>
      <c r="C54" s="103"/>
      <c r="D54" s="103"/>
    </row>
    <row r="55" spans="1:4" s="40" customFormat="1" ht="12" customHeight="1" x14ac:dyDescent="0.2">
      <c r="A55" s="216" t="s">
        <v>69</v>
      </c>
      <c r="B55" s="199" t="s">
        <v>381</v>
      </c>
      <c r="C55" s="102"/>
      <c r="D55" s="102"/>
    </row>
    <row r="56" spans="1:4" s="40" customFormat="1" ht="12" customHeight="1" x14ac:dyDescent="0.2">
      <c r="A56" s="216" t="s">
        <v>219</v>
      </c>
      <c r="B56" s="199" t="s">
        <v>217</v>
      </c>
      <c r="C56" s="102"/>
      <c r="D56" s="102"/>
    </row>
    <row r="57" spans="1:4" s="40" customFormat="1" ht="12" customHeight="1" thickBot="1" x14ac:dyDescent="0.25">
      <c r="A57" s="217" t="s">
        <v>220</v>
      </c>
      <c r="B57" s="200" t="s">
        <v>218</v>
      </c>
      <c r="C57" s="104"/>
      <c r="D57" s="104"/>
    </row>
    <row r="58" spans="1:4" s="40" customFormat="1" ht="12" customHeight="1" thickBot="1" x14ac:dyDescent="0.25">
      <c r="A58" s="25" t="s">
        <v>15</v>
      </c>
      <c r="B58" s="95" t="s">
        <v>221</v>
      </c>
      <c r="C58" s="100">
        <f>SUM(C59:C61)</f>
        <v>0</v>
      </c>
      <c r="D58" s="100">
        <f>SUM(D59:D61)</f>
        <v>0</v>
      </c>
    </row>
    <row r="59" spans="1:4" s="40" customFormat="1" ht="12" customHeight="1" x14ac:dyDescent="0.2">
      <c r="A59" s="215" t="s">
        <v>111</v>
      </c>
      <c r="B59" s="198" t="s">
        <v>223</v>
      </c>
      <c r="C59" s="105"/>
      <c r="D59" s="105"/>
    </row>
    <row r="60" spans="1:4" s="40" customFormat="1" ht="12" customHeight="1" x14ac:dyDescent="0.2">
      <c r="A60" s="216" t="s">
        <v>112</v>
      </c>
      <c r="B60" s="199" t="s">
        <v>382</v>
      </c>
      <c r="C60" s="105"/>
      <c r="D60" s="105"/>
    </row>
    <row r="61" spans="1:4" s="40" customFormat="1" ht="12" customHeight="1" x14ac:dyDescent="0.2">
      <c r="A61" s="216" t="s">
        <v>139</v>
      </c>
      <c r="B61" s="199" t="s">
        <v>224</v>
      </c>
      <c r="C61" s="105"/>
      <c r="D61" s="105"/>
    </row>
    <row r="62" spans="1:4" s="40" customFormat="1" ht="12" customHeight="1" thickBot="1" x14ac:dyDescent="0.25">
      <c r="A62" s="217" t="s">
        <v>222</v>
      </c>
      <c r="B62" s="200" t="s">
        <v>225</v>
      </c>
      <c r="C62" s="105"/>
      <c r="D62" s="105"/>
    </row>
    <row r="63" spans="1:4" s="40" customFormat="1" ht="12" customHeight="1" thickBot="1" x14ac:dyDescent="0.25">
      <c r="A63" s="25" t="s">
        <v>16</v>
      </c>
      <c r="B63" s="19" t="s">
        <v>226</v>
      </c>
      <c r="C63" s="106">
        <f>+C8+C15+C22+C29+C36+C47+C53+C58</f>
        <v>25443377</v>
      </c>
      <c r="D63" s="106">
        <f>+D8+D15+D22+D29+D36+D47+D53+D58</f>
        <v>26804541</v>
      </c>
    </row>
    <row r="64" spans="1:4" s="40" customFormat="1" ht="12" customHeight="1" thickBot="1" x14ac:dyDescent="0.2">
      <c r="A64" s="218" t="s">
        <v>346</v>
      </c>
      <c r="B64" s="95" t="s">
        <v>228</v>
      </c>
      <c r="C64" s="100">
        <f>SUM(C65:C67)</f>
        <v>0</v>
      </c>
      <c r="D64" s="100">
        <f>SUM(D65:D67)</f>
        <v>0</v>
      </c>
    </row>
    <row r="65" spans="1:4" s="40" customFormat="1" ht="12" customHeight="1" x14ac:dyDescent="0.2">
      <c r="A65" s="215" t="s">
        <v>261</v>
      </c>
      <c r="B65" s="198" t="s">
        <v>229</v>
      </c>
      <c r="C65" s="105"/>
      <c r="D65" s="105"/>
    </row>
    <row r="66" spans="1:4" s="40" customFormat="1" ht="12" customHeight="1" x14ac:dyDescent="0.2">
      <c r="A66" s="216" t="s">
        <v>270</v>
      </c>
      <c r="B66" s="199" t="s">
        <v>230</v>
      </c>
      <c r="C66" s="105"/>
      <c r="D66" s="105"/>
    </row>
    <row r="67" spans="1:4" s="40" customFormat="1" ht="12" customHeight="1" thickBot="1" x14ac:dyDescent="0.25">
      <c r="A67" s="217" t="s">
        <v>271</v>
      </c>
      <c r="B67" s="202" t="s">
        <v>231</v>
      </c>
      <c r="C67" s="105"/>
      <c r="D67" s="105"/>
    </row>
    <row r="68" spans="1:4" s="40" customFormat="1" ht="12" customHeight="1" thickBot="1" x14ac:dyDescent="0.2">
      <c r="A68" s="218" t="s">
        <v>232</v>
      </c>
      <c r="B68" s="95" t="s">
        <v>233</v>
      </c>
      <c r="C68" s="100">
        <f>SUM(C69:C72)</f>
        <v>0</v>
      </c>
      <c r="D68" s="100">
        <f>SUM(D69:D72)</f>
        <v>0</v>
      </c>
    </row>
    <row r="69" spans="1:4" s="40" customFormat="1" ht="12" customHeight="1" x14ac:dyDescent="0.2">
      <c r="A69" s="215" t="s">
        <v>91</v>
      </c>
      <c r="B69" s="198" t="s">
        <v>234</v>
      </c>
      <c r="C69" s="105"/>
      <c r="D69" s="105"/>
    </row>
    <row r="70" spans="1:4" s="40" customFormat="1" ht="12" customHeight="1" x14ac:dyDescent="0.2">
      <c r="A70" s="216" t="s">
        <v>92</v>
      </c>
      <c r="B70" s="199" t="s">
        <v>235</v>
      </c>
      <c r="C70" s="105"/>
      <c r="D70" s="105"/>
    </row>
    <row r="71" spans="1:4" s="40" customFormat="1" ht="12" customHeight="1" x14ac:dyDescent="0.2">
      <c r="A71" s="216" t="s">
        <v>262</v>
      </c>
      <c r="B71" s="199" t="s">
        <v>236</v>
      </c>
      <c r="C71" s="105"/>
      <c r="D71" s="105"/>
    </row>
    <row r="72" spans="1:4" s="40" customFormat="1" ht="12" customHeight="1" thickBot="1" x14ac:dyDescent="0.25">
      <c r="A72" s="217" t="s">
        <v>263</v>
      </c>
      <c r="B72" s="200" t="s">
        <v>237</v>
      </c>
      <c r="C72" s="105"/>
      <c r="D72" s="105"/>
    </row>
    <row r="73" spans="1:4" s="40" customFormat="1" ht="12" customHeight="1" thickBot="1" x14ac:dyDescent="0.2">
      <c r="A73" s="218" t="s">
        <v>238</v>
      </c>
      <c r="B73" s="95" t="s">
        <v>239</v>
      </c>
      <c r="C73" s="100">
        <f>SUM(C74:C75)</f>
        <v>0</v>
      </c>
      <c r="D73" s="100">
        <f>SUM(D74:D75)</f>
        <v>0</v>
      </c>
    </row>
    <row r="74" spans="1:4" s="40" customFormat="1" ht="12" customHeight="1" x14ac:dyDescent="0.2">
      <c r="A74" s="215" t="s">
        <v>264</v>
      </c>
      <c r="B74" s="198" t="s">
        <v>240</v>
      </c>
      <c r="C74" s="105"/>
      <c r="D74" s="105"/>
    </row>
    <row r="75" spans="1:4" s="40" customFormat="1" ht="12" customHeight="1" thickBot="1" x14ac:dyDescent="0.25">
      <c r="A75" s="217" t="s">
        <v>265</v>
      </c>
      <c r="B75" s="200" t="s">
        <v>241</v>
      </c>
      <c r="C75" s="105"/>
      <c r="D75" s="105"/>
    </row>
    <row r="76" spans="1:4" s="39" customFormat="1" ht="12" customHeight="1" thickBot="1" x14ac:dyDescent="0.2">
      <c r="A76" s="218" t="s">
        <v>242</v>
      </c>
      <c r="B76" s="95" t="s">
        <v>243</v>
      </c>
      <c r="C76" s="100">
        <f>SUM(C77:C79)</f>
        <v>0</v>
      </c>
      <c r="D76" s="100">
        <f>SUM(D77:D79)</f>
        <v>0</v>
      </c>
    </row>
    <row r="77" spans="1:4" s="40" customFormat="1" ht="12" customHeight="1" x14ac:dyDescent="0.2">
      <c r="A77" s="215" t="s">
        <v>266</v>
      </c>
      <c r="B77" s="198" t="s">
        <v>244</v>
      </c>
      <c r="C77" s="105"/>
      <c r="D77" s="105"/>
    </row>
    <row r="78" spans="1:4" s="40" customFormat="1" ht="12" customHeight="1" x14ac:dyDescent="0.2">
      <c r="A78" s="216" t="s">
        <v>267</v>
      </c>
      <c r="B78" s="199" t="s">
        <v>245</v>
      </c>
      <c r="C78" s="105"/>
      <c r="D78" s="105"/>
    </row>
    <row r="79" spans="1:4" s="40" customFormat="1" ht="12" customHeight="1" thickBot="1" x14ac:dyDescent="0.25">
      <c r="A79" s="217" t="s">
        <v>268</v>
      </c>
      <c r="B79" s="200" t="s">
        <v>246</v>
      </c>
      <c r="C79" s="105"/>
      <c r="D79" s="105"/>
    </row>
    <row r="80" spans="1:4" s="40" customFormat="1" ht="12" customHeight="1" thickBot="1" x14ac:dyDescent="0.2">
      <c r="A80" s="218" t="s">
        <v>247</v>
      </c>
      <c r="B80" s="95" t="s">
        <v>269</v>
      </c>
      <c r="C80" s="100">
        <f>SUM(C81:C84)</f>
        <v>0</v>
      </c>
      <c r="D80" s="100">
        <f>SUM(D81:D84)</f>
        <v>0</v>
      </c>
    </row>
    <row r="81" spans="1:4" s="40" customFormat="1" ht="12" customHeight="1" x14ac:dyDescent="0.2">
      <c r="A81" s="219" t="s">
        <v>248</v>
      </c>
      <c r="B81" s="198" t="s">
        <v>249</v>
      </c>
      <c r="C81" s="105"/>
      <c r="D81" s="105"/>
    </row>
    <row r="82" spans="1:4" s="40" customFormat="1" ht="12" customHeight="1" x14ac:dyDescent="0.2">
      <c r="A82" s="220" t="s">
        <v>250</v>
      </c>
      <c r="B82" s="199" t="s">
        <v>251</v>
      </c>
      <c r="C82" s="105"/>
      <c r="D82" s="105"/>
    </row>
    <row r="83" spans="1:4" s="40" customFormat="1" ht="12" customHeight="1" x14ac:dyDescent="0.2">
      <c r="A83" s="220" t="s">
        <v>252</v>
      </c>
      <c r="B83" s="199" t="s">
        <v>253</v>
      </c>
      <c r="C83" s="105"/>
      <c r="D83" s="105"/>
    </row>
    <row r="84" spans="1:4" s="39" customFormat="1" ht="12" customHeight="1" thickBot="1" x14ac:dyDescent="0.25">
      <c r="A84" s="221" t="s">
        <v>254</v>
      </c>
      <c r="B84" s="200" t="s">
        <v>255</v>
      </c>
      <c r="C84" s="105"/>
      <c r="D84" s="105"/>
    </row>
    <row r="85" spans="1:4" s="39" customFormat="1" ht="12" customHeight="1" thickBot="1" x14ac:dyDescent="0.2">
      <c r="A85" s="218" t="s">
        <v>256</v>
      </c>
      <c r="B85" s="95" t="s">
        <v>257</v>
      </c>
      <c r="C85" s="243"/>
      <c r="D85" s="243"/>
    </row>
    <row r="86" spans="1:4" s="39" customFormat="1" ht="12" customHeight="1" thickBot="1" x14ac:dyDescent="0.2">
      <c r="A86" s="218" t="s">
        <v>258</v>
      </c>
      <c r="B86" s="206" t="s">
        <v>259</v>
      </c>
      <c r="C86" s="106">
        <f>+C64+C68+C73+C76+C80+C85</f>
        <v>0</v>
      </c>
      <c r="D86" s="106">
        <f>+D64+D68+D73+D76+D80+D85</f>
        <v>0</v>
      </c>
    </row>
    <row r="87" spans="1:4" s="39" customFormat="1" ht="12" customHeight="1" thickBot="1" x14ac:dyDescent="0.2">
      <c r="A87" s="222" t="s">
        <v>272</v>
      </c>
      <c r="B87" s="208" t="s">
        <v>373</v>
      </c>
      <c r="C87" s="106">
        <f>+C63+C86</f>
        <v>25443377</v>
      </c>
      <c r="D87" s="106">
        <f>+D63+D86</f>
        <v>26804541</v>
      </c>
    </row>
    <row r="88" spans="1:4" s="40" customFormat="1" ht="15" customHeight="1" x14ac:dyDescent="0.2">
      <c r="A88" s="81"/>
      <c r="B88" s="82"/>
      <c r="C88" s="169"/>
      <c r="D88" s="169"/>
    </row>
    <row r="89" spans="1:4" ht="13.5" thickBot="1" x14ac:dyDescent="0.25">
      <c r="A89" s="223"/>
      <c r="B89" s="84"/>
      <c r="C89" s="170"/>
      <c r="D89" s="170"/>
    </row>
    <row r="90" spans="1:4" s="32" customFormat="1" ht="16.5" customHeight="1" thickBot="1" x14ac:dyDescent="0.25">
      <c r="A90" s="85"/>
      <c r="B90" s="86" t="s">
        <v>45</v>
      </c>
      <c r="C90" s="171"/>
      <c r="D90" s="171"/>
    </row>
    <row r="91" spans="1:4" s="41" customFormat="1" ht="12" customHeight="1" thickBot="1" x14ac:dyDescent="0.25">
      <c r="A91" s="190" t="s">
        <v>8</v>
      </c>
      <c r="B91" s="24" t="s">
        <v>275</v>
      </c>
      <c r="C91" s="99">
        <f>SUM(C92:C96)</f>
        <v>25443377</v>
      </c>
      <c r="D91" s="99">
        <f>SUM(D92:D96)</f>
        <v>26804541</v>
      </c>
    </row>
    <row r="92" spans="1:4" ht="12" customHeight="1" x14ac:dyDescent="0.2">
      <c r="A92" s="224" t="s">
        <v>70</v>
      </c>
      <c r="B92" s="8" t="s">
        <v>38</v>
      </c>
      <c r="C92" s="101">
        <v>12923328</v>
      </c>
      <c r="D92" s="101">
        <v>8696880</v>
      </c>
    </row>
    <row r="93" spans="1:4" ht="12" customHeight="1" x14ac:dyDescent="0.2">
      <c r="A93" s="216" t="s">
        <v>71</v>
      </c>
      <c r="B93" s="6" t="s">
        <v>113</v>
      </c>
      <c r="C93" s="102">
        <v>2520049</v>
      </c>
      <c r="D93" s="102">
        <v>1275115</v>
      </c>
    </row>
    <row r="94" spans="1:4" ht="12" customHeight="1" x14ac:dyDescent="0.2">
      <c r="A94" s="216" t="s">
        <v>72</v>
      </c>
      <c r="B94" s="6" t="s">
        <v>89</v>
      </c>
      <c r="C94" s="104"/>
      <c r="D94" s="104"/>
    </row>
    <row r="95" spans="1:4" ht="12" customHeight="1" x14ac:dyDescent="0.2">
      <c r="A95" s="216" t="s">
        <v>73</v>
      </c>
      <c r="B95" s="9" t="s">
        <v>114</v>
      </c>
      <c r="C95" s="104"/>
      <c r="D95" s="104"/>
    </row>
    <row r="96" spans="1:4" ht="12" customHeight="1" x14ac:dyDescent="0.2">
      <c r="A96" s="216" t="s">
        <v>81</v>
      </c>
      <c r="B96" s="17" t="s">
        <v>115</v>
      </c>
      <c r="C96" s="104">
        <v>10000000</v>
      </c>
      <c r="D96" s="104">
        <v>16832546</v>
      </c>
    </row>
    <row r="97" spans="1:4" ht="12" customHeight="1" x14ac:dyDescent="0.2">
      <c r="A97" s="216" t="s">
        <v>74</v>
      </c>
      <c r="B97" s="6" t="s">
        <v>276</v>
      </c>
      <c r="C97" s="104"/>
      <c r="D97" s="104"/>
    </row>
    <row r="98" spans="1:4" ht="12" customHeight="1" x14ac:dyDescent="0.2">
      <c r="A98" s="216" t="s">
        <v>75</v>
      </c>
      <c r="B98" s="48" t="s">
        <v>277</v>
      </c>
      <c r="C98" s="104"/>
      <c r="D98" s="104"/>
    </row>
    <row r="99" spans="1:4" ht="12" customHeight="1" x14ac:dyDescent="0.2">
      <c r="A99" s="216" t="s">
        <v>82</v>
      </c>
      <c r="B99" s="49" t="s">
        <v>278</v>
      </c>
      <c r="C99" s="104"/>
      <c r="D99" s="104"/>
    </row>
    <row r="100" spans="1:4" ht="12" customHeight="1" x14ac:dyDescent="0.2">
      <c r="A100" s="216" t="s">
        <v>83</v>
      </c>
      <c r="B100" s="49" t="s">
        <v>279</v>
      </c>
      <c r="C100" s="104"/>
      <c r="D100" s="104"/>
    </row>
    <row r="101" spans="1:4" ht="12" customHeight="1" x14ac:dyDescent="0.2">
      <c r="A101" s="216" t="s">
        <v>84</v>
      </c>
      <c r="B101" s="48" t="s">
        <v>280</v>
      </c>
      <c r="C101" s="104"/>
      <c r="D101" s="104"/>
    </row>
    <row r="102" spans="1:4" ht="12" customHeight="1" x14ac:dyDescent="0.2">
      <c r="A102" s="216" t="s">
        <v>85</v>
      </c>
      <c r="B102" s="48" t="s">
        <v>281</v>
      </c>
      <c r="C102" s="104"/>
      <c r="D102" s="104"/>
    </row>
    <row r="103" spans="1:4" ht="12" customHeight="1" x14ac:dyDescent="0.2">
      <c r="A103" s="216" t="s">
        <v>87</v>
      </c>
      <c r="B103" s="49" t="s">
        <v>282</v>
      </c>
      <c r="C103" s="104"/>
      <c r="D103" s="104"/>
    </row>
    <row r="104" spans="1:4" ht="12" customHeight="1" x14ac:dyDescent="0.2">
      <c r="A104" s="225" t="s">
        <v>116</v>
      </c>
      <c r="B104" s="50" t="s">
        <v>283</v>
      </c>
      <c r="C104" s="104"/>
      <c r="D104" s="104"/>
    </row>
    <row r="105" spans="1:4" ht="12" customHeight="1" x14ac:dyDescent="0.2">
      <c r="A105" s="216" t="s">
        <v>273</v>
      </c>
      <c r="B105" s="50" t="s">
        <v>284</v>
      </c>
      <c r="C105" s="104"/>
      <c r="D105" s="104"/>
    </row>
    <row r="106" spans="1:4" ht="12" customHeight="1" thickBot="1" x14ac:dyDescent="0.25">
      <c r="A106" s="226" t="s">
        <v>274</v>
      </c>
      <c r="B106" s="51" t="s">
        <v>285</v>
      </c>
      <c r="C106" s="107">
        <v>10000000</v>
      </c>
      <c r="D106" s="104">
        <v>16832546</v>
      </c>
    </row>
    <row r="107" spans="1:4" ht="12" customHeight="1" thickBot="1" x14ac:dyDescent="0.25">
      <c r="A107" s="25" t="s">
        <v>9</v>
      </c>
      <c r="B107" s="23" t="s">
        <v>286</v>
      </c>
      <c r="C107" s="100">
        <f>+C108+C110+C112</f>
        <v>0</v>
      </c>
      <c r="D107" s="100">
        <f>+D108+D110+D112</f>
        <v>0</v>
      </c>
    </row>
    <row r="108" spans="1:4" ht="12" customHeight="1" x14ac:dyDescent="0.2">
      <c r="A108" s="215" t="s">
        <v>76</v>
      </c>
      <c r="B108" s="6" t="s">
        <v>137</v>
      </c>
      <c r="C108" s="103"/>
      <c r="D108" s="103"/>
    </row>
    <row r="109" spans="1:4" ht="12" customHeight="1" x14ac:dyDescent="0.2">
      <c r="A109" s="215" t="s">
        <v>77</v>
      </c>
      <c r="B109" s="10" t="s">
        <v>290</v>
      </c>
      <c r="C109" s="103"/>
      <c r="D109" s="103"/>
    </row>
    <row r="110" spans="1:4" ht="12" customHeight="1" x14ac:dyDescent="0.2">
      <c r="A110" s="215" t="s">
        <v>78</v>
      </c>
      <c r="B110" s="10" t="s">
        <v>117</v>
      </c>
      <c r="C110" s="102"/>
      <c r="D110" s="102"/>
    </row>
    <row r="111" spans="1:4" ht="12" customHeight="1" x14ac:dyDescent="0.2">
      <c r="A111" s="215" t="s">
        <v>79</v>
      </c>
      <c r="B111" s="10" t="s">
        <v>291</v>
      </c>
      <c r="C111" s="93"/>
      <c r="D111" s="93"/>
    </row>
    <row r="112" spans="1:4" ht="12" customHeight="1" x14ac:dyDescent="0.2">
      <c r="A112" s="215" t="s">
        <v>80</v>
      </c>
      <c r="B112" s="97" t="s">
        <v>140</v>
      </c>
      <c r="C112" s="93"/>
      <c r="D112" s="93"/>
    </row>
    <row r="113" spans="1:4" ht="12" customHeight="1" x14ac:dyDescent="0.2">
      <c r="A113" s="215" t="s">
        <v>86</v>
      </c>
      <c r="B113" s="96" t="s">
        <v>383</v>
      </c>
      <c r="C113" s="93"/>
      <c r="D113" s="93"/>
    </row>
    <row r="114" spans="1:4" ht="12" customHeight="1" x14ac:dyDescent="0.2">
      <c r="A114" s="215" t="s">
        <v>88</v>
      </c>
      <c r="B114" s="194" t="s">
        <v>296</v>
      </c>
      <c r="C114" s="93"/>
      <c r="D114" s="93"/>
    </row>
    <row r="115" spans="1:4" ht="12" customHeight="1" x14ac:dyDescent="0.2">
      <c r="A115" s="215" t="s">
        <v>118</v>
      </c>
      <c r="B115" s="49" t="s">
        <v>279</v>
      </c>
      <c r="C115" s="93"/>
      <c r="D115" s="93"/>
    </row>
    <row r="116" spans="1:4" ht="12" customHeight="1" x14ac:dyDescent="0.2">
      <c r="A116" s="215" t="s">
        <v>119</v>
      </c>
      <c r="B116" s="49" t="s">
        <v>295</v>
      </c>
      <c r="C116" s="93"/>
      <c r="D116" s="93"/>
    </row>
    <row r="117" spans="1:4" ht="12" customHeight="1" x14ac:dyDescent="0.2">
      <c r="A117" s="215" t="s">
        <v>120</v>
      </c>
      <c r="B117" s="49" t="s">
        <v>294</v>
      </c>
      <c r="C117" s="93"/>
      <c r="D117" s="93"/>
    </row>
    <row r="118" spans="1:4" ht="12" customHeight="1" x14ac:dyDescent="0.2">
      <c r="A118" s="215" t="s">
        <v>287</v>
      </c>
      <c r="B118" s="49" t="s">
        <v>282</v>
      </c>
      <c r="C118" s="93"/>
      <c r="D118" s="93"/>
    </row>
    <row r="119" spans="1:4" ht="12" customHeight="1" x14ac:dyDescent="0.2">
      <c r="A119" s="215" t="s">
        <v>288</v>
      </c>
      <c r="B119" s="49" t="s">
        <v>293</v>
      </c>
      <c r="C119" s="93"/>
      <c r="D119" s="93"/>
    </row>
    <row r="120" spans="1:4" ht="12" customHeight="1" thickBot="1" x14ac:dyDescent="0.25">
      <c r="A120" s="225" t="s">
        <v>289</v>
      </c>
      <c r="B120" s="49" t="s">
        <v>292</v>
      </c>
      <c r="C120" s="94"/>
      <c r="D120" s="94"/>
    </row>
    <row r="121" spans="1:4" ht="12" customHeight="1" thickBot="1" x14ac:dyDescent="0.25">
      <c r="A121" s="25" t="s">
        <v>10</v>
      </c>
      <c r="B121" s="44" t="s">
        <v>297</v>
      </c>
      <c r="C121" s="100">
        <f>+C122+C123</f>
        <v>0</v>
      </c>
      <c r="D121" s="100">
        <f>+D122+D123</f>
        <v>0</v>
      </c>
    </row>
    <row r="122" spans="1:4" ht="12" customHeight="1" x14ac:dyDescent="0.2">
      <c r="A122" s="215" t="s">
        <v>59</v>
      </c>
      <c r="B122" s="7" t="s">
        <v>47</v>
      </c>
      <c r="C122" s="103"/>
      <c r="D122" s="103"/>
    </row>
    <row r="123" spans="1:4" ht="12" customHeight="1" thickBot="1" x14ac:dyDescent="0.25">
      <c r="A123" s="217" t="s">
        <v>60</v>
      </c>
      <c r="B123" s="10" t="s">
        <v>48</v>
      </c>
      <c r="C123" s="104"/>
      <c r="D123" s="104"/>
    </row>
    <row r="124" spans="1:4" ht="12" customHeight="1" thickBot="1" x14ac:dyDescent="0.25">
      <c r="A124" s="25" t="s">
        <v>11</v>
      </c>
      <c r="B124" s="44" t="s">
        <v>298</v>
      </c>
      <c r="C124" s="100">
        <f>+C91+C107+C121</f>
        <v>25443377</v>
      </c>
      <c r="D124" s="100">
        <f>+D91+D107+D121</f>
        <v>26804541</v>
      </c>
    </row>
    <row r="125" spans="1:4" ht="12" customHeight="1" thickBot="1" x14ac:dyDescent="0.25">
      <c r="A125" s="25" t="s">
        <v>12</v>
      </c>
      <c r="B125" s="44" t="s">
        <v>299</v>
      </c>
      <c r="C125" s="100">
        <f>+C126+C127+C128</f>
        <v>0</v>
      </c>
      <c r="D125" s="100">
        <f>+D126+D127+D128</f>
        <v>0</v>
      </c>
    </row>
    <row r="126" spans="1:4" s="41" customFormat="1" ht="12" customHeight="1" x14ac:dyDescent="0.2">
      <c r="A126" s="215" t="s">
        <v>63</v>
      </c>
      <c r="B126" s="7" t="s">
        <v>300</v>
      </c>
      <c r="C126" s="93"/>
      <c r="D126" s="93"/>
    </row>
    <row r="127" spans="1:4" ht="12" customHeight="1" x14ac:dyDescent="0.2">
      <c r="A127" s="215" t="s">
        <v>64</v>
      </c>
      <c r="B127" s="7" t="s">
        <v>301</v>
      </c>
      <c r="C127" s="93"/>
      <c r="D127" s="93"/>
    </row>
    <row r="128" spans="1:4" ht="12" customHeight="1" thickBot="1" x14ac:dyDescent="0.25">
      <c r="A128" s="225" t="s">
        <v>65</v>
      </c>
      <c r="B128" s="5" t="s">
        <v>302</v>
      </c>
      <c r="C128" s="93"/>
      <c r="D128" s="93"/>
    </row>
    <row r="129" spans="1:10" ht="12" customHeight="1" thickBot="1" x14ac:dyDescent="0.25">
      <c r="A129" s="25" t="s">
        <v>13</v>
      </c>
      <c r="B129" s="44" t="s">
        <v>345</v>
      </c>
      <c r="C129" s="100">
        <f>+C130+C131+C132+C133</f>
        <v>0</v>
      </c>
      <c r="D129" s="100">
        <f>+D130+D131+D132+D133</f>
        <v>0</v>
      </c>
    </row>
    <row r="130" spans="1:10" ht="12" customHeight="1" x14ac:dyDescent="0.2">
      <c r="A130" s="215" t="s">
        <v>66</v>
      </c>
      <c r="B130" s="7" t="s">
        <v>303</v>
      </c>
      <c r="C130" s="93"/>
      <c r="D130" s="93"/>
    </row>
    <row r="131" spans="1:10" ht="12" customHeight="1" x14ac:dyDescent="0.2">
      <c r="A131" s="215" t="s">
        <v>67</v>
      </c>
      <c r="B131" s="7" t="s">
        <v>304</v>
      </c>
      <c r="C131" s="93"/>
      <c r="D131" s="93"/>
    </row>
    <row r="132" spans="1:10" ht="12" customHeight="1" x14ac:dyDescent="0.2">
      <c r="A132" s="215" t="s">
        <v>206</v>
      </c>
      <c r="B132" s="7" t="s">
        <v>305</v>
      </c>
      <c r="C132" s="93"/>
      <c r="D132" s="93"/>
    </row>
    <row r="133" spans="1:10" s="41" customFormat="1" ht="12" customHeight="1" thickBot="1" x14ac:dyDescent="0.25">
      <c r="A133" s="225" t="s">
        <v>207</v>
      </c>
      <c r="B133" s="5" t="s">
        <v>306</v>
      </c>
      <c r="C133" s="93"/>
      <c r="D133" s="93"/>
    </row>
    <row r="134" spans="1:10" ht="12" customHeight="1" thickBot="1" x14ac:dyDescent="0.25">
      <c r="A134" s="25" t="s">
        <v>14</v>
      </c>
      <c r="B134" s="44" t="s">
        <v>307</v>
      </c>
      <c r="C134" s="106">
        <f>+C135+C136+C137+C138</f>
        <v>0</v>
      </c>
      <c r="D134" s="106">
        <f>+D135+D136+D137+D138</f>
        <v>0</v>
      </c>
      <c r="J134" s="92"/>
    </row>
    <row r="135" spans="1:10" x14ac:dyDescent="0.2">
      <c r="A135" s="215" t="s">
        <v>68</v>
      </c>
      <c r="B135" s="7" t="s">
        <v>308</v>
      </c>
      <c r="C135" s="93"/>
      <c r="D135" s="93"/>
    </row>
    <row r="136" spans="1:10" ht="12" customHeight="1" x14ac:dyDescent="0.2">
      <c r="A136" s="215" t="s">
        <v>69</v>
      </c>
      <c r="B136" s="7" t="s">
        <v>318</v>
      </c>
      <c r="C136" s="93"/>
      <c r="D136" s="93"/>
    </row>
    <row r="137" spans="1:10" s="41" customFormat="1" ht="12" customHeight="1" x14ac:dyDescent="0.2">
      <c r="A137" s="215" t="s">
        <v>219</v>
      </c>
      <c r="B137" s="7" t="s">
        <v>309</v>
      </c>
      <c r="C137" s="93"/>
      <c r="D137" s="93"/>
    </row>
    <row r="138" spans="1:10" s="41" customFormat="1" ht="12" customHeight="1" thickBot="1" x14ac:dyDescent="0.25">
      <c r="A138" s="225" t="s">
        <v>220</v>
      </c>
      <c r="B138" s="5" t="s">
        <v>310</v>
      </c>
      <c r="C138" s="93"/>
      <c r="D138" s="93"/>
    </row>
    <row r="139" spans="1:10" s="41" customFormat="1" ht="12" customHeight="1" thickBot="1" x14ac:dyDescent="0.25">
      <c r="A139" s="25" t="s">
        <v>15</v>
      </c>
      <c r="B139" s="44" t="s">
        <v>311</v>
      </c>
      <c r="C139" s="108">
        <f>+C140+C141+C142+C143</f>
        <v>0</v>
      </c>
      <c r="D139" s="108">
        <f>+D140+D141+D142+D143</f>
        <v>0</v>
      </c>
    </row>
    <row r="140" spans="1:10" s="41" customFormat="1" ht="12" customHeight="1" x14ac:dyDescent="0.2">
      <c r="A140" s="215" t="s">
        <v>111</v>
      </c>
      <c r="B140" s="7" t="s">
        <v>312</v>
      </c>
      <c r="C140" s="93"/>
      <c r="D140" s="93"/>
    </row>
    <row r="141" spans="1:10" s="41" customFormat="1" ht="12" customHeight="1" x14ac:dyDescent="0.2">
      <c r="A141" s="215" t="s">
        <v>112</v>
      </c>
      <c r="B141" s="7" t="s">
        <v>313</v>
      </c>
      <c r="C141" s="93"/>
      <c r="D141" s="93"/>
    </row>
    <row r="142" spans="1:10" s="41" customFormat="1" ht="12" customHeight="1" x14ac:dyDescent="0.2">
      <c r="A142" s="215" t="s">
        <v>139</v>
      </c>
      <c r="B142" s="7" t="s">
        <v>314</v>
      </c>
      <c r="C142" s="93"/>
      <c r="D142" s="93"/>
    </row>
    <row r="143" spans="1:10" ht="12.75" customHeight="1" thickBot="1" x14ac:dyDescent="0.25">
      <c r="A143" s="215" t="s">
        <v>222</v>
      </c>
      <c r="B143" s="7" t="s">
        <v>315</v>
      </c>
      <c r="C143" s="93"/>
      <c r="D143" s="93"/>
    </row>
    <row r="144" spans="1:10" ht="12" customHeight="1" thickBot="1" x14ac:dyDescent="0.25">
      <c r="A144" s="25" t="s">
        <v>16</v>
      </c>
      <c r="B144" s="44" t="s">
        <v>316</v>
      </c>
      <c r="C144" s="210">
        <f>+C125+C129+C134+C139</f>
        <v>0</v>
      </c>
      <c r="D144" s="210">
        <f>+D125+D129+D134+D139</f>
        <v>0</v>
      </c>
    </row>
    <row r="145" spans="1:4" ht="15" customHeight="1" thickBot="1" x14ac:dyDescent="0.25">
      <c r="A145" s="227" t="s">
        <v>17</v>
      </c>
      <c r="B145" s="177" t="s">
        <v>317</v>
      </c>
      <c r="C145" s="210">
        <f>+C124+C144</f>
        <v>25443377</v>
      </c>
      <c r="D145" s="210">
        <f>+D124+D144</f>
        <v>26804541</v>
      </c>
    </row>
    <row r="146" spans="1:4" ht="13.5" thickBot="1" x14ac:dyDescent="0.25">
      <c r="A146" s="182"/>
      <c r="B146" s="183"/>
      <c r="C146" s="184"/>
      <c r="D146" s="184"/>
    </row>
    <row r="147" spans="1:4" ht="15" customHeight="1" thickBot="1" x14ac:dyDescent="0.25">
      <c r="A147" s="90" t="s">
        <v>132</v>
      </c>
      <c r="B147" s="91"/>
      <c r="C147" s="42"/>
      <c r="D147" s="42">
        <v>8</v>
      </c>
    </row>
    <row r="148" spans="1:4" ht="14.25" customHeight="1" thickBot="1" x14ac:dyDescent="0.25">
      <c r="A148" s="90" t="s">
        <v>133</v>
      </c>
      <c r="B148" s="91"/>
      <c r="C148" s="42"/>
      <c r="D148" s="42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D58"/>
  <sheetViews>
    <sheetView view="pageBreakPreview" zoomScaleSheetLayoutView="100" workbookViewId="0">
      <selection activeCell="B1" sqref="B1:D1"/>
    </sheetView>
  </sheetViews>
  <sheetFormatPr defaultRowHeight="12.75" x14ac:dyDescent="0.2"/>
  <cols>
    <col min="1" max="1" width="13.83203125" style="88" customWidth="1"/>
    <col min="2" max="2" width="79.1640625" style="89" customWidth="1"/>
    <col min="3" max="3" width="19.5" style="89" customWidth="1"/>
    <col min="4" max="4" width="21.5" style="89" customWidth="1"/>
    <col min="5" max="16384" width="9.33203125" style="89"/>
  </cols>
  <sheetData>
    <row r="1" spans="1:4" s="70" customFormat="1" ht="21" customHeight="1" thickBot="1" x14ac:dyDescent="0.25">
      <c r="A1" s="69"/>
      <c r="B1" s="407" t="s">
        <v>461</v>
      </c>
      <c r="C1" s="407"/>
      <c r="D1" s="406"/>
    </row>
    <row r="2" spans="1:4" s="235" customFormat="1" ht="36" customHeight="1" x14ac:dyDescent="0.2">
      <c r="A2" s="188" t="s">
        <v>130</v>
      </c>
      <c r="B2" s="271" t="s">
        <v>411</v>
      </c>
      <c r="C2" s="174" t="s">
        <v>49</v>
      </c>
      <c r="D2" s="174" t="s">
        <v>49</v>
      </c>
    </row>
    <row r="3" spans="1:4" s="235" customFormat="1" ht="24.75" thickBot="1" x14ac:dyDescent="0.25">
      <c r="A3" s="228" t="s">
        <v>129</v>
      </c>
      <c r="B3" s="161" t="s">
        <v>351</v>
      </c>
      <c r="C3" s="175" t="s">
        <v>40</v>
      </c>
      <c r="D3" s="175" t="s">
        <v>40</v>
      </c>
    </row>
    <row r="4" spans="1:4" s="236" customFormat="1" ht="15.95" customHeight="1" thickBot="1" x14ac:dyDescent="0.3">
      <c r="A4" s="72"/>
      <c r="B4" s="72"/>
      <c r="C4" s="73" t="s">
        <v>405</v>
      </c>
      <c r="D4" s="73" t="s">
        <v>405</v>
      </c>
    </row>
    <row r="5" spans="1:4" ht="24.75" thickBot="1" x14ac:dyDescent="0.25">
      <c r="A5" s="189" t="s">
        <v>131</v>
      </c>
      <c r="B5" s="74" t="s">
        <v>42</v>
      </c>
      <c r="C5" s="28" t="s">
        <v>413</v>
      </c>
      <c r="D5" s="28" t="s">
        <v>427</v>
      </c>
    </row>
    <row r="6" spans="1:4" s="237" customFormat="1" ht="12.95" customHeight="1" thickBot="1" x14ac:dyDescent="0.25">
      <c r="A6" s="65">
        <v>1</v>
      </c>
      <c r="B6" s="66">
        <v>2</v>
      </c>
      <c r="C6" s="67">
        <v>3</v>
      </c>
      <c r="D6" s="67">
        <v>4</v>
      </c>
    </row>
    <row r="7" spans="1:4" s="237" customFormat="1" ht="15.95" customHeight="1" thickBot="1" x14ac:dyDescent="0.25">
      <c r="A7" s="75"/>
      <c r="B7" s="76" t="s">
        <v>43</v>
      </c>
      <c r="C7" s="77"/>
      <c r="D7" s="77"/>
    </row>
    <row r="8" spans="1:4" s="176" customFormat="1" ht="12" customHeight="1" thickBot="1" x14ac:dyDescent="0.25">
      <c r="A8" s="65" t="s">
        <v>8</v>
      </c>
      <c r="B8" s="78" t="s">
        <v>352</v>
      </c>
      <c r="C8" s="119">
        <f>SUM(C9:C18)</f>
        <v>0</v>
      </c>
      <c r="D8" s="119">
        <f>SUM(D9:D18)</f>
        <v>753</v>
      </c>
    </row>
    <row r="9" spans="1:4" s="176" customFormat="1" ht="12" customHeight="1" x14ac:dyDescent="0.2">
      <c r="A9" s="229" t="s">
        <v>70</v>
      </c>
      <c r="B9" s="8" t="s">
        <v>195</v>
      </c>
      <c r="C9" s="165"/>
      <c r="D9" s="165"/>
    </row>
    <row r="10" spans="1:4" s="176" customFormat="1" ht="12" customHeight="1" x14ac:dyDescent="0.2">
      <c r="A10" s="230" t="s">
        <v>71</v>
      </c>
      <c r="B10" s="6" t="s">
        <v>196</v>
      </c>
      <c r="C10" s="117"/>
      <c r="D10" s="117"/>
    </row>
    <row r="11" spans="1:4" s="176" customFormat="1" ht="12" customHeight="1" x14ac:dyDescent="0.2">
      <c r="A11" s="230" t="s">
        <v>72</v>
      </c>
      <c r="B11" s="6" t="s">
        <v>197</v>
      </c>
      <c r="C11" s="117"/>
      <c r="D11" s="117"/>
    </row>
    <row r="12" spans="1:4" s="176" customFormat="1" ht="12" customHeight="1" x14ac:dyDescent="0.2">
      <c r="A12" s="230" t="s">
        <v>73</v>
      </c>
      <c r="B12" s="6" t="s">
        <v>198</v>
      </c>
      <c r="C12" s="117"/>
      <c r="D12" s="117"/>
    </row>
    <row r="13" spans="1:4" s="176" customFormat="1" ht="12" customHeight="1" x14ac:dyDescent="0.2">
      <c r="A13" s="230" t="s">
        <v>90</v>
      </c>
      <c r="B13" s="6" t="s">
        <v>199</v>
      </c>
      <c r="C13" s="117"/>
      <c r="D13" s="117"/>
    </row>
    <row r="14" spans="1:4" s="176" customFormat="1" ht="12" customHeight="1" x14ac:dyDescent="0.2">
      <c r="A14" s="230" t="s">
        <v>74</v>
      </c>
      <c r="B14" s="6" t="s">
        <v>353</v>
      </c>
      <c r="C14" s="117"/>
      <c r="D14" s="117"/>
    </row>
    <row r="15" spans="1:4" s="176" customFormat="1" ht="12" customHeight="1" x14ac:dyDescent="0.2">
      <c r="A15" s="230" t="s">
        <v>75</v>
      </c>
      <c r="B15" s="5" t="s">
        <v>354</v>
      </c>
      <c r="C15" s="117"/>
      <c r="D15" s="117"/>
    </row>
    <row r="16" spans="1:4" s="176" customFormat="1" ht="12" customHeight="1" x14ac:dyDescent="0.2">
      <c r="A16" s="230" t="s">
        <v>82</v>
      </c>
      <c r="B16" s="6" t="s">
        <v>202</v>
      </c>
      <c r="C16" s="166"/>
      <c r="D16" s="166">
        <v>3</v>
      </c>
    </row>
    <row r="17" spans="1:4" s="238" customFormat="1" ht="12" customHeight="1" x14ac:dyDescent="0.2">
      <c r="A17" s="230" t="s">
        <v>83</v>
      </c>
      <c r="B17" s="6" t="s">
        <v>203</v>
      </c>
      <c r="C17" s="117"/>
      <c r="D17" s="117"/>
    </row>
    <row r="18" spans="1:4" s="238" customFormat="1" ht="12" customHeight="1" thickBot="1" x14ac:dyDescent="0.25">
      <c r="A18" s="230" t="s">
        <v>84</v>
      </c>
      <c r="B18" s="5" t="s">
        <v>204</v>
      </c>
      <c r="C18" s="118"/>
      <c r="D18" s="118">
        <v>750</v>
      </c>
    </row>
    <row r="19" spans="1:4" s="176" customFormat="1" ht="12" customHeight="1" thickBot="1" x14ac:dyDescent="0.25">
      <c r="A19" s="65" t="s">
        <v>9</v>
      </c>
      <c r="B19" s="78" t="s">
        <v>355</v>
      </c>
      <c r="C19" s="119">
        <f>SUM(C20:C22)</f>
        <v>0</v>
      </c>
      <c r="D19" s="119">
        <f>SUM(D20:D22)</f>
        <v>3041262</v>
      </c>
    </row>
    <row r="20" spans="1:4" s="238" customFormat="1" ht="12" customHeight="1" x14ac:dyDescent="0.2">
      <c r="A20" s="230" t="s">
        <v>76</v>
      </c>
      <c r="B20" s="7" t="s">
        <v>170</v>
      </c>
      <c r="C20" s="117"/>
      <c r="D20" s="117"/>
    </row>
    <row r="21" spans="1:4" s="238" customFormat="1" ht="12" customHeight="1" x14ac:dyDescent="0.2">
      <c r="A21" s="230" t="s">
        <v>77</v>
      </c>
      <c r="B21" s="6" t="s">
        <v>356</v>
      </c>
      <c r="C21" s="117"/>
      <c r="D21" s="117"/>
    </row>
    <row r="22" spans="1:4" s="238" customFormat="1" ht="12" customHeight="1" x14ac:dyDescent="0.2">
      <c r="A22" s="230" t="s">
        <v>78</v>
      </c>
      <c r="B22" s="6" t="s">
        <v>357</v>
      </c>
      <c r="C22" s="117"/>
      <c r="D22" s="117">
        <v>3041262</v>
      </c>
    </row>
    <row r="23" spans="1:4" s="238" customFormat="1" ht="12" customHeight="1" thickBot="1" x14ac:dyDescent="0.25">
      <c r="A23" s="230" t="s">
        <v>79</v>
      </c>
      <c r="B23" s="6" t="s">
        <v>1</v>
      </c>
      <c r="C23" s="117"/>
      <c r="D23" s="117"/>
    </row>
    <row r="24" spans="1:4" s="238" customFormat="1" ht="12" customHeight="1" thickBot="1" x14ac:dyDescent="0.25">
      <c r="A24" s="68" t="s">
        <v>10</v>
      </c>
      <c r="B24" s="44" t="s">
        <v>104</v>
      </c>
      <c r="C24" s="146"/>
      <c r="D24" s="146"/>
    </row>
    <row r="25" spans="1:4" s="238" customFormat="1" ht="12" customHeight="1" thickBot="1" x14ac:dyDescent="0.25">
      <c r="A25" s="68" t="s">
        <v>11</v>
      </c>
      <c r="B25" s="44" t="s">
        <v>358</v>
      </c>
      <c r="C25" s="119">
        <f>+C26+C27</f>
        <v>0</v>
      </c>
      <c r="D25" s="119">
        <f>+D26+D27</f>
        <v>0</v>
      </c>
    </row>
    <row r="26" spans="1:4" s="238" customFormat="1" ht="12" customHeight="1" x14ac:dyDescent="0.2">
      <c r="A26" s="231" t="s">
        <v>180</v>
      </c>
      <c r="B26" s="232" t="s">
        <v>356</v>
      </c>
      <c r="C26" s="33"/>
      <c r="D26" s="33"/>
    </row>
    <row r="27" spans="1:4" s="238" customFormat="1" ht="12" customHeight="1" x14ac:dyDescent="0.2">
      <c r="A27" s="231" t="s">
        <v>183</v>
      </c>
      <c r="B27" s="233" t="s">
        <v>359</v>
      </c>
      <c r="C27" s="120"/>
      <c r="D27" s="120"/>
    </row>
    <row r="28" spans="1:4" s="238" customFormat="1" ht="12" customHeight="1" thickBot="1" x14ac:dyDescent="0.25">
      <c r="A28" s="230" t="s">
        <v>184</v>
      </c>
      <c r="B28" s="234" t="s">
        <v>360</v>
      </c>
      <c r="C28" s="36"/>
      <c r="D28" s="36"/>
    </row>
    <row r="29" spans="1:4" s="238" customFormat="1" ht="12" customHeight="1" thickBot="1" x14ac:dyDescent="0.25">
      <c r="A29" s="68" t="s">
        <v>12</v>
      </c>
      <c r="B29" s="44" t="s">
        <v>361</v>
      </c>
      <c r="C29" s="119">
        <f>+C30+C31+C32</f>
        <v>0</v>
      </c>
      <c r="D29" s="119">
        <f>+D30+D31+D32</f>
        <v>0</v>
      </c>
    </row>
    <row r="30" spans="1:4" s="238" customFormat="1" ht="12" customHeight="1" x14ac:dyDescent="0.2">
      <c r="A30" s="231" t="s">
        <v>63</v>
      </c>
      <c r="B30" s="232" t="s">
        <v>209</v>
      </c>
      <c r="C30" s="33"/>
      <c r="D30" s="33"/>
    </row>
    <row r="31" spans="1:4" s="238" customFormat="1" ht="12" customHeight="1" x14ac:dyDescent="0.2">
      <c r="A31" s="231" t="s">
        <v>64</v>
      </c>
      <c r="B31" s="233" t="s">
        <v>210</v>
      </c>
      <c r="C31" s="120"/>
      <c r="D31" s="120"/>
    </row>
    <row r="32" spans="1:4" s="238" customFormat="1" ht="12" customHeight="1" thickBot="1" x14ac:dyDescent="0.25">
      <c r="A32" s="230" t="s">
        <v>65</v>
      </c>
      <c r="B32" s="47" t="s">
        <v>211</v>
      </c>
      <c r="C32" s="36"/>
      <c r="D32" s="36"/>
    </row>
    <row r="33" spans="1:4" s="176" customFormat="1" ht="12" customHeight="1" thickBot="1" x14ac:dyDescent="0.25">
      <c r="A33" s="68" t="s">
        <v>13</v>
      </c>
      <c r="B33" s="44" t="s">
        <v>321</v>
      </c>
      <c r="C33" s="146"/>
      <c r="D33" s="146"/>
    </row>
    <row r="34" spans="1:4" s="176" customFormat="1" ht="12" customHeight="1" thickBot="1" x14ac:dyDescent="0.25">
      <c r="A34" s="68" t="s">
        <v>14</v>
      </c>
      <c r="B34" s="44" t="s">
        <v>362</v>
      </c>
      <c r="C34" s="167"/>
      <c r="D34" s="167"/>
    </row>
    <row r="35" spans="1:4" s="176" customFormat="1" ht="12" customHeight="1" thickBot="1" x14ac:dyDescent="0.25">
      <c r="A35" s="65" t="s">
        <v>15</v>
      </c>
      <c r="B35" s="44" t="s">
        <v>363</v>
      </c>
      <c r="C35" s="168">
        <f>+C8+C19+C24+C25+C29+C33+C34</f>
        <v>0</v>
      </c>
      <c r="D35" s="168">
        <f>+D8+D19+D24+D25+D29+D33+D34</f>
        <v>3042015</v>
      </c>
    </row>
    <row r="36" spans="1:4" s="176" customFormat="1" ht="12" customHeight="1" thickBot="1" x14ac:dyDescent="0.25">
      <c r="A36" s="79" t="s">
        <v>16</v>
      </c>
      <c r="B36" s="44" t="s">
        <v>364</v>
      </c>
      <c r="C36" s="36">
        <v>112472296</v>
      </c>
      <c r="D36" s="168">
        <f>SUM(D37:D39)</f>
        <v>117373658</v>
      </c>
    </row>
    <row r="37" spans="1:4" s="176" customFormat="1" ht="12" customHeight="1" x14ac:dyDescent="0.2">
      <c r="A37" s="231" t="s">
        <v>365</v>
      </c>
      <c r="B37" s="232" t="s">
        <v>147</v>
      </c>
      <c r="C37" s="33"/>
      <c r="D37" s="33"/>
    </row>
    <row r="38" spans="1:4" s="176" customFormat="1" ht="12" customHeight="1" x14ac:dyDescent="0.2">
      <c r="A38" s="231" t="s">
        <v>366</v>
      </c>
      <c r="B38" s="233" t="s">
        <v>2</v>
      </c>
      <c r="C38" s="120"/>
      <c r="D38" s="120"/>
    </row>
    <row r="39" spans="1:4" s="238" customFormat="1" ht="12" customHeight="1" thickBot="1" x14ac:dyDescent="0.25">
      <c r="A39" s="230" t="s">
        <v>367</v>
      </c>
      <c r="B39" s="47" t="s">
        <v>368</v>
      </c>
      <c r="C39" s="36">
        <v>112472296</v>
      </c>
      <c r="D39" s="36">
        <v>117373658</v>
      </c>
    </row>
    <row r="40" spans="1:4" s="238" customFormat="1" ht="15" customHeight="1" thickBot="1" x14ac:dyDescent="0.25">
      <c r="A40" s="79" t="s">
        <v>17</v>
      </c>
      <c r="B40" s="80" t="s">
        <v>369</v>
      </c>
      <c r="C40" s="171">
        <f>+C35+C36</f>
        <v>112472296</v>
      </c>
      <c r="D40" s="171">
        <f>+D35+D36</f>
        <v>120415673</v>
      </c>
    </row>
    <row r="41" spans="1:4" s="238" customFormat="1" ht="15" customHeight="1" x14ac:dyDescent="0.2">
      <c r="A41" s="81"/>
      <c r="B41" s="82"/>
      <c r="C41" s="169"/>
      <c r="D41" s="169"/>
    </row>
    <row r="42" spans="1:4" ht="13.5" thickBot="1" x14ac:dyDescent="0.25">
      <c r="A42" s="83"/>
      <c r="B42" s="84"/>
      <c r="C42" s="170"/>
      <c r="D42" s="170"/>
    </row>
    <row r="43" spans="1:4" s="237" customFormat="1" ht="16.5" customHeight="1" thickBot="1" x14ac:dyDescent="0.25">
      <c r="A43" s="85"/>
      <c r="B43" s="86" t="s">
        <v>45</v>
      </c>
      <c r="C43" s="171"/>
      <c r="D43" s="171"/>
    </row>
    <row r="44" spans="1:4" s="239" customFormat="1" ht="12" customHeight="1" thickBot="1" x14ac:dyDescent="0.25">
      <c r="A44" s="68" t="s">
        <v>8</v>
      </c>
      <c r="B44" s="44" t="s">
        <v>370</v>
      </c>
      <c r="C44" s="119">
        <f>SUM(C45:C49)</f>
        <v>111157846</v>
      </c>
      <c r="D44" s="119">
        <f>SUM(D45:D49)</f>
        <v>119537187</v>
      </c>
    </row>
    <row r="45" spans="1:4" ht="12" customHeight="1" x14ac:dyDescent="0.2">
      <c r="A45" s="230" t="s">
        <v>70</v>
      </c>
      <c r="B45" s="7" t="s">
        <v>38</v>
      </c>
      <c r="C45" s="33">
        <v>78130540</v>
      </c>
      <c r="D45" s="33">
        <v>89037831</v>
      </c>
    </row>
    <row r="46" spans="1:4" ht="12" customHeight="1" x14ac:dyDescent="0.2">
      <c r="A46" s="230" t="s">
        <v>71</v>
      </c>
      <c r="B46" s="6" t="s">
        <v>113</v>
      </c>
      <c r="C46" s="35">
        <v>15352306</v>
      </c>
      <c r="D46" s="35">
        <v>17108730</v>
      </c>
    </row>
    <row r="47" spans="1:4" ht="12" customHeight="1" x14ac:dyDescent="0.2">
      <c r="A47" s="230" t="s">
        <v>72</v>
      </c>
      <c r="B47" s="6" t="s">
        <v>89</v>
      </c>
      <c r="C47" s="35">
        <v>17675000</v>
      </c>
      <c r="D47" s="35">
        <v>13390626</v>
      </c>
    </row>
    <row r="48" spans="1:4" ht="12" customHeight="1" x14ac:dyDescent="0.2">
      <c r="A48" s="230" t="s">
        <v>73</v>
      </c>
      <c r="B48" s="6" t="s">
        <v>114</v>
      </c>
      <c r="C48" s="35">
        <v>0</v>
      </c>
      <c r="D48" s="35">
        <v>0</v>
      </c>
    </row>
    <row r="49" spans="1:4" ht="12" customHeight="1" thickBot="1" x14ac:dyDescent="0.25">
      <c r="A49" s="230" t="s">
        <v>90</v>
      </c>
      <c r="B49" s="6" t="s">
        <v>115</v>
      </c>
      <c r="C49" s="35"/>
      <c r="D49" s="35"/>
    </row>
    <row r="50" spans="1:4" ht="12" customHeight="1" thickBot="1" x14ac:dyDescent="0.25">
      <c r="A50" s="68" t="s">
        <v>9</v>
      </c>
      <c r="B50" s="44" t="s">
        <v>371</v>
      </c>
      <c r="C50" s="119">
        <f>SUM(C51:C53)</f>
        <v>1314450</v>
      </c>
      <c r="D50" s="119">
        <f>SUM(D51:D53)</f>
        <v>878486</v>
      </c>
    </row>
    <row r="51" spans="1:4" s="239" customFormat="1" ht="12" customHeight="1" x14ac:dyDescent="0.2">
      <c r="A51" s="230" t="s">
        <v>76</v>
      </c>
      <c r="B51" s="7" t="s">
        <v>137</v>
      </c>
      <c r="C51" s="33">
        <v>1314450</v>
      </c>
      <c r="D51" s="33">
        <v>878486</v>
      </c>
    </row>
    <row r="52" spans="1:4" ht="12" customHeight="1" x14ac:dyDescent="0.2">
      <c r="A52" s="230" t="s">
        <v>77</v>
      </c>
      <c r="B52" s="6" t="s">
        <v>117</v>
      </c>
      <c r="C52" s="35"/>
      <c r="D52" s="35"/>
    </row>
    <row r="53" spans="1:4" ht="12" customHeight="1" x14ac:dyDescent="0.2">
      <c r="A53" s="230" t="s">
        <v>78</v>
      </c>
      <c r="B53" s="6" t="s">
        <v>46</v>
      </c>
      <c r="C53" s="35"/>
      <c r="D53" s="35"/>
    </row>
    <row r="54" spans="1:4" ht="12" customHeight="1" thickBot="1" x14ac:dyDescent="0.25">
      <c r="A54" s="230" t="s">
        <v>79</v>
      </c>
      <c r="B54" s="6" t="s">
        <v>3</v>
      </c>
      <c r="C54" s="35"/>
      <c r="D54" s="35"/>
    </row>
    <row r="55" spans="1:4" ht="15" customHeight="1" thickBot="1" x14ac:dyDescent="0.25">
      <c r="A55" s="68" t="s">
        <v>10</v>
      </c>
      <c r="B55" s="87" t="s">
        <v>372</v>
      </c>
      <c r="C55" s="172">
        <f>+C44+C50</f>
        <v>112472296</v>
      </c>
      <c r="D55" s="172">
        <f>+D44+D50</f>
        <v>120415673</v>
      </c>
    </row>
    <row r="56" spans="1:4" ht="13.5" thickBot="1" x14ac:dyDescent="0.25">
      <c r="C56" s="173"/>
      <c r="D56" s="173"/>
    </row>
    <row r="57" spans="1:4" ht="15" customHeight="1" thickBot="1" x14ac:dyDescent="0.25">
      <c r="A57" s="90" t="s">
        <v>132</v>
      </c>
      <c r="B57" s="91"/>
      <c r="C57" s="42">
        <v>18</v>
      </c>
      <c r="D57" s="42">
        <v>18</v>
      </c>
    </row>
    <row r="58" spans="1:4" ht="14.25" customHeight="1" thickBot="1" x14ac:dyDescent="0.25">
      <c r="A58" s="90" t="s">
        <v>133</v>
      </c>
      <c r="B58" s="91"/>
      <c r="C58" s="42"/>
      <c r="D58" s="42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D58"/>
  <sheetViews>
    <sheetView view="pageBreakPreview" zoomScaleSheetLayoutView="100" workbookViewId="0">
      <selection activeCell="B1" sqref="B1:D1"/>
    </sheetView>
  </sheetViews>
  <sheetFormatPr defaultRowHeight="12.75" x14ac:dyDescent="0.2"/>
  <cols>
    <col min="1" max="1" width="13.83203125" style="88" customWidth="1"/>
    <col min="2" max="2" width="79.1640625" style="89" customWidth="1"/>
    <col min="3" max="3" width="17.1640625" style="89" customWidth="1"/>
    <col min="4" max="4" width="16.1640625" style="89" customWidth="1"/>
    <col min="5" max="16384" width="9.33203125" style="89"/>
  </cols>
  <sheetData>
    <row r="1" spans="1:4" s="70" customFormat="1" ht="21" customHeight="1" thickBot="1" x14ac:dyDescent="0.25">
      <c r="A1" s="69"/>
      <c r="B1" s="408" t="s">
        <v>462</v>
      </c>
      <c r="C1" s="408"/>
      <c r="D1" s="409"/>
    </row>
    <row r="2" spans="1:4" s="235" customFormat="1" ht="34.5" customHeight="1" x14ac:dyDescent="0.2">
      <c r="A2" s="188" t="s">
        <v>130</v>
      </c>
      <c r="B2" s="271" t="s">
        <v>411</v>
      </c>
      <c r="C2" s="174" t="s">
        <v>49</v>
      </c>
      <c r="D2" s="174" t="s">
        <v>49</v>
      </c>
    </row>
    <row r="3" spans="1:4" s="235" customFormat="1" ht="24.75" thickBot="1" x14ac:dyDescent="0.25">
      <c r="A3" s="228" t="s">
        <v>129</v>
      </c>
      <c r="B3" s="161" t="s">
        <v>374</v>
      </c>
      <c r="C3" s="175" t="s">
        <v>49</v>
      </c>
      <c r="D3" s="175" t="s">
        <v>49</v>
      </c>
    </row>
    <row r="4" spans="1:4" s="236" customFormat="1" ht="15.95" customHeight="1" thickBot="1" x14ac:dyDescent="0.3">
      <c r="A4" s="72"/>
      <c r="B4" s="72"/>
      <c r="C4" s="73" t="s">
        <v>405</v>
      </c>
      <c r="D4" s="73" t="s">
        <v>405</v>
      </c>
    </row>
    <row r="5" spans="1:4" ht="36.75" thickBot="1" x14ac:dyDescent="0.25">
      <c r="A5" s="189" t="s">
        <v>131</v>
      </c>
      <c r="B5" s="74" t="s">
        <v>42</v>
      </c>
      <c r="C5" s="28" t="s">
        <v>413</v>
      </c>
      <c r="D5" s="28" t="s">
        <v>427</v>
      </c>
    </row>
    <row r="6" spans="1:4" s="237" customFormat="1" ht="12.95" customHeight="1" thickBot="1" x14ac:dyDescent="0.25">
      <c r="A6" s="65">
        <v>1</v>
      </c>
      <c r="B6" s="66">
        <v>2</v>
      </c>
      <c r="C6" s="67">
        <v>3</v>
      </c>
      <c r="D6" s="67">
        <v>4</v>
      </c>
    </row>
    <row r="7" spans="1:4" s="237" customFormat="1" ht="15.95" customHeight="1" thickBot="1" x14ac:dyDescent="0.25">
      <c r="A7" s="75"/>
      <c r="B7" s="76" t="s">
        <v>43</v>
      </c>
      <c r="C7" s="77"/>
      <c r="D7" s="77"/>
    </row>
    <row r="8" spans="1:4" s="176" customFormat="1" ht="12" customHeight="1" thickBot="1" x14ac:dyDescent="0.25">
      <c r="A8" s="65" t="s">
        <v>8</v>
      </c>
      <c r="B8" s="78" t="s">
        <v>352</v>
      </c>
      <c r="C8" s="119">
        <f>SUM(C9:C18)</f>
        <v>0</v>
      </c>
      <c r="D8" s="119">
        <f>SUM(D9:D18)</f>
        <v>753</v>
      </c>
    </row>
    <row r="9" spans="1:4" s="176" customFormat="1" ht="12" customHeight="1" x14ac:dyDescent="0.2">
      <c r="A9" s="229" t="s">
        <v>70</v>
      </c>
      <c r="B9" s="8" t="s">
        <v>195</v>
      </c>
      <c r="C9" s="165"/>
      <c r="D9" s="165"/>
    </row>
    <row r="10" spans="1:4" s="176" customFormat="1" ht="12" customHeight="1" x14ac:dyDescent="0.2">
      <c r="A10" s="230" t="s">
        <v>71</v>
      </c>
      <c r="B10" s="6" t="s">
        <v>196</v>
      </c>
      <c r="C10" s="117"/>
      <c r="D10" s="117"/>
    </row>
    <row r="11" spans="1:4" s="176" customFormat="1" ht="12" customHeight="1" x14ac:dyDescent="0.2">
      <c r="A11" s="230" t="s">
        <v>72</v>
      </c>
      <c r="B11" s="6" t="s">
        <v>197</v>
      </c>
      <c r="C11" s="117"/>
      <c r="D11" s="117"/>
    </row>
    <row r="12" spans="1:4" s="176" customFormat="1" ht="12" customHeight="1" x14ac:dyDescent="0.2">
      <c r="A12" s="230" t="s">
        <v>73</v>
      </c>
      <c r="B12" s="6" t="s">
        <v>198</v>
      </c>
      <c r="C12" s="117"/>
      <c r="D12" s="117"/>
    </row>
    <row r="13" spans="1:4" s="176" customFormat="1" ht="12" customHeight="1" x14ac:dyDescent="0.2">
      <c r="A13" s="230" t="s">
        <v>90</v>
      </c>
      <c r="B13" s="6" t="s">
        <v>199</v>
      </c>
      <c r="C13" s="117"/>
      <c r="D13" s="117"/>
    </row>
    <row r="14" spans="1:4" s="176" customFormat="1" ht="12" customHeight="1" x14ac:dyDescent="0.2">
      <c r="A14" s="230" t="s">
        <v>74</v>
      </c>
      <c r="B14" s="6" t="s">
        <v>353</v>
      </c>
      <c r="C14" s="117"/>
      <c r="D14" s="117"/>
    </row>
    <row r="15" spans="1:4" s="176" customFormat="1" ht="12" customHeight="1" x14ac:dyDescent="0.2">
      <c r="A15" s="230" t="s">
        <v>75</v>
      </c>
      <c r="B15" s="5" t="s">
        <v>354</v>
      </c>
      <c r="C15" s="117"/>
      <c r="D15" s="117"/>
    </row>
    <row r="16" spans="1:4" s="176" customFormat="1" ht="12" customHeight="1" x14ac:dyDescent="0.2">
      <c r="A16" s="230" t="s">
        <v>82</v>
      </c>
      <c r="B16" s="6" t="s">
        <v>202</v>
      </c>
      <c r="C16" s="166"/>
      <c r="D16" s="166">
        <v>3</v>
      </c>
    </row>
    <row r="17" spans="1:4" s="238" customFormat="1" ht="12" customHeight="1" x14ac:dyDescent="0.2">
      <c r="A17" s="230" t="s">
        <v>83</v>
      </c>
      <c r="B17" s="6" t="s">
        <v>203</v>
      </c>
      <c r="C17" s="117"/>
      <c r="D17" s="117"/>
    </row>
    <row r="18" spans="1:4" s="238" customFormat="1" ht="12" customHeight="1" thickBot="1" x14ac:dyDescent="0.25">
      <c r="A18" s="230" t="s">
        <v>84</v>
      </c>
      <c r="B18" s="5" t="s">
        <v>204</v>
      </c>
      <c r="C18" s="118"/>
      <c r="D18" s="118">
        <v>750</v>
      </c>
    </row>
    <row r="19" spans="1:4" s="176" customFormat="1" ht="12" customHeight="1" thickBot="1" x14ac:dyDescent="0.25">
      <c r="A19" s="65" t="s">
        <v>9</v>
      </c>
      <c r="B19" s="78" t="s">
        <v>355</v>
      </c>
      <c r="C19" s="119">
        <f>SUM(C20:C22)</f>
        <v>0</v>
      </c>
      <c r="D19" s="119">
        <f>SUM(D20:D22)</f>
        <v>3041262</v>
      </c>
    </row>
    <row r="20" spans="1:4" s="238" customFormat="1" ht="12" customHeight="1" x14ac:dyDescent="0.2">
      <c r="A20" s="230" t="s">
        <v>76</v>
      </c>
      <c r="B20" s="7" t="s">
        <v>170</v>
      </c>
      <c r="C20" s="117"/>
      <c r="D20" s="117"/>
    </row>
    <row r="21" spans="1:4" s="238" customFormat="1" ht="12" customHeight="1" x14ac:dyDescent="0.2">
      <c r="A21" s="230" t="s">
        <v>77</v>
      </c>
      <c r="B21" s="6" t="s">
        <v>356</v>
      </c>
      <c r="C21" s="117"/>
      <c r="D21" s="117"/>
    </row>
    <row r="22" spans="1:4" s="238" customFormat="1" ht="12" customHeight="1" x14ac:dyDescent="0.2">
      <c r="A22" s="230" t="s">
        <v>78</v>
      </c>
      <c r="B22" s="6" t="s">
        <v>357</v>
      </c>
      <c r="C22" s="117"/>
      <c r="D22" s="117">
        <v>3041262</v>
      </c>
    </row>
    <row r="23" spans="1:4" s="238" customFormat="1" ht="12" customHeight="1" thickBot="1" x14ac:dyDescent="0.25">
      <c r="A23" s="230" t="s">
        <v>79</v>
      </c>
      <c r="B23" s="6" t="s">
        <v>1</v>
      </c>
      <c r="C23" s="117"/>
      <c r="D23" s="117"/>
    </row>
    <row r="24" spans="1:4" s="238" customFormat="1" ht="12" customHeight="1" thickBot="1" x14ac:dyDescent="0.25">
      <c r="A24" s="68" t="s">
        <v>10</v>
      </c>
      <c r="B24" s="44" t="s">
        <v>104</v>
      </c>
      <c r="C24" s="146"/>
      <c r="D24" s="146"/>
    </row>
    <row r="25" spans="1:4" s="238" customFormat="1" ht="12" customHeight="1" thickBot="1" x14ac:dyDescent="0.25">
      <c r="A25" s="68" t="s">
        <v>11</v>
      </c>
      <c r="B25" s="44" t="s">
        <v>358</v>
      </c>
      <c r="C25" s="119">
        <f>+C26+C27</f>
        <v>0</v>
      </c>
      <c r="D25" s="119">
        <f>+D26+D27</f>
        <v>0</v>
      </c>
    </row>
    <row r="26" spans="1:4" s="238" customFormat="1" ht="12" customHeight="1" x14ac:dyDescent="0.2">
      <c r="A26" s="231" t="s">
        <v>180</v>
      </c>
      <c r="B26" s="232" t="s">
        <v>356</v>
      </c>
      <c r="C26" s="33"/>
      <c r="D26" s="33"/>
    </row>
    <row r="27" spans="1:4" s="238" customFormat="1" ht="12" customHeight="1" x14ac:dyDescent="0.2">
      <c r="A27" s="231" t="s">
        <v>183</v>
      </c>
      <c r="B27" s="233" t="s">
        <v>359</v>
      </c>
      <c r="C27" s="120"/>
      <c r="D27" s="120"/>
    </row>
    <row r="28" spans="1:4" s="238" customFormat="1" ht="12" customHeight="1" thickBot="1" x14ac:dyDescent="0.25">
      <c r="A28" s="230" t="s">
        <v>184</v>
      </c>
      <c r="B28" s="234" t="s">
        <v>360</v>
      </c>
      <c r="C28" s="36"/>
      <c r="D28" s="36"/>
    </row>
    <row r="29" spans="1:4" s="238" customFormat="1" ht="12" customHeight="1" thickBot="1" x14ac:dyDescent="0.25">
      <c r="A29" s="68" t="s">
        <v>12</v>
      </c>
      <c r="B29" s="44" t="s">
        <v>361</v>
      </c>
      <c r="C29" s="119">
        <f>+C30+C31+C32</f>
        <v>0</v>
      </c>
      <c r="D29" s="119">
        <f>+D30+D31+D32</f>
        <v>0</v>
      </c>
    </row>
    <row r="30" spans="1:4" s="238" customFormat="1" ht="12" customHeight="1" x14ac:dyDescent="0.2">
      <c r="A30" s="231" t="s">
        <v>63</v>
      </c>
      <c r="B30" s="232" t="s">
        <v>209</v>
      </c>
      <c r="C30" s="33"/>
      <c r="D30" s="33"/>
    </row>
    <row r="31" spans="1:4" s="238" customFormat="1" ht="12" customHeight="1" x14ac:dyDescent="0.2">
      <c r="A31" s="231" t="s">
        <v>64</v>
      </c>
      <c r="B31" s="233" t="s">
        <v>210</v>
      </c>
      <c r="C31" s="120"/>
      <c r="D31" s="120"/>
    </row>
    <row r="32" spans="1:4" s="238" customFormat="1" ht="12" customHeight="1" thickBot="1" x14ac:dyDescent="0.25">
      <c r="A32" s="230" t="s">
        <v>65</v>
      </c>
      <c r="B32" s="47" t="s">
        <v>211</v>
      </c>
      <c r="C32" s="36"/>
      <c r="D32" s="36"/>
    </row>
    <row r="33" spans="1:4" s="176" customFormat="1" ht="12" customHeight="1" thickBot="1" x14ac:dyDescent="0.25">
      <c r="A33" s="68" t="s">
        <v>13</v>
      </c>
      <c r="B33" s="44" t="s">
        <v>321</v>
      </c>
      <c r="C33" s="146"/>
      <c r="D33" s="146"/>
    </row>
    <row r="34" spans="1:4" s="176" customFormat="1" ht="12" customHeight="1" thickBot="1" x14ac:dyDescent="0.25">
      <c r="A34" s="68" t="s">
        <v>14</v>
      </c>
      <c r="B34" s="44" t="s">
        <v>362</v>
      </c>
      <c r="C34" s="167"/>
      <c r="D34" s="167"/>
    </row>
    <row r="35" spans="1:4" s="176" customFormat="1" ht="12" customHeight="1" thickBot="1" x14ac:dyDescent="0.25">
      <c r="A35" s="65" t="s">
        <v>15</v>
      </c>
      <c r="B35" s="44" t="s">
        <v>363</v>
      </c>
      <c r="C35" s="168">
        <f>+C8+C19+C24+C25+C29+C33+C34</f>
        <v>0</v>
      </c>
      <c r="D35" s="168">
        <f>+D8+D19+D24+D25+D29+D33+D34</f>
        <v>3042015</v>
      </c>
    </row>
    <row r="36" spans="1:4" s="176" customFormat="1" ht="12" customHeight="1" thickBot="1" x14ac:dyDescent="0.25">
      <c r="A36" s="79" t="s">
        <v>16</v>
      </c>
      <c r="B36" s="44" t="s">
        <v>364</v>
      </c>
      <c r="C36" s="168">
        <v>107326197</v>
      </c>
      <c r="D36" s="168">
        <f>SUM(D37:D39)</f>
        <v>111314065</v>
      </c>
    </row>
    <row r="37" spans="1:4" s="176" customFormat="1" ht="12" customHeight="1" x14ac:dyDescent="0.2">
      <c r="A37" s="231" t="s">
        <v>365</v>
      </c>
      <c r="B37" s="232" t="s">
        <v>147</v>
      </c>
      <c r="C37" s="33"/>
      <c r="D37" s="33"/>
    </row>
    <row r="38" spans="1:4" s="176" customFormat="1" ht="12" customHeight="1" x14ac:dyDescent="0.2">
      <c r="A38" s="231" t="s">
        <v>366</v>
      </c>
      <c r="B38" s="233" t="s">
        <v>2</v>
      </c>
      <c r="C38" s="120"/>
      <c r="D38" s="120"/>
    </row>
    <row r="39" spans="1:4" s="238" customFormat="1" ht="12" customHeight="1" thickBot="1" x14ac:dyDescent="0.25">
      <c r="A39" s="230" t="s">
        <v>367</v>
      </c>
      <c r="B39" s="47" t="s">
        <v>368</v>
      </c>
      <c r="C39" s="36">
        <v>107326197</v>
      </c>
      <c r="D39" s="36">
        <v>111314065</v>
      </c>
    </row>
    <row r="40" spans="1:4" s="238" customFormat="1" ht="15" customHeight="1" thickBot="1" x14ac:dyDescent="0.25">
      <c r="A40" s="79" t="s">
        <v>17</v>
      </c>
      <c r="B40" s="80" t="s">
        <v>369</v>
      </c>
      <c r="C40" s="171">
        <f>+C35+C36</f>
        <v>107326197</v>
      </c>
      <c r="D40" s="171">
        <f>+D35+D36</f>
        <v>114356080</v>
      </c>
    </row>
    <row r="41" spans="1:4" s="238" customFormat="1" ht="15" customHeight="1" x14ac:dyDescent="0.2">
      <c r="A41" s="81"/>
      <c r="B41" s="82"/>
      <c r="C41" s="169"/>
      <c r="D41" s="169"/>
    </row>
    <row r="42" spans="1:4" ht="13.5" thickBot="1" x14ac:dyDescent="0.25">
      <c r="A42" s="83"/>
      <c r="B42" s="84"/>
      <c r="C42" s="170"/>
      <c r="D42" s="170"/>
    </row>
    <row r="43" spans="1:4" s="237" customFormat="1" ht="16.5" customHeight="1" thickBot="1" x14ac:dyDescent="0.25">
      <c r="A43" s="85"/>
      <c r="B43" s="86" t="s">
        <v>45</v>
      </c>
      <c r="C43" s="171"/>
      <c r="D43" s="171"/>
    </row>
    <row r="44" spans="1:4" s="239" customFormat="1" ht="12" customHeight="1" thickBot="1" x14ac:dyDescent="0.25">
      <c r="A44" s="68" t="s">
        <v>8</v>
      </c>
      <c r="B44" s="44" t="s">
        <v>370</v>
      </c>
      <c r="C44" s="119">
        <f>SUM(C45:C49)</f>
        <v>106011747</v>
      </c>
      <c r="D44" s="119">
        <f>SUM(D45:D49)</f>
        <v>113477594</v>
      </c>
    </row>
    <row r="45" spans="1:4" ht="12" customHeight="1" x14ac:dyDescent="0.2">
      <c r="A45" s="230" t="s">
        <v>70</v>
      </c>
      <c r="B45" s="7" t="s">
        <v>38</v>
      </c>
      <c r="C45" s="33">
        <v>73842884</v>
      </c>
      <c r="D45" s="33">
        <v>83842168</v>
      </c>
    </row>
    <row r="46" spans="1:4" ht="12" customHeight="1" x14ac:dyDescent="0.2">
      <c r="A46" s="230" t="s">
        <v>71</v>
      </c>
      <c r="B46" s="6" t="s">
        <v>113</v>
      </c>
      <c r="C46" s="35">
        <v>14493863</v>
      </c>
      <c r="D46" s="35">
        <v>16244800</v>
      </c>
    </row>
    <row r="47" spans="1:4" ht="12" customHeight="1" x14ac:dyDescent="0.2">
      <c r="A47" s="230" t="s">
        <v>72</v>
      </c>
      <c r="B47" s="6" t="s">
        <v>89</v>
      </c>
      <c r="C47" s="35">
        <v>17675000</v>
      </c>
      <c r="D47" s="35">
        <v>13390626</v>
      </c>
    </row>
    <row r="48" spans="1:4" ht="12" customHeight="1" x14ac:dyDescent="0.2">
      <c r="A48" s="230" t="s">
        <v>73</v>
      </c>
      <c r="B48" s="6" t="s">
        <v>114</v>
      </c>
      <c r="C48" s="35">
        <v>0</v>
      </c>
      <c r="D48" s="35">
        <v>0</v>
      </c>
    </row>
    <row r="49" spans="1:4" ht="12" customHeight="1" thickBot="1" x14ac:dyDescent="0.25">
      <c r="A49" s="230" t="s">
        <v>90</v>
      </c>
      <c r="B49" s="6" t="s">
        <v>115</v>
      </c>
      <c r="C49" s="35"/>
      <c r="D49" s="35"/>
    </row>
    <row r="50" spans="1:4" ht="12" customHeight="1" thickBot="1" x14ac:dyDescent="0.25">
      <c r="A50" s="68" t="s">
        <v>9</v>
      </c>
      <c r="B50" s="44" t="s">
        <v>371</v>
      </c>
      <c r="C50" s="119">
        <f>SUM(C51:C53)</f>
        <v>1314450</v>
      </c>
      <c r="D50" s="119">
        <f>SUM(D51:D53)</f>
        <v>878486</v>
      </c>
    </row>
    <row r="51" spans="1:4" s="239" customFormat="1" ht="12" customHeight="1" x14ac:dyDescent="0.2">
      <c r="A51" s="230" t="s">
        <v>76</v>
      </c>
      <c r="B51" s="7" t="s">
        <v>137</v>
      </c>
      <c r="C51" s="33">
        <v>1314450</v>
      </c>
      <c r="D51" s="33">
        <v>878486</v>
      </c>
    </row>
    <row r="52" spans="1:4" ht="12" customHeight="1" x14ac:dyDescent="0.2">
      <c r="A52" s="230" t="s">
        <v>77</v>
      </c>
      <c r="B52" s="6" t="s">
        <v>117</v>
      </c>
      <c r="C52" s="35"/>
      <c r="D52" s="35"/>
    </row>
    <row r="53" spans="1:4" ht="12" customHeight="1" x14ac:dyDescent="0.2">
      <c r="A53" s="230" t="s">
        <v>78</v>
      </c>
      <c r="B53" s="6" t="s">
        <v>46</v>
      </c>
      <c r="C53" s="35"/>
      <c r="D53" s="35"/>
    </row>
    <row r="54" spans="1:4" ht="12" customHeight="1" thickBot="1" x14ac:dyDescent="0.25">
      <c r="A54" s="230" t="s">
        <v>79</v>
      </c>
      <c r="B54" s="6" t="s">
        <v>3</v>
      </c>
      <c r="C54" s="35"/>
      <c r="D54" s="35"/>
    </row>
    <row r="55" spans="1:4" ht="15" customHeight="1" thickBot="1" x14ac:dyDescent="0.25">
      <c r="A55" s="68" t="s">
        <v>10</v>
      </c>
      <c r="B55" s="87" t="s">
        <v>372</v>
      </c>
      <c r="C55" s="172">
        <f>+C44+C50</f>
        <v>107326197</v>
      </c>
      <c r="D55" s="172">
        <f>+D44+D50</f>
        <v>114356080</v>
      </c>
    </row>
    <row r="56" spans="1:4" ht="13.5" thickBot="1" x14ac:dyDescent="0.25">
      <c r="C56" s="173"/>
      <c r="D56" s="173"/>
    </row>
    <row r="57" spans="1:4" ht="15" customHeight="1" thickBot="1" x14ac:dyDescent="0.25">
      <c r="A57" s="90" t="s">
        <v>132</v>
      </c>
      <c r="B57" s="91"/>
      <c r="C57" s="42">
        <v>17</v>
      </c>
      <c r="D57" s="42">
        <v>17</v>
      </c>
    </row>
    <row r="58" spans="1:4" ht="14.25" customHeight="1" thickBot="1" x14ac:dyDescent="0.25">
      <c r="A58" s="90" t="s">
        <v>133</v>
      </c>
      <c r="B58" s="91"/>
      <c r="C58" s="42"/>
      <c r="D58" s="42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D58"/>
  <sheetViews>
    <sheetView view="pageBreakPreview" zoomScaleSheetLayoutView="100" workbookViewId="0">
      <selection activeCell="B1" sqref="B1:D1"/>
    </sheetView>
  </sheetViews>
  <sheetFormatPr defaultRowHeight="12.75" x14ac:dyDescent="0.2"/>
  <cols>
    <col min="1" max="1" width="13.83203125" style="88" customWidth="1"/>
    <col min="2" max="2" width="79.1640625" style="89" customWidth="1"/>
    <col min="3" max="3" width="21" style="89" customWidth="1"/>
    <col min="4" max="4" width="21.6640625" style="89" customWidth="1"/>
    <col min="5" max="16384" width="9.33203125" style="89"/>
  </cols>
  <sheetData>
    <row r="1" spans="1:4" s="70" customFormat="1" ht="21" customHeight="1" thickBot="1" x14ac:dyDescent="0.25">
      <c r="A1" s="69"/>
      <c r="B1" s="408" t="s">
        <v>463</v>
      </c>
      <c r="C1" s="408"/>
      <c r="D1" s="409"/>
    </row>
    <row r="2" spans="1:4" s="235" customFormat="1" ht="41.25" customHeight="1" x14ac:dyDescent="0.2">
      <c r="A2" s="188" t="s">
        <v>130</v>
      </c>
      <c r="B2" s="271" t="s">
        <v>411</v>
      </c>
      <c r="C2" s="174" t="s">
        <v>49</v>
      </c>
      <c r="D2" s="174" t="s">
        <v>49</v>
      </c>
    </row>
    <row r="3" spans="1:4" s="235" customFormat="1" ht="24.75" thickBot="1" x14ac:dyDescent="0.25">
      <c r="A3" s="228" t="s">
        <v>129</v>
      </c>
      <c r="B3" s="161" t="s">
        <v>376</v>
      </c>
      <c r="C3" s="175" t="s">
        <v>386</v>
      </c>
      <c r="D3" s="175" t="s">
        <v>386</v>
      </c>
    </row>
    <row r="4" spans="1:4" s="236" customFormat="1" ht="15.95" customHeight="1" thickBot="1" x14ac:dyDescent="0.3">
      <c r="A4" s="72"/>
      <c r="B4" s="72"/>
      <c r="C4" s="73" t="s">
        <v>41</v>
      </c>
      <c r="D4" s="73" t="s">
        <v>41</v>
      </c>
    </row>
    <row r="5" spans="1:4" ht="24.75" thickBot="1" x14ac:dyDescent="0.25">
      <c r="A5" s="189" t="s">
        <v>131</v>
      </c>
      <c r="B5" s="74" t="s">
        <v>42</v>
      </c>
      <c r="C5" s="28" t="s">
        <v>413</v>
      </c>
      <c r="D5" s="28" t="s">
        <v>427</v>
      </c>
    </row>
    <row r="6" spans="1:4" s="237" customFormat="1" ht="12.95" customHeight="1" thickBot="1" x14ac:dyDescent="0.25">
      <c r="A6" s="65">
        <v>1</v>
      </c>
      <c r="B6" s="66">
        <v>2</v>
      </c>
      <c r="C6" s="67">
        <v>3</v>
      </c>
      <c r="D6" s="67">
        <v>4</v>
      </c>
    </row>
    <row r="7" spans="1:4" s="237" customFormat="1" ht="15.95" customHeight="1" thickBot="1" x14ac:dyDescent="0.25">
      <c r="A7" s="75"/>
      <c r="B7" s="76" t="s">
        <v>43</v>
      </c>
      <c r="C7" s="77"/>
      <c r="D7" s="77"/>
    </row>
    <row r="8" spans="1:4" s="176" customFormat="1" ht="12" customHeight="1" thickBot="1" x14ac:dyDescent="0.25">
      <c r="A8" s="65" t="s">
        <v>8</v>
      </c>
      <c r="B8" s="78" t="s">
        <v>352</v>
      </c>
      <c r="C8" s="119">
        <f>SUM(C9:C18)</f>
        <v>0</v>
      </c>
      <c r="D8" s="119">
        <f>SUM(D9:D18)</f>
        <v>0</v>
      </c>
    </row>
    <row r="9" spans="1:4" s="176" customFormat="1" ht="12" customHeight="1" x14ac:dyDescent="0.2">
      <c r="A9" s="229" t="s">
        <v>70</v>
      </c>
      <c r="B9" s="8" t="s">
        <v>195</v>
      </c>
      <c r="C9" s="165"/>
      <c r="D9" s="165"/>
    </row>
    <row r="10" spans="1:4" s="176" customFormat="1" ht="12" customHeight="1" x14ac:dyDescent="0.2">
      <c r="A10" s="230" t="s">
        <v>71</v>
      </c>
      <c r="B10" s="6" t="s">
        <v>196</v>
      </c>
      <c r="C10" s="117"/>
      <c r="D10" s="117"/>
    </row>
    <row r="11" spans="1:4" s="176" customFormat="1" ht="12" customHeight="1" x14ac:dyDescent="0.2">
      <c r="A11" s="230" t="s">
        <v>72</v>
      </c>
      <c r="B11" s="6" t="s">
        <v>197</v>
      </c>
      <c r="C11" s="117"/>
      <c r="D11" s="117"/>
    </row>
    <row r="12" spans="1:4" s="176" customFormat="1" ht="12" customHeight="1" x14ac:dyDescent="0.2">
      <c r="A12" s="230" t="s">
        <v>73</v>
      </c>
      <c r="B12" s="6" t="s">
        <v>198</v>
      </c>
      <c r="C12" s="117"/>
      <c r="D12" s="117"/>
    </row>
    <row r="13" spans="1:4" s="176" customFormat="1" ht="12" customHeight="1" x14ac:dyDescent="0.2">
      <c r="A13" s="230" t="s">
        <v>90</v>
      </c>
      <c r="B13" s="6" t="s">
        <v>199</v>
      </c>
      <c r="C13" s="117"/>
      <c r="D13" s="117"/>
    </row>
    <row r="14" spans="1:4" s="176" customFormat="1" ht="12" customHeight="1" x14ac:dyDescent="0.2">
      <c r="A14" s="230" t="s">
        <v>74</v>
      </c>
      <c r="B14" s="6" t="s">
        <v>353</v>
      </c>
      <c r="C14" s="117"/>
      <c r="D14" s="117"/>
    </row>
    <row r="15" spans="1:4" s="176" customFormat="1" ht="12" customHeight="1" x14ac:dyDescent="0.2">
      <c r="A15" s="230" t="s">
        <v>75</v>
      </c>
      <c r="B15" s="5" t="s">
        <v>354</v>
      </c>
      <c r="C15" s="117"/>
      <c r="D15" s="117"/>
    </row>
    <row r="16" spans="1:4" s="176" customFormat="1" ht="12" customHeight="1" x14ac:dyDescent="0.2">
      <c r="A16" s="230" t="s">
        <v>82</v>
      </c>
      <c r="B16" s="6" t="s">
        <v>202</v>
      </c>
      <c r="C16" s="166"/>
      <c r="D16" s="166"/>
    </row>
    <row r="17" spans="1:4" s="238" customFormat="1" ht="12" customHeight="1" x14ac:dyDescent="0.2">
      <c r="A17" s="230" t="s">
        <v>83</v>
      </c>
      <c r="B17" s="6" t="s">
        <v>203</v>
      </c>
      <c r="C17" s="117"/>
      <c r="D17" s="117"/>
    </row>
    <row r="18" spans="1:4" s="238" customFormat="1" ht="12" customHeight="1" thickBot="1" x14ac:dyDescent="0.25">
      <c r="A18" s="230" t="s">
        <v>84</v>
      </c>
      <c r="B18" s="5" t="s">
        <v>204</v>
      </c>
      <c r="C18" s="118"/>
      <c r="D18" s="118"/>
    </row>
    <row r="19" spans="1:4" s="176" customFormat="1" ht="12" customHeight="1" thickBot="1" x14ac:dyDescent="0.25">
      <c r="A19" s="65" t="s">
        <v>9</v>
      </c>
      <c r="B19" s="78" t="s">
        <v>355</v>
      </c>
      <c r="C19" s="119">
        <f>SUM(C20:C22)</f>
        <v>0</v>
      </c>
      <c r="D19" s="119">
        <f>SUM(D20:D22)</f>
        <v>0</v>
      </c>
    </row>
    <row r="20" spans="1:4" s="238" customFormat="1" ht="12" customHeight="1" x14ac:dyDescent="0.2">
      <c r="A20" s="230" t="s">
        <v>76</v>
      </c>
      <c r="B20" s="7" t="s">
        <v>170</v>
      </c>
      <c r="C20" s="117"/>
      <c r="D20" s="117"/>
    </row>
    <row r="21" spans="1:4" s="238" customFormat="1" ht="12" customHeight="1" x14ac:dyDescent="0.2">
      <c r="A21" s="230" t="s">
        <v>77</v>
      </c>
      <c r="B21" s="6" t="s">
        <v>356</v>
      </c>
      <c r="C21" s="117"/>
      <c r="D21" s="117"/>
    </row>
    <row r="22" spans="1:4" s="238" customFormat="1" ht="12" customHeight="1" x14ac:dyDescent="0.2">
      <c r="A22" s="230" t="s">
        <v>78</v>
      </c>
      <c r="B22" s="6" t="s">
        <v>357</v>
      </c>
      <c r="C22" s="117"/>
      <c r="D22" s="117"/>
    </row>
    <row r="23" spans="1:4" s="238" customFormat="1" ht="12" customHeight="1" thickBot="1" x14ac:dyDescent="0.25">
      <c r="A23" s="230" t="s">
        <v>79</v>
      </c>
      <c r="B23" s="6" t="s">
        <v>1</v>
      </c>
      <c r="C23" s="117"/>
      <c r="D23" s="117"/>
    </row>
    <row r="24" spans="1:4" s="238" customFormat="1" ht="12" customHeight="1" thickBot="1" x14ac:dyDescent="0.25">
      <c r="A24" s="68" t="s">
        <v>10</v>
      </c>
      <c r="B24" s="44" t="s">
        <v>104</v>
      </c>
      <c r="C24" s="146"/>
      <c r="D24" s="146"/>
    </row>
    <row r="25" spans="1:4" s="238" customFormat="1" ht="12" customHeight="1" thickBot="1" x14ac:dyDescent="0.25">
      <c r="A25" s="68" t="s">
        <v>11</v>
      </c>
      <c r="B25" s="44" t="s">
        <v>358</v>
      </c>
      <c r="C25" s="119">
        <f>+C26+C27</f>
        <v>0</v>
      </c>
      <c r="D25" s="119">
        <f>+D26+D27</f>
        <v>0</v>
      </c>
    </row>
    <row r="26" spans="1:4" s="238" customFormat="1" ht="12" customHeight="1" x14ac:dyDescent="0.2">
      <c r="A26" s="231" t="s">
        <v>180</v>
      </c>
      <c r="B26" s="232" t="s">
        <v>356</v>
      </c>
      <c r="C26" s="33"/>
      <c r="D26" s="33"/>
    </row>
    <row r="27" spans="1:4" s="238" customFormat="1" ht="12" customHeight="1" x14ac:dyDescent="0.2">
      <c r="A27" s="231" t="s">
        <v>183</v>
      </c>
      <c r="B27" s="233" t="s">
        <v>359</v>
      </c>
      <c r="C27" s="120"/>
      <c r="D27" s="120"/>
    </row>
    <row r="28" spans="1:4" s="238" customFormat="1" ht="12" customHeight="1" thickBot="1" x14ac:dyDescent="0.25">
      <c r="A28" s="230" t="s">
        <v>184</v>
      </c>
      <c r="B28" s="234" t="s">
        <v>360</v>
      </c>
      <c r="C28" s="36"/>
      <c r="D28" s="36"/>
    </row>
    <row r="29" spans="1:4" s="238" customFormat="1" ht="12" customHeight="1" thickBot="1" x14ac:dyDescent="0.25">
      <c r="A29" s="68" t="s">
        <v>12</v>
      </c>
      <c r="B29" s="44" t="s">
        <v>361</v>
      </c>
      <c r="C29" s="119">
        <f>+C30+C31+C32</f>
        <v>0</v>
      </c>
      <c r="D29" s="119">
        <f>+D30+D31+D32</f>
        <v>0</v>
      </c>
    </row>
    <row r="30" spans="1:4" s="238" customFormat="1" ht="12" customHeight="1" x14ac:dyDescent="0.2">
      <c r="A30" s="231" t="s">
        <v>63</v>
      </c>
      <c r="B30" s="232" t="s">
        <v>209</v>
      </c>
      <c r="C30" s="33"/>
      <c r="D30" s="33"/>
    </row>
    <row r="31" spans="1:4" s="238" customFormat="1" ht="12" customHeight="1" x14ac:dyDescent="0.2">
      <c r="A31" s="231" t="s">
        <v>64</v>
      </c>
      <c r="B31" s="233" t="s">
        <v>210</v>
      </c>
      <c r="C31" s="120"/>
      <c r="D31" s="120"/>
    </row>
    <row r="32" spans="1:4" s="238" customFormat="1" ht="12" customHeight="1" thickBot="1" x14ac:dyDescent="0.25">
      <c r="A32" s="230" t="s">
        <v>65</v>
      </c>
      <c r="B32" s="47" t="s">
        <v>211</v>
      </c>
      <c r="C32" s="36"/>
      <c r="D32" s="36"/>
    </row>
    <row r="33" spans="1:4" s="176" customFormat="1" ht="12" customHeight="1" thickBot="1" x14ac:dyDescent="0.25">
      <c r="A33" s="68" t="s">
        <v>13</v>
      </c>
      <c r="B33" s="44" t="s">
        <v>321</v>
      </c>
      <c r="C33" s="146"/>
      <c r="D33" s="146"/>
    </row>
    <row r="34" spans="1:4" s="176" customFormat="1" ht="12" customHeight="1" thickBot="1" x14ac:dyDescent="0.25">
      <c r="A34" s="68" t="s">
        <v>14</v>
      </c>
      <c r="B34" s="44" t="s">
        <v>362</v>
      </c>
      <c r="C34" s="167"/>
      <c r="D34" s="167"/>
    </row>
    <row r="35" spans="1:4" s="176" customFormat="1" ht="12" customHeight="1" thickBot="1" x14ac:dyDescent="0.25">
      <c r="A35" s="65" t="s">
        <v>15</v>
      </c>
      <c r="B35" s="44" t="s">
        <v>363</v>
      </c>
      <c r="C35" s="168">
        <f>+C8+C19+C24+C25+C29+C33+C34</f>
        <v>0</v>
      </c>
      <c r="D35" s="168">
        <f>+D8+D19+D24+D25+D29+D33+D34</f>
        <v>0</v>
      </c>
    </row>
    <row r="36" spans="1:4" s="176" customFormat="1" ht="12" customHeight="1" thickBot="1" x14ac:dyDescent="0.25">
      <c r="A36" s="79" t="s">
        <v>16</v>
      </c>
      <c r="B36" s="44" t="s">
        <v>364</v>
      </c>
      <c r="C36" s="168">
        <f>SUM(C37:C39)</f>
        <v>5146099</v>
      </c>
      <c r="D36" s="168">
        <f>SUM(D37:D39)</f>
        <v>6059593</v>
      </c>
    </row>
    <row r="37" spans="1:4" s="176" customFormat="1" ht="12" customHeight="1" x14ac:dyDescent="0.2">
      <c r="A37" s="231" t="s">
        <v>365</v>
      </c>
      <c r="B37" s="232" t="s">
        <v>147</v>
      </c>
      <c r="C37" s="33"/>
      <c r="D37" s="33"/>
    </row>
    <row r="38" spans="1:4" s="176" customFormat="1" ht="12" customHeight="1" x14ac:dyDescent="0.2">
      <c r="A38" s="231" t="s">
        <v>366</v>
      </c>
      <c r="B38" s="233" t="s">
        <v>2</v>
      </c>
      <c r="C38" s="120"/>
      <c r="D38" s="120"/>
    </row>
    <row r="39" spans="1:4" s="238" customFormat="1" ht="12" customHeight="1" thickBot="1" x14ac:dyDescent="0.25">
      <c r="A39" s="230" t="s">
        <v>367</v>
      </c>
      <c r="B39" s="47" t="s">
        <v>368</v>
      </c>
      <c r="C39" s="36">
        <v>5146099</v>
      </c>
      <c r="D39" s="36">
        <v>6059593</v>
      </c>
    </row>
    <row r="40" spans="1:4" s="238" customFormat="1" ht="15" customHeight="1" thickBot="1" x14ac:dyDescent="0.25">
      <c r="A40" s="79" t="s">
        <v>17</v>
      </c>
      <c r="B40" s="80" t="s">
        <v>369</v>
      </c>
      <c r="C40" s="171">
        <f>+C35+C36</f>
        <v>5146099</v>
      </c>
      <c r="D40" s="171">
        <f>+D35+D36</f>
        <v>6059593</v>
      </c>
    </row>
    <row r="41" spans="1:4" s="238" customFormat="1" ht="15" customHeight="1" x14ac:dyDescent="0.2">
      <c r="A41" s="81"/>
      <c r="B41" s="82"/>
      <c r="C41" s="169"/>
      <c r="D41" s="169"/>
    </row>
    <row r="42" spans="1:4" ht="13.5" thickBot="1" x14ac:dyDescent="0.25">
      <c r="A42" s="83"/>
      <c r="B42" s="84"/>
      <c r="C42" s="170"/>
      <c r="D42" s="170"/>
    </row>
    <row r="43" spans="1:4" s="237" customFormat="1" ht="16.5" customHeight="1" thickBot="1" x14ac:dyDescent="0.25">
      <c r="A43" s="85"/>
      <c r="B43" s="86" t="s">
        <v>45</v>
      </c>
      <c r="C43" s="171"/>
      <c r="D43" s="171"/>
    </row>
    <row r="44" spans="1:4" s="239" customFormat="1" ht="12" customHeight="1" thickBot="1" x14ac:dyDescent="0.25">
      <c r="A44" s="68" t="s">
        <v>8</v>
      </c>
      <c r="B44" s="44" t="s">
        <v>370</v>
      </c>
      <c r="C44" s="119">
        <f>SUM(C45:C49)</f>
        <v>5146099</v>
      </c>
      <c r="D44" s="119">
        <f>SUM(D45:D49)</f>
        <v>6059593</v>
      </c>
    </row>
    <row r="45" spans="1:4" ht="12" customHeight="1" x14ac:dyDescent="0.2">
      <c r="A45" s="230" t="s">
        <v>70</v>
      </c>
      <c r="B45" s="7" t="s">
        <v>38</v>
      </c>
      <c r="C45" s="33">
        <v>4287656</v>
      </c>
      <c r="D45" s="33">
        <v>5195663</v>
      </c>
    </row>
    <row r="46" spans="1:4" ht="12" customHeight="1" x14ac:dyDescent="0.2">
      <c r="A46" s="230" t="s">
        <v>71</v>
      </c>
      <c r="B46" s="6" t="s">
        <v>113</v>
      </c>
      <c r="C46" s="35">
        <v>858443</v>
      </c>
      <c r="D46" s="35">
        <v>863930</v>
      </c>
    </row>
    <row r="47" spans="1:4" ht="12" customHeight="1" x14ac:dyDescent="0.2">
      <c r="A47" s="230" t="s">
        <v>72</v>
      </c>
      <c r="B47" s="6" t="s">
        <v>89</v>
      </c>
      <c r="C47" s="35"/>
      <c r="D47" s="35"/>
    </row>
    <row r="48" spans="1:4" ht="12" customHeight="1" x14ac:dyDescent="0.2">
      <c r="A48" s="230" t="s">
        <v>73</v>
      </c>
      <c r="B48" s="6" t="s">
        <v>114</v>
      </c>
      <c r="C48" s="35"/>
      <c r="D48" s="35"/>
    </row>
    <row r="49" spans="1:4" ht="12" customHeight="1" thickBot="1" x14ac:dyDescent="0.25">
      <c r="A49" s="230" t="s">
        <v>90</v>
      </c>
      <c r="B49" s="6" t="s">
        <v>115</v>
      </c>
      <c r="C49" s="35"/>
      <c r="D49" s="35"/>
    </row>
    <row r="50" spans="1:4" ht="12" customHeight="1" thickBot="1" x14ac:dyDescent="0.25">
      <c r="A50" s="68" t="s">
        <v>9</v>
      </c>
      <c r="B50" s="44" t="s">
        <v>371</v>
      </c>
      <c r="C50" s="119">
        <f>SUM(C51:C53)</f>
        <v>0</v>
      </c>
      <c r="D50" s="119">
        <f>SUM(D51:D53)</f>
        <v>0</v>
      </c>
    </row>
    <row r="51" spans="1:4" s="239" customFormat="1" ht="12" customHeight="1" x14ac:dyDescent="0.2">
      <c r="A51" s="230" t="s">
        <v>76</v>
      </c>
      <c r="B51" s="7" t="s">
        <v>137</v>
      </c>
      <c r="C51" s="33"/>
      <c r="D51" s="33"/>
    </row>
    <row r="52" spans="1:4" ht="12" customHeight="1" x14ac:dyDescent="0.2">
      <c r="A52" s="230" t="s">
        <v>77</v>
      </c>
      <c r="B52" s="6" t="s">
        <v>117</v>
      </c>
      <c r="C52" s="35"/>
      <c r="D52" s="35"/>
    </row>
    <row r="53" spans="1:4" ht="12" customHeight="1" x14ac:dyDescent="0.2">
      <c r="A53" s="230" t="s">
        <v>78</v>
      </c>
      <c r="B53" s="6" t="s">
        <v>46</v>
      </c>
      <c r="C53" s="35"/>
      <c r="D53" s="35"/>
    </row>
    <row r="54" spans="1:4" ht="12" customHeight="1" thickBot="1" x14ac:dyDescent="0.25">
      <c r="A54" s="230" t="s">
        <v>79</v>
      </c>
      <c r="B54" s="6" t="s">
        <v>3</v>
      </c>
      <c r="C54" s="35"/>
      <c r="D54" s="35"/>
    </row>
    <row r="55" spans="1:4" ht="15" customHeight="1" thickBot="1" x14ac:dyDescent="0.25">
      <c r="A55" s="68" t="s">
        <v>10</v>
      </c>
      <c r="B55" s="87" t="s">
        <v>372</v>
      </c>
      <c r="C55" s="172">
        <f>+C44+C50</f>
        <v>5146099</v>
      </c>
      <c r="D55" s="172">
        <f>+D44+D50</f>
        <v>6059593</v>
      </c>
    </row>
    <row r="56" spans="1:4" ht="13.5" thickBot="1" x14ac:dyDescent="0.25">
      <c r="C56" s="173"/>
      <c r="D56" s="173"/>
    </row>
    <row r="57" spans="1:4" ht="15" customHeight="1" thickBot="1" x14ac:dyDescent="0.25">
      <c r="A57" s="90" t="s">
        <v>132</v>
      </c>
      <c r="B57" s="91"/>
      <c r="C57" s="42">
        <v>1</v>
      </c>
      <c r="D57" s="42">
        <v>1</v>
      </c>
    </row>
    <row r="58" spans="1:4" ht="14.25" customHeight="1" thickBot="1" x14ac:dyDescent="0.25">
      <c r="A58" s="90" t="s">
        <v>133</v>
      </c>
      <c r="B58" s="91"/>
      <c r="C58" s="42"/>
      <c r="D58" s="42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D58"/>
  <sheetViews>
    <sheetView view="pageBreakPreview" zoomScaleSheetLayoutView="100" workbookViewId="0">
      <selection activeCell="B1" sqref="B1:D1"/>
    </sheetView>
  </sheetViews>
  <sheetFormatPr defaultRowHeight="12.75" x14ac:dyDescent="0.2"/>
  <cols>
    <col min="1" max="1" width="13.83203125" style="88" customWidth="1"/>
    <col min="2" max="2" width="79.1640625" style="89" customWidth="1"/>
    <col min="3" max="3" width="19.6640625" style="89" customWidth="1"/>
    <col min="4" max="4" width="17.1640625" style="89" customWidth="1"/>
    <col min="5" max="16384" width="9.33203125" style="89"/>
  </cols>
  <sheetData>
    <row r="1" spans="1:4" s="70" customFormat="1" ht="21" customHeight="1" thickBot="1" x14ac:dyDescent="0.25">
      <c r="A1" s="69"/>
      <c r="B1" s="407" t="s">
        <v>464</v>
      </c>
      <c r="C1" s="407"/>
      <c r="D1" s="406"/>
    </row>
    <row r="2" spans="1:4" s="235" customFormat="1" ht="37.5" customHeight="1" x14ac:dyDescent="0.2">
      <c r="A2" s="188" t="s">
        <v>130</v>
      </c>
      <c r="B2" s="271" t="s">
        <v>410</v>
      </c>
      <c r="C2" s="174" t="s">
        <v>50</v>
      </c>
      <c r="D2" s="174" t="s">
        <v>50</v>
      </c>
    </row>
    <row r="3" spans="1:4" s="235" customFormat="1" ht="24.75" thickBot="1" x14ac:dyDescent="0.25">
      <c r="A3" s="228" t="s">
        <v>129</v>
      </c>
      <c r="B3" s="161" t="s">
        <v>351</v>
      </c>
      <c r="C3" s="175" t="s">
        <v>40</v>
      </c>
      <c r="D3" s="175" t="s">
        <v>40</v>
      </c>
    </row>
    <row r="4" spans="1:4" s="236" customFormat="1" ht="15.95" customHeight="1" thickBot="1" x14ac:dyDescent="0.3">
      <c r="A4" s="72"/>
      <c r="B4" s="72"/>
      <c r="C4" s="73" t="s">
        <v>405</v>
      </c>
      <c r="D4" s="73" t="s">
        <v>405</v>
      </c>
    </row>
    <row r="5" spans="1:4" ht="36.75" thickBot="1" x14ac:dyDescent="0.25">
      <c r="A5" s="189" t="s">
        <v>131</v>
      </c>
      <c r="B5" s="74" t="s">
        <v>42</v>
      </c>
      <c r="C5" s="28" t="s">
        <v>413</v>
      </c>
      <c r="D5" s="28" t="s">
        <v>427</v>
      </c>
    </row>
    <row r="6" spans="1:4" s="237" customFormat="1" ht="12.95" customHeight="1" thickBot="1" x14ac:dyDescent="0.25">
      <c r="A6" s="65">
        <v>1</v>
      </c>
      <c r="B6" s="66">
        <v>2</v>
      </c>
      <c r="C6" s="67">
        <v>3</v>
      </c>
      <c r="D6" s="67">
        <v>4</v>
      </c>
    </row>
    <row r="7" spans="1:4" s="237" customFormat="1" ht="15.95" customHeight="1" thickBot="1" x14ac:dyDescent="0.25">
      <c r="A7" s="75"/>
      <c r="B7" s="76" t="s">
        <v>43</v>
      </c>
      <c r="C7" s="77"/>
      <c r="D7" s="77"/>
    </row>
    <row r="8" spans="1:4" s="176" customFormat="1" ht="12" customHeight="1" thickBot="1" x14ac:dyDescent="0.25">
      <c r="A8" s="65" t="s">
        <v>8</v>
      </c>
      <c r="B8" s="78" t="s">
        <v>352</v>
      </c>
      <c r="C8" s="119">
        <f>SUM(C9:C18)</f>
        <v>40577770</v>
      </c>
      <c r="D8" s="119">
        <f>SUM(D9:D18)</f>
        <v>38967118</v>
      </c>
    </row>
    <row r="9" spans="1:4" s="176" customFormat="1" ht="12" customHeight="1" x14ac:dyDescent="0.2">
      <c r="A9" s="229" t="s">
        <v>70</v>
      </c>
      <c r="B9" s="8" t="s">
        <v>195</v>
      </c>
      <c r="C9" s="165"/>
      <c r="D9" s="165"/>
    </row>
    <row r="10" spans="1:4" s="176" customFormat="1" ht="12" customHeight="1" x14ac:dyDescent="0.2">
      <c r="A10" s="230" t="s">
        <v>71</v>
      </c>
      <c r="B10" s="6" t="s">
        <v>196</v>
      </c>
      <c r="C10" s="117">
        <v>9071000</v>
      </c>
      <c r="D10" s="117">
        <v>6501589</v>
      </c>
    </row>
    <row r="11" spans="1:4" s="176" customFormat="1" ht="12" customHeight="1" x14ac:dyDescent="0.2">
      <c r="A11" s="230" t="s">
        <v>72</v>
      </c>
      <c r="B11" s="6" t="s">
        <v>197</v>
      </c>
      <c r="C11" s="117"/>
      <c r="D11" s="117"/>
    </row>
    <row r="12" spans="1:4" s="176" customFormat="1" ht="12" customHeight="1" x14ac:dyDescent="0.2">
      <c r="A12" s="230" t="s">
        <v>73</v>
      </c>
      <c r="B12" s="6" t="s">
        <v>198</v>
      </c>
      <c r="C12" s="117"/>
      <c r="D12" s="117"/>
    </row>
    <row r="13" spans="1:4" s="176" customFormat="1" ht="12" customHeight="1" x14ac:dyDescent="0.2">
      <c r="A13" s="230" t="s">
        <v>90</v>
      </c>
      <c r="B13" s="6" t="s">
        <v>199</v>
      </c>
      <c r="C13" s="117">
        <v>22880000</v>
      </c>
      <c r="D13" s="117">
        <v>24181186</v>
      </c>
    </row>
    <row r="14" spans="1:4" s="176" customFormat="1" ht="12" customHeight="1" x14ac:dyDescent="0.2">
      <c r="A14" s="230" t="s">
        <v>74</v>
      </c>
      <c r="B14" s="6" t="s">
        <v>353</v>
      </c>
      <c r="C14" s="117">
        <v>8626770</v>
      </c>
      <c r="D14" s="117">
        <v>8284340</v>
      </c>
    </row>
    <row r="15" spans="1:4" s="176" customFormat="1" ht="12" customHeight="1" x14ac:dyDescent="0.2">
      <c r="A15" s="230" t="s">
        <v>75</v>
      </c>
      <c r="B15" s="5" t="s">
        <v>354</v>
      </c>
      <c r="C15" s="117"/>
      <c r="D15" s="117"/>
    </row>
    <row r="16" spans="1:4" s="176" customFormat="1" ht="12" customHeight="1" x14ac:dyDescent="0.2">
      <c r="A16" s="230" t="s">
        <v>82</v>
      </c>
      <c r="B16" s="6" t="s">
        <v>202</v>
      </c>
      <c r="C16" s="166"/>
      <c r="D16" s="166">
        <v>3</v>
      </c>
    </row>
    <row r="17" spans="1:4" s="238" customFormat="1" ht="12" customHeight="1" x14ac:dyDescent="0.2">
      <c r="A17" s="230" t="s">
        <v>83</v>
      </c>
      <c r="B17" s="6" t="s">
        <v>203</v>
      </c>
      <c r="C17" s="117"/>
      <c r="D17" s="117"/>
    </row>
    <row r="18" spans="1:4" s="238" customFormat="1" ht="12" customHeight="1" thickBot="1" x14ac:dyDescent="0.25">
      <c r="A18" s="230" t="s">
        <v>84</v>
      </c>
      <c r="B18" s="5" t="s">
        <v>204</v>
      </c>
      <c r="C18" s="118"/>
      <c r="D18" s="118"/>
    </row>
    <row r="19" spans="1:4" s="176" customFormat="1" ht="12" customHeight="1" thickBot="1" x14ac:dyDescent="0.25">
      <c r="A19" s="65" t="s">
        <v>9</v>
      </c>
      <c r="B19" s="78" t="s">
        <v>355</v>
      </c>
      <c r="C19" s="119">
        <f>SUM(C20:C22)</f>
        <v>0</v>
      </c>
      <c r="D19" s="119">
        <f>SUM(D20:D22)</f>
        <v>0</v>
      </c>
    </row>
    <row r="20" spans="1:4" s="238" customFormat="1" ht="12" customHeight="1" x14ac:dyDescent="0.2">
      <c r="A20" s="230" t="s">
        <v>76</v>
      </c>
      <c r="B20" s="7" t="s">
        <v>170</v>
      </c>
      <c r="C20" s="117"/>
      <c r="D20" s="117"/>
    </row>
    <row r="21" spans="1:4" s="238" customFormat="1" ht="12" customHeight="1" x14ac:dyDescent="0.2">
      <c r="A21" s="230" t="s">
        <v>77</v>
      </c>
      <c r="B21" s="6" t="s">
        <v>356</v>
      </c>
      <c r="C21" s="117"/>
      <c r="D21" s="117"/>
    </row>
    <row r="22" spans="1:4" s="238" customFormat="1" ht="12" customHeight="1" x14ac:dyDescent="0.2">
      <c r="A22" s="230" t="s">
        <v>78</v>
      </c>
      <c r="B22" s="6" t="s">
        <v>357</v>
      </c>
      <c r="C22" s="117"/>
      <c r="D22" s="117"/>
    </row>
    <row r="23" spans="1:4" s="238" customFormat="1" ht="12" customHeight="1" thickBot="1" x14ac:dyDescent="0.25">
      <c r="A23" s="230" t="s">
        <v>79</v>
      </c>
      <c r="B23" s="6" t="s">
        <v>1</v>
      </c>
      <c r="C23" s="117"/>
      <c r="D23" s="117"/>
    </row>
    <row r="24" spans="1:4" s="238" customFormat="1" ht="12" customHeight="1" thickBot="1" x14ac:dyDescent="0.25">
      <c r="A24" s="68" t="s">
        <v>10</v>
      </c>
      <c r="B24" s="44" t="s">
        <v>104</v>
      </c>
      <c r="C24" s="146"/>
      <c r="D24" s="146"/>
    </row>
    <row r="25" spans="1:4" s="238" customFormat="1" ht="12" customHeight="1" thickBot="1" x14ac:dyDescent="0.25">
      <c r="A25" s="68" t="s">
        <v>11</v>
      </c>
      <c r="B25" s="44" t="s">
        <v>358</v>
      </c>
      <c r="C25" s="119">
        <f>+C26+C27</f>
        <v>0</v>
      </c>
      <c r="D25" s="119">
        <f>+D26+D27</f>
        <v>0</v>
      </c>
    </row>
    <row r="26" spans="1:4" s="238" customFormat="1" ht="12" customHeight="1" x14ac:dyDescent="0.2">
      <c r="A26" s="231" t="s">
        <v>180</v>
      </c>
      <c r="B26" s="232" t="s">
        <v>356</v>
      </c>
      <c r="C26" s="33"/>
      <c r="D26" s="33"/>
    </row>
    <row r="27" spans="1:4" s="238" customFormat="1" ht="12" customHeight="1" x14ac:dyDescent="0.2">
      <c r="A27" s="231" t="s">
        <v>183</v>
      </c>
      <c r="B27" s="233" t="s">
        <v>359</v>
      </c>
      <c r="C27" s="120"/>
      <c r="D27" s="120"/>
    </row>
    <row r="28" spans="1:4" s="238" customFormat="1" ht="12" customHeight="1" thickBot="1" x14ac:dyDescent="0.25">
      <c r="A28" s="230" t="s">
        <v>184</v>
      </c>
      <c r="B28" s="234" t="s">
        <v>360</v>
      </c>
      <c r="C28" s="36"/>
      <c r="D28" s="36"/>
    </row>
    <row r="29" spans="1:4" s="238" customFormat="1" ht="12" customHeight="1" thickBot="1" x14ac:dyDescent="0.25">
      <c r="A29" s="68" t="s">
        <v>12</v>
      </c>
      <c r="B29" s="44" t="s">
        <v>361</v>
      </c>
      <c r="C29" s="119">
        <f>+C30+C31+C32</f>
        <v>0</v>
      </c>
      <c r="D29" s="119">
        <f>+D30+D31+D32</f>
        <v>0</v>
      </c>
    </row>
    <row r="30" spans="1:4" s="238" customFormat="1" ht="12" customHeight="1" x14ac:dyDescent="0.2">
      <c r="A30" s="231" t="s">
        <v>63</v>
      </c>
      <c r="B30" s="232" t="s">
        <v>209</v>
      </c>
      <c r="C30" s="33"/>
      <c r="D30" s="33"/>
    </row>
    <row r="31" spans="1:4" s="238" customFormat="1" ht="12" customHeight="1" x14ac:dyDescent="0.2">
      <c r="A31" s="231" t="s">
        <v>64</v>
      </c>
      <c r="B31" s="233" t="s">
        <v>210</v>
      </c>
      <c r="C31" s="120"/>
      <c r="D31" s="120"/>
    </row>
    <row r="32" spans="1:4" s="238" customFormat="1" ht="12" customHeight="1" thickBot="1" x14ac:dyDescent="0.25">
      <c r="A32" s="230" t="s">
        <v>65</v>
      </c>
      <c r="B32" s="47" t="s">
        <v>211</v>
      </c>
      <c r="C32" s="36"/>
      <c r="D32" s="36"/>
    </row>
    <row r="33" spans="1:4" s="176" customFormat="1" ht="12" customHeight="1" thickBot="1" x14ac:dyDescent="0.25">
      <c r="A33" s="68" t="s">
        <v>13</v>
      </c>
      <c r="B33" s="44" t="s">
        <v>321</v>
      </c>
      <c r="C33" s="146"/>
      <c r="D33" s="146"/>
    </row>
    <row r="34" spans="1:4" s="176" customFormat="1" ht="12" customHeight="1" thickBot="1" x14ac:dyDescent="0.25">
      <c r="A34" s="68" t="s">
        <v>14</v>
      </c>
      <c r="B34" s="44" t="s">
        <v>362</v>
      </c>
      <c r="C34" s="167"/>
      <c r="D34" s="167">
        <v>486286</v>
      </c>
    </row>
    <row r="35" spans="1:4" s="176" customFormat="1" ht="12" customHeight="1" thickBot="1" x14ac:dyDescent="0.25">
      <c r="A35" s="65" t="s">
        <v>15</v>
      </c>
      <c r="B35" s="44" t="s">
        <v>363</v>
      </c>
      <c r="C35" s="168">
        <f>+C8+C19+C24+C25+C29+C33+C34</f>
        <v>40577770</v>
      </c>
      <c r="D35" s="168">
        <f>+D8+D19+D24+D25+D29+D33+D34</f>
        <v>39453404</v>
      </c>
    </row>
    <row r="36" spans="1:4" s="176" customFormat="1" ht="12" customHeight="1" thickBot="1" x14ac:dyDescent="0.25">
      <c r="A36" s="79" t="s">
        <v>16</v>
      </c>
      <c r="B36" s="44" t="s">
        <v>364</v>
      </c>
      <c r="C36" s="168">
        <f>+C37+C38+C39</f>
        <v>256221528</v>
      </c>
      <c r="D36" s="168">
        <f>+D37+D38+D39</f>
        <v>262822345</v>
      </c>
    </row>
    <row r="37" spans="1:4" s="176" customFormat="1" ht="12" customHeight="1" x14ac:dyDescent="0.2">
      <c r="A37" s="231" t="s">
        <v>365</v>
      </c>
      <c r="B37" s="232" t="s">
        <v>147</v>
      </c>
      <c r="C37" s="33"/>
      <c r="D37" s="33"/>
    </row>
    <row r="38" spans="1:4" s="176" customFormat="1" ht="12" customHeight="1" x14ac:dyDescent="0.2">
      <c r="A38" s="231" t="s">
        <v>366</v>
      </c>
      <c r="B38" s="233" t="s">
        <v>2</v>
      </c>
      <c r="C38" s="120"/>
      <c r="D38" s="120"/>
    </row>
    <row r="39" spans="1:4" s="238" customFormat="1" ht="12" customHeight="1" thickBot="1" x14ac:dyDescent="0.25">
      <c r="A39" s="230" t="s">
        <v>367</v>
      </c>
      <c r="B39" s="47" t="s">
        <v>368</v>
      </c>
      <c r="C39" s="36">
        <v>256221528</v>
      </c>
      <c r="D39" s="36">
        <v>262822345</v>
      </c>
    </row>
    <row r="40" spans="1:4" s="238" customFormat="1" ht="15" customHeight="1" thickBot="1" x14ac:dyDescent="0.25">
      <c r="A40" s="79" t="s">
        <v>17</v>
      </c>
      <c r="B40" s="80" t="s">
        <v>369</v>
      </c>
      <c r="C40" s="171">
        <f>+C35+C36</f>
        <v>296799298</v>
      </c>
      <c r="D40" s="171">
        <f>+D35+D36</f>
        <v>302275749</v>
      </c>
    </row>
    <row r="41" spans="1:4" s="238" customFormat="1" ht="15" customHeight="1" x14ac:dyDescent="0.2">
      <c r="A41" s="81"/>
      <c r="B41" s="82"/>
      <c r="C41" s="169"/>
      <c r="D41" s="169"/>
    </row>
    <row r="42" spans="1:4" ht="13.5" thickBot="1" x14ac:dyDescent="0.25">
      <c r="A42" s="83"/>
      <c r="B42" s="84"/>
      <c r="C42" s="170"/>
      <c r="D42" s="170"/>
    </row>
    <row r="43" spans="1:4" s="237" customFormat="1" ht="16.5" customHeight="1" thickBot="1" x14ac:dyDescent="0.25">
      <c r="A43" s="85"/>
      <c r="B43" s="86" t="s">
        <v>45</v>
      </c>
      <c r="C43" s="171"/>
      <c r="D43" s="171"/>
    </row>
    <row r="44" spans="1:4" s="239" customFormat="1" ht="12" customHeight="1" thickBot="1" x14ac:dyDescent="0.25">
      <c r="A44" s="68" t="s">
        <v>8</v>
      </c>
      <c r="B44" s="44" t="s">
        <v>370</v>
      </c>
      <c r="C44" s="119">
        <f>SUM(C45:C49)</f>
        <v>294164048</v>
      </c>
      <c r="D44" s="119">
        <f>SUM(D45:D49)</f>
        <v>294064130</v>
      </c>
    </row>
    <row r="45" spans="1:4" ht="12" customHeight="1" x14ac:dyDescent="0.2">
      <c r="A45" s="230" t="s">
        <v>70</v>
      </c>
      <c r="B45" s="7" t="s">
        <v>38</v>
      </c>
      <c r="C45" s="33">
        <v>176632530</v>
      </c>
      <c r="D45" s="33">
        <v>179389309</v>
      </c>
    </row>
    <row r="46" spans="1:4" ht="12" customHeight="1" x14ac:dyDescent="0.2">
      <c r="A46" s="230" t="s">
        <v>71</v>
      </c>
      <c r="B46" s="6" t="s">
        <v>113</v>
      </c>
      <c r="C46" s="35">
        <v>34494275</v>
      </c>
      <c r="D46" s="35">
        <v>33830756</v>
      </c>
    </row>
    <row r="47" spans="1:4" ht="12" customHeight="1" x14ac:dyDescent="0.2">
      <c r="A47" s="230" t="s">
        <v>72</v>
      </c>
      <c r="B47" s="6" t="s">
        <v>89</v>
      </c>
      <c r="C47" s="35">
        <v>83037243</v>
      </c>
      <c r="D47" s="35">
        <v>80844065</v>
      </c>
    </row>
    <row r="48" spans="1:4" ht="12" customHeight="1" x14ac:dyDescent="0.2">
      <c r="A48" s="230" t="s">
        <v>73</v>
      </c>
      <c r="B48" s="6" t="s">
        <v>114</v>
      </c>
      <c r="C48" s="35"/>
      <c r="D48" s="35"/>
    </row>
    <row r="49" spans="1:4" ht="12" customHeight="1" thickBot="1" x14ac:dyDescent="0.25">
      <c r="A49" s="230" t="s">
        <v>90</v>
      </c>
      <c r="B49" s="6" t="s">
        <v>115</v>
      </c>
      <c r="C49" s="35"/>
      <c r="D49" s="35"/>
    </row>
    <row r="50" spans="1:4" ht="12" customHeight="1" thickBot="1" x14ac:dyDescent="0.25">
      <c r="A50" s="68" t="s">
        <v>9</v>
      </c>
      <c r="B50" s="44" t="s">
        <v>371</v>
      </c>
      <c r="C50" s="119">
        <f>SUM(C51:C53)</f>
        <v>2635250</v>
      </c>
      <c r="D50" s="119">
        <f>SUM(D51:D53)</f>
        <v>8211619</v>
      </c>
    </row>
    <row r="51" spans="1:4" s="239" customFormat="1" ht="12" customHeight="1" x14ac:dyDescent="0.2">
      <c r="A51" s="230" t="s">
        <v>76</v>
      </c>
      <c r="B51" s="7" t="s">
        <v>137</v>
      </c>
      <c r="C51" s="33">
        <v>2635250</v>
      </c>
      <c r="D51" s="33">
        <v>8211619</v>
      </c>
    </row>
    <row r="52" spans="1:4" ht="12" customHeight="1" x14ac:dyDescent="0.2">
      <c r="A52" s="230" t="s">
        <v>77</v>
      </c>
      <c r="B52" s="6" t="s">
        <v>117</v>
      </c>
      <c r="C52" s="35"/>
      <c r="D52" s="35"/>
    </row>
    <row r="53" spans="1:4" ht="12" customHeight="1" x14ac:dyDescent="0.2">
      <c r="A53" s="230" t="s">
        <v>78</v>
      </c>
      <c r="B53" s="6" t="s">
        <v>46</v>
      </c>
      <c r="C53" s="35"/>
      <c r="D53" s="35"/>
    </row>
    <row r="54" spans="1:4" ht="12" customHeight="1" thickBot="1" x14ac:dyDescent="0.25">
      <c r="A54" s="230" t="s">
        <v>79</v>
      </c>
      <c r="B54" s="6" t="s">
        <v>3</v>
      </c>
      <c r="C54" s="35"/>
      <c r="D54" s="35"/>
    </row>
    <row r="55" spans="1:4" ht="15" customHeight="1" thickBot="1" x14ac:dyDescent="0.25">
      <c r="A55" s="68" t="s">
        <v>10</v>
      </c>
      <c r="B55" s="87" t="s">
        <v>372</v>
      </c>
      <c r="C55" s="172">
        <f>+C44+C50</f>
        <v>296799298</v>
      </c>
      <c r="D55" s="172">
        <f>+D44+D50</f>
        <v>302275749</v>
      </c>
    </row>
    <row r="56" spans="1:4" ht="13.5" thickBot="1" x14ac:dyDescent="0.25">
      <c r="C56" s="173"/>
      <c r="D56" s="173"/>
    </row>
    <row r="57" spans="1:4" ht="15" customHeight="1" thickBot="1" x14ac:dyDescent="0.25">
      <c r="A57" s="90" t="s">
        <v>132</v>
      </c>
      <c r="B57" s="91"/>
      <c r="C57" s="42">
        <v>51</v>
      </c>
      <c r="D57" s="42">
        <v>64</v>
      </c>
    </row>
    <row r="58" spans="1:4" ht="14.25" customHeight="1" thickBot="1" x14ac:dyDescent="0.25">
      <c r="A58" s="90" t="s">
        <v>133</v>
      </c>
      <c r="B58" s="91"/>
      <c r="C58" s="42"/>
      <c r="D58" s="42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D58"/>
  <sheetViews>
    <sheetView view="pageBreakPreview" topLeftCell="A13" zoomScaleSheetLayoutView="100" workbookViewId="0">
      <selection activeCell="B1" sqref="B1:D1"/>
    </sheetView>
  </sheetViews>
  <sheetFormatPr defaultRowHeight="12.75" x14ac:dyDescent="0.2"/>
  <cols>
    <col min="1" max="1" width="13.83203125" style="88" customWidth="1"/>
    <col min="2" max="2" width="79.1640625" style="89" customWidth="1"/>
    <col min="3" max="3" width="22.33203125" style="89" customWidth="1"/>
    <col min="4" max="4" width="20.33203125" style="89" customWidth="1"/>
    <col min="5" max="16384" width="9.33203125" style="89"/>
  </cols>
  <sheetData>
    <row r="1" spans="1:4" s="70" customFormat="1" ht="21" customHeight="1" thickBot="1" x14ac:dyDescent="0.25">
      <c r="A1" s="69"/>
      <c r="B1" s="407" t="s">
        <v>465</v>
      </c>
      <c r="C1" s="407"/>
      <c r="D1" s="406"/>
    </row>
    <row r="2" spans="1:4" s="235" customFormat="1" ht="42" customHeight="1" x14ac:dyDescent="0.2">
      <c r="A2" s="188" t="s">
        <v>130</v>
      </c>
      <c r="B2" s="271" t="s">
        <v>410</v>
      </c>
      <c r="C2" s="174" t="s">
        <v>386</v>
      </c>
      <c r="D2" s="174" t="s">
        <v>386</v>
      </c>
    </row>
    <row r="3" spans="1:4" s="235" customFormat="1" ht="24.75" thickBot="1" x14ac:dyDescent="0.25">
      <c r="A3" s="228" t="s">
        <v>129</v>
      </c>
      <c r="B3" s="161" t="s">
        <v>374</v>
      </c>
      <c r="C3" s="175" t="s">
        <v>50</v>
      </c>
      <c r="D3" s="175" t="s">
        <v>50</v>
      </c>
    </row>
    <row r="4" spans="1:4" s="236" customFormat="1" ht="15.95" customHeight="1" thickBot="1" x14ac:dyDescent="0.3">
      <c r="A4" s="72"/>
      <c r="B4" s="72"/>
      <c r="C4" s="73" t="s">
        <v>405</v>
      </c>
      <c r="D4" s="73" t="s">
        <v>405</v>
      </c>
    </row>
    <row r="5" spans="1:4" ht="24.75" thickBot="1" x14ac:dyDescent="0.25">
      <c r="A5" s="189" t="s">
        <v>131</v>
      </c>
      <c r="B5" s="74" t="s">
        <v>42</v>
      </c>
      <c r="C5" s="28" t="s">
        <v>413</v>
      </c>
      <c r="D5" s="28" t="s">
        <v>427</v>
      </c>
    </row>
    <row r="6" spans="1:4" s="237" customFormat="1" ht="12.95" customHeight="1" thickBot="1" x14ac:dyDescent="0.25">
      <c r="A6" s="65">
        <v>1</v>
      </c>
      <c r="B6" s="66">
        <v>2</v>
      </c>
      <c r="C6" s="67">
        <v>4</v>
      </c>
      <c r="D6" s="67">
        <v>4</v>
      </c>
    </row>
    <row r="7" spans="1:4" s="237" customFormat="1" ht="15.95" customHeight="1" thickBot="1" x14ac:dyDescent="0.25">
      <c r="A7" s="75"/>
      <c r="B7" s="76" t="s">
        <v>43</v>
      </c>
      <c r="C7" s="77"/>
      <c r="D7" s="77"/>
    </row>
    <row r="8" spans="1:4" s="176" customFormat="1" ht="12" customHeight="1" thickBot="1" x14ac:dyDescent="0.25">
      <c r="A8" s="65" t="s">
        <v>8</v>
      </c>
      <c r="B8" s="78" t="s">
        <v>352</v>
      </c>
      <c r="C8" s="119">
        <f>SUM(C9:C18)</f>
        <v>40577770</v>
      </c>
      <c r="D8" s="119">
        <f>SUM(D9:D18)</f>
        <v>38967118</v>
      </c>
    </row>
    <row r="9" spans="1:4" s="176" customFormat="1" ht="12" customHeight="1" x14ac:dyDescent="0.2">
      <c r="A9" s="229" t="s">
        <v>70</v>
      </c>
      <c r="B9" s="8" t="s">
        <v>195</v>
      </c>
      <c r="C9" s="165"/>
      <c r="D9" s="165"/>
    </row>
    <row r="10" spans="1:4" s="176" customFormat="1" ht="12" customHeight="1" x14ac:dyDescent="0.2">
      <c r="A10" s="230" t="s">
        <v>71</v>
      </c>
      <c r="B10" s="6" t="s">
        <v>196</v>
      </c>
      <c r="C10" s="117">
        <v>9071000</v>
      </c>
      <c r="D10" s="117">
        <v>6501589</v>
      </c>
    </row>
    <row r="11" spans="1:4" s="176" customFormat="1" ht="12" customHeight="1" x14ac:dyDescent="0.2">
      <c r="A11" s="230" t="s">
        <v>72</v>
      </c>
      <c r="B11" s="6" t="s">
        <v>197</v>
      </c>
      <c r="C11" s="117"/>
      <c r="D11" s="117"/>
    </row>
    <row r="12" spans="1:4" s="176" customFormat="1" ht="12" customHeight="1" x14ac:dyDescent="0.2">
      <c r="A12" s="230" t="s">
        <v>73</v>
      </c>
      <c r="B12" s="6" t="s">
        <v>198</v>
      </c>
      <c r="C12" s="117"/>
      <c r="D12" s="117"/>
    </row>
    <row r="13" spans="1:4" s="176" customFormat="1" ht="12" customHeight="1" x14ac:dyDescent="0.2">
      <c r="A13" s="230" t="s">
        <v>90</v>
      </c>
      <c r="B13" s="6" t="s">
        <v>199</v>
      </c>
      <c r="C13" s="117">
        <v>22880000</v>
      </c>
      <c r="D13" s="117">
        <v>24181186</v>
      </c>
    </row>
    <row r="14" spans="1:4" s="176" customFormat="1" ht="12" customHeight="1" x14ac:dyDescent="0.2">
      <c r="A14" s="230" t="s">
        <v>74</v>
      </c>
      <c r="B14" s="6" t="s">
        <v>353</v>
      </c>
      <c r="C14" s="117">
        <v>8626770</v>
      </c>
      <c r="D14" s="117">
        <v>8284340</v>
      </c>
    </row>
    <row r="15" spans="1:4" s="176" customFormat="1" ht="12" customHeight="1" x14ac:dyDescent="0.2">
      <c r="A15" s="230" t="s">
        <v>75</v>
      </c>
      <c r="B15" s="5" t="s">
        <v>354</v>
      </c>
      <c r="C15" s="117"/>
      <c r="D15" s="117"/>
    </row>
    <row r="16" spans="1:4" s="176" customFormat="1" ht="12" customHeight="1" x14ac:dyDescent="0.2">
      <c r="A16" s="230" t="s">
        <v>82</v>
      </c>
      <c r="B16" s="6" t="s">
        <v>202</v>
      </c>
      <c r="C16" s="166"/>
      <c r="D16" s="166">
        <v>3</v>
      </c>
    </row>
    <row r="17" spans="1:4" s="238" customFormat="1" ht="12" customHeight="1" x14ac:dyDescent="0.2">
      <c r="A17" s="230" t="s">
        <v>83</v>
      </c>
      <c r="B17" s="6" t="s">
        <v>203</v>
      </c>
      <c r="C17" s="117"/>
      <c r="D17" s="117"/>
    </row>
    <row r="18" spans="1:4" s="238" customFormat="1" ht="12" customHeight="1" thickBot="1" x14ac:dyDescent="0.25">
      <c r="A18" s="230" t="s">
        <v>84</v>
      </c>
      <c r="B18" s="5" t="s">
        <v>204</v>
      </c>
      <c r="C18" s="118"/>
      <c r="D18" s="118"/>
    </row>
    <row r="19" spans="1:4" s="176" customFormat="1" ht="12" customHeight="1" thickBot="1" x14ac:dyDescent="0.25">
      <c r="A19" s="65" t="s">
        <v>9</v>
      </c>
      <c r="B19" s="78" t="s">
        <v>355</v>
      </c>
      <c r="C19" s="119">
        <f>SUM(C20:C22)</f>
        <v>0</v>
      </c>
      <c r="D19" s="119">
        <f>SUM(D20:D22)</f>
        <v>0</v>
      </c>
    </row>
    <row r="20" spans="1:4" s="238" customFormat="1" ht="12" customHeight="1" x14ac:dyDescent="0.2">
      <c r="A20" s="230" t="s">
        <v>76</v>
      </c>
      <c r="B20" s="7" t="s">
        <v>170</v>
      </c>
      <c r="C20" s="117"/>
      <c r="D20" s="117"/>
    </row>
    <row r="21" spans="1:4" s="238" customFormat="1" ht="12" customHeight="1" x14ac:dyDescent="0.2">
      <c r="A21" s="230" t="s">
        <v>77</v>
      </c>
      <c r="B21" s="6" t="s">
        <v>356</v>
      </c>
      <c r="C21" s="117"/>
      <c r="D21" s="117"/>
    </row>
    <row r="22" spans="1:4" s="238" customFormat="1" ht="12" customHeight="1" x14ac:dyDescent="0.2">
      <c r="A22" s="230" t="s">
        <v>78</v>
      </c>
      <c r="B22" s="6" t="s">
        <v>357</v>
      </c>
      <c r="C22" s="117"/>
      <c r="D22" s="117"/>
    </row>
    <row r="23" spans="1:4" s="238" customFormat="1" ht="12" customHeight="1" thickBot="1" x14ac:dyDescent="0.25">
      <c r="A23" s="230" t="s">
        <v>79</v>
      </c>
      <c r="B23" s="6" t="s">
        <v>1</v>
      </c>
      <c r="C23" s="117"/>
      <c r="D23" s="117"/>
    </row>
    <row r="24" spans="1:4" s="238" customFormat="1" ht="12" customHeight="1" thickBot="1" x14ac:dyDescent="0.25">
      <c r="A24" s="68" t="s">
        <v>10</v>
      </c>
      <c r="B24" s="44" t="s">
        <v>104</v>
      </c>
      <c r="C24" s="146"/>
      <c r="D24" s="146"/>
    </row>
    <row r="25" spans="1:4" s="238" customFormat="1" ht="12" customHeight="1" thickBot="1" x14ac:dyDescent="0.25">
      <c r="A25" s="68" t="s">
        <v>11</v>
      </c>
      <c r="B25" s="44" t="s">
        <v>358</v>
      </c>
      <c r="C25" s="119">
        <f>+C26+C27</f>
        <v>0</v>
      </c>
      <c r="D25" s="119">
        <f>+D26+D27</f>
        <v>0</v>
      </c>
    </row>
    <row r="26" spans="1:4" s="238" customFormat="1" ht="12" customHeight="1" x14ac:dyDescent="0.2">
      <c r="A26" s="231" t="s">
        <v>180</v>
      </c>
      <c r="B26" s="232" t="s">
        <v>356</v>
      </c>
      <c r="C26" s="33"/>
      <c r="D26" s="33"/>
    </row>
    <row r="27" spans="1:4" s="238" customFormat="1" ht="12" customHeight="1" x14ac:dyDescent="0.2">
      <c r="A27" s="231" t="s">
        <v>183</v>
      </c>
      <c r="B27" s="233" t="s">
        <v>359</v>
      </c>
      <c r="C27" s="120"/>
      <c r="D27" s="120"/>
    </row>
    <row r="28" spans="1:4" s="238" customFormat="1" ht="12" customHeight="1" thickBot="1" x14ac:dyDescent="0.25">
      <c r="A28" s="230" t="s">
        <v>184</v>
      </c>
      <c r="B28" s="234" t="s">
        <v>360</v>
      </c>
      <c r="C28" s="36"/>
      <c r="D28" s="36"/>
    </row>
    <row r="29" spans="1:4" s="238" customFormat="1" ht="12" customHeight="1" thickBot="1" x14ac:dyDescent="0.25">
      <c r="A29" s="68" t="s">
        <v>12</v>
      </c>
      <c r="B29" s="44" t="s">
        <v>361</v>
      </c>
      <c r="C29" s="119">
        <f>+C30+C31+C32</f>
        <v>0</v>
      </c>
      <c r="D29" s="119">
        <f>+D30+D31+D32</f>
        <v>0</v>
      </c>
    </row>
    <row r="30" spans="1:4" s="238" customFormat="1" ht="12" customHeight="1" x14ac:dyDescent="0.2">
      <c r="A30" s="231" t="s">
        <v>63</v>
      </c>
      <c r="B30" s="232" t="s">
        <v>209</v>
      </c>
      <c r="C30" s="33"/>
      <c r="D30" s="33"/>
    </row>
    <row r="31" spans="1:4" s="238" customFormat="1" ht="12" customHeight="1" x14ac:dyDescent="0.2">
      <c r="A31" s="231" t="s">
        <v>64</v>
      </c>
      <c r="B31" s="233" t="s">
        <v>210</v>
      </c>
      <c r="C31" s="120"/>
      <c r="D31" s="120"/>
    </row>
    <row r="32" spans="1:4" s="238" customFormat="1" ht="12" customHeight="1" thickBot="1" x14ac:dyDescent="0.25">
      <c r="A32" s="230" t="s">
        <v>65</v>
      </c>
      <c r="B32" s="47" t="s">
        <v>211</v>
      </c>
      <c r="C32" s="36"/>
      <c r="D32" s="36"/>
    </row>
    <row r="33" spans="1:4" s="176" customFormat="1" ht="12" customHeight="1" thickBot="1" x14ac:dyDescent="0.25">
      <c r="A33" s="68" t="s">
        <v>13</v>
      </c>
      <c r="B33" s="44" t="s">
        <v>321</v>
      </c>
      <c r="C33" s="146"/>
      <c r="D33" s="146"/>
    </row>
    <row r="34" spans="1:4" s="176" customFormat="1" ht="12" customHeight="1" thickBot="1" x14ac:dyDescent="0.25">
      <c r="A34" s="68" t="s">
        <v>14</v>
      </c>
      <c r="B34" s="44" t="s">
        <v>362</v>
      </c>
      <c r="C34" s="167"/>
      <c r="D34" s="167">
        <v>486286</v>
      </c>
    </row>
    <row r="35" spans="1:4" s="176" customFormat="1" ht="12" customHeight="1" thickBot="1" x14ac:dyDescent="0.25">
      <c r="A35" s="65" t="s">
        <v>15</v>
      </c>
      <c r="B35" s="44" t="s">
        <v>363</v>
      </c>
      <c r="C35" s="168">
        <f>+C8+C19+C24+C25+C29+C33+C34</f>
        <v>40577770</v>
      </c>
      <c r="D35" s="168">
        <f>+D8+D19+D24+D25+D29+D33+D34</f>
        <v>39453404</v>
      </c>
    </row>
    <row r="36" spans="1:4" s="176" customFormat="1" ht="12" customHeight="1" thickBot="1" x14ac:dyDescent="0.25">
      <c r="A36" s="79" t="s">
        <v>16</v>
      </c>
      <c r="B36" s="44" t="s">
        <v>364</v>
      </c>
      <c r="C36" s="168">
        <f>+C37+C38+C39</f>
        <v>256221528</v>
      </c>
      <c r="D36" s="168">
        <f>+D37+D38+D39</f>
        <v>262822345</v>
      </c>
    </row>
    <row r="37" spans="1:4" s="176" customFormat="1" ht="12" customHeight="1" x14ac:dyDescent="0.2">
      <c r="A37" s="231" t="s">
        <v>365</v>
      </c>
      <c r="B37" s="232" t="s">
        <v>147</v>
      </c>
      <c r="C37" s="33"/>
      <c r="D37" s="33"/>
    </row>
    <row r="38" spans="1:4" s="176" customFormat="1" ht="12" customHeight="1" x14ac:dyDescent="0.2">
      <c r="A38" s="231" t="s">
        <v>366</v>
      </c>
      <c r="B38" s="233" t="s">
        <v>2</v>
      </c>
      <c r="C38" s="120"/>
      <c r="D38" s="120"/>
    </row>
    <row r="39" spans="1:4" s="238" customFormat="1" ht="12" customHeight="1" thickBot="1" x14ac:dyDescent="0.25">
      <c r="A39" s="230" t="s">
        <v>367</v>
      </c>
      <c r="B39" s="47" t="s">
        <v>368</v>
      </c>
      <c r="C39" s="36">
        <v>256221528</v>
      </c>
      <c r="D39" s="36">
        <v>262822345</v>
      </c>
    </row>
    <row r="40" spans="1:4" s="238" customFormat="1" ht="15" customHeight="1" thickBot="1" x14ac:dyDescent="0.25">
      <c r="A40" s="79" t="s">
        <v>17</v>
      </c>
      <c r="B40" s="80" t="s">
        <v>369</v>
      </c>
      <c r="C40" s="171">
        <f>+C35+C36</f>
        <v>296799298</v>
      </c>
      <c r="D40" s="171">
        <f>+D35+D36</f>
        <v>302275749</v>
      </c>
    </row>
    <row r="41" spans="1:4" s="238" customFormat="1" ht="15" customHeight="1" x14ac:dyDescent="0.2">
      <c r="A41" s="81"/>
      <c r="B41" s="82"/>
      <c r="C41" s="169"/>
      <c r="D41" s="169"/>
    </row>
    <row r="42" spans="1:4" ht="13.5" thickBot="1" x14ac:dyDescent="0.25">
      <c r="A42" s="83"/>
      <c r="B42" s="84"/>
      <c r="C42" s="170"/>
      <c r="D42" s="170"/>
    </row>
    <row r="43" spans="1:4" s="237" customFormat="1" ht="16.5" customHeight="1" thickBot="1" x14ac:dyDescent="0.25">
      <c r="A43" s="85"/>
      <c r="B43" s="86" t="s">
        <v>45</v>
      </c>
      <c r="C43" s="171"/>
      <c r="D43" s="171"/>
    </row>
    <row r="44" spans="1:4" s="239" customFormat="1" ht="12" customHeight="1" thickBot="1" x14ac:dyDescent="0.25">
      <c r="A44" s="68" t="s">
        <v>8</v>
      </c>
      <c r="B44" s="44" t="s">
        <v>370</v>
      </c>
      <c r="C44" s="119">
        <f>SUM(C45:C49)</f>
        <v>294164048</v>
      </c>
      <c r="D44" s="119">
        <f>SUM(D45:D49)</f>
        <v>294064130</v>
      </c>
    </row>
    <row r="45" spans="1:4" ht="12" customHeight="1" x14ac:dyDescent="0.2">
      <c r="A45" s="230" t="s">
        <v>70</v>
      </c>
      <c r="B45" s="7" t="s">
        <v>38</v>
      </c>
      <c r="C45" s="33">
        <v>176632530</v>
      </c>
      <c r="D45" s="33">
        <v>179389309</v>
      </c>
    </row>
    <row r="46" spans="1:4" ht="12" customHeight="1" x14ac:dyDescent="0.2">
      <c r="A46" s="230" t="s">
        <v>71</v>
      </c>
      <c r="B46" s="6" t="s">
        <v>113</v>
      </c>
      <c r="C46" s="35">
        <v>34494275</v>
      </c>
      <c r="D46" s="35">
        <v>33830756</v>
      </c>
    </row>
    <row r="47" spans="1:4" ht="12" customHeight="1" x14ac:dyDescent="0.2">
      <c r="A47" s="230" t="s">
        <v>72</v>
      </c>
      <c r="B47" s="6" t="s">
        <v>89</v>
      </c>
      <c r="C47" s="35">
        <v>83037243</v>
      </c>
      <c r="D47" s="35">
        <v>80844065</v>
      </c>
    </row>
    <row r="48" spans="1:4" ht="12" customHeight="1" x14ac:dyDescent="0.2">
      <c r="A48" s="230" t="s">
        <v>73</v>
      </c>
      <c r="B48" s="6" t="s">
        <v>114</v>
      </c>
      <c r="C48" s="35"/>
      <c r="D48" s="35"/>
    </row>
    <row r="49" spans="1:4" ht="12" customHeight="1" thickBot="1" x14ac:dyDescent="0.25">
      <c r="A49" s="230" t="s">
        <v>90</v>
      </c>
      <c r="B49" s="6" t="s">
        <v>115</v>
      </c>
      <c r="C49" s="35"/>
      <c r="D49" s="35"/>
    </row>
    <row r="50" spans="1:4" ht="12" customHeight="1" thickBot="1" x14ac:dyDescent="0.25">
      <c r="A50" s="68" t="s">
        <v>9</v>
      </c>
      <c r="B50" s="44" t="s">
        <v>371</v>
      </c>
      <c r="C50" s="119">
        <f>SUM(C51:C53)</f>
        <v>2635250</v>
      </c>
      <c r="D50" s="119">
        <f>SUM(D51:D53)</f>
        <v>8211619</v>
      </c>
    </row>
    <row r="51" spans="1:4" s="239" customFormat="1" ht="12" customHeight="1" x14ac:dyDescent="0.2">
      <c r="A51" s="230" t="s">
        <v>76</v>
      </c>
      <c r="B51" s="7" t="s">
        <v>137</v>
      </c>
      <c r="C51" s="33">
        <v>2635250</v>
      </c>
      <c r="D51" s="33">
        <v>8211619</v>
      </c>
    </row>
    <row r="52" spans="1:4" ht="12" customHeight="1" x14ac:dyDescent="0.2">
      <c r="A52" s="230" t="s">
        <v>77</v>
      </c>
      <c r="B52" s="6" t="s">
        <v>117</v>
      </c>
      <c r="C52" s="35"/>
      <c r="D52" s="35"/>
    </row>
    <row r="53" spans="1:4" ht="12" customHeight="1" x14ac:dyDescent="0.2">
      <c r="A53" s="230" t="s">
        <v>78</v>
      </c>
      <c r="B53" s="6" t="s">
        <v>46</v>
      </c>
      <c r="C53" s="35"/>
      <c r="D53" s="35"/>
    </row>
    <row r="54" spans="1:4" ht="12" customHeight="1" thickBot="1" x14ac:dyDescent="0.25">
      <c r="A54" s="230" t="s">
        <v>79</v>
      </c>
      <c r="B54" s="6" t="s">
        <v>3</v>
      </c>
      <c r="C54" s="35"/>
      <c r="D54" s="35"/>
    </row>
    <row r="55" spans="1:4" ht="15" customHeight="1" thickBot="1" x14ac:dyDescent="0.25">
      <c r="A55" s="68" t="s">
        <v>10</v>
      </c>
      <c r="B55" s="87" t="s">
        <v>372</v>
      </c>
      <c r="C55" s="172">
        <f>+C44+C50</f>
        <v>296799298</v>
      </c>
      <c r="D55" s="172">
        <f>+D44+D50</f>
        <v>302275749</v>
      </c>
    </row>
    <row r="56" spans="1:4" ht="13.5" thickBot="1" x14ac:dyDescent="0.25">
      <c r="C56" s="173"/>
      <c r="D56" s="173"/>
    </row>
    <row r="57" spans="1:4" ht="15" customHeight="1" thickBot="1" x14ac:dyDescent="0.25">
      <c r="A57" s="90" t="s">
        <v>132</v>
      </c>
      <c r="B57" s="91"/>
      <c r="C57" s="42">
        <v>49</v>
      </c>
      <c r="D57" s="42">
        <v>64</v>
      </c>
    </row>
    <row r="58" spans="1:4" ht="14.25" customHeight="1" thickBot="1" x14ac:dyDescent="0.25">
      <c r="A58" s="90" t="s">
        <v>133</v>
      </c>
      <c r="B58" s="91"/>
      <c r="C58" s="42"/>
      <c r="D58" s="42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D58"/>
  <sheetViews>
    <sheetView view="pageBreakPreview" zoomScaleSheetLayoutView="100" workbookViewId="0">
      <selection activeCell="B1" sqref="B1:D1"/>
    </sheetView>
  </sheetViews>
  <sheetFormatPr defaultRowHeight="12.75" x14ac:dyDescent="0.2"/>
  <cols>
    <col min="1" max="1" width="13.83203125" style="88" customWidth="1"/>
    <col min="2" max="2" width="79.1640625" style="89" customWidth="1"/>
    <col min="3" max="3" width="18.6640625" style="89" customWidth="1"/>
    <col min="4" max="4" width="18.5" style="89" customWidth="1"/>
    <col min="5" max="16384" width="9.33203125" style="89"/>
  </cols>
  <sheetData>
    <row r="1" spans="1:4" s="70" customFormat="1" ht="21" customHeight="1" thickBot="1" x14ac:dyDescent="0.25">
      <c r="A1" s="69"/>
      <c r="B1" s="407" t="s">
        <v>466</v>
      </c>
      <c r="C1" s="407"/>
      <c r="D1" s="406"/>
    </row>
    <row r="2" spans="1:4" s="235" customFormat="1" ht="36" customHeight="1" x14ac:dyDescent="0.2">
      <c r="A2" s="188" t="s">
        <v>130</v>
      </c>
      <c r="B2" s="270" t="s">
        <v>409</v>
      </c>
      <c r="C2" s="174" t="s">
        <v>386</v>
      </c>
      <c r="D2" s="174" t="s">
        <v>386</v>
      </c>
    </row>
    <row r="3" spans="1:4" s="235" customFormat="1" ht="24.75" thickBot="1" x14ac:dyDescent="0.25">
      <c r="A3" s="228" t="s">
        <v>129</v>
      </c>
      <c r="B3" s="161" t="s">
        <v>351</v>
      </c>
      <c r="C3" s="175" t="s">
        <v>40</v>
      </c>
      <c r="D3" s="175" t="s">
        <v>40</v>
      </c>
    </row>
    <row r="4" spans="1:4" s="236" customFormat="1" ht="15.95" customHeight="1" thickBot="1" x14ac:dyDescent="0.3">
      <c r="A4" s="72"/>
      <c r="B4" s="72"/>
      <c r="C4" s="73" t="s">
        <v>405</v>
      </c>
      <c r="D4" s="73" t="s">
        <v>405</v>
      </c>
    </row>
    <row r="5" spans="1:4" ht="36.75" thickBot="1" x14ac:dyDescent="0.25">
      <c r="A5" s="189" t="s">
        <v>131</v>
      </c>
      <c r="B5" s="74" t="s">
        <v>42</v>
      </c>
      <c r="C5" s="28" t="s">
        <v>413</v>
      </c>
      <c r="D5" s="28" t="s">
        <v>427</v>
      </c>
    </row>
    <row r="6" spans="1:4" s="237" customFormat="1" ht="12.95" customHeight="1" thickBot="1" x14ac:dyDescent="0.25">
      <c r="A6" s="65">
        <v>1</v>
      </c>
      <c r="B6" s="66">
        <v>2</v>
      </c>
      <c r="C6" s="67">
        <v>4</v>
      </c>
      <c r="D6" s="67">
        <v>4</v>
      </c>
    </row>
    <row r="7" spans="1:4" s="237" customFormat="1" ht="15.95" customHeight="1" thickBot="1" x14ac:dyDescent="0.25">
      <c r="A7" s="75"/>
      <c r="B7" s="76" t="s">
        <v>43</v>
      </c>
      <c r="C7" s="77"/>
      <c r="D7" s="77"/>
    </row>
    <row r="8" spans="1:4" s="176" customFormat="1" ht="12" customHeight="1" thickBot="1" x14ac:dyDescent="0.25">
      <c r="A8" s="65" t="s">
        <v>8</v>
      </c>
      <c r="B8" s="78" t="s">
        <v>352</v>
      </c>
      <c r="C8" s="119">
        <f>SUM(C9:C18)</f>
        <v>500000</v>
      </c>
      <c r="D8" s="119">
        <f>SUM(D9:D18)</f>
        <v>479701</v>
      </c>
    </row>
    <row r="9" spans="1:4" s="176" customFormat="1" ht="12" customHeight="1" x14ac:dyDescent="0.2">
      <c r="A9" s="229" t="s">
        <v>70</v>
      </c>
      <c r="B9" s="8" t="s">
        <v>195</v>
      </c>
      <c r="C9" s="165"/>
      <c r="D9" s="165"/>
    </row>
    <row r="10" spans="1:4" s="176" customFormat="1" ht="12" customHeight="1" x14ac:dyDescent="0.2">
      <c r="A10" s="230" t="s">
        <v>71</v>
      </c>
      <c r="B10" s="6" t="s">
        <v>196</v>
      </c>
      <c r="C10" s="117">
        <v>500000</v>
      </c>
      <c r="D10" s="117">
        <v>479700</v>
      </c>
    </row>
    <row r="11" spans="1:4" s="176" customFormat="1" ht="12" customHeight="1" x14ac:dyDescent="0.2">
      <c r="A11" s="230" t="s">
        <v>72</v>
      </c>
      <c r="B11" s="6" t="s">
        <v>197</v>
      </c>
      <c r="C11" s="117"/>
      <c r="D11" s="117"/>
    </row>
    <row r="12" spans="1:4" s="176" customFormat="1" ht="12" customHeight="1" x14ac:dyDescent="0.2">
      <c r="A12" s="230" t="s">
        <v>73</v>
      </c>
      <c r="B12" s="6" t="s">
        <v>198</v>
      </c>
      <c r="C12" s="117"/>
      <c r="D12" s="117"/>
    </row>
    <row r="13" spans="1:4" s="176" customFormat="1" ht="12" customHeight="1" x14ac:dyDescent="0.2">
      <c r="A13" s="230" t="s">
        <v>90</v>
      </c>
      <c r="B13" s="6" t="s">
        <v>199</v>
      </c>
      <c r="C13" s="117"/>
      <c r="D13" s="117"/>
    </row>
    <row r="14" spans="1:4" s="176" customFormat="1" ht="12" customHeight="1" x14ac:dyDescent="0.2">
      <c r="A14" s="230" t="s">
        <v>74</v>
      </c>
      <c r="B14" s="6" t="s">
        <v>353</v>
      </c>
      <c r="C14" s="117"/>
      <c r="D14" s="117"/>
    </row>
    <row r="15" spans="1:4" s="176" customFormat="1" ht="12" customHeight="1" x14ac:dyDescent="0.2">
      <c r="A15" s="230" t="s">
        <v>75</v>
      </c>
      <c r="B15" s="5" t="s">
        <v>354</v>
      </c>
      <c r="C15" s="117"/>
      <c r="D15" s="117"/>
    </row>
    <row r="16" spans="1:4" s="176" customFormat="1" ht="12" customHeight="1" x14ac:dyDescent="0.2">
      <c r="A16" s="230" t="s">
        <v>82</v>
      </c>
      <c r="B16" s="6" t="s">
        <v>202</v>
      </c>
      <c r="C16" s="166"/>
      <c r="D16" s="166">
        <v>1</v>
      </c>
    </row>
    <row r="17" spans="1:4" s="238" customFormat="1" ht="12" customHeight="1" x14ac:dyDescent="0.2">
      <c r="A17" s="230" t="s">
        <v>83</v>
      </c>
      <c r="B17" s="6" t="s">
        <v>203</v>
      </c>
      <c r="C17" s="117"/>
      <c r="D17" s="117"/>
    </row>
    <row r="18" spans="1:4" s="238" customFormat="1" ht="12" customHeight="1" thickBot="1" x14ac:dyDescent="0.25">
      <c r="A18" s="230" t="s">
        <v>84</v>
      </c>
      <c r="B18" s="5" t="s">
        <v>204</v>
      </c>
      <c r="C18" s="118"/>
      <c r="D18" s="118"/>
    </row>
    <row r="19" spans="1:4" s="176" customFormat="1" ht="12" customHeight="1" thickBot="1" x14ac:dyDescent="0.25">
      <c r="A19" s="65" t="s">
        <v>9</v>
      </c>
      <c r="B19" s="78" t="s">
        <v>355</v>
      </c>
      <c r="C19" s="119">
        <f>SUM(C20:C22)</f>
        <v>0</v>
      </c>
      <c r="D19" s="119">
        <f>SUM(D20:D22)</f>
        <v>0</v>
      </c>
    </row>
    <row r="20" spans="1:4" s="238" customFormat="1" ht="12" customHeight="1" x14ac:dyDescent="0.2">
      <c r="A20" s="230" t="s">
        <v>76</v>
      </c>
      <c r="B20" s="7" t="s">
        <v>170</v>
      </c>
      <c r="C20" s="117"/>
      <c r="D20" s="117"/>
    </row>
    <row r="21" spans="1:4" s="238" customFormat="1" ht="12" customHeight="1" x14ac:dyDescent="0.2">
      <c r="A21" s="230" t="s">
        <v>77</v>
      </c>
      <c r="B21" s="6" t="s">
        <v>356</v>
      </c>
      <c r="C21" s="117"/>
      <c r="D21" s="117"/>
    </row>
    <row r="22" spans="1:4" s="238" customFormat="1" ht="12" customHeight="1" x14ac:dyDescent="0.2">
      <c r="A22" s="230" t="s">
        <v>78</v>
      </c>
      <c r="B22" s="6" t="s">
        <v>357</v>
      </c>
      <c r="C22" s="117"/>
      <c r="D22" s="117"/>
    </row>
    <row r="23" spans="1:4" s="238" customFormat="1" ht="12" customHeight="1" thickBot="1" x14ac:dyDescent="0.25">
      <c r="A23" s="230" t="s">
        <v>79</v>
      </c>
      <c r="B23" s="6" t="s">
        <v>1</v>
      </c>
      <c r="C23" s="117"/>
      <c r="D23" s="117"/>
    </row>
    <row r="24" spans="1:4" s="238" customFormat="1" ht="12" customHeight="1" thickBot="1" x14ac:dyDescent="0.25">
      <c r="A24" s="68" t="s">
        <v>10</v>
      </c>
      <c r="B24" s="44" t="s">
        <v>104</v>
      </c>
      <c r="C24" s="146"/>
      <c r="D24" s="146"/>
    </row>
    <row r="25" spans="1:4" s="238" customFormat="1" ht="12" customHeight="1" thickBot="1" x14ac:dyDescent="0.25">
      <c r="A25" s="68" t="s">
        <v>11</v>
      </c>
      <c r="B25" s="44" t="s">
        <v>358</v>
      </c>
      <c r="C25" s="119">
        <f>+C26+C27</f>
        <v>0</v>
      </c>
      <c r="D25" s="119">
        <f>+D26+D27</f>
        <v>0</v>
      </c>
    </row>
    <row r="26" spans="1:4" s="238" customFormat="1" ht="12" customHeight="1" x14ac:dyDescent="0.2">
      <c r="A26" s="231" t="s">
        <v>180</v>
      </c>
      <c r="B26" s="232" t="s">
        <v>356</v>
      </c>
      <c r="C26" s="33"/>
      <c r="D26" s="33"/>
    </row>
    <row r="27" spans="1:4" s="238" customFormat="1" ht="12" customHeight="1" x14ac:dyDescent="0.2">
      <c r="A27" s="231" t="s">
        <v>183</v>
      </c>
      <c r="B27" s="233" t="s">
        <v>359</v>
      </c>
      <c r="C27" s="120"/>
      <c r="D27" s="120"/>
    </row>
    <row r="28" spans="1:4" s="238" customFormat="1" ht="12" customHeight="1" thickBot="1" x14ac:dyDescent="0.25">
      <c r="A28" s="230" t="s">
        <v>184</v>
      </c>
      <c r="B28" s="234" t="s">
        <v>360</v>
      </c>
      <c r="C28" s="36"/>
      <c r="D28" s="36"/>
    </row>
    <row r="29" spans="1:4" s="238" customFormat="1" ht="12" customHeight="1" thickBot="1" x14ac:dyDescent="0.25">
      <c r="A29" s="68" t="s">
        <v>12</v>
      </c>
      <c r="B29" s="44" t="s">
        <v>361</v>
      </c>
      <c r="C29" s="119">
        <f>+C30+C31+C32</f>
        <v>0</v>
      </c>
      <c r="D29" s="119">
        <f>+D30+D31+D32</f>
        <v>0</v>
      </c>
    </row>
    <row r="30" spans="1:4" s="238" customFormat="1" ht="12" customHeight="1" x14ac:dyDescent="0.2">
      <c r="A30" s="231" t="s">
        <v>63</v>
      </c>
      <c r="B30" s="232" t="s">
        <v>209</v>
      </c>
      <c r="C30" s="33"/>
      <c r="D30" s="33"/>
    </row>
    <row r="31" spans="1:4" s="238" customFormat="1" ht="12" customHeight="1" x14ac:dyDescent="0.2">
      <c r="A31" s="231" t="s">
        <v>64</v>
      </c>
      <c r="B31" s="233" t="s">
        <v>210</v>
      </c>
      <c r="C31" s="120"/>
      <c r="D31" s="120"/>
    </row>
    <row r="32" spans="1:4" s="238" customFormat="1" ht="12" customHeight="1" thickBot="1" x14ac:dyDescent="0.25">
      <c r="A32" s="230" t="s">
        <v>65</v>
      </c>
      <c r="B32" s="47" t="s">
        <v>211</v>
      </c>
      <c r="C32" s="36"/>
      <c r="D32" s="36"/>
    </row>
    <row r="33" spans="1:4" s="176" customFormat="1" ht="12" customHeight="1" thickBot="1" x14ac:dyDescent="0.25">
      <c r="A33" s="68" t="s">
        <v>13</v>
      </c>
      <c r="B33" s="44" t="s">
        <v>321</v>
      </c>
      <c r="C33" s="146"/>
      <c r="D33" s="146"/>
    </row>
    <row r="34" spans="1:4" s="176" customFormat="1" ht="12" customHeight="1" thickBot="1" x14ac:dyDescent="0.25">
      <c r="A34" s="68" t="s">
        <v>14</v>
      </c>
      <c r="B34" s="44" t="s">
        <v>362</v>
      </c>
      <c r="C34" s="167"/>
      <c r="D34" s="167"/>
    </row>
    <row r="35" spans="1:4" s="176" customFormat="1" ht="12" customHeight="1" thickBot="1" x14ac:dyDescent="0.25">
      <c r="A35" s="65" t="s">
        <v>15</v>
      </c>
      <c r="B35" s="44" t="s">
        <v>363</v>
      </c>
      <c r="C35" s="168">
        <f>+C8+C19+C24+C25+C29+C33+C34</f>
        <v>500000</v>
      </c>
      <c r="D35" s="168">
        <f>+D8+D19+D24+D25+D29+D33+D34</f>
        <v>479701</v>
      </c>
    </row>
    <row r="36" spans="1:4" s="176" customFormat="1" ht="12" customHeight="1" thickBot="1" x14ac:dyDescent="0.25">
      <c r="A36" s="79" t="s">
        <v>16</v>
      </c>
      <c r="B36" s="44" t="s">
        <v>364</v>
      </c>
      <c r="C36" s="168">
        <f>+C37+C38+C39</f>
        <v>41677682</v>
      </c>
      <c r="D36" s="168">
        <f>+D37+D38+D39</f>
        <v>41943066</v>
      </c>
    </row>
    <row r="37" spans="1:4" s="176" customFormat="1" ht="12" customHeight="1" x14ac:dyDescent="0.2">
      <c r="A37" s="231" t="s">
        <v>365</v>
      </c>
      <c r="B37" s="232" t="s">
        <v>147</v>
      </c>
      <c r="C37" s="33"/>
      <c r="D37" s="33"/>
    </row>
    <row r="38" spans="1:4" s="176" customFormat="1" ht="12" customHeight="1" x14ac:dyDescent="0.2">
      <c r="A38" s="231" t="s">
        <v>366</v>
      </c>
      <c r="B38" s="233" t="s">
        <v>2</v>
      </c>
      <c r="C38" s="120"/>
      <c r="D38" s="120"/>
    </row>
    <row r="39" spans="1:4" s="238" customFormat="1" ht="12" customHeight="1" thickBot="1" x14ac:dyDescent="0.25">
      <c r="A39" s="230" t="s">
        <v>367</v>
      </c>
      <c r="B39" s="47" t="s">
        <v>368</v>
      </c>
      <c r="C39" s="36">
        <v>41677682</v>
      </c>
      <c r="D39" s="36">
        <v>41943066</v>
      </c>
    </row>
    <row r="40" spans="1:4" s="238" customFormat="1" ht="15" customHeight="1" thickBot="1" x14ac:dyDescent="0.25">
      <c r="A40" s="79" t="s">
        <v>17</v>
      </c>
      <c r="B40" s="80" t="s">
        <v>369</v>
      </c>
      <c r="C40" s="171">
        <f>+C35+C36</f>
        <v>42177682</v>
      </c>
      <c r="D40" s="171">
        <f>+D35+D36</f>
        <v>42422767</v>
      </c>
    </row>
    <row r="41" spans="1:4" s="238" customFormat="1" ht="15" customHeight="1" x14ac:dyDescent="0.2">
      <c r="A41" s="81"/>
      <c r="B41" s="82"/>
      <c r="C41" s="169"/>
      <c r="D41" s="169"/>
    </row>
    <row r="42" spans="1:4" ht="13.5" thickBot="1" x14ac:dyDescent="0.25">
      <c r="A42" s="83"/>
      <c r="B42" s="84"/>
      <c r="C42" s="170"/>
      <c r="D42" s="170"/>
    </row>
    <row r="43" spans="1:4" s="237" customFormat="1" ht="16.5" customHeight="1" thickBot="1" x14ac:dyDescent="0.25">
      <c r="A43" s="85"/>
      <c r="B43" s="86" t="s">
        <v>45</v>
      </c>
      <c r="C43" s="171"/>
      <c r="D43" s="171"/>
    </row>
    <row r="44" spans="1:4" s="239" customFormat="1" ht="12" customHeight="1" thickBot="1" x14ac:dyDescent="0.25">
      <c r="A44" s="68" t="s">
        <v>8</v>
      </c>
      <c r="B44" s="44" t="s">
        <v>370</v>
      </c>
      <c r="C44" s="119">
        <f>SUM(C45:C49)</f>
        <v>40893947</v>
      </c>
      <c r="D44" s="119">
        <f>SUM(D45:D49)</f>
        <v>41033234</v>
      </c>
    </row>
    <row r="45" spans="1:4" ht="12" customHeight="1" x14ac:dyDescent="0.2">
      <c r="A45" s="230" t="s">
        <v>70</v>
      </c>
      <c r="B45" s="7" t="s">
        <v>38</v>
      </c>
      <c r="C45" s="33">
        <v>28400134</v>
      </c>
      <c r="D45" s="33">
        <v>29375189</v>
      </c>
    </row>
    <row r="46" spans="1:4" ht="12" customHeight="1" x14ac:dyDescent="0.2">
      <c r="A46" s="230" t="s">
        <v>71</v>
      </c>
      <c r="B46" s="6" t="s">
        <v>113</v>
      </c>
      <c r="C46" s="35">
        <v>5633123</v>
      </c>
      <c r="D46" s="35">
        <v>6165631</v>
      </c>
    </row>
    <row r="47" spans="1:4" ht="12" customHeight="1" x14ac:dyDescent="0.2">
      <c r="A47" s="230" t="s">
        <v>72</v>
      </c>
      <c r="B47" s="6" t="s">
        <v>89</v>
      </c>
      <c r="C47" s="35">
        <v>6860690</v>
      </c>
      <c r="D47" s="35">
        <v>5492414</v>
      </c>
    </row>
    <row r="48" spans="1:4" ht="12" customHeight="1" x14ac:dyDescent="0.2">
      <c r="A48" s="230" t="s">
        <v>73</v>
      </c>
      <c r="B48" s="6" t="s">
        <v>114</v>
      </c>
      <c r="C48" s="35"/>
      <c r="D48" s="35"/>
    </row>
    <row r="49" spans="1:4" ht="12" customHeight="1" thickBot="1" x14ac:dyDescent="0.25">
      <c r="A49" s="230" t="s">
        <v>90</v>
      </c>
      <c r="B49" s="6" t="s">
        <v>115</v>
      </c>
      <c r="C49" s="35"/>
      <c r="D49" s="35"/>
    </row>
    <row r="50" spans="1:4" ht="12" customHeight="1" thickBot="1" x14ac:dyDescent="0.25">
      <c r="A50" s="68" t="s">
        <v>9</v>
      </c>
      <c r="B50" s="44" t="s">
        <v>371</v>
      </c>
      <c r="C50" s="119">
        <f>SUM(C51:C53)</f>
        <v>1283735</v>
      </c>
      <c r="D50" s="119">
        <f>SUM(D51:D53)</f>
        <v>1389533</v>
      </c>
    </row>
    <row r="51" spans="1:4" s="239" customFormat="1" ht="12" customHeight="1" x14ac:dyDescent="0.2">
      <c r="A51" s="230" t="s">
        <v>76</v>
      </c>
      <c r="B51" s="7" t="s">
        <v>137</v>
      </c>
      <c r="C51" s="33">
        <v>1283735</v>
      </c>
      <c r="D51" s="33">
        <v>1389533</v>
      </c>
    </row>
    <row r="52" spans="1:4" ht="12" customHeight="1" x14ac:dyDescent="0.2">
      <c r="A52" s="230" t="s">
        <v>77</v>
      </c>
      <c r="B52" s="6" t="s">
        <v>117</v>
      </c>
      <c r="C52" s="35"/>
      <c r="D52" s="35"/>
    </row>
    <row r="53" spans="1:4" ht="12" customHeight="1" x14ac:dyDescent="0.2">
      <c r="A53" s="230" t="s">
        <v>78</v>
      </c>
      <c r="B53" s="6" t="s">
        <v>46</v>
      </c>
      <c r="C53" s="35"/>
      <c r="D53" s="35"/>
    </row>
    <row r="54" spans="1:4" ht="12" customHeight="1" thickBot="1" x14ac:dyDescent="0.25">
      <c r="A54" s="230" t="s">
        <v>79</v>
      </c>
      <c r="B54" s="6" t="s">
        <v>3</v>
      </c>
      <c r="C54" s="35"/>
      <c r="D54" s="35"/>
    </row>
    <row r="55" spans="1:4" ht="15" customHeight="1" thickBot="1" x14ac:dyDescent="0.25">
      <c r="A55" s="68" t="s">
        <v>10</v>
      </c>
      <c r="B55" s="87" t="s">
        <v>372</v>
      </c>
      <c r="C55" s="172">
        <f>+C44+C50</f>
        <v>42177682</v>
      </c>
      <c r="D55" s="172">
        <f>+D44+D50</f>
        <v>42422767</v>
      </c>
    </row>
    <row r="56" spans="1:4" ht="13.5" thickBot="1" x14ac:dyDescent="0.25">
      <c r="C56" s="173"/>
      <c r="D56" s="173"/>
    </row>
    <row r="57" spans="1:4" ht="15" customHeight="1" thickBot="1" x14ac:dyDescent="0.25">
      <c r="A57" s="90" t="s">
        <v>132</v>
      </c>
      <c r="B57" s="91"/>
      <c r="C57" s="42">
        <v>9</v>
      </c>
      <c r="D57" s="42">
        <v>9</v>
      </c>
    </row>
    <row r="58" spans="1:4" ht="14.25" customHeight="1" thickBot="1" x14ac:dyDescent="0.25">
      <c r="A58" s="90" t="s">
        <v>133</v>
      </c>
      <c r="B58" s="91"/>
      <c r="C58" s="42"/>
      <c r="D58" s="42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D58"/>
  <sheetViews>
    <sheetView view="pageBreakPreview" zoomScaleSheetLayoutView="100" workbookViewId="0">
      <selection activeCell="B1" sqref="B1:D1"/>
    </sheetView>
  </sheetViews>
  <sheetFormatPr defaultRowHeight="12.75" x14ac:dyDescent="0.2"/>
  <cols>
    <col min="1" max="1" width="14.5" style="88" customWidth="1"/>
    <col min="2" max="2" width="79.1640625" style="89" customWidth="1"/>
    <col min="3" max="4" width="15.6640625" style="89" customWidth="1"/>
    <col min="5" max="16384" width="9.33203125" style="89"/>
  </cols>
  <sheetData>
    <row r="1" spans="1:4" s="70" customFormat="1" ht="21" customHeight="1" thickBot="1" x14ac:dyDescent="0.25">
      <c r="A1" s="69"/>
      <c r="B1" s="408" t="s">
        <v>467</v>
      </c>
      <c r="C1" s="408"/>
      <c r="D1" s="409"/>
    </row>
    <row r="2" spans="1:4" s="235" customFormat="1" ht="34.5" customHeight="1" x14ac:dyDescent="0.2">
      <c r="A2" s="188" t="s">
        <v>130</v>
      </c>
      <c r="B2" s="160" t="s">
        <v>391</v>
      </c>
      <c r="C2" s="174"/>
      <c r="D2" s="174"/>
    </row>
    <row r="3" spans="1:4" s="235" customFormat="1" ht="24.75" thickBot="1" x14ac:dyDescent="0.25">
      <c r="A3" s="228" t="s">
        <v>129</v>
      </c>
      <c r="B3" s="161" t="s">
        <v>374</v>
      </c>
      <c r="C3" s="175"/>
      <c r="D3" s="175"/>
    </row>
    <row r="4" spans="1:4" s="236" customFormat="1" ht="15.95" customHeight="1" thickBot="1" x14ac:dyDescent="0.3">
      <c r="A4" s="72"/>
      <c r="B4" s="72"/>
      <c r="C4" s="73" t="s">
        <v>405</v>
      </c>
      <c r="D4" s="73" t="s">
        <v>405</v>
      </c>
    </row>
    <row r="5" spans="1:4" ht="36.75" thickBot="1" x14ac:dyDescent="0.25">
      <c r="A5" s="189" t="s">
        <v>131</v>
      </c>
      <c r="B5" s="74" t="s">
        <v>42</v>
      </c>
      <c r="C5" s="28" t="s">
        <v>413</v>
      </c>
      <c r="D5" s="278" t="s">
        <v>426</v>
      </c>
    </row>
    <row r="6" spans="1:4" s="237" customFormat="1" ht="12.95" customHeight="1" thickBot="1" x14ac:dyDescent="0.25">
      <c r="A6" s="65">
        <v>1</v>
      </c>
      <c r="B6" s="66">
        <v>2</v>
      </c>
      <c r="C6" s="67">
        <v>4</v>
      </c>
      <c r="D6" s="67">
        <v>4</v>
      </c>
    </row>
    <row r="7" spans="1:4" s="237" customFormat="1" ht="15.95" customHeight="1" thickBot="1" x14ac:dyDescent="0.25">
      <c r="A7" s="75"/>
      <c r="B7" s="76" t="s">
        <v>43</v>
      </c>
      <c r="C7" s="77"/>
      <c r="D7" s="77"/>
    </row>
    <row r="8" spans="1:4" s="176" customFormat="1" ht="12" customHeight="1" thickBot="1" x14ac:dyDescent="0.25">
      <c r="A8" s="65" t="s">
        <v>8</v>
      </c>
      <c r="B8" s="78" t="s">
        <v>352</v>
      </c>
      <c r="C8" s="119">
        <f>SUM(C9:C18)</f>
        <v>0</v>
      </c>
      <c r="D8" s="119">
        <f>SUM(D9:D18)</f>
        <v>1</v>
      </c>
    </row>
    <row r="9" spans="1:4" s="176" customFormat="1" ht="12" customHeight="1" x14ac:dyDescent="0.2">
      <c r="A9" s="229" t="s">
        <v>70</v>
      </c>
      <c r="B9" s="8" t="s">
        <v>195</v>
      </c>
      <c r="C9" s="165"/>
      <c r="D9" s="165"/>
    </row>
    <row r="10" spans="1:4" s="176" customFormat="1" ht="12" customHeight="1" x14ac:dyDescent="0.2">
      <c r="A10" s="230" t="s">
        <v>71</v>
      </c>
      <c r="B10" s="6" t="s">
        <v>196</v>
      </c>
      <c r="C10" s="117"/>
      <c r="D10" s="117"/>
    </row>
    <row r="11" spans="1:4" s="176" customFormat="1" ht="12" customHeight="1" x14ac:dyDescent="0.2">
      <c r="A11" s="230" t="s">
        <v>72</v>
      </c>
      <c r="B11" s="6" t="s">
        <v>197</v>
      </c>
      <c r="C11" s="117"/>
      <c r="D11" s="117"/>
    </row>
    <row r="12" spans="1:4" s="176" customFormat="1" ht="12" customHeight="1" x14ac:dyDescent="0.2">
      <c r="A12" s="230" t="s">
        <v>73</v>
      </c>
      <c r="B12" s="6" t="s">
        <v>198</v>
      </c>
      <c r="C12" s="117"/>
      <c r="D12" s="117"/>
    </row>
    <row r="13" spans="1:4" s="176" customFormat="1" ht="12" customHeight="1" x14ac:dyDescent="0.2">
      <c r="A13" s="230" t="s">
        <v>90</v>
      </c>
      <c r="B13" s="6" t="s">
        <v>199</v>
      </c>
      <c r="C13" s="117"/>
      <c r="D13" s="117"/>
    </row>
    <row r="14" spans="1:4" s="176" customFormat="1" ht="12" customHeight="1" x14ac:dyDescent="0.2">
      <c r="A14" s="230" t="s">
        <v>74</v>
      </c>
      <c r="B14" s="6" t="s">
        <v>353</v>
      </c>
      <c r="C14" s="117"/>
      <c r="D14" s="117"/>
    </row>
    <row r="15" spans="1:4" s="176" customFormat="1" ht="12" customHeight="1" x14ac:dyDescent="0.2">
      <c r="A15" s="230" t="s">
        <v>75</v>
      </c>
      <c r="B15" s="5" t="s">
        <v>354</v>
      </c>
      <c r="C15" s="117"/>
      <c r="D15" s="117"/>
    </row>
    <row r="16" spans="1:4" s="176" customFormat="1" ht="12" customHeight="1" x14ac:dyDescent="0.2">
      <c r="A16" s="230" t="s">
        <v>82</v>
      </c>
      <c r="B16" s="6" t="s">
        <v>202</v>
      </c>
      <c r="C16" s="166"/>
      <c r="D16" s="166">
        <v>1</v>
      </c>
    </row>
    <row r="17" spans="1:4" s="238" customFormat="1" ht="12" customHeight="1" x14ac:dyDescent="0.2">
      <c r="A17" s="230" t="s">
        <v>83</v>
      </c>
      <c r="B17" s="6" t="s">
        <v>203</v>
      </c>
      <c r="C17" s="117"/>
      <c r="D17" s="117"/>
    </row>
    <row r="18" spans="1:4" s="238" customFormat="1" ht="12" customHeight="1" thickBot="1" x14ac:dyDescent="0.25">
      <c r="A18" s="230" t="s">
        <v>84</v>
      </c>
      <c r="B18" s="5" t="s">
        <v>204</v>
      </c>
      <c r="C18" s="118"/>
      <c r="D18" s="118"/>
    </row>
    <row r="19" spans="1:4" s="176" customFormat="1" ht="12" customHeight="1" thickBot="1" x14ac:dyDescent="0.25">
      <c r="A19" s="65" t="s">
        <v>9</v>
      </c>
      <c r="B19" s="78" t="s">
        <v>355</v>
      </c>
      <c r="C19" s="119">
        <f>SUM(C20:C22)</f>
        <v>0</v>
      </c>
      <c r="D19" s="119">
        <f>SUM(D20:D22)</f>
        <v>0</v>
      </c>
    </row>
    <row r="20" spans="1:4" s="238" customFormat="1" ht="12" customHeight="1" x14ac:dyDescent="0.2">
      <c r="A20" s="230" t="s">
        <v>76</v>
      </c>
      <c r="B20" s="7" t="s">
        <v>170</v>
      </c>
      <c r="C20" s="117"/>
      <c r="D20" s="117"/>
    </row>
    <row r="21" spans="1:4" s="238" customFormat="1" ht="12" customHeight="1" x14ac:dyDescent="0.2">
      <c r="A21" s="230" t="s">
        <v>77</v>
      </c>
      <c r="B21" s="6" t="s">
        <v>356</v>
      </c>
      <c r="C21" s="117"/>
      <c r="D21" s="117"/>
    </row>
    <row r="22" spans="1:4" s="238" customFormat="1" ht="12" customHeight="1" x14ac:dyDescent="0.2">
      <c r="A22" s="230" t="s">
        <v>78</v>
      </c>
      <c r="B22" s="6" t="s">
        <v>357</v>
      </c>
      <c r="C22" s="117"/>
      <c r="D22" s="117"/>
    </row>
    <row r="23" spans="1:4" s="238" customFormat="1" ht="12" customHeight="1" thickBot="1" x14ac:dyDescent="0.25">
      <c r="A23" s="230" t="s">
        <v>79</v>
      </c>
      <c r="B23" s="6" t="s">
        <v>1</v>
      </c>
      <c r="C23" s="117"/>
      <c r="D23" s="117"/>
    </row>
    <row r="24" spans="1:4" s="238" customFormat="1" ht="12" customHeight="1" thickBot="1" x14ac:dyDescent="0.25">
      <c r="A24" s="68" t="s">
        <v>10</v>
      </c>
      <c r="B24" s="44" t="s">
        <v>104</v>
      </c>
      <c r="C24" s="146"/>
      <c r="D24" s="146"/>
    </row>
    <row r="25" spans="1:4" s="238" customFormat="1" ht="12" customHeight="1" thickBot="1" x14ac:dyDescent="0.25">
      <c r="A25" s="68" t="s">
        <v>11</v>
      </c>
      <c r="B25" s="44" t="s">
        <v>358</v>
      </c>
      <c r="C25" s="119">
        <f>+C26+C27</f>
        <v>0</v>
      </c>
      <c r="D25" s="119">
        <f>+D26+D27</f>
        <v>0</v>
      </c>
    </row>
    <row r="26" spans="1:4" s="238" customFormat="1" ht="12" customHeight="1" x14ac:dyDescent="0.2">
      <c r="A26" s="231" t="s">
        <v>180</v>
      </c>
      <c r="B26" s="232" t="s">
        <v>356</v>
      </c>
      <c r="C26" s="33"/>
      <c r="D26" s="33"/>
    </row>
    <row r="27" spans="1:4" s="238" customFormat="1" ht="12" customHeight="1" x14ac:dyDescent="0.2">
      <c r="A27" s="231" t="s">
        <v>183</v>
      </c>
      <c r="B27" s="233" t="s">
        <v>359</v>
      </c>
      <c r="C27" s="120"/>
      <c r="D27" s="120"/>
    </row>
    <row r="28" spans="1:4" s="238" customFormat="1" ht="12" customHeight="1" thickBot="1" x14ac:dyDescent="0.25">
      <c r="A28" s="230" t="s">
        <v>184</v>
      </c>
      <c r="B28" s="234" t="s">
        <v>360</v>
      </c>
      <c r="C28" s="36"/>
      <c r="D28" s="36"/>
    </row>
    <row r="29" spans="1:4" s="238" customFormat="1" ht="12" customHeight="1" thickBot="1" x14ac:dyDescent="0.25">
      <c r="A29" s="68" t="s">
        <v>12</v>
      </c>
      <c r="B29" s="44" t="s">
        <v>361</v>
      </c>
      <c r="C29" s="119">
        <f>+C30+C31+C32</f>
        <v>0</v>
      </c>
      <c r="D29" s="119">
        <f>+D30+D31+D32</f>
        <v>0</v>
      </c>
    </row>
    <row r="30" spans="1:4" s="238" customFormat="1" ht="12" customHeight="1" x14ac:dyDescent="0.2">
      <c r="A30" s="231" t="s">
        <v>63</v>
      </c>
      <c r="B30" s="232" t="s">
        <v>209</v>
      </c>
      <c r="C30" s="33"/>
      <c r="D30" s="33"/>
    </row>
    <row r="31" spans="1:4" s="238" customFormat="1" ht="12" customHeight="1" x14ac:dyDescent="0.2">
      <c r="A31" s="231" t="s">
        <v>64</v>
      </c>
      <c r="B31" s="233" t="s">
        <v>210</v>
      </c>
      <c r="C31" s="120"/>
      <c r="D31" s="120"/>
    </row>
    <row r="32" spans="1:4" s="238" customFormat="1" ht="12" customHeight="1" thickBot="1" x14ac:dyDescent="0.25">
      <c r="A32" s="230" t="s">
        <v>65</v>
      </c>
      <c r="B32" s="47" t="s">
        <v>211</v>
      </c>
      <c r="C32" s="36"/>
      <c r="D32" s="36"/>
    </row>
    <row r="33" spans="1:4" s="176" customFormat="1" ht="12" customHeight="1" thickBot="1" x14ac:dyDescent="0.25">
      <c r="A33" s="68" t="s">
        <v>13</v>
      </c>
      <c r="B33" s="44" t="s">
        <v>321</v>
      </c>
      <c r="C33" s="146"/>
      <c r="D33" s="146"/>
    </row>
    <row r="34" spans="1:4" s="176" customFormat="1" ht="12" customHeight="1" thickBot="1" x14ac:dyDescent="0.25">
      <c r="A34" s="68" t="s">
        <v>14</v>
      </c>
      <c r="B34" s="44" t="s">
        <v>362</v>
      </c>
      <c r="C34" s="167"/>
      <c r="D34" s="167"/>
    </row>
    <row r="35" spans="1:4" s="176" customFormat="1" ht="12" customHeight="1" thickBot="1" x14ac:dyDescent="0.25">
      <c r="A35" s="65" t="s">
        <v>15</v>
      </c>
      <c r="B35" s="44" t="s">
        <v>363</v>
      </c>
      <c r="C35" s="168">
        <f>+C8+C19+C24+C25+C29+C33+C34</f>
        <v>0</v>
      </c>
      <c r="D35" s="168">
        <f>+D8+D19+D24+D25+D29+D33+D34</f>
        <v>1</v>
      </c>
    </row>
    <row r="36" spans="1:4" s="176" customFormat="1" ht="12" customHeight="1" thickBot="1" x14ac:dyDescent="0.25">
      <c r="A36" s="79" t="s">
        <v>16</v>
      </c>
      <c r="B36" s="44" t="s">
        <v>364</v>
      </c>
      <c r="C36" s="168">
        <f>+C37+C38+C39</f>
        <v>41677682</v>
      </c>
      <c r="D36" s="168">
        <f>+D37+D38+D39</f>
        <v>41943066</v>
      </c>
    </row>
    <row r="37" spans="1:4" s="176" customFormat="1" ht="12" customHeight="1" x14ac:dyDescent="0.2">
      <c r="A37" s="231" t="s">
        <v>365</v>
      </c>
      <c r="B37" s="232" t="s">
        <v>147</v>
      </c>
      <c r="C37" s="33"/>
      <c r="D37" s="33"/>
    </row>
    <row r="38" spans="1:4" s="176" customFormat="1" ht="12" customHeight="1" x14ac:dyDescent="0.2">
      <c r="A38" s="231" t="s">
        <v>366</v>
      </c>
      <c r="B38" s="233" t="s">
        <v>2</v>
      </c>
      <c r="C38" s="120"/>
      <c r="D38" s="120"/>
    </row>
    <row r="39" spans="1:4" s="238" customFormat="1" ht="12" customHeight="1" thickBot="1" x14ac:dyDescent="0.25">
      <c r="A39" s="230" t="s">
        <v>367</v>
      </c>
      <c r="B39" s="47" t="s">
        <v>368</v>
      </c>
      <c r="C39" s="36">
        <v>41677682</v>
      </c>
      <c r="D39" s="36">
        <v>41943066</v>
      </c>
    </row>
    <row r="40" spans="1:4" s="238" customFormat="1" ht="15" customHeight="1" thickBot="1" x14ac:dyDescent="0.25">
      <c r="A40" s="79" t="s">
        <v>17</v>
      </c>
      <c r="B40" s="80" t="s">
        <v>369</v>
      </c>
      <c r="C40" s="171">
        <f>+C35+C36</f>
        <v>41677682</v>
      </c>
      <c r="D40" s="171">
        <f>+D35+D36</f>
        <v>41943067</v>
      </c>
    </row>
    <row r="41" spans="1:4" s="238" customFormat="1" ht="15" customHeight="1" x14ac:dyDescent="0.2">
      <c r="A41" s="81"/>
      <c r="B41" s="82"/>
      <c r="C41" s="169"/>
      <c r="D41" s="169"/>
    </row>
    <row r="42" spans="1:4" ht="13.5" thickBot="1" x14ac:dyDescent="0.25">
      <c r="A42" s="83"/>
      <c r="B42" s="84"/>
      <c r="C42" s="170"/>
      <c r="D42" s="170"/>
    </row>
    <row r="43" spans="1:4" s="237" customFormat="1" ht="16.5" customHeight="1" thickBot="1" x14ac:dyDescent="0.25">
      <c r="A43" s="85"/>
      <c r="B43" s="86" t="s">
        <v>45</v>
      </c>
      <c r="C43" s="171"/>
      <c r="D43" s="171"/>
    </row>
    <row r="44" spans="1:4" s="239" customFormat="1" ht="12" customHeight="1" thickBot="1" x14ac:dyDescent="0.25">
      <c r="A44" s="68" t="s">
        <v>8</v>
      </c>
      <c r="B44" s="44" t="s">
        <v>370</v>
      </c>
      <c r="C44" s="119">
        <f>SUM(C45:C49)</f>
        <v>40393947</v>
      </c>
      <c r="D44" s="119">
        <f>SUM(D45:D49)</f>
        <v>40553534</v>
      </c>
    </row>
    <row r="45" spans="1:4" ht="12" customHeight="1" x14ac:dyDescent="0.2">
      <c r="A45" s="230" t="s">
        <v>70</v>
      </c>
      <c r="B45" s="7" t="s">
        <v>38</v>
      </c>
      <c r="C45" s="33">
        <v>28400134</v>
      </c>
      <c r="D45" s="33">
        <v>29375189</v>
      </c>
    </row>
    <row r="46" spans="1:4" ht="12" customHeight="1" x14ac:dyDescent="0.2">
      <c r="A46" s="230" t="s">
        <v>71</v>
      </c>
      <c r="B46" s="6" t="s">
        <v>113</v>
      </c>
      <c r="C46" s="35">
        <v>5633123</v>
      </c>
      <c r="D46" s="35">
        <v>6165631</v>
      </c>
    </row>
    <row r="47" spans="1:4" ht="12" customHeight="1" x14ac:dyDescent="0.2">
      <c r="A47" s="230" t="s">
        <v>72</v>
      </c>
      <c r="B47" s="6" t="s">
        <v>89</v>
      </c>
      <c r="C47" s="35">
        <v>6360690</v>
      </c>
      <c r="D47" s="35">
        <v>5012714</v>
      </c>
    </row>
    <row r="48" spans="1:4" ht="12" customHeight="1" x14ac:dyDescent="0.2">
      <c r="A48" s="230" t="s">
        <v>73</v>
      </c>
      <c r="B48" s="6" t="s">
        <v>114</v>
      </c>
      <c r="C48" s="35"/>
      <c r="D48" s="35"/>
    </row>
    <row r="49" spans="1:4" ht="12" customHeight="1" thickBot="1" x14ac:dyDescent="0.25">
      <c r="A49" s="230" t="s">
        <v>90</v>
      </c>
      <c r="B49" s="6" t="s">
        <v>115</v>
      </c>
      <c r="C49" s="35"/>
      <c r="D49" s="35"/>
    </row>
    <row r="50" spans="1:4" ht="12" customHeight="1" thickBot="1" x14ac:dyDescent="0.25">
      <c r="A50" s="68" t="s">
        <v>9</v>
      </c>
      <c r="B50" s="44" t="s">
        <v>371</v>
      </c>
      <c r="C50" s="119">
        <f>SUM(C51:C53)</f>
        <v>1283735</v>
      </c>
      <c r="D50" s="119">
        <f>SUM(D51:D53)</f>
        <v>1389533</v>
      </c>
    </row>
    <row r="51" spans="1:4" s="239" customFormat="1" ht="12" customHeight="1" x14ac:dyDescent="0.2">
      <c r="A51" s="230" t="s">
        <v>76</v>
      </c>
      <c r="B51" s="7" t="s">
        <v>137</v>
      </c>
      <c r="C51" s="33">
        <v>1283735</v>
      </c>
      <c r="D51" s="33">
        <v>1389533</v>
      </c>
    </row>
    <row r="52" spans="1:4" ht="12" customHeight="1" x14ac:dyDescent="0.2">
      <c r="A52" s="230" t="s">
        <v>77</v>
      </c>
      <c r="B52" s="6" t="s">
        <v>117</v>
      </c>
      <c r="C52" s="35"/>
      <c r="D52" s="35"/>
    </row>
    <row r="53" spans="1:4" ht="12" customHeight="1" x14ac:dyDescent="0.2">
      <c r="A53" s="230" t="s">
        <v>78</v>
      </c>
      <c r="B53" s="6" t="s">
        <v>46</v>
      </c>
      <c r="C53" s="35"/>
      <c r="D53" s="35"/>
    </row>
    <row r="54" spans="1:4" ht="12" customHeight="1" thickBot="1" x14ac:dyDescent="0.25">
      <c r="A54" s="230" t="s">
        <v>79</v>
      </c>
      <c r="B54" s="6" t="s">
        <v>3</v>
      </c>
      <c r="C54" s="35"/>
      <c r="D54" s="35"/>
    </row>
    <row r="55" spans="1:4" ht="15" customHeight="1" thickBot="1" x14ac:dyDescent="0.25">
      <c r="A55" s="68" t="s">
        <v>10</v>
      </c>
      <c r="B55" s="87" t="s">
        <v>372</v>
      </c>
      <c r="C55" s="172">
        <f>+C44+C50</f>
        <v>41677682</v>
      </c>
      <c r="D55" s="172">
        <f>+D44+D50</f>
        <v>41943067</v>
      </c>
    </row>
    <row r="56" spans="1:4" ht="13.5" thickBot="1" x14ac:dyDescent="0.25">
      <c r="C56" s="173"/>
      <c r="D56" s="173"/>
    </row>
    <row r="57" spans="1:4" ht="15" customHeight="1" thickBot="1" x14ac:dyDescent="0.25">
      <c r="A57" s="90" t="s">
        <v>132</v>
      </c>
      <c r="B57" s="91"/>
      <c r="C57" s="42">
        <v>9</v>
      </c>
      <c r="D57" s="42">
        <v>9</v>
      </c>
    </row>
    <row r="58" spans="1:4" ht="14.25" customHeight="1" thickBot="1" x14ac:dyDescent="0.25">
      <c r="A58" s="90" t="s">
        <v>133</v>
      </c>
      <c r="B58" s="91"/>
      <c r="C58" s="42"/>
      <c r="D58" s="42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149"/>
  <sheetViews>
    <sheetView view="pageLayout" zoomScaleNormal="100" zoomScaleSheetLayoutView="100" workbookViewId="0">
      <selection activeCell="B27" sqref="B27"/>
    </sheetView>
  </sheetViews>
  <sheetFormatPr defaultRowHeight="15.75" x14ac:dyDescent="0.25"/>
  <cols>
    <col min="1" max="1" width="9.5" style="178" customWidth="1"/>
    <col min="2" max="2" width="91.6640625" style="178" customWidth="1"/>
    <col min="3" max="3" width="17.6640625" style="195" customWidth="1"/>
    <col min="4" max="4" width="16.1640625" style="195" customWidth="1"/>
    <col min="5" max="16384" width="9.33203125" style="195"/>
  </cols>
  <sheetData>
    <row r="1" spans="1:4" ht="15.95" customHeight="1" x14ac:dyDescent="0.25">
      <c r="A1" s="388" t="s">
        <v>5</v>
      </c>
      <c r="B1" s="388"/>
    </row>
    <row r="2" spans="1:4" ht="15.95" customHeight="1" thickBot="1" x14ac:dyDescent="0.3">
      <c r="A2" s="389" t="s">
        <v>93</v>
      </c>
      <c r="B2" s="389"/>
      <c r="C2" s="109" t="s">
        <v>406</v>
      </c>
      <c r="D2" s="109" t="s">
        <v>406</v>
      </c>
    </row>
    <row r="3" spans="1:4" ht="38.1" customHeight="1" thickBot="1" x14ac:dyDescent="0.3">
      <c r="A3" s="21" t="s">
        <v>58</v>
      </c>
      <c r="B3" s="22" t="s">
        <v>390</v>
      </c>
      <c r="C3" s="28" t="s">
        <v>413</v>
      </c>
      <c r="D3" s="28" t="s">
        <v>427</v>
      </c>
    </row>
    <row r="4" spans="1:4" s="196" customFormat="1" ht="12" customHeight="1" thickBot="1" x14ac:dyDescent="0.25">
      <c r="A4" s="190">
        <v>1</v>
      </c>
      <c r="B4" s="191">
        <v>2</v>
      </c>
      <c r="C4" s="192">
        <v>3</v>
      </c>
      <c r="D4" s="192">
        <v>4</v>
      </c>
    </row>
    <row r="5" spans="1:4" s="197" customFormat="1" ht="12" customHeight="1" thickBot="1" x14ac:dyDescent="0.25">
      <c r="A5" s="18" t="s">
        <v>8</v>
      </c>
      <c r="B5" s="19" t="s">
        <v>162</v>
      </c>
      <c r="C5" s="100">
        <f>+C6+C7+C8+C9+C10+C11</f>
        <v>368349487</v>
      </c>
      <c r="D5" s="100">
        <f>+D6+D7+D8+D9+D10+D11</f>
        <v>410412302</v>
      </c>
    </row>
    <row r="6" spans="1:4" s="197" customFormat="1" ht="12" customHeight="1" x14ac:dyDescent="0.2">
      <c r="A6" s="13" t="s">
        <v>70</v>
      </c>
      <c r="B6" s="198" t="s">
        <v>163</v>
      </c>
      <c r="C6" s="103">
        <v>117791932</v>
      </c>
      <c r="D6" s="103">
        <v>120682868</v>
      </c>
    </row>
    <row r="7" spans="1:4" s="197" customFormat="1" ht="12" customHeight="1" x14ac:dyDescent="0.2">
      <c r="A7" s="12" t="s">
        <v>71</v>
      </c>
      <c r="B7" s="199" t="s">
        <v>164</v>
      </c>
      <c r="C7" s="102">
        <v>153166067</v>
      </c>
      <c r="D7" s="102">
        <v>161560433</v>
      </c>
    </row>
    <row r="8" spans="1:4" s="197" customFormat="1" ht="12" customHeight="1" x14ac:dyDescent="0.2">
      <c r="A8" s="12" t="s">
        <v>72</v>
      </c>
      <c r="B8" s="199" t="s">
        <v>165</v>
      </c>
      <c r="C8" s="102">
        <v>89044908</v>
      </c>
      <c r="D8" s="102">
        <v>102939131</v>
      </c>
    </row>
    <row r="9" spans="1:4" s="197" customFormat="1" ht="12" customHeight="1" x14ac:dyDescent="0.2">
      <c r="A9" s="12" t="s">
        <v>73</v>
      </c>
      <c r="B9" s="199" t="s">
        <v>166</v>
      </c>
      <c r="C9" s="102">
        <v>8346580</v>
      </c>
      <c r="D9" s="102">
        <v>10607070</v>
      </c>
    </row>
    <row r="10" spans="1:4" s="197" customFormat="1" ht="12" customHeight="1" x14ac:dyDescent="0.2">
      <c r="A10" s="12" t="s">
        <v>90</v>
      </c>
      <c r="B10" s="199" t="s">
        <v>167</v>
      </c>
      <c r="C10" s="245"/>
      <c r="D10" s="245"/>
    </row>
    <row r="11" spans="1:4" s="197" customFormat="1" ht="12" customHeight="1" thickBot="1" x14ac:dyDescent="0.25">
      <c r="A11" s="14" t="s">
        <v>74</v>
      </c>
      <c r="B11" s="200" t="s">
        <v>168</v>
      </c>
      <c r="C11" s="246"/>
      <c r="D11" s="245">
        <v>14622800</v>
      </c>
    </row>
    <row r="12" spans="1:4" s="197" customFormat="1" ht="12" customHeight="1" thickBot="1" x14ac:dyDescent="0.25">
      <c r="A12" s="18" t="s">
        <v>9</v>
      </c>
      <c r="B12" s="95" t="s">
        <v>169</v>
      </c>
      <c r="C12" s="100">
        <f>+C13+C14+C15+C16+C17</f>
        <v>16588000</v>
      </c>
      <c r="D12" s="100">
        <f>+D13+D14+D15+D16+D17</f>
        <v>38979105</v>
      </c>
    </row>
    <row r="13" spans="1:4" s="197" customFormat="1" ht="12" customHeight="1" x14ac:dyDescent="0.2">
      <c r="A13" s="13" t="s">
        <v>76</v>
      </c>
      <c r="B13" s="198" t="s">
        <v>170</v>
      </c>
      <c r="C13" s="103"/>
      <c r="D13" s="103">
        <v>2430174</v>
      </c>
    </row>
    <row r="14" spans="1:4" s="197" customFormat="1" ht="12" customHeight="1" x14ac:dyDescent="0.2">
      <c r="A14" s="12" t="s">
        <v>77</v>
      </c>
      <c r="B14" s="199" t="s">
        <v>171</v>
      </c>
      <c r="C14" s="102"/>
      <c r="D14" s="102"/>
    </row>
    <row r="15" spans="1:4" s="197" customFormat="1" ht="12" customHeight="1" x14ac:dyDescent="0.2">
      <c r="A15" s="12" t="s">
        <v>78</v>
      </c>
      <c r="B15" s="199" t="s">
        <v>377</v>
      </c>
      <c r="C15" s="102"/>
      <c r="D15" s="102"/>
    </row>
    <row r="16" spans="1:4" s="197" customFormat="1" ht="12" customHeight="1" x14ac:dyDescent="0.2">
      <c r="A16" s="12" t="s">
        <v>79</v>
      </c>
      <c r="B16" s="199" t="s">
        <v>378</v>
      </c>
      <c r="C16" s="102"/>
      <c r="D16" s="102"/>
    </row>
    <row r="17" spans="1:4" s="197" customFormat="1" ht="12" customHeight="1" x14ac:dyDescent="0.2">
      <c r="A17" s="12" t="s">
        <v>80</v>
      </c>
      <c r="B17" s="199" t="s">
        <v>172</v>
      </c>
      <c r="C17" s="102">
        <v>16588000</v>
      </c>
      <c r="D17" s="102">
        <v>36548931</v>
      </c>
    </row>
    <row r="18" spans="1:4" s="197" customFormat="1" ht="12" customHeight="1" thickBot="1" x14ac:dyDescent="0.25">
      <c r="A18" s="14" t="s">
        <v>86</v>
      </c>
      <c r="B18" s="200" t="s">
        <v>173</v>
      </c>
      <c r="C18" s="104"/>
      <c r="D18" s="104"/>
    </row>
    <row r="19" spans="1:4" s="197" customFormat="1" ht="12" customHeight="1" thickBot="1" x14ac:dyDescent="0.25">
      <c r="A19" s="18" t="s">
        <v>10</v>
      </c>
      <c r="B19" s="19" t="s">
        <v>174</v>
      </c>
      <c r="C19" s="100">
        <f>+C20+C21+C22+C23+C24</f>
        <v>0</v>
      </c>
      <c r="D19" s="100">
        <f>+D20+D21+D22+D23+D24</f>
        <v>6388605</v>
      </c>
    </row>
    <row r="20" spans="1:4" s="197" customFormat="1" ht="12" customHeight="1" x14ac:dyDescent="0.2">
      <c r="A20" s="13" t="s">
        <v>59</v>
      </c>
      <c r="B20" s="198" t="s">
        <v>175</v>
      </c>
      <c r="C20" s="103"/>
      <c r="D20" s="103"/>
    </row>
    <row r="21" spans="1:4" s="197" customFormat="1" ht="12" customHeight="1" x14ac:dyDescent="0.2">
      <c r="A21" s="12" t="s">
        <v>60</v>
      </c>
      <c r="B21" s="199" t="s">
        <v>176</v>
      </c>
      <c r="C21" s="102"/>
      <c r="D21" s="102"/>
    </row>
    <row r="22" spans="1:4" s="197" customFormat="1" ht="12" customHeight="1" x14ac:dyDescent="0.2">
      <c r="A22" s="12" t="s">
        <v>61</v>
      </c>
      <c r="B22" s="199" t="s">
        <v>379</v>
      </c>
      <c r="C22" s="102"/>
      <c r="D22" s="102"/>
    </row>
    <row r="23" spans="1:4" s="197" customFormat="1" ht="12" customHeight="1" x14ac:dyDescent="0.2">
      <c r="A23" s="12" t="s">
        <v>62</v>
      </c>
      <c r="B23" s="199" t="s">
        <v>380</v>
      </c>
      <c r="C23" s="102"/>
      <c r="D23" s="102"/>
    </row>
    <row r="24" spans="1:4" s="197" customFormat="1" ht="12" customHeight="1" x14ac:dyDescent="0.2">
      <c r="A24" s="12" t="s">
        <v>101</v>
      </c>
      <c r="B24" s="199" t="s">
        <v>177</v>
      </c>
      <c r="C24" s="102"/>
      <c r="D24" s="102">
        <v>6388605</v>
      </c>
    </row>
    <row r="25" spans="1:4" s="197" customFormat="1" ht="12" customHeight="1" thickBot="1" x14ac:dyDescent="0.25">
      <c r="A25" s="14" t="s">
        <v>102</v>
      </c>
      <c r="B25" s="200" t="s">
        <v>178</v>
      </c>
      <c r="C25" s="104"/>
      <c r="D25" s="104"/>
    </row>
    <row r="26" spans="1:4" s="197" customFormat="1" ht="12" customHeight="1" thickBot="1" x14ac:dyDescent="0.25">
      <c r="A26" s="18" t="s">
        <v>103</v>
      </c>
      <c r="B26" s="19" t="s">
        <v>179</v>
      </c>
      <c r="C26" s="106">
        <f>+C27+C30+C31+C32</f>
        <v>304210524</v>
      </c>
      <c r="D26" s="106">
        <f>+D27+D30+D31+D32</f>
        <v>369038340</v>
      </c>
    </row>
    <row r="27" spans="1:4" s="197" customFormat="1" ht="12" customHeight="1" x14ac:dyDescent="0.2">
      <c r="A27" s="13" t="s">
        <v>180</v>
      </c>
      <c r="B27" s="198" t="s">
        <v>186</v>
      </c>
      <c r="C27" s="193">
        <f>+C28+C29</f>
        <v>264910524</v>
      </c>
      <c r="D27" s="193">
        <f>D28+D29</f>
        <v>323024321</v>
      </c>
    </row>
    <row r="28" spans="1:4" s="197" customFormat="1" ht="12" customHeight="1" x14ac:dyDescent="0.2">
      <c r="A28" s="12" t="s">
        <v>181</v>
      </c>
      <c r="B28" s="199" t="s">
        <v>187</v>
      </c>
      <c r="C28" s="102">
        <v>37910524</v>
      </c>
      <c r="D28" s="102">
        <v>32121978</v>
      </c>
    </row>
    <row r="29" spans="1:4" s="197" customFormat="1" ht="12" customHeight="1" x14ac:dyDescent="0.2">
      <c r="A29" s="12" t="s">
        <v>182</v>
      </c>
      <c r="B29" s="199" t="s">
        <v>188</v>
      </c>
      <c r="C29" s="102">
        <v>227000000</v>
      </c>
      <c r="D29" s="102">
        <v>290902343</v>
      </c>
    </row>
    <row r="30" spans="1:4" s="197" customFormat="1" ht="12" customHeight="1" x14ac:dyDescent="0.2">
      <c r="A30" s="12" t="s">
        <v>183</v>
      </c>
      <c r="B30" s="199" t="s">
        <v>189</v>
      </c>
      <c r="C30" s="102">
        <v>37000000</v>
      </c>
      <c r="D30" s="102">
        <v>40998508</v>
      </c>
    </row>
    <row r="31" spans="1:4" s="197" customFormat="1" ht="12" customHeight="1" x14ac:dyDescent="0.2">
      <c r="A31" s="12" t="s">
        <v>184</v>
      </c>
      <c r="B31" s="199" t="s">
        <v>190</v>
      </c>
      <c r="C31" s="102">
        <v>1500000</v>
      </c>
      <c r="D31" s="102">
        <v>3901800</v>
      </c>
    </row>
    <row r="32" spans="1:4" s="197" customFormat="1" ht="12" customHeight="1" thickBot="1" x14ac:dyDescent="0.25">
      <c r="A32" s="14" t="s">
        <v>185</v>
      </c>
      <c r="B32" s="200" t="s">
        <v>191</v>
      </c>
      <c r="C32" s="104">
        <v>800000</v>
      </c>
      <c r="D32" s="104">
        <v>1113711</v>
      </c>
    </row>
    <row r="33" spans="1:4" s="197" customFormat="1" ht="12" customHeight="1" thickBot="1" x14ac:dyDescent="0.25">
      <c r="A33" s="18" t="s">
        <v>12</v>
      </c>
      <c r="B33" s="19" t="s">
        <v>192</v>
      </c>
      <c r="C33" s="100">
        <f>SUM(C34:C43)</f>
        <v>48849000</v>
      </c>
      <c r="D33" s="100">
        <f>SUM(D34:D43)</f>
        <v>72460664</v>
      </c>
    </row>
    <row r="34" spans="1:4" s="197" customFormat="1" ht="12" customHeight="1" x14ac:dyDescent="0.2">
      <c r="A34" s="13" t="s">
        <v>63</v>
      </c>
      <c r="B34" s="198" t="s">
        <v>195</v>
      </c>
      <c r="C34" s="103"/>
      <c r="D34" s="103"/>
    </row>
    <row r="35" spans="1:4" s="197" customFormat="1" ht="12" customHeight="1" x14ac:dyDescent="0.2">
      <c r="A35" s="12" t="s">
        <v>64</v>
      </c>
      <c r="B35" s="199" t="s">
        <v>196</v>
      </c>
      <c r="C35" s="102">
        <v>16319000</v>
      </c>
      <c r="D35" s="102">
        <v>16930593</v>
      </c>
    </row>
    <row r="36" spans="1:4" s="197" customFormat="1" ht="12" customHeight="1" x14ac:dyDescent="0.2">
      <c r="A36" s="12" t="s">
        <v>65</v>
      </c>
      <c r="B36" s="199" t="s">
        <v>197</v>
      </c>
      <c r="C36" s="102">
        <v>200000</v>
      </c>
      <c r="D36" s="102">
        <v>951800</v>
      </c>
    </row>
    <row r="37" spans="1:4" s="197" customFormat="1" ht="12" customHeight="1" x14ac:dyDescent="0.2">
      <c r="A37" s="12" t="s">
        <v>105</v>
      </c>
      <c r="B37" s="199" t="s">
        <v>198</v>
      </c>
      <c r="C37" s="102"/>
      <c r="D37" s="102">
        <v>1146452</v>
      </c>
    </row>
    <row r="38" spans="1:4" s="197" customFormat="1" ht="12" customHeight="1" x14ac:dyDescent="0.2">
      <c r="A38" s="12" t="s">
        <v>106</v>
      </c>
      <c r="B38" s="199" t="s">
        <v>199</v>
      </c>
      <c r="C38" s="102">
        <v>22880000</v>
      </c>
      <c r="D38" s="102">
        <v>24181186</v>
      </c>
    </row>
    <row r="39" spans="1:4" s="197" customFormat="1" ht="12" customHeight="1" x14ac:dyDescent="0.2">
      <c r="A39" s="12" t="s">
        <v>107</v>
      </c>
      <c r="B39" s="199" t="s">
        <v>200</v>
      </c>
      <c r="C39" s="102">
        <v>9450000</v>
      </c>
      <c r="D39" s="102">
        <v>28762976</v>
      </c>
    </row>
    <row r="40" spans="1:4" s="197" customFormat="1" ht="12" customHeight="1" x14ac:dyDescent="0.2">
      <c r="A40" s="12" t="s">
        <v>108</v>
      </c>
      <c r="B40" s="199" t="s">
        <v>201</v>
      </c>
      <c r="C40" s="102"/>
      <c r="D40" s="102"/>
    </row>
    <row r="41" spans="1:4" s="197" customFormat="1" ht="12" customHeight="1" x14ac:dyDescent="0.2">
      <c r="A41" s="12" t="s">
        <v>109</v>
      </c>
      <c r="B41" s="199" t="s">
        <v>202</v>
      </c>
      <c r="C41" s="102"/>
      <c r="D41" s="102">
        <v>196</v>
      </c>
    </row>
    <row r="42" spans="1:4" s="197" customFormat="1" ht="12" customHeight="1" x14ac:dyDescent="0.2">
      <c r="A42" s="12" t="s">
        <v>193</v>
      </c>
      <c r="B42" s="199" t="s">
        <v>203</v>
      </c>
      <c r="C42" s="105"/>
      <c r="D42" s="105"/>
    </row>
    <row r="43" spans="1:4" s="197" customFormat="1" ht="12" customHeight="1" thickBot="1" x14ac:dyDescent="0.25">
      <c r="A43" s="14" t="s">
        <v>194</v>
      </c>
      <c r="B43" s="200" t="s">
        <v>204</v>
      </c>
      <c r="C43" s="187"/>
      <c r="D43" s="187">
        <v>487461</v>
      </c>
    </row>
    <row r="44" spans="1:4" s="197" customFormat="1" ht="12" customHeight="1" thickBot="1" x14ac:dyDescent="0.25">
      <c r="A44" s="18" t="s">
        <v>13</v>
      </c>
      <c r="B44" s="19" t="s">
        <v>205</v>
      </c>
      <c r="C44" s="100">
        <f>SUM(C45:C49)</f>
        <v>78867000</v>
      </c>
      <c r="D44" s="100">
        <f>SUM(D45:D49)</f>
        <v>70269614</v>
      </c>
    </row>
    <row r="45" spans="1:4" s="197" customFormat="1" ht="12" customHeight="1" x14ac:dyDescent="0.2">
      <c r="A45" s="13" t="s">
        <v>66</v>
      </c>
      <c r="B45" s="198" t="s">
        <v>209</v>
      </c>
      <c r="C45" s="242"/>
      <c r="D45" s="242"/>
    </row>
    <row r="46" spans="1:4" s="197" customFormat="1" ht="12" customHeight="1" x14ac:dyDescent="0.2">
      <c r="A46" s="12" t="s">
        <v>67</v>
      </c>
      <c r="B46" s="199" t="s">
        <v>210</v>
      </c>
      <c r="C46" s="105">
        <v>78867000</v>
      </c>
      <c r="D46" s="105">
        <v>70269614</v>
      </c>
    </row>
    <row r="47" spans="1:4" s="197" customFormat="1" ht="12" customHeight="1" x14ac:dyDescent="0.2">
      <c r="A47" s="12" t="s">
        <v>206</v>
      </c>
      <c r="B47" s="199" t="s">
        <v>211</v>
      </c>
      <c r="C47" s="105"/>
      <c r="D47" s="105"/>
    </row>
    <row r="48" spans="1:4" s="197" customFormat="1" ht="12" customHeight="1" x14ac:dyDescent="0.2">
      <c r="A48" s="12" t="s">
        <v>207</v>
      </c>
      <c r="B48" s="199" t="s">
        <v>212</v>
      </c>
      <c r="C48" s="105"/>
      <c r="D48" s="105"/>
    </row>
    <row r="49" spans="1:4" s="197" customFormat="1" ht="12" customHeight="1" thickBot="1" x14ac:dyDescent="0.25">
      <c r="A49" s="14" t="s">
        <v>208</v>
      </c>
      <c r="B49" s="200" t="s">
        <v>213</v>
      </c>
      <c r="C49" s="187"/>
      <c r="D49" s="187"/>
    </row>
    <row r="50" spans="1:4" s="197" customFormat="1" ht="12" customHeight="1" thickBot="1" x14ac:dyDescent="0.25">
      <c r="A50" s="18" t="s">
        <v>110</v>
      </c>
      <c r="B50" s="19" t="s">
        <v>214</v>
      </c>
      <c r="C50" s="100">
        <f>SUM(C51:C53)</f>
        <v>0</v>
      </c>
      <c r="D50" s="100">
        <f>SUM(D51:D53)</f>
        <v>1700</v>
      </c>
    </row>
    <row r="51" spans="1:4" s="197" customFormat="1" ht="12" customHeight="1" x14ac:dyDescent="0.2">
      <c r="A51" s="13" t="s">
        <v>68</v>
      </c>
      <c r="B51" s="198" t="s">
        <v>215</v>
      </c>
      <c r="C51" s="103"/>
      <c r="D51" s="103"/>
    </row>
    <row r="52" spans="1:4" s="197" customFormat="1" ht="12" customHeight="1" x14ac:dyDescent="0.2">
      <c r="A52" s="12" t="s">
        <v>69</v>
      </c>
      <c r="B52" s="199" t="s">
        <v>216</v>
      </c>
      <c r="C52" s="102"/>
      <c r="D52" s="102"/>
    </row>
    <row r="53" spans="1:4" s="197" customFormat="1" ht="12" customHeight="1" x14ac:dyDescent="0.2">
      <c r="A53" s="12" t="s">
        <v>219</v>
      </c>
      <c r="B53" s="199" t="s">
        <v>217</v>
      </c>
      <c r="C53" s="102">
        <v>0</v>
      </c>
      <c r="D53" s="102">
        <v>1700</v>
      </c>
    </row>
    <row r="54" spans="1:4" s="197" customFormat="1" ht="12" customHeight="1" thickBot="1" x14ac:dyDescent="0.25">
      <c r="A54" s="14" t="s">
        <v>220</v>
      </c>
      <c r="B54" s="200" t="s">
        <v>218</v>
      </c>
      <c r="C54" s="104"/>
      <c r="D54" s="104"/>
    </row>
    <row r="55" spans="1:4" s="197" customFormat="1" ht="12" customHeight="1" thickBot="1" x14ac:dyDescent="0.25">
      <c r="A55" s="18" t="s">
        <v>15</v>
      </c>
      <c r="B55" s="95" t="s">
        <v>221</v>
      </c>
      <c r="C55" s="100">
        <f>SUM(C56:C58)</f>
        <v>1650000</v>
      </c>
      <c r="D55" s="100">
        <f>SUM(D56:D58)</f>
        <v>21308286</v>
      </c>
    </row>
    <row r="56" spans="1:4" s="197" customFormat="1" ht="12" customHeight="1" x14ac:dyDescent="0.2">
      <c r="A56" s="13" t="s">
        <v>111</v>
      </c>
      <c r="B56" s="198" t="s">
        <v>223</v>
      </c>
      <c r="C56" s="105"/>
      <c r="D56" s="105"/>
    </row>
    <row r="57" spans="1:4" s="197" customFormat="1" ht="12" customHeight="1" x14ac:dyDescent="0.2">
      <c r="A57" s="12" t="s">
        <v>112</v>
      </c>
      <c r="B57" s="199" t="s">
        <v>382</v>
      </c>
      <c r="C57" s="105">
        <v>150000</v>
      </c>
      <c r="D57" s="105">
        <v>137580</v>
      </c>
    </row>
    <row r="58" spans="1:4" s="197" customFormat="1" ht="12" customHeight="1" x14ac:dyDescent="0.2">
      <c r="A58" s="12" t="s">
        <v>139</v>
      </c>
      <c r="B58" s="199" t="s">
        <v>224</v>
      </c>
      <c r="C58" s="105">
        <v>1500000</v>
      </c>
      <c r="D58" s="105">
        <v>21170706</v>
      </c>
    </row>
    <row r="59" spans="1:4" s="197" customFormat="1" ht="12" customHeight="1" thickBot="1" x14ac:dyDescent="0.25">
      <c r="A59" s="14" t="s">
        <v>222</v>
      </c>
      <c r="B59" s="200" t="s">
        <v>225</v>
      </c>
      <c r="C59" s="105"/>
      <c r="D59" s="105"/>
    </row>
    <row r="60" spans="1:4" s="197" customFormat="1" ht="12" customHeight="1" thickBot="1" x14ac:dyDescent="0.25">
      <c r="A60" s="18" t="s">
        <v>16</v>
      </c>
      <c r="B60" s="19" t="s">
        <v>226</v>
      </c>
      <c r="C60" s="106">
        <f>+C5+C12+C19+C26+C33+C44+C50+C55</f>
        <v>818514011</v>
      </c>
      <c r="D60" s="106">
        <f>+D5+D12+D19+D26+D33+D44+D50+D55</f>
        <v>988858616</v>
      </c>
    </row>
    <row r="61" spans="1:4" s="197" customFormat="1" ht="12" customHeight="1" thickBot="1" x14ac:dyDescent="0.25">
      <c r="A61" s="201" t="s">
        <v>227</v>
      </c>
      <c r="B61" s="95" t="s">
        <v>228</v>
      </c>
      <c r="C61" s="100">
        <f>SUM(C62:C64)</f>
        <v>0</v>
      </c>
      <c r="D61" s="100">
        <f>SUM(D62:D64)</f>
        <v>0</v>
      </c>
    </row>
    <row r="62" spans="1:4" s="197" customFormat="1" ht="12" customHeight="1" x14ac:dyDescent="0.2">
      <c r="A62" s="13" t="s">
        <v>261</v>
      </c>
      <c r="B62" s="198" t="s">
        <v>229</v>
      </c>
      <c r="C62" s="105"/>
      <c r="D62" s="105"/>
    </row>
    <row r="63" spans="1:4" s="197" customFormat="1" ht="12" customHeight="1" x14ac:dyDescent="0.2">
      <c r="A63" s="12" t="s">
        <v>270</v>
      </c>
      <c r="B63" s="199" t="s">
        <v>230</v>
      </c>
      <c r="C63" s="105"/>
      <c r="D63" s="105"/>
    </row>
    <row r="64" spans="1:4" s="197" customFormat="1" ht="12" customHeight="1" thickBot="1" x14ac:dyDescent="0.25">
      <c r="A64" s="14" t="s">
        <v>271</v>
      </c>
      <c r="B64" s="202" t="s">
        <v>231</v>
      </c>
      <c r="C64" s="105"/>
      <c r="D64" s="105"/>
    </row>
    <row r="65" spans="1:4" s="197" customFormat="1" ht="12" customHeight="1" thickBot="1" x14ac:dyDescent="0.25">
      <c r="A65" s="201" t="s">
        <v>232</v>
      </c>
      <c r="B65" s="95" t="s">
        <v>233</v>
      </c>
      <c r="C65" s="100">
        <f>SUM(C66:C69)</f>
        <v>0</v>
      </c>
      <c r="D65" s="100">
        <f>SUM(D66:D69)</f>
        <v>0</v>
      </c>
    </row>
    <row r="66" spans="1:4" s="197" customFormat="1" ht="12" customHeight="1" x14ac:dyDescent="0.2">
      <c r="A66" s="13" t="s">
        <v>91</v>
      </c>
      <c r="B66" s="198" t="s">
        <v>234</v>
      </c>
      <c r="C66" s="105"/>
      <c r="D66" s="105"/>
    </row>
    <row r="67" spans="1:4" s="197" customFormat="1" ht="12" customHeight="1" x14ac:dyDescent="0.2">
      <c r="A67" s="12" t="s">
        <v>92</v>
      </c>
      <c r="B67" s="199" t="s">
        <v>235</v>
      </c>
      <c r="C67" s="105"/>
      <c r="D67" s="105"/>
    </row>
    <row r="68" spans="1:4" s="197" customFormat="1" ht="12" customHeight="1" x14ac:dyDescent="0.2">
      <c r="A68" s="12" t="s">
        <v>262</v>
      </c>
      <c r="B68" s="199" t="s">
        <v>236</v>
      </c>
      <c r="C68" s="105"/>
      <c r="D68" s="105"/>
    </row>
    <row r="69" spans="1:4" s="197" customFormat="1" ht="12" customHeight="1" thickBot="1" x14ac:dyDescent="0.25">
      <c r="A69" s="14" t="s">
        <v>263</v>
      </c>
      <c r="B69" s="200" t="s">
        <v>237</v>
      </c>
      <c r="C69" s="105"/>
      <c r="D69" s="105"/>
    </row>
    <row r="70" spans="1:4" s="197" customFormat="1" ht="12" customHeight="1" thickBot="1" x14ac:dyDescent="0.25">
      <c r="A70" s="201" t="s">
        <v>238</v>
      </c>
      <c r="B70" s="95" t="s">
        <v>239</v>
      </c>
      <c r="C70" s="100">
        <f>SUM(C71:C72)</f>
        <v>0</v>
      </c>
      <c r="D70" s="100">
        <f>SUM(D71:D72)</f>
        <v>222207639</v>
      </c>
    </row>
    <row r="71" spans="1:4" s="197" customFormat="1" ht="12" customHeight="1" x14ac:dyDescent="0.2">
      <c r="A71" s="13" t="s">
        <v>264</v>
      </c>
      <c r="B71" s="198" t="s">
        <v>240</v>
      </c>
      <c r="C71" s="105"/>
      <c r="D71" s="105">
        <v>222207639</v>
      </c>
    </row>
    <row r="72" spans="1:4" s="197" customFormat="1" ht="12" customHeight="1" thickBot="1" x14ac:dyDescent="0.25">
      <c r="A72" s="14" t="s">
        <v>265</v>
      </c>
      <c r="B72" s="200" t="s">
        <v>241</v>
      </c>
      <c r="C72" s="105"/>
      <c r="D72" s="105"/>
    </row>
    <row r="73" spans="1:4" s="197" customFormat="1" ht="12" customHeight="1" thickBot="1" x14ac:dyDescent="0.25">
      <c r="A73" s="201" t="s">
        <v>242</v>
      </c>
      <c r="B73" s="95" t="s">
        <v>243</v>
      </c>
      <c r="C73" s="100">
        <f>SUM(C74:C76)</f>
        <v>0</v>
      </c>
      <c r="D73" s="100">
        <f>SUM(D74:D76)</f>
        <v>15222450</v>
      </c>
    </row>
    <row r="74" spans="1:4" s="197" customFormat="1" ht="12" customHeight="1" x14ac:dyDescent="0.2">
      <c r="A74" s="13" t="s">
        <v>266</v>
      </c>
      <c r="B74" s="198" t="s">
        <v>244</v>
      </c>
      <c r="C74" s="105"/>
      <c r="D74" s="105">
        <v>15222450</v>
      </c>
    </row>
    <row r="75" spans="1:4" s="197" customFormat="1" ht="12" customHeight="1" x14ac:dyDescent="0.2">
      <c r="A75" s="12" t="s">
        <v>267</v>
      </c>
      <c r="B75" s="199" t="s">
        <v>245</v>
      </c>
      <c r="C75" s="105"/>
      <c r="D75" s="105"/>
    </row>
    <row r="76" spans="1:4" s="197" customFormat="1" ht="12" customHeight="1" thickBot="1" x14ac:dyDescent="0.25">
      <c r="A76" s="14" t="s">
        <v>268</v>
      </c>
      <c r="B76" s="200" t="s">
        <v>246</v>
      </c>
      <c r="C76" s="105"/>
      <c r="D76" s="105"/>
    </row>
    <row r="77" spans="1:4" s="197" customFormat="1" ht="12" customHeight="1" thickBot="1" x14ac:dyDescent="0.25">
      <c r="A77" s="201" t="s">
        <v>247</v>
      </c>
      <c r="B77" s="95" t="s">
        <v>269</v>
      </c>
      <c r="C77" s="100">
        <f>SUM(C78:C81)</f>
        <v>0</v>
      </c>
      <c r="D77" s="100">
        <f>SUM(D78:D81)</f>
        <v>0</v>
      </c>
    </row>
    <row r="78" spans="1:4" s="197" customFormat="1" ht="12" customHeight="1" x14ac:dyDescent="0.2">
      <c r="A78" s="203" t="s">
        <v>248</v>
      </c>
      <c r="B78" s="198" t="s">
        <v>249</v>
      </c>
      <c r="C78" s="105"/>
      <c r="D78" s="105"/>
    </row>
    <row r="79" spans="1:4" s="197" customFormat="1" ht="12" customHeight="1" x14ac:dyDescent="0.2">
      <c r="A79" s="204" t="s">
        <v>250</v>
      </c>
      <c r="B79" s="199" t="s">
        <v>251</v>
      </c>
      <c r="C79" s="105"/>
      <c r="D79" s="105"/>
    </row>
    <row r="80" spans="1:4" s="197" customFormat="1" ht="12" customHeight="1" x14ac:dyDescent="0.2">
      <c r="A80" s="204" t="s">
        <v>252</v>
      </c>
      <c r="B80" s="199" t="s">
        <v>253</v>
      </c>
      <c r="C80" s="105"/>
      <c r="D80" s="105"/>
    </row>
    <row r="81" spans="1:4" s="197" customFormat="1" ht="12" customHeight="1" thickBot="1" x14ac:dyDescent="0.25">
      <c r="A81" s="205" t="s">
        <v>254</v>
      </c>
      <c r="B81" s="200" t="s">
        <v>255</v>
      </c>
      <c r="C81" s="105"/>
      <c r="D81" s="105"/>
    </row>
    <row r="82" spans="1:4" s="197" customFormat="1" ht="13.5" customHeight="1" thickBot="1" x14ac:dyDescent="0.25">
      <c r="A82" s="201" t="s">
        <v>256</v>
      </c>
      <c r="B82" s="95" t="s">
        <v>257</v>
      </c>
      <c r="C82" s="243"/>
      <c r="D82" s="243"/>
    </row>
    <row r="83" spans="1:4" s="197" customFormat="1" ht="15.75" customHeight="1" thickBot="1" x14ac:dyDescent="0.25">
      <c r="A83" s="201" t="s">
        <v>258</v>
      </c>
      <c r="B83" s="206" t="s">
        <v>259</v>
      </c>
      <c r="C83" s="106">
        <f>+C61+C65+C70+C73+C77+C82</f>
        <v>0</v>
      </c>
      <c r="D83" s="106">
        <f>+D61+D65+D70+D73+D77+D82</f>
        <v>237430089</v>
      </c>
    </row>
    <row r="84" spans="1:4" s="197" customFormat="1" ht="16.5" customHeight="1" thickBot="1" x14ac:dyDescent="0.25">
      <c r="A84" s="207" t="s">
        <v>272</v>
      </c>
      <c r="B84" s="208" t="s">
        <v>260</v>
      </c>
      <c r="C84" s="106">
        <f>+C60+C83</f>
        <v>818514011</v>
      </c>
      <c r="D84" s="106">
        <f>+D60+D83</f>
        <v>1226288705</v>
      </c>
    </row>
    <row r="85" spans="1:4" s="197" customFormat="1" ht="83.25" customHeight="1" x14ac:dyDescent="0.2">
      <c r="A85" s="3"/>
      <c r="B85" s="4"/>
    </row>
    <row r="86" spans="1:4" ht="16.5" customHeight="1" x14ac:dyDescent="0.25">
      <c r="A86" s="388" t="s">
        <v>36</v>
      </c>
      <c r="B86" s="388"/>
    </row>
    <row r="87" spans="1:4" s="209" customFormat="1" ht="16.5" customHeight="1" thickBot="1" x14ac:dyDescent="0.3">
      <c r="A87" s="390" t="s">
        <v>94</v>
      </c>
      <c r="B87" s="390"/>
      <c r="C87" s="46" t="s">
        <v>406</v>
      </c>
      <c r="D87" s="46" t="s">
        <v>406</v>
      </c>
    </row>
    <row r="88" spans="1:4" ht="38.1" customHeight="1" thickBot="1" x14ac:dyDescent="0.3">
      <c r="A88" s="21" t="s">
        <v>58</v>
      </c>
      <c r="B88" s="22" t="s">
        <v>37</v>
      </c>
      <c r="C88" s="28" t="s">
        <v>413</v>
      </c>
      <c r="D88" s="28" t="s">
        <v>413</v>
      </c>
    </row>
    <row r="89" spans="1:4" s="196" customFormat="1" ht="12" customHeight="1" thickBot="1" x14ac:dyDescent="0.25">
      <c r="A89" s="25">
        <v>1</v>
      </c>
      <c r="B89" s="26">
        <v>2</v>
      </c>
      <c r="C89" s="27">
        <v>4</v>
      </c>
      <c r="D89" s="27">
        <v>4</v>
      </c>
    </row>
    <row r="90" spans="1:4" ht="12" customHeight="1" thickBot="1" x14ac:dyDescent="0.3">
      <c r="A90" s="20" t="s">
        <v>8</v>
      </c>
      <c r="B90" s="24" t="s">
        <v>275</v>
      </c>
      <c r="C90" s="99">
        <f>SUM(C91:C95)</f>
        <v>691238697</v>
      </c>
      <c r="D90" s="99">
        <f>SUM(D91:D95)</f>
        <v>755341717</v>
      </c>
    </row>
    <row r="91" spans="1:4" ht="12" customHeight="1" x14ac:dyDescent="0.25">
      <c r="A91" s="15" t="s">
        <v>70</v>
      </c>
      <c r="B91" s="8" t="s">
        <v>38</v>
      </c>
      <c r="C91" s="101">
        <v>338869408</v>
      </c>
      <c r="D91" s="101">
        <v>369545081</v>
      </c>
    </row>
    <row r="92" spans="1:4" ht="12" customHeight="1" x14ac:dyDescent="0.25">
      <c r="A92" s="12" t="s">
        <v>71</v>
      </c>
      <c r="B92" s="6" t="s">
        <v>113</v>
      </c>
      <c r="C92" s="102">
        <v>65972892</v>
      </c>
      <c r="D92" s="102">
        <v>70667463</v>
      </c>
    </row>
    <row r="93" spans="1:4" ht="12" customHeight="1" x14ac:dyDescent="0.25">
      <c r="A93" s="12" t="s">
        <v>72</v>
      </c>
      <c r="B93" s="6" t="s">
        <v>89</v>
      </c>
      <c r="C93" s="104">
        <v>265709097</v>
      </c>
      <c r="D93" s="104">
        <v>297884410</v>
      </c>
    </row>
    <row r="94" spans="1:4" ht="12" customHeight="1" x14ac:dyDescent="0.25">
      <c r="A94" s="12" t="s">
        <v>73</v>
      </c>
      <c r="B94" s="9" t="s">
        <v>114</v>
      </c>
      <c r="C94" s="104">
        <v>10000000</v>
      </c>
      <c r="D94" s="104">
        <v>9513570</v>
      </c>
    </row>
    <row r="95" spans="1:4" ht="12" customHeight="1" x14ac:dyDescent="0.25">
      <c r="A95" s="12" t="s">
        <v>81</v>
      </c>
      <c r="B95" s="17" t="s">
        <v>115</v>
      </c>
      <c r="C95" s="104">
        <v>10687300</v>
      </c>
      <c r="D95" s="104">
        <f>SUM(D96,D100,D105)</f>
        <v>7731193</v>
      </c>
    </row>
    <row r="96" spans="1:4" ht="12" customHeight="1" x14ac:dyDescent="0.25">
      <c r="A96" s="12" t="s">
        <v>74</v>
      </c>
      <c r="B96" s="6" t="s">
        <v>276</v>
      </c>
      <c r="C96" s="104"/>
      <c r="D96" s="104">
        <v>1554</v>
      </c>
    </row>
    <row r="97" spans="1:4" ht="12" customHeight="1" x14ac:dyDescent="0.25">
      <c r="A97" s="12" t="s">
        <v>75</v>
      </c>
      <c r="B97" s="48" t="s">
        <v>277</v>
      </c>
      <c r="C97" s="104"/>
      <c r="D97" s="104"/>
    </row>
    <row r="98" spans="1:4" ht="12" customHeight="1" x14ac:dyDescent="0.25">
      <c r="A98" s="12" t="s">
        <v>82</v>
      </c>
      <c r="B98" s="49" t="s">
        <v>278</v>
      </c>
      <c r="C98" s="104"/>
      <c r="D98" s="104"/>
    </row>
    <row r="99" spans="1:4" ht="12" customHeight="1" x14ac:dyDescent="0.25">
      <c r="A99" s="12" t="s">
        <v>83</v>
      </c>
      <c r="B99" s="49" t="s">
        <v>279</v>
      </c>
      <c r="C99" s="104"/>
      <c r="D99" s="104"/>
    </row>
    <row r="100" spans="1:4" ht="12" customHeight="1" x14ac:dyDescent="0.25">
      <c r="A100" s="12" t="s">
        <v>84</v>
      </c>
      <c r="B100" s="48" t="s">
        <v>280</v>
      </c>
      <c r="C100" s="104">
        <v>7906000</v>
      </c>
      <c r="D100" s="104">
        <v>6280801</v>
      </c>
    </row>
    <row r="101" spans="1:4" ht="12" customHeight="1" x14ac:dyDescent="0.25">
      <c r="A101" s="12" t="s">
        <v>85</v>
      </c>
      <c r="B101" s="48" t="s">
        <v>281</v>
      </c>
      <c r="C101" s="104"/>
      <c r="D101" s="104"/>
    </row>
    <row r="102" spans="1:4" ht="12" customHeight="1" x14ac:dyDescent="0.25">
      <c r="A102" s="12" t="s">
        <v>87</v>
      </c>
      <c r="B102" s="49" t="s">
        <v>282</v>
      </c>
      <c r="C102" s="104"/>
      <c r="D102" s="104"/>
    </row>
    <row r="103" spans="1:4" ht="12" customHeight="1" x14ac:dyDescent="0.25">
      <c r="A103" s="11" t="s">
        <v>116</v>
      </c>
      <c r="B103" s="50" t="s">
        <v>283</v>
      </c>
      <c r="C103" s="104"/>
      <c r="D103" s="104"/>
    </row>
    <row r="104" spans="1:4" ht="12" customHeight="1" x14ac:dyDescent="0.25">
      <c r="A104" s="12" t="s">
        <v>273</v>
      </c>
      <c r="B104" s="50" t="s">
        <v>284</v>
      </c>
      <c r="C104" s="104"/>
      <c r="D104" s="104"/>
    </row>
    <row r="105" spans="1:4" ht="12" customHeight="1" thickBot="1" x14ac:dyDescent="0.3">
      <c r="A105" s="16" t="s">
        <v>274</v>
      </c>
      <c r="B105" s="51" t="s">
        <v>285</v>
      </c>
      <c r="C105" s="107">
        <v>2781300</v>
      </c>
      <c r="D105" s="107">
        <v>1448838</v>
      </c>
    </row>
    <row r="106" spans="1:4" ht="12" customHeight="1" thickBot="1" x14ac:dyDescent="0.3">
      <c r="A106" s="18" t="s">
        <v>9</v>
      </c>
      <c r="B106" s="23" t="s">
        <v>286</v>
      </c>
      <c r="C106" s="100">
        <f>+C107+C109+C111</f>
        <v>89302811</v>
      </c>
      <c r="D106" s="100">
        <f>+D107+D109+D111</f>
        <v>323988342</v>
      </c>
    </row>
    <row r="107" spans="1:4" ht="12" customHeight="1" x14ac:dyDescent="0.25">
      <c r="A107" s="13" t="s">
        <v>76</v>
      </c>
      <c r="B107" s="6" t="s">
        <v>137</v>
      </c>
      <c r="C107" s="103">
        <v>85302811</v>
      </c>
      <c r="D107" s="103">
        <v>249573360</v>
      </c>
    </row>
    <row r="108" spans="1:4" ht="12" customHeight="1" x14ac:dyDescent="0.25">
      <c r="A108" s="13" t="s">
        <v>77</v>
      </c>
      <c r="B108" s="10" t="s">
        <v>290</v>
      </c>
      <c r="C108" s="103">
        <v>0</v>
      </c>
      <c r="D108" s="103">
        <v>0</v>
      </c>
    </row>
    <row r="109" spans="1:4" ht="12" customHeight="1" x14ac:dyDescent="0.25">
      <c r="A109" s="13" t="s">
        <v>78</v>
      </c>
      <c r="B109" s="10" t="s">
        <v>117</v>
      </c>
      <c r="C109" s="102"/>
      <c r="D109" s="102">
        <v>59064982</v>
      </c>
    </row>
    <row r="110" spans="1:4" ht="12" customHeight="1" x14ac:dyDescent="0.25">
      <c r="A110" s="13" t="s">
        <v>79</v>
      </c>
      <c r="B110" s="10" t="s">
        <v>291</v>
      </c>
      <c r="C110" s="93"/>
      <c r="D110" s="93"/>
    </row>
    <row r="111" spans="1:4" ht="12" customHeight="1" x14ac:dyDescent="0.25">
      <c r="A111" s="13" t="s">
        <v>80</v>
      </c>
      <c r="B111" s="97" t="s">
        <v>140</v>
      </c>
      <c r="C111" s="93">
        <v>4000000</v>
      </c>
      <c r="D111" s="93">
        <v>15350000</v>
      </c>
    </row>
    <row r="112" spans="1:4" ht="12" customHeight="1" x14ac:dyDescent="0.25">
      <c r="A112" s="13" t="s">
        <v>86</v>
      </c>
      <c r="B112" s="96" t="s">
        <v>383</v>
      </c>
      <c r="C112" s="93"/>
      <c r="D112" s="93"/>
    </row>
    <row r="113" spans="1:4" ht="12" customHeight="1" x14ac:dyDescent="0.25">
      <c r="A113" s="13" t="s">
        <v>88</v>
      </c>
      <c r="B113" s="194" t="s">
        <v>296</v>
      </c>
      <c r="C113" s="93"/>
      <c r="D113" s="93"/>
    </row>
    <row r="114" spans="1:4" x14ac:dyDescent="0.25">
      <c r="A114" s="13" t="s">
        <v>118</v>
      </c>
      <c r="B114" s="49" t="s">
        <v>279</v>
      </c>
      <c r="C114" s="93"/>
      <c r="D114" s="93"/>
    </row>
    <row r="115" spans="1:4" ht="12" customHeight="1" x14ac:dyDescent="0.25">
      <c r="A115" s="13" t="s">
        <v>119</v>
      </c>
      <c r="B115" s="49" t="s">
        <v>295</v>
      </c>
      <c r="C115" s="93"/>
      <c r="D115" s="93"/>
    </row>
    <row r="116" spans="1:4" ht="12" customHeight="1" x14ac:dyDescent="0.25">
      <c r="A116" s="13" t="s">
        <v>120</v>
      </c>
      <c r="B116" s="49" t="s">
        <v>294</v>
      </c>
      <c r="C116" s="93"/>
      <c r="D116" s="93"/>
    </row>
    <row r="117" spans="1:4" ht="12" customHeight="1" x14ac:dyDescent="0.25">
      <c r="A117" s="13" t="s">
        <v>287</v>
      </c>
      <c r="B117" s="49" t="s">
        <v>282</v>
      </c>
      <c r="C117" s="93"/>
      <c r="D117" s="93"/>
    </row>
    <row r="118" spans="1:4" ht="12" customHeight="1" x14ac:dyDescent="0.25">
      <c r="A118" s="13" t="s">
        <v>288</v>
      </c>
      <c r="B118" s="49" t="s">
        <v>293</v>
      </c>
      <c r="C118" s="93"/>
      <c r="D118" s="93"/>
    </row>
    <row r="119" spans="1:4" ht="16.5" thickBot="1" x14ac:dyDescent="0.3">
      <c r="A119" s="11" t="s">
        <v>289</v>
      </c>
      <c r="B119" s="49" t="s">
        <v>292</v>
      </c>
      <c r="C119" s="94"/>
      <c r="D119" s="94"/>
    </row>
    <row r="120" spans="1:4" ht="12" customHeight="1" thickBot="1" x14ac:dyDescent="0.3">
      <c r="A120" s="18" t="s">
        <v>10</v>
      </c>
      <c r="B120" s="44" t="s">
        <v>297</v>
      </c>
      <c r="C120" s="100">
        <f>+C121+C122</f>
        <v>25347017</v>
      </c>
      <c r="D120" s="100">
        <f>+D121+D122</f>
        <v>134333160</v>
      </c>
    </row>
    <row r="121" spans="1:4" ht="12" customHeight="1" x14ac:dyDescent="0.25">
      <c r="A121" s="13" t="s">
        <v>59</v>
      </c>
      <c r="B121" s="7" t="s">
        <v>47</v>
      </c>
      <c r="C121" s="103">
        <v>25347017</v>
      </c>
      <c r="D121" s="103">
        <v>134333160</v>
      </c>
    </row>
    <row r="122" spans="1:4" ht="12" customHeight="1" thickBot="1" x14ac:dyDescent="0.3">
      <c r="A122" s="14" t="s">
        <v>60</v>
      </c>
      <c r="B122" s="10" t="s">
        <v>48</v>
      </c>
      <c r="C122" s="104"/>
      <c r="D122" s="104"/>
    </row>
    <row r="123" spans="1:4" ht="12" customHeight="1" thickBot="1" x14ac:dyDescent="0.3">
      <c r="A123" s="18" t="s">
        <v>11</v>
      </c>
      <c r="B123" s="44" t="s">
        <v>298</v>
      </c>
      <c r="C123" s="100">
        <f>+C90+C106+C120</f>
        <v>805888525</v>
      </c>
      <c r="D123" s="100">
        <f>+D90+D106+D120</f>
        <v>1213663219</v>
      </c>
    </row>
    <row r="124" spans="1:4" ht="12" customHeight="1" thickBot="1" x14ac:dyDescent="0.3">
      <c r="A124" s="18" t="s">
        <v>12</v>
      </c>
      <c r="B124" s="44" t="s">
        <v>299</v>
      </c>
      <c r="C124" s="100">
        <f>+C125+C126+C127</f>
        <v>0</v>
      </c>
      <c r="D124" s="100">
        <f>+D125+D126+D127</f>
        <v>0</v>
      </c>
    </row>
    <row r="125" spans="1:4" ht="12" customHeight="1" x14ac:dyDescent="0.25">
      <c r="A125" s="13" t="s">
        <v>63</v>
      </c>
      <c r="B125" s="7" t="s">
        <v>300</v>
      </c>
      <c r="C125" s="93"/>
      <c r="D125" s="93"/>
    </row>
    <row r="126" spans="1:4" ht="12" customHeight="1" x14ac:dyDescent="0.25">
      <c r="A126" s="13" t="s">
        <v>64</v>
      </c>
      <c r="B126" s="7" t="s">
        <v>301</v>
      </c>
      <c r="C126" s="93"/>
      <c r="D126" s="93"/>
    </row>
    <row r="127" spans="1:4" ht="12" customHeight="1" thickBot="1" x14ac:dyDescent="0.3">
      <c r="A127" s="11" t="s">
        <v>65</v>
      </c>
      <c r="B127" s="5" t="s">
        <v>302</v>
      </c>
      <c r="C127" s="93"/>
      <c r="D127" s="93"/>
    </row>
    <row r="128" spans="1:4" ht="12" customHeight="1" thickBot="1" x14ac:dyDescent="0.3">
      <c r="A128" s="18" t="s">
        <v>13</v>
      </c>
      <c r="B128" s="44" t="s">
        <v>345</v>
      </c>
      <c r="C128" s="100">
        <f>+C129+C130+C131+C132</f>
        <v>0</v>
      </c>
      <c r="D128" s="100">
        <f>+D129+D130+D131+D132</f>
        <v>0</v>
      </c>
    </row>
    <row r="129" spans="1:8" ht="12" customHeight="1" x14ac:dyDescent="0.25">
      <c r="A129" s="13" t="s">
        <v>66</v>
      </c>
      <c r="B129" s="7" t="s">
        <v>303</v>
      </c>
      <c r="C129" s="93"/>
      <c r="D129" s="93"/>
    </row>
    <row r="130" spans="1:8" ht="12" customHeight="1" x14ac:dyDescent="0.25">
      <c r="A130" s="13" t="s">
        <v>67</v>
      </c>
      <c r="B130" s="7" t="s">
        <v>304</v>
      </c>
      <c r="C130" s="93"/>
      <c r="D130" s="93"/>
    </row>
    <row r="131" spans="1:8" ht="12" customHeight="1" x14ac:dyDescent="0.25">
      <c r="A131" s="13" t="s">
        <v>206</v>
      </c>
      <c r="B131" s="7" t="s">
        <v>305</v>
      </c>
      <c r="C131" s="93"/>
      <c r="D131" s="93"/>
    </row>
    <row r="132" spans="1:8" ht="12" customHeight="1" thickBot="1" x14ac:dyDescent="0.3">
      <c r="A132" s="11" t="s">
        <v>207</v>
      </c>
      <c r="B132" s="5" t="s">
        <v>306</v>
      </c>
      <c r="C132" s="93"/>
      <c r="D132" s="93"/>
    </row>
    <row r="133" spans="1:8" ht="12" customHeight="1" thickBot="1" x14ac:dyDescent="0.3">
      <c r="A133" s="18" t="s">
        <v>14</v>
      </c>
      <c r="B133" s="44" t="s">
        <v>307</v>
      </c>
      <c r="C133" s="106">
        <f>+C134+C135+C136+C137</f>
        <v>12625486</v>
      </c>
      <c r="D133" s="106">
        <f>+D134+D135+D136+D137</f>
        <v>12625486</v>
      </c>
    </row>
    <row r="134" spans="1:8" ht="12" customHeight="1" x14ac:dyDescent="0.25">
      <c r="A134" s="13" t="s">
        <v>68</v>
      </c>
      <c r="B134" s="7" t="s">
        <v>308</v>
      </c>
      <c r="C134" s="93"/>
      <c r="D134" s="93"/>
    </row>
    <row r="135" spans="1:8" ht="12" customHeight="1" x14ac:dyDescent="0.25">
      <c r="A135" s="13" t="s">
        <v>69</v>
      </c>
      <c r="B135" s="7" t="s">
        <v>318</v>
      </c>
      <c r="C135" s="93">
        <v>12625486</v>
      </c>
      <c r="D135" s="93">
        <v>12625486</v>
      </c>
    </row>
    <row r="136" spans="1:8" ht="12" customHeight="1" x14ac:dyDescent="0.25">
      <c r="A136" s="13" t="s">
        <v>219</v>
      </c>
      <c r="B136" s="7" t="s">
        <v>309</v>
      </c>
      <c r="C136" s="93"/>
      <c r="D136" s="93"/>
    </row>
    <row r="137" spans="1:8" ht="12" customHeight="1" thickBot="1" x14ac:dyDescent="0.3">
      <c r="A137" s="11" t="s">
        <v>220</v>
      </c>
      <c r="B137" s="5" t="s">
        <v>395</v>
      </c>
      <c r="C137" s="93"/>
      <c r="D137" s="93"/>
    </row>
    <row r="138" spans="1:8" ht="12" customHeight="1" thickBot="1" x14ac:dyDescent="0.3">
      <c r="A138" s="18" t="s">
        <v>15</v>
      </c>
      <c r="B138" s="44" t="s">
        <v>311</v>
      </c>
      <c r="C138" s="108">
        <f>+C139+C140+C141+C142</f>
        <v>0</v>
      </c>
      <c r="D138" s="108">
        <f>+D139+D140+D141+D142</f>
        <v>0</v>
      </c>
    </row>
    <row r="139" spans="1:8" ht="12" customHeight="1" x14ac:dyDescent="0.25">
      <c r="A139" s="13" t="s">
        <v>111</v>
      </c>
      <c r="B139" s="7" t="s">
        <v>312</v>
      </c>
      <c r="C139" s="93"/>
      <c r="D139" s="93"/>
    </row>
    <row r="140" spans="1:8" ht="12" customHeight="1" x14ac:dyDescent="0.25">
      <c r="A140" s="13" t="s">
        <v>112</v>
      </c>
      <c r="B140" s="7" t="s">
        <v>313</v>
      </c>
      <c r="C140" s="93"/>
      <c r="D140" s="93"/>
    </row>
    <row r="141" spans="1:8" ht="12" customHeight="1" x14ac:dyDescent="0.25">
      <c r="A141" s="13" t="s">
        <v>139</v>
      </c>
      <c r="B141" s="7" t="s">
        <v>314</v>
      </c>
      <c r="C141" s="93"/>
      <c r="D141" s="93"/>
    </row>
    <row r="142" spans="1:8" ht="12" customHeight="1" thickBot="1" x14ac:dyDescent="0.3">
      <c r="A142" s="13" t="s">
        <v>222</v>
      </c>
      <c r="B142" s="7" t="s">
        <v>315</v>
      </c>
      <c r="C142" s="93"/>
      <c r="D142" s="93"/>
    </row>
    <row r="143" spans="1:8" ht="15" customHeight="1" thickBot="1" x14ac:dyDescent="0.3">
      <c r="A143" s="18" t="s">
        <v>16</v>
      </c>
      <c r="B143" s="44" t="s">
        <v>316</v>
      </c>
      <c r="C143" s="210">
        <f>+C124+C128+C133+C138</f>
        <v>12625486</v>
      </c>
      <c r="D143" s="210">
        <f>+D124+D128+D133+D138</f>
        <v>12625486</v>
      </c>
      <c r="E143" s="211"/>
      <c r="F143" s="212"/>
      <c r="G143" s="212"/>
      <c r="H143" s="212"/>
    </row>
    <row r="144" spans="1:8" s="197" customFormat="1" ht="12.95" customHeight="1" thickBot="1" x14ac:dyDescent="0.25">
      <c r="A144" s="98" t="s">
        <v>17</v>
      </c>
      <c r="B144" s="177" t="s">
        <v>317</v>
      </c>
      <c r="C144" s="210">
        <f>+C123+C143</f>
        <v>818514011</v>
      </c>
      <c r="D144" s="210">
        <f>+D123+D143</f>
        <v>1226288705</v>
      </c>
    </row>
    <row r="145" spans="1:3" ht="7.5" customHeight="1" x14ac:dyDescent="0.25"/>
    <row r="146" spans="1:3" x14ac:dyDescent="0.25">
      <c r="A146" s="391"/>
      <c r="B146" s="391"/>
    </row>
    <row r="147" spans="1:3" ht="15" customHeight="1" x14ac:dyDescent="0.25">
      <c r="A147" s="387"/>
      <c r="B147" s="387"/>
    </row>
    <row r="148" spans="1:3" ht="13.5" customHeight="1" x14ac:dyDescent="0.25">
      <c r="A148" s="247"/>
      <c r="B148" s="248"/>
      <c r="C148" s="213"/>
    </row>
    <row r="149" spans="1:3" ht="27.75" customHeight="1" x14ac:dyDescent="0.25">
      <c r="A149" s="247"/>
      <c r="B149" s="248"/>
    </row>
  </sheetData>
  <mergeCells count="6">
    <mergeCell ref="A147:B147"/>
    <mergeCell ref="A1:B1"/>
    <mergeCell ref="A2:B2"/>
    <mergeCell ref="A86:B86"/>
    <mergeCell ref="A87:B87"/>
    <mergeCell ref="A146:B146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Község Önkormányzat
2019. ÉVI KÖLTSÉGVETÉS
KÖTELEZŐ FELADATAINAK MÉRLEGE &amp;R&amp;"Times New Roman CE,Félkövér dőlt"&amp;11 1.2. melléklet a 2/2020. (II.14.) önkormányzati rendelethez</oddHeader>
  </headerFooter>
  <rowBreaks count="1" manualBreakCount="1">
    <brk id="84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D58"/>
  <sheetViews>
    <sheetView tabSelected="1" view="pageBreakPreview" zoomScaleSheetLayoutView="100" workbookViewId="0">
      <selection activeCell="B1" sqref="B1:D1"/>
    </sheetView>
  </sheetViews>
  <sheetFormatPr defaultRowHeight="12.75" x14ac:dyDescent="0.2"/>
  <cols>
    <col min="1" max="1" width="13.83203125" style="88" customWidth="1"/>
    <col min="2" max="2" width="79.1640625" style="89" customWidth="1"/>
    <col min="3" max="3" width="18.1640625" style="89" customWidth="1"/>
    <col min="4" max="4" width="20.1640625" style="89" customWidth="1"/>
    <col min="5" max="16384" width="9.33203125" style="89"/>
  </cols>
  <sheetData>
    <row r="1" spans="1:4" s="70" customFormat="1" ht="21" customHeight="1" thickBot="1" x14ac:dyDescent="0.25">
      <c r="A1" s="69"/>
      <c r="B1" s="407" t="s">
        <v>468</v>
      </c>
      <c r="C1" s="407"/>
      <c r="D1" s="406"/>
    </row>
    <row r="2" spans="1:4" s="235" customFormat="1" ht="25.5" customHeight="1" x14ac:dyDescent="0.2">
      <c r="A2" s="188" t="s">
        <v>130</v>
      </c>
      <c r="B2" s="160" t="s">
        <v>391</v>
      </c>
      <c r="C2" s="174" t="s">
        <v>386</v>
      </c>
      <c r="D2" s="275" t="s">
        <v>386</v>
      </c>
    </row>
    <row r="3" spans="1:4" s="235" customFormat="1" ht="24.75" thickBot="1" x14ac:dyDescent="0.25">
      <c r="A3" s="228" t="s">
        <v>129</v>
      </c>
      <c r="B3" s="161" t="s">
        <v>375</v>
      </c>
      <c r="C3" s="175" t="s">
        <v>386</v>
      </c>
      <c r="D3" s="276" t="s">
        <v>386</v>
      </c>
    </row>
    <row r="4" spans="1:4" s="236" customFormat="1" ht="15.95" customHeight="1" thickBot="1" x14ac:dyDescent="0.3">
      <c r="A4" s="72"/>
      <c r="B4" s="72"/>
      <c r="C4" s="73" t="s">
        <v>405</v>
      </c>
      <c r="D4" s="277" t="s">
        <v>405</v>
      </c>
    </row>
    <row r="5" spans="1:4" ht="24.75" thickBot="1" x14ac:dyDescent="0.25">
      <c r="A5" s="189" t="s">
        <v>131</v>
      </c>
      <c r="B5" s="74" t="s">
        <v>42</v>
      </c>
      <c r="C5" s="28" t="s">
        <v>413</v>
      </c>
      <c r="D5" s="278" t="s">
        <v>426</v>
      </c>
    </row>
    <row r="6" spans="1:4" s="237" customFormat="1" ht="12.95" customHeight="1" thickBot="1" x14ac:dyDescent="0.25">
      <c r="A6" s="65">
        <v>1</v>
      </c>
      <c r="B6" s="66">
        <v>2</v>
      </c>
      <c r="C6" s="67">
        <v>4</v>
      </c>
      <c r="D6" s="279">
        <v>4</v>
      </c>
    </row>
    <row r="7" spans="1:4" s="237" customFormat="1" ht="15.95" customHeight="1" thickBot="1" x14ac:dyDescent="0.25">
      <c r="A7" s="75"/>
      <c r="B7" s="76" t="s">
        <v>43</v>
      </c>
      <c r="C7" s="77"/>
      <c r="D7" s="280"/>
    </row>
    <row r="8" spans="1:4" s="176" customFormat="1" ht="12" customHeight="1" thickBot="1" x14ac:dyDescent="0.25">
      <c r="A8" s="65" t="s">
        <v>8</v>
      </c>
      <c r="B8" s="78" t="s">
        <v>352</v>
      </c>
      <c r="C8" s="119">
        <f>SUM(C9:C18)</f>
        <v>500000</v>
      </c>
      <c r="D8" s="281">
        <f>SUM(D9:D18)</f>
        <v>479700</v>
      </c>
    </row>
    <row r="9" spans="1:4" s="176" customFormat="1" ht="12" customHeight="1" x14ac:dyDescent="0.2">
      <c r="A9" s="229" t="s">
        <v>70</v>
      </c>
      <c r="B9" s="8" t="s">
        <v>195</v>
      </c>
      <c r="C9" s="165"/>
      <c r="D9" s="282"/>
    </row>
    <row r="10" spans="1:4" s="176" customFormat="1" ht="12" customHeight="1" x14ac:dyDescent="0.2">
      <c r="A10" s="230" t="s">
        <v>71</v>
      </c>
      <c r="B10" s="6" t="s">
        <v>196</v>
      </c>
      <c r="C10" s="117">
        <v>500000</v>
      </c>
      <c r="D10" s="283">
        <v>479700</v>
      </c>
    </row>
    <row r="11" spans="1:4" s="176" customFormat="1" ht="12" customHeight="1" x14ac:dyDescent="0.2">
      <c r="A11" s="230" t="s">
        <v>72</v>
      </c>
      <c r="B11" s="6" t="s">
        <v>197</v>
      </c>
      <c r="C11" s="117"/>
      <c r="D11" s="283"/>
    </row>
    <row r="12" spans="1:4" s="176" customFormat="1" ht="12" customHeight="1" x14ac:dyDescent="0.2">
      <c r="A12" s="230" t="s">
        <v>73</v>
      </c>
      <c r="B12" s="6" t="s">
        <v>198</v>
      </c>
      <c r="C12" s="117"/>
      <c r="D12" s="283"/>
    </row>
    <row r="13" spans="1:4" s="176" customFormat="1" ht="12" customHeight="1" x14ac:dyDescent="0.2">
      <c r="A13" s="230" t="s">
        <v>90</v>
      </c>
      <c r="B13" s="6" t="s">
        <v>199</v>
      </c>
      <c r="C13" s="117"/>
      <c r="D13" s="283"/>
    </row>
    <row r="14" spans="1:4" s="176" customFormat="1" ht="12" customHeight="1" x14ac:dyDescent="0.2">
      <c r="A14" s="230" t="s">
        <v>74</v>
      </c>
      <c r="B14" s="6" t="s">
        <v>353</v>
      </c>
      <c r="C14" s="117"/>
      <c r="D14" s="283"/>
    </row>
    <row r="15" spans="1:4" s="176" customFormat="1" ht="12" customHeight="1" x14ac:dyDescent="0.2">
      <c r="A15" s="230" t="s">
        <v>75</v>
      </c>
      <c r="B15" s="5" t="s">
        <v>354</v>
      </c>
      <c r="C15" s="117"/>
      <c r="D15" s="283"/>
    </row>
    <row r="16" spans="1:4" s="176" customFormat="1" ht="12" customHeight="1" x14ac:dyDescent="0.2">
      <c r="A16" s="230" t="s">
        <v>82</v>
      </c>
      <c r="B16" s="6" t="s">
        <v>202</v>
      </c>
      <c r="C16" s="166"/>
      <c r="D16" s="284"/>
    </row>
    <row r="17" spans="1:4" s="238" customFormat="1" ht="12" customHeight="1" x14ac:dyDescent="0.2">
      <c r="A17" s="230" t="s">
        <v>83</v>
      </c>
      <c r="B17" s="6" t="s">
        <v>203</v>
      </c>
      <c r="C17" s="117"/>
      <c r="D17" s="283"/>
    </row>
    <row r="18" spans="1:4" s="238" customFormat="1" ht="12" customHeight="1" thickBot="1" x14ac:dyDescent="0.25">
      <c r="A18" s="230" t="s">
        <v>84</v>
      </c>
      <c r="B18" s="5" t="s">
        <v>204</v>
      </c>
      <c r="C18" s="118"/>
      <c r="D18" s="285"/>
    </row>
    <row r="19" spans="1:4" s="176" customFormat="1" ht="12" customHeight="1" thickBot="1" x14ac:dyDescent="0.25">
      <c r="A19" s="65" t="s">
        <v>9</v>
      </c>
      <c r="B19" s="78" t="s">
        <v>355</v>
      </c>
      <c r="C19" s="119">
        <f>SUM(C20:C22)</f>
        <v>0</v>
      </c>
      <c r="D19" s="281">
        <f>SUM(D20:D22)</f>
        <v>0</v>
      </c>
    </row>
    <row r="20" spans="1:4" s="238" customFormat="1" ht="12" customHeight="1" x14ac:dyDescent="0.2">
      <c r="A20" s="230" t="s">
        <v>76</v>
      </c>
      <c r="B20" s="7" t="s">
        <v>170</v>
      </c>
      <c r="C20" s="117"/>
      <c r="D20" s="283"/>
    </row>
    <row r="21" spans="1:4" s="238" customFormat="1" ht="12" customHeight="1" x14ac:dyDescent="0.2">
      <c r="A21" s="230" t="s">
        <v>77</v>
      </c>
      <c r="B21" s="6" t="s">
        <v>356</v>
      </c>
      <c r="C21" s="117"/>
      <c r="D21" s="283"/>
    </row>
    <row r="22" spans="1:4" s="238" customFormat="1" ht="12" customHeight="1" x14ac:dyDescent="0.2">
      <c r="A22" s="230" t="s">
        <v>78</v>
      </c>
      <c r="B22" s="6" t="s">
        <v>357</v>
      </c>
      <c r="C22" s="117"/>
      <c r="D22" s="283"/>
    </row>
    <row r="23" spans="1:4" s="238" customFormat="1" ht="12" customHeight="1" thickBot="1" x14ac:dyDescent="0.25">
      <c r="A23" s="230" t="s">
        <v>79</v>
      </c>
      <c r="B23" s="6" t="s">
        <v>1</v>
      </c>
      <c r="C23" s="117"/>
      <c r="D23" s="283"/>
    </row>
    <row r="24" spans="1:4" s="238" customFormat="1" ht="12" customHeight="1" thickBot="1" x14ac:dyDescent="0.25">
      <c r="A24" s="68" t="s">
        <v>10</v>
      </c>
      <c r="B24" s="44" t="s">
        <v>104</v>
      </c>
      <c r="C24" s="146"/>
      <c r="D24" s="286"/>
    </row>
    <row r="25" spans="1:4" s="238" customFormat="1" ht="12" customHeight="1" thickBot="1" x14ac:dyDescent="0.25">
      <c r="A25" s="68" t="s">
        <v>11</v>
      </c>
      <c r="B25" s="44" t="s">
        <v>358</v>
      </c>
      <c r="C25" s="119">
        <f>+C26+C27</f>
        <v>0</v>
      </c>
      <c r="D25" s="281">
        <f>+D26+D27</f>
        <v>0</v>
      </c>
    </row>
    <row r="26" spans="1:4" s="238" customFormat="1" ht="12" customHeight="1" x14ac:dyDescent="0.2">
      <c r="A26" s="231" t="s">
        <v>180</v>
      </c>
      <c r="B26" s="232" t="s">
        <v>356</v>
      </c>
      <c r="C26" s="33"/>
      <c r="D26" s="287"/>
    </row>
    <row r="27" spans="1:4" s="238" customFormat="1" ht="12" customHeight="1" x14ac:dyDescent="0.2">
      <c r="A27" s="231" t="s">
        <v>183</v>
      </c>
      <c r="B27" s="233" t="s">
        <v>359</v>
      </c>
      <c r="C27" s="120"/>
      <c r="D27" s="288"/>
    </row>
    <row r="28" spans="1:4" s="238" customFormat="1" ht="12" customHeight="1" thickBot="1" x14ac:dyDescent="0.25">
      <c r="A28" s="230" t="s">
        <v>184</v>
      </c>
      <c r="B28" s="234" t="s">
        <v>360</v>
      </c>
      <c r="C28" s="36"/>
      <c r="D28" s="289"/>
    </row>
    <row r="29" spans="1:4" s="238" customFormat="1" ht="12" customHeight="1" thickBot="1" x14ac:dyDescent="0.25">
      <c r="A29" s="68" t="s">
        <v>12</v>
      </c>
      <c r="B29" s="44" t="s">
        <v>361</v>
      </c>
      <c r="C29" s="119">
        <f>+C30+C31+C32</f>
        <v>0</v>
      </c>
      <c r="D29" s="281">
        <f>+D30+D31+D32</f>
        <v>0</v>
      </c>
    </row>
    <row r="30" spans="1:4" s="238" customFormat="1" ht="12" customHeight="1" x14ac:dyDescent="0.2">
      <c r="A30" s="231" t="s">
        <v>63</v>
      </c>
      <c r="B30" s="232" t="s">
        <v>209</v>
      </c>
      <c r="C30" s="33"/>
      <c r="D30" s="287"/>
    </row>
    <row r="31" spans="1:4" s="238" customFormat="1" ht="12" customHeight="1" x14ac:dyDescent="0.2">
      <c r="A31" s="231" t="s">
        <v>64</v>
      </c>
      <c r="B31" s="233" t="s">
        <v>210</v>
      </c>
      <c r="C31" s="120"/>
      <c r="D31" s="288"/>
    </row>
    <row r="32" spans="1:4" s="238" customFormat="1" ht="12" customHeight="1" thickBot="1" x14ac:dyDescent="0.25">
      <c r="A32" s="230" t="s">
        <v>65</v>
      </c>
      <c r="B32" s="47" t="s">
        <v>211</v>
      </c>
      <c r="C32" s="36"/>
      <c r="D32" s="289"/>
    </row>
    <row r="33" spans="1:4" s="176" customFormat="1" ht="12" customHeight="1" thickBot="1" x14ac:dyDescent="0.25">
      <c r="A33" s="68" t="s">
        <v>13</v>
      </c>
      <c r="B33" s="44" t="s">
        <v>321</v>
      </c>
      <c r="C33" s="146"/>
      <c r="D33" s="286"/>
    </row>
    <row r="34" spans="1:4" s="176" customFormat="1" ht="12" customHeight="1" thickBot="1" x14ac:dyDescent="0.25">
      <c r="A34" s="68" t="s">
        <v>14</v>
      </c>
      <c r="B34" s="44" t="s">
        <v>362</v>
      </c>
      <c r="C34" s="167"/>
      <c r="D34" s="290"/>
    </row>
    <row r="35" spans="1:4" s="176" customFormat="1" ht="12" customHeight="1" thickBot="1" x14ac:dyDescent="0.25">
      <c r="A35" s="65" t="s">
        <v>15</v>
      </c>
      <c r="B35" s="44" t="s">
        <v>363</v>
      </c>
      <c r="C35" s="168">
        <f>+C8+C19+C24+C25+C29+C33+C34</f>
        <v>500000</v>
      </c>
      <c r="D35" s="291">
        <f>+D8+D19+D24+D25+D29+D33+D34</f>
        <v>479700</v>
      </c>
    </row>
    <row r="36" spans="1:4" s="176" customFormat="1" ht="12" customHeight="1" thickBot="1" x14ac:dyDescent="0.25">
      <c r="A36" s="79" t="s">
        <v>16</v>
      </c>
      <c r="B36" s="44" t="s">
        <v>364</v>
      </c>
      <c r="C36" s="168">
        <f>+C37+C38+C39</f>
        <v>0</v>
      </c>
      <c r="D36" s="291">
        <f>+D37+D38+D39</f>
        <v>0</v>
      </c>
    </row>
    <row r="37" spans="1:4" s="176" customFormat="1" ht="12" customHeight="1" x14ac:dyDescent="0.2">
      <c r="A37" s="231" t="s">
        <v>365</v>
      </c>
      <c r="B37" s="232" t="s">
        <v>147</v>
      </c>
      <c r="C37" s="33"/>
      <c r="D37" s="287"/>
    </row>
    <row r="38" spans="1:4" s="176" customFormat="1" ht="12" customHeight="1" x14ac:dyDescent="0.2">
      <c r="A38" s="231" t="s">
        <v>366</v>
      </c>
      <c r="B38" s="233" t="s">
        <v>2</v>
      </c>
      <c r="C38" s="120"/>
      <c r="D38" s="288"/>
    </row>
    <row r="39" spans="1:4" s="238" customFormat="1" ht="12" customHeight="1" thickBot="1" x14ac:dyDescent="0.25">
      <c r="A39" s="230" t="s">
        <v>367</v>
      </c>
      <c r="B39" s="47" t="s">
        <v>368</v>
      </c>
      <c r="C39" s="36"/>
      <c r="D39" s="289"/>
    </row>
    <row r="40" spans="1:4" s="238" customFormat="1" ht="15" customHeight="1" thickBot="1" x14ac:dyDescent="0.25">
      <c r="A40" s="79" t="s">
        <v>17</v>
      </c>
      <c r="B40" s="80" t="s">
        <v>369</v>
      </c>
      <c r="C40" s="171">
        <f>+C35+C36</f>
        <v>500000</v>
      </c>
      <c r="D40" s="292">
        <f>+D35+D36</f>
        <v>479700</v>
      </c>
    </row>
    <row r="41" spans="1:4" s="238" customFormat="1" ht="15" customHeight="1" x14ac:dyDescent="0.2">
      <c r="A41" s="81"/>
      <c r="B41" s="82"/>
      <c r="D41" s="293"/>
    </row>
    <row r="42" spans="1:4" ht="13.5" thickBot="1" x14ac:dyDescent="0.25">
      <c r="A42" s="83"/>
      <c r="B42" s="84"/>
      <c r="D42" s="294"/>
    </row>
    <row r="43" spans="1:4" s="237" customFormat="1" ht="16.5" customHeight="1" thickBot="1" x14ac:dyDescent="0.25">
      <c r="A43" s="85"/>
      <c r="B43" s="86" t="s">
        <v>45</v>
      </c>
      <c r="C43" s="171"/>
      <c r="D43" s="292"/>
    </row>
    <row r="44" spans="1:4" s="239" customFormat="1" ht="12" customHeight="1" thickBot="1" x14ac:dyDescent="0.25">
      <c r="A44" s="68" t="s">
        <v>8</v>
      </c>
      <c r="B44" s="44" t="s">
        <v>370</v>
      </c>
      <c r="C44" s="119">
        <f>SUM(C45:C49)</f>
        <v>500000</v>
      </c>
      <c r="D44" s="281">
        <f>SUM(D45:D49)</f>
        <v>479700</v>
      </c>
    </row>
    <row r="45" spans="1:4" ht="12" customHeight="1" x14ac:dyDescent="0.2">
      <c r="A45" s="230" t="s">
        <v>70</v>
      </c>
      <c r="B45" s="7" t="s">
        <v>38</v>
      </c>
      <c r="C45" s="33"/>
      <c r="D45" s="287"/>
    </row>
    <row r="46" spans="1:4" ht="12" customHeight="1" x14ac:dyDescent="0.2">
      <c r="A46" s="230" t="s">
        <v>71</v>
      </c>
      <c r="B46" s="6" t="s">
        <v>113</v>
      </c>
      <c r="C46" s="35"/>
      <c r="D46" s="295"/>
    </row>
    <row r="47" spans="1:4" ht="12" customHeight="1" x14ac:dyDescent="0.2">
      <c r="A47" s="230" t="s">
        <v>72</v>
      </c>
      <c r="B47" s="6" t="s">
        <v>89</v>
      </c>
      <c r="C47" s="35">
        <v>500000</v>
      </c>
      <c r="D47" s="295">
        <v>479700</v>
      </c>
    </row>
    <row r="48" spans="1:4" ht="12" customHeight="1" x14ac:dyDescent="0.2">
      <c r="A48" s="230" t="s">
        <v>73</v>
      </c>
      <c r="B48" s="6" t="s">
        <v>114</v>
      </c>
      <c r="C48" s="35"/>
      <c r="D48" s="295"/>
    </row>
    <row r="49" spans="1:4" ht="12" customHeight="1" thickBot="1" x14ac:dyDescent="0.25">
      <c r="A49" s="230" t="s">
        <v>90</v>
      </c>
      <c r="B49" s="6" t="s">
        <v>115</v>
      </c>
      <c r="C49" s="35"/>
      <c r="D49" s="295"/>
    </row>
    <row r="50" spans="1:4" ht="12" customHeight="1" thickBot="1" x14ac:dyDescent="0.25">
      <c r="A50" s="68" t="s">
        <v>9</v>
      </c>
      <c r="B50" s="44" t="s">
        <v>371</v>
      </c>
      <c r="C50" s="119">
        <f>SUM(C51:C53)</f>
        <v>0</v>
      </c>
      <c r="D50" s="281">
        <f>SUM(D51:D53)</f>
        <v>0</v>
      </c>
    </row>
    <row r="51" spans="1:4" s="239" customFormat="1" ht="12" customHeight="1" x14ac:dyDescent="0.2">
      <c r="A51" s="230" t="s">
        <v>76</v>
      </c>
      <c r="B51" s="7" t="s">
        <v>137</v>
      </c>
      <c r="C51" s="33"/>
      <c r="D51" s="287"/>
    </row>
    <row r="52" spans="1:4" ht="12" customHeight="1" x14ac:dyDescent="0.2">
      <c r="A52" s="230" t="s">
        <v>77</v>
      </c>
      <c r="B52" s="6" t="s">
        <v>117</v>
      </c>
      <c r="C52" s="35"/>
      <c r="D52" s="295"/>
    </row>
    <row r="53" spans="1:4" ht="12" customHeight="1" x14ac:dyDescent="0.2">
      <c r="A53" s="230" t="s">
        <v>78</v>
      </c>
      <c r="B53" s="6" t="s">
        <v>46</v>
      </c>
      <c r="C53" s="35"/>
      <c r="D53" s="295"/>
    </row>
    <row r="54" spans="1:4" ht="12" customHeight="1" thickBot="1" x14ac:dyDescent="0.25">
      <c r="A54" s="230" t="s">
        <v>79</v>
      </c>
      <c r="B54" s="6" t="s">
        <v>3</v>
      </c>
      <c r="C54" s="35"/>
      <c r="D54" s="295"/>
    </row>
    <row r="55" spans="1:4" ht="15" customHeight="1" thickBot="1" x14ac:dyDescent="0.25">
      <c r="A55" s="68" t="s">
        <v>10</v>
      </c>
      <c r="B55" s="87" t="s">
        <v>372</v>
      </c>
      <c r="C55" s="172">
        <f>+C44+C50</f>
        <v>500000</v>
      </c>
      <c r="D55" s="296">
        <f>+D44+D50</f>
        <v>479700</v>
      </c>
    </row>
    <row r="56" spans="1:4" ht="13.5" thickBot="1" x14ac:dyDescent="0.25">
      <c r="C56" s="173"/>
      <c r="D56" s="297"/>
    </row>
    <row r="57" spans="1:4" ht="15" customHeight="1" thickBot="1" x14ac:dyDescent="0.25">
      <c r="A57" s="90" t="s">
        <v>132</v>
      </c>
      <c r="B57" s="91"/>
      <c r="C57" s="42"/>
      <c r="D57" s="298"/>
    </row>
    <row r="58" spans="1:4" ht="14.25" customHeight="1" thickBot="1" x14ac:dyDescent="0.25">
      <c r="A58" s="90" t="s">
        <v>133</v>
      </c>
      <c r="B58" s="91"/>
      <c r="C58" s="42"/>
      <c r="D58" s="298"/>
    </row>
  </sheetData>
  <sheetProtection formatCells="0"/>
  <mergeCells count="1">
    <mergeCell ref="B1:D1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A243D-DDD2-4EF1-8FEC-150CAF9E7D8F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149"/>
  <sheetViews>
    <sheetView view="pageLayout" topLeftCell="C85" zoomScaleNormal="100" zoomScaleSheetLayoutView="100" workbookViewId="0">
      <selection activeCell="D95" sqref="D95"/>
    </sheetView>
  </sheetViews>
  <sheetFormatPr defaultRowHeight="15.75" x14ac:dyDescent="0.25"/>
  <cols>
    <col min="1" max="1" width="9.5" style="178" customWidth="1"/>
    <col min="2" max="2" width="91.6640625" style="178" customWidth="1"/>
    <col min="3" max="3" width="17.5" style="195" customWidth="1"/>
    <col min="4" max="4" width="15.6640625" style="195" customWidth="1"/>
    <col min="5" max="16384" width="9.33203125" style="195"/>
  </cols>
  <sheetData>
    <row r="1" spans="1:4" ht="15.95" customHeight="1" x14ac:dyDescent="0.25">
      <c r="A1" s="388" t="s">
        <v>5</v>
      </c>
      <c r="B1" s="388"/>
    </row>
    <row r="2" spans="1:4" ht="15.95" customHeight="1" thickBot="1" x14ac:dyDescent="0.3">
      <c r="A2" s="389" t="s">
        <v>93</v>
      </c>
      <c r="B2" s="389"/>
      <c r="C2" s="109" t="s">
        <v>406</v>
      </c>
      <c r="D2" s="109" t="s">
        <v>406</v>
      </c>
    </row>
    <row r="3" spans="1:4" ht="38.1" customHeight="1" thickBot="1" x14ac:dyDescent="0.3">
      <c r="A3" s="21" t="s">
        <v>58</v>
      </c>
      <c r="B3" s="22" t="s">
        <v>388</v>
      </c>
      <c r="C3" s="28" t="s">
        <v>413</v>
      </c>
      <c r="D3" s="28" t="s">
        <v>427</v>
      </c>
    </row>
    <row r="4" spans="1:4" s="196" customFormat="1" ht="12" customHeight="1" thickBot="1" x14ac:dyDescent="0.25">
      <c r="A4" s="190">
        <v>1</v>
      </c>
      <c r="B4" s="191">
        <v>2</v>
      </c>
      <c r="C4" s="192">
        <v>3</v>
      </c>
      <c r="D4" s="192">
        <v>4</v>
      </c>
    </row>
    <row r="5" spans="1:4" s="197" customFormat="1" ht="12" customHeight="1" thickBot="1" x14ac:dyDescent="0.25">
      <c r="A5" s="18" t="s">
        <v>8</v>
      </c>
      <c r="B5" s="19" t="s">
        <v>162</v>
      </c>
      <c r="C5" s="100">
        <f>+C6+C7+C8+C9+C10+C11</f>
        <v>0</v>
      </c>
      <c r="D5" s="100">
        <f>+D6+D7+D8+D9+D10+D11</f>
        <v>0</v>
      </c>
    </row>
    <row r="6" spans="1:4" s="197" customFormat="1" ht="12" customHeight="1" x14ac:dyDescent="0.2">
      <c r="A6" s="13" t="s">
        <v>70</v>
      </c>
      <c r="B6" s="198" t="s">
        <v>163</v>
      </c>
      <c r="C6" s="103"/>
      <c r="D6" s="103"/>
    </row>
    <row r="7" spans="1:4" s="197" customFormat="1" ht="12" customHeight="1" x14ac:dyDescent="0.2">
      <c r="A7" s="12" t="s">
        <v>71</v>
      </c>
      <c r="B7" s="199" t="s">
        <v>164</v>
      </c>
      <c r="C7" s="102"/>
      <c r="D7" s="102"/>
    </row>
    <row r="8" spans="1:4" s="197" customFormat="1" ht="12" customHeight="1" x14ac:dyDescent="0.2">
      <c r="A8" s="12" t="s">
        <v>72</v>
      </c>
      <c r="B8" s="199" t="s">
        <v>165</v>
      </c>
      <c r="C8" s="102"/>
      <c r="D8" s="102"/>
    </row>
    <row r="9" spans="1:4" s="197" customFormat="1" ht="12" customHeight="1" x14ac:dyDescent="0.2">
      <c r="A9" s="12" t="s">
        <v>73</v>
      </c>
      <c r="B9" s="199" t="s">
        <v>166</v>
      </c>
      <c r="C9" s="102"/>
      <c r="D9" s="102"/>
    </row>
    <row r="10" spans="1:4" s="197" customFormat="1" ht="12" customHeight="1" x14ac:dyDescent="0.2">
      <c r="A10" s="12" t="s">
        <v>90</v>
      </c>
      <c r="B10" s="199" t="s">
        <v>167</v>
      </c>
      <c r="C10" s="102"/>
      <c r="D10" s="102"/>
    </row>
    <row r="11" spans="1:4" s="197" customFormat="1" ht="12" customHeight="1" thickBot="1" x14ac:dyDescent="0.25">
      <c r="A11" s="14" t="s">
        <v>74</v>
      </c>
      <c r="B11" s="200" t="s">
        <v>168</v>
      </c>
      <c r="C11" s="102"/>
      <c r="D11" s="102"/>
    </row>
    <row r="12" spans="1:4" s="197" customFormat="1" ht="12" customHeight="1" thickBot="1" x14ac:dyDescent="0.25">
      <c r="A12" s="18" t="s">
        <v>9</v>
      </c>
      <c r="B12" s="95" t="s">
        <v>169</v>
      </c>
      <c r="C12" s="100">
        <f>+C13+C14+C15+C16+C17</f>
        <v>0</v>
      </c>
      <c r="D12" s="100">
        <f>+D13+D14+D15+D16+D17</f>
        <v>0</v>
      </c>
    </row>
    <row r="13" spans="1:4" s="197" customFormat="1" ht="12" customHeight="1" x14ac:dyDescent="0.2">
      <c r="A13" s="13" t="s">
        <v>76</v>
      </c>
      <c r="B13" s="198" t="s">
        <v>170</v>
      </c>
      <c r="C13" s="103"/>
      <c r="D13" s="103"/>
    </row>
    <row r="14" spans="1:4" s="197" customFormat="1" ht="12" customHeight="1" x14ac:dyDescent="0.2">
      <c r="A14" s="12" t="s">
        <v>77</v>
      </c>
      <c r="B14" s="199" t="s">
        <v>171</v>
      </c>
      <c r="C14" s="102"/>
      <c r="D14" s="102"/>
    </row>
    <row r="15" spans="1:4" s="197" customFormat="1" ht="12" customHeight="1" x14ac:dyDescent="0.2">
      <c r="A15" s="12" t="s">
        <v>78</v>
      </c>
      <c r="B15" s="199" t="s">
        <v>377</v>
      </c>
      <c r="C15" s="102"/>
      <c r="D15" s="102"/>
    </row>
    <row r="16" spans="1:4" s="197" customFormat="1" ht="12" customHeight="1" x14ac:dyDescent="0.2">
      <c r="A16" s="12" t="s">
        <v>79</v>
      </c>
      <c r="B16" s="199" t="s">
        <v>378</v>
      </c>
      <c r="C16" s="102"/>
      <c r="D16" s="102"/>
    </row>
    <row r="17" spans="1:4" s="197" customFormat="1" ht="12" customHeight="1" x14ac:dyDescent="0.2">
      <c r="A17" s="12" t="s">
        <v>80</v>
      </c>
      <c r="B17" s="199" t="s">
        <v>172</v>
      </c>
      <c r="C17" s="102"/>
      <c r="D17" s="102"/>
    </row>
    <row r="18" spans="1:4" s="197" customFormat="1" ht="12" customHeight="1" thickBot="1" x14ac:dyDescent="0.25">
      <c r="A18" s="14" t="s">
        <v>86</v>
      </c>
      <c r="B18" s="200" t="s">
        <v>173</v>
      </c>
      <c r="C18" s="104"/>
      <c r="D18" s="104"/>
    </row>
    <row r="19" spans="1:4" s="197" customFormat="1" ht="12" customHeight="1" thickBot="1" x14ac:dyDescent="0.25">
      <c r="A19" s="18" t="s">
        <v>10</v>
      </c>
      <c r="B19" s="19" t="s">
        <v>174</v>
      </c>
      <c r="C19" s="100">
        <f>+C20+C21+C22+C23+C24</f>
        <v>0</v>
      </c>
      <c r="D19" s="100">
        <f>+D20+D21+D22+D23+D24</f>
        <v>0</v>
      </c>
    </row>
    <row r="20" spans="1:4" s="197" customFormat="1" ht="12" customHeight="1" x14ac:dyDescent="0.2">
      <c r="A20" s="13" t="s">
        <v>59</v>
      </c>
      <c r="B20" s="198" t="s">
        <v>175</v>
      </c>
      <c r="C20" s="103"/>
      <c r="D20" s="103"/>
    </row>
    <row r="21" spans="1:4" s="197" customFormat="1" ht="12" customHeight="1" x14ac:dyDescent="0.2">
      <c r="A21" s="12" t="s">
        <v>60</v>
      </c>
      <c r="B21" s="199" t="s">
        <v>176</v>
      </c>
      <c r="C21" s="102"/>
      <c r="D21" s="102"/>
    </row>
    <row r="22" spans="1:4" s="197" customFormat="1" ht="12" customHeight="1" x14ac:dyDescent="0.2">
      <c r="A22" s="12" t="s">
        <v>61</v>
      </c>
      <c r="B22" s="199" t="s">
        <v>379</v>
      </c>
      <c r="C22" s="102"/>
      <c r="D22" s="102"/>
    </row>
    <row r="23" spans="1:4" s="197" customFormat="1" ht="12" customHeight="1" x14ac:dyDescent="0.2">
      <c r="A23" s="12" t="s">
        <v>62</v>
      </c>
      <c r="B23" s="199" t="s">
        <v>380</v>
      </c>
      <c r="C23" s="102"/>
      <c r="D23" s="102"/>
    </row>
    <row r="24" spans="1:4" s="197" customFormat="1" ht="12" customHeight="1" x14ac:dyDescent="0.2">
      <c r="A24" s="12" t="s">
        <v>101</v>
      </c>
      <c r="B24" s="199" t="s">
        <v>177</v>
      </c>
      <c r="C24" s="102"/>
      <c r="D24" s="102"/>
    </row>
    <row r="25" spans="1:4" s="197" customFormat="1" ht="12" customHeight="1" thickBot="1" x14ac:dyDescent="0.25">
      <c r="A25" s="14" t="s">
        <v>102</v>
      </c>
      <c r="B25" s="200" t="s">
        <v>178</v>
      </c>
      <c r="C25" s="104"/>
      <c r="D25" s="104"/>
    </row>
    <row r="26" spans="1:4" s="197" customFormat="1" ht="12" customHeight="1" thickBot="1" x14ac:dyDescent="0.25">
      <c r="A26" s="18" t="s">
        <v>103</v>
      </c>
      <c r="B26" s="19" t="s">
        <v>179</v>
      </c>
      <c r="C26" s="106">
        <f>+C27+C30+C31+C32</f>
        <v>25443377</v>
      </c>
      <c r="D26" s="106">
        <f>+D27+D30+D31+D32</f>
        <v>26804541</v>
      </c>
    </row>
    <row r="27" spans="1:4" s="197" customFormat="1" ht="12" customHeight="1" thickBot="1" x14ac:dyDescent="0.25">
      <c r="A27" s="13" t="s">
        <v>180</v>
      </c>
      <c r="B27" s="198" t="s">
        <v>186</v>
      </c>
      <c r="C27" s="193">
        <f>+C28+C29</f>
        <v>25443377</v>
      </c>
      <c r="D27" s="193">
        <f>+D28+D29</f>
        <v>26804541</v>
      </c>
    </row>
    <row r="28" spans="1:4" s="197" customFormat="1" ht="12" customHeight="1" x14ac:dyDescent="0.2">
      <c r="A28" s="12" t="s">
        <v>181</v>
      </c>
      <c r="B28" s="199" t="s">
        <v>187</v>
      </c>
      <c r="C28" s="272">
        <v>25443377</v>
      </c>
      <c r="D28" s="272">
        <v>26804541</v>
      </c>
    </row>
    <row r="29" spans="1:4" s="197" customFormat="1" ht="12" customHeight="1" x14ac:dyDescent="0.2">
      <c r="A29" s="12" t="s">
        <v>182</v>
      </c>
      <c r="B29" s="199" t="s">
        <v>188</v>
      </c>
      <c r="C29" s="102"/>
      <c r="D29" s="102"/>
    </row>
    <row r="30" spans="1:4" s="197" customFormat="1" ht="12" customHeight="1" x14ac:dyDescent="0.2">
      <c r="A30" s="12" t="s">
        <v>183</v>
      </c>
      <c r="B30" s="199" t="s">
        <v>189</v>
      </c>
      <c r="C30" s="102"/>
      <c r="D30" s="102"/>
    </row>
    <row r="31" spans="1:4" s="197" customFormat="1" ht="12" customHeight="1" x14ac:dyDescent="0.2">
      <c r="A31" s="12" t="s">
        <v>184</v>
      </c>
      <c r="B31" s="199" t="s">
        <v>190</v>
      </c>
      <c r="C31" s="102"/>
      <c r="D31" s="102"/>
    </row>
    <row r="32" spans="1:4" s="197" customFormat="1" ht="12" customHeight="1" thickBot="1" x14ac:dyDescent="0.25">
      <c r="A32" s="14" t="s">
        <v>185</v>
      </c>
      <c r="B32" s="200" t="s">
        <v>191</v>
      </c>
      <c r="C32" s="104"/>
      <c r="D32" s="104"/>
    </row>
    <row r="33" spans="1:4" s="197" customFormat="1" ht="12" customHeight="1" thickBot="1" x14ac:dyDescent="0.25">
      <c r="A33" s="18" t="s">
        <v>12</v>
      </c>
      <c r="B33" s="19" t="s">
        <v>192</v>
      </c>
      <c r="C33" s="100">
        <f>SUM(C34:C43)</f>
        <v>0</v>
      </c>
      <c r="D33" s="100">
        <f>SUM(D34:D43)</f>
        <v>0</v>
      </c>
    </row>
    <row r="34" spans="1:4" s="197" customFormat="1" ht="12" customHeight="1" x14ac:dyDescent="0.2">
      <c r="A34" s="13" t="s">
        <v>63</v>
      </c>
      <c r="B34" s="198" t="s">
        <v>195</v>
      </c>
      <c r="C34" s="103"/>
      <c r="D34" s="103"/>
    </row>
    <row r="35" spans="1:4" s="197" customFormat="1" ht="12" customHeight="1" x14ac:dyDescent="0.2">
      <c r="A35" s="12" t="s">
        <v>64</v>
      </c>
      <c r="B35" s="199" t="s">
        <v>196</v>
      </c>
      <c r="C35" s="102"/>
      <c r="D35" s="102"/>
    </row>
    <row r="36" spans="1:4" s="197" customFormat="1" ht="12" customHeight="1" x14ac:dyDescent="0.2">
      <c r="A36" s="12" t="s">
        <v>65</v>
      </c>
      <c r="B36" s="199" t="s">
        <v>197</v>
      </c>
      <c r="C36" s="102"/>
      <c r="D36" s="102"/>
    </row>
    <row r="37" spans="1:4" s="197" customFormat="1" ht="12" customHeight="1" x14ac:dyDescent="0.2">
      <c r="A37" s="12" t="s">
        <v>105</v>
      </c>
      <c r="B37" s="199" t="s">
        <v>198</v>
      </c>
      <c r="C37" s="102"/>
      <c r="D37" s="102"/>
    </row>
    <row r="38" spans="1:4" s="197" customFormat="1" ht="12" customHeight="1" x14ac:dyDescent="0.2">
      <c r="A38" s="12" t="s">
        <v>106</v>
      </c>
      <c r="B38" s="199" t="s">
        <v>199</v>
      </c>
      <c r="C38" s="102"/>
      <c r="D38" s="102"/>
    </row>
    <row r="39" spans="1:4" s="197" customFormat="1" ht="12" customHeight="1" x14ac:dyDescent="0.2">
      <c r="A39" s="12" t="s">
        <v>107</v>
      </c>
      <c r="B39" s="199" t="s">
        <v>200</v>
      </c>
      <c r="C39" s="102"/>
      <c r="D39" s="102"/>
    </row>
    <row r="40" spans="1:4" s="197" customFormat="1" ht="12" customHeight="1" x14ac:dyDescent="0.2">
      <c r="A40" s="12" t="s">
        <v>108</v>
      </c>
      <c r="B40" s="199" t="s">
        <v>201</v>
      </c>
      <c r="C40" s="102"/>
      <c r="D40" s="102"/>
    </row>
    <row r="41" spans="1:4" s="197" customFormat="1" ht="12" customHeight="1" x14ac:dyDescent="0.2">
      <c r="A41" s="12" t="s">
        <v>109</v>
      </c>
      <c r="B41" s="199" t="s">
        <v>202</v>
      </c>
      <c r="C41" s="102"/>
      <c r="D41" s="102"/>
    </row>
    <row r="42" spans="1:4" s="197" customFormat="1" ht="12" customHeight="1" x14ac:dyDescent="0.2">
      <c r="A42" s="12" t="s">
        <v>193</v>
      </c>
      <c r="B42" s="199" t="s">
        <v>203</v>
      </c>
      <c r="C42" s="105"/>
      <c r="D42" s="105"/>
    </row>
    <row r="43" spans="1:4" s="197" customFormat="1" ht="12" customHeight="1" thickBot="1" x14ac:dyDescent="0.25">
      <c r="A43" s="14" t="s">
        <v>194</v>
      </c>
      <c r="B43" s="200" t="s">
        <v>204</v>
      </c>
      <c r="C43" s="187"/>
      <c r="D43" s="187"/>
    </row>
    <row r="44" spans="1:4" s="197" customFormat="1" ht="12" customHeight="1" thickBot="1" x14ac:dyDescent="0.25">
      <c r="A44" s="18" t="s">
        <v>13</v>
      </c>
      <c r="B44" s="19" t="s">
        <v>205</v>
      </c>
      <c r="C44" s="100">
        <f>SUM(C45:C49)</f>
        <v>0</v>
      </c>
      <c r="D44" s="100">
        <f>SUM(D45:D49)</f>
        <v>0</v>
      </c>
    </row>
    <row r="45" spans="1:4" s="197" customFormat="1" ht="12" customHeight="1" x14ac:dyDescent="0.2">
      <c r="A45" s="13" t="s">
        <v>66</v>
      </c>
      <c r="B45" s="198" t="s">
        <v>209</v>
      </c>
      <c r="C45" s="242"/>
      <c r="D45" s="242"/>
    </row>
    <row r="46" spans="1:4" s="197" customFormat="1" ht="12" customHeight="1" x14ac:dyDescent="0.2">
      <c r="A46" s="12" t="s">
        <v>67</v>
      </c>
      <c r="B46" s="199" t="s">
        <v>210</v>
      </c>
      <c r="C46" s="105"/>
      <c r="D46" s="105"/>
    </row>
    <row r="47" spans="1:4" s="197" customFormat="1" ht="12" customHeight="1" x14ac:dyDescent="0.2">
      <c r="A47" s="12" t="s">
        <v>206</v>
      </c>
      <c r="B47" s="199" t="s">
        <v>211</v>
      </c>
      <c r="C47" s="105"/>
      <c r="D47" s="105"/>
    </row>
    <row r="48" spans="1:4" s="197" customFormat="1" ht="12" customHeight="1" x14ac:dyDescent="0.2">
      <c r="A48" s="12" t="s">
        <v>207</v>
      </c>
      <c r="B48" s="199" t="s">
        <v>212</v>
      </c>
      <c r="C48" s="105"/>
      <c r="D48" s="105"/>
    </row>
    <row r="49" spans="1:4" s="197" customFormat="1" ht="12" customHeight="1" thickBot="1" x14ac:dyDescent="0.25">
      <c r="A49" s="14" t="s">
        <v>208</v>
      </c>
      <c r="B49" s="200" t="s">
        <v>213</v>
      </c>
      <c r="C49" s="187"/>
      <c r="D49" s="187"/>
    </row>
    <row r="50" spans="1:4" s="197" customFormat="1" ht="12" customHeight="1" thickBot="1" x14ac:dyDescent="0.25">
      <c r="A50" s="18" t="s">
        <v>110</v>
      </c>
      <c r="B50" s="19" t="s">
        <v>214</v>
      </c>
      <c r="C50" s="100">
        <f>SUM(C51:C53)</f>
        <v>0</v>
      </c>
      <c r="D50" s="100">
        <f>SUM(D51:D53)</f>
        <v>0</v>
      </c>
    </row>
    <row r="51" spans="1:4" s="197" customFormat="1" ht="12" customHeight="1" x14ac:dyDescent="0.2">
      <c r="A51" s="13" t="s">
        <v>68</v>
      </c>
      <c r="B51" s="198" t="s">
        <v>215</v>
      </c>
      <c r="C51" s="103"/>
      <c r="D51" s="103"/>
    </row>
    <row r="52" spans="1:4" s="197" customFormat="1" ht="12" customHeight="1" x14ac:dyDescent="0.2">
      <c r="A52" s="12" t="s">
        <v>69</v>
      </c>
      <c r="B52" s="199" t="s">
        <v>381</v>
      </c>
      <c r="C52" s="102"/>
      <c r="D52" s="102"/>
    </row>
    <row r="53" spans="1:4" s="197" customFormat="1" ht="12" customHeight="1" x14ac:dyDescent="0.2">
      <c r="A53" s="12" t="s">
        <v>219</v>
      </c>
      <c r="B53" s="199" t="s">
        <v>217</v>
      </c>
      <c r="C53" s="102"/>
      <c r="D53" s="102"/>
    </row>
    <row r="54" spans="1:4" s="197" customFormat="1" ht="12" customHeight="1" thickBot="1" x14ac:dyDescent="0.25">
      <c r="A54" s="14" t="s">
        <v>220</v>
      </c>
      <c r="B54" s="200" t="s">
        <v>218</v>
      </c>
      <c r="C54" s="104"/>
      <c r="D54" s="104"/>
    </row>
    <row r="55" spans="1:4" s="197" customFormat="1" ht="12" customHeight="1" thickBot="1" x14ac:dyDescent="0.25">
      <c r="A55" s="18" t="s">
        <v>15</v>
      </c>
      <c r="B55" s="95" t="s">
        <v>221</v>
      </c>
      <c r="C55" s="100">
        <f>SUM(C56:C58)</f>
        <v>0</v>
      </c>
      <c r="D55" s="100">
        <f>SUM(D56:D58)</f>
        <v>0</v>
      </c>
    </row>
    <row r="56" spans="1:4" s="197" customFormat="1" ht="12" customHeight="1" x14ac:dyDescent="0.2">
      <c r="A56" s="13" t="s">
        <v>111</v>
      </c>
      <c r="B56" s="198" t="s">
        <v>223</v>
      </c>
      <c r="C56" s="105"/>
      <c r="D56" s="105"/>
    </row>
    <row r="57" spans="1:4" s="197" customFormat="1" ht="12" customHeight="1" x14ac:dyDescent="0.2">
      <c r="A57" s="12" t="s">
        <v>112</v>
      </c>
      <c r="B57" s="199" t="s">
        <v>382</v>
      </c>
      <c r="C57" s="105"/>
      <c r="D57" s="105"/>
    </row>
    <row r="58" spans="1:4" s="197" customFormat="1" ht="12" customHeight="1" x14ac:dyDescent="0.2">
      <c r="A58" s="12" t="s">
        <v>139</v>
      </c>
      <c r="B58" s="199" t="s">
        <v>224</v>
      </c>
      <c r="C58" s="105"/>
      <c r="D58" s="105"/>
    </row>
    <row r="59" spans="1:4" s="197" customFormat="1" ht="12" customHeight="1" thickBot="1" x14ac:dyDescent="0.25">
      <c r="A59" s="14" t="s">
        <v>222</v>
      </c>
      <c r="B59" s="200" t="s">
        <v>225</v>
      </c>
      <c r="C59" s="105"/>
      <c r="D59" s="105"/>
    </row>
    <row r="60" spans="1:4" s="197" customFormat="1" ht="12" customHeight="1" thickBot="1" x14ac:dyDescent="0.25">
      <c r="A60" s="18" t="s">
        <v>16</v>
      </c>
      <c r="B60" s="19" t="s">
        <v>226</v>
      </c>
      <c r="C60" s="106">
        <f>+C5+C12+C19+C26+C33+C44+C50+C55</f>
        <v>25443377</v>
      </c>
      <c r="D60" s="106">
        <f>+D5+D12+D19+D26+D33+D44+D50+D55</f>
        <v>26804541</v>
      </c>
    </row>
    <row r="61" spans="1:4" s="197" customFormat="1" ht="12" customHeight="1" thickBot="1" x14ac:dyDescent="0.25">
      <c r="A61" s="201" t="s">
        <v>227</v>
      </c>
      <c r="B61" s="95" t="s">
        <v>228</v>
      </c>
      <c r="C61" s="100">
        <f>SUM(C62:C64)</f>
        <v>0</v>
      </c>
      <c r="D61" s="100">
        <f>SUM(D62:D64)</f>
        <v>0</v>
      </c>
    </row>
    <row r="62" spans="1:4" s="197" customFormat="1" ht="12" customHeight="1" x14ac:dyDescent="0.2">
      <c r="A62" s="13" t="s">
        <v>261</v>
      </c>
      <c r="B62" s="198" t="s">
        <v>229</v>
      </c>
      <c r="C62" s="105"/>
      <c r="D62" s="105"/>
    </row>
    <row r="63" spans="1:4" s="197" customFormat="1" ht="12" customHeight="1" x14ac:dyDescent="0.2">
      <c r="A63" s="12" t="s">
        <v>270</v>
      </c>
      <c r="B63" s="199" t="s">
        <v>230</v>
      </c>
      <c r="C63" s="105"/>
      <c r="D63" s="105"/>
    </row>
    <row r="64" spans="1:4" s="197" customFormat="1" ht="12" customHeight="1" thickBot="1" x14ac:dyDescent="0.25">
      <c r="A64" s="14" t="s">
        <v>271</v>
      </c>
      <c r="B64" s="202" t="s">
        <v>231</v>
      </c>
      <c r="C64" s="105"/>
      <c r="D64" s="105"/>
    </row>
    <row r="65" spans="1:4" s="197" customFormat="1" ht="12" customHeight="1" thickBot="1" x14ac:dyDescent="0.25">
      <c r="A65" s="201" t="s">
        <v>232</v>
      </c>
      <c r="B65" s="95" t="s">
        <v>233</v>
      </c>
      <c r="C65" s="100">
        <f>SUM(C66:C69)</f>
        <v>0</v>
      </c>
      <c r="D65" s="100">
        <f>SUM(D66:D69)</f>
        <v>0</v>
      </c>
    </row>
    <row r="66" spans="1:4" s="197" customFormat="1" ht="12" customHeight="1" x14ac:dyDescent="0.2">
      <c r="A66" s="13" t="s">
        <v>91</v>
      </c>
      <c r="B66" s="198" t="s">
        <v>234</v>
      </c>
      <c r="C66" s="105"/>
      <c r="D66" s="105"/>
    </row>
    <row r="67" spans="1:4" s="197" customFormat="1" ht="12" customHeight="1" x14ac:dyDescent="0.2">
      <c r="A67" s="12" t="s">
        <v>92</v>
      </c>
      <c r="B67" s="199" t="s">
        <v>235</v>
      </c>
      <c r="C67" s="105"/>
      <c r="D67" s="105"/>
    </row>
    <row r="68" spans="1:4" s="197" customFormat="1" ht="12" customHeight="1" x14ac:dyDescent="0.2">
      <c r="A68" s="12" t="s">
        <v>262</v>
      </c>
      <c r="B68" s="199" t="s">
        <v>236</v>
      </c>
      <c r="C68" s="105"/>
      <c r="D68" s="105"/>
    </row>
    <row r="69" spans="1:4" s="197" customFormat="1" ht="12" customHeight="1" thickBot="1" x14ac:dyDescent="0.25">
      <c r="A69" s="14" t="s">
        <v>263</v>
      </c>
      <c r="B69" s="200" t="s">
        <v>237</v>
      </c>
      <c r="C69" s="105"/>
      <c r="D69" s="105"/>
    </row>
    <row r="70" spans="1:4" s="197" customFormat="1" ht="12" customHeight="1" thickBot="1" x14ac:dyDescent="0.25">
      <c r="A70" s="201" t="s">
        <v>238</v>
      </c>
      <c r="B70" s="95" t="s">
        <v>239</v>
      </c>
      <c r="C70" s="100">
        <f>SUM(C71:C72)</f>
        <v>0</v>
      </c>
      <c r="D70" s="100">
        <f>SUM(D71:D72)</f>
        <v>0</v>
      </c>
    </row>
    <row r="71" spans="1:4" s="197" customFormat="1" ht="12" customHeight="1" x14ac:dyDescent="0.2">
      <c r="A71" s="13" t="s">
        <v>264</v>
      </c>
      <c r="B71" s="198" t="s">
        <v>240</v>
      </c>
      <c r="C71" s="105"/>
      <c r="D71" s="105"/>
    </row>
    <row r="72" spans="1:4" s="197" customFormat="1" ht="12" customHeight="1" thickBot="1" x14ac:dyDescent="0.25">
      <c r="A72" s="14" t="s">
        <v>265</v>
      </c>
      <c r="B72" s="200" t="s">
        <v>241</v>
      </c>
      <c r="C72" s="105"/>
      <c r="D72" s="105"/>
    </row>
    <row r="73" spans="1:4" s="197" customFormat="1" ht="12" customHeight="1" thickBot="1" x14ac:dyDescent="0.25">
      <c r="A73" s="201" t="s">
        <v>242</v>
      </c>
      <c r="B73" s="95" t="s">
        <v>243</v>
      </c>
      <c r="C73" s="100">
        <f>SUM(C74:C76)</f>
        <v>0</v>
      </c>
      <c r="D73" s="100">
        <f>SUM(D74:D76)</f>
        <v>0</v>
      </c>
    </row>
    <row r="74" spans="1:4" s="197" customFormat="1" ht="12" customHeight="1" x14ac:dyDescent="0.2">
      <c r="A74" s="13" t="s">
        <v>266</v>
      </c>
      <c r="B74" s="198" t="s">
        <v>244</v>
      </c>
      <c r="C74" s="105"/>
      <c r="D74" s="105"/>
    </row>
    <row r="75" spans="1:4" s="197" customFormat="1" ht="12" customHeight="1" x14ac:dyDescent="0.2">
      <c r="A75" s="12" t="s">
        <v>267</v>
      </c>
      <c r="B75" s="199" t="s">
        <v>245</v>
      </c>
      <c r="C75" s="105"/>
      <c r="D75" s="105"/>
    </row>
    <row r="76" spans="1:4" s="197" customFormat="1" ht="12" customHeight="1" thickBot="1" x14ac:dyDescent="0.25">
      <c r="A76" s="14" t="s">
        <v>268</v>
      </c>
      <c r="B76" s="200" t="s">
        <v>246</v>
      </c>
      <c r="C76" s="105"/>
      <c r="D76" s="105"/>
    </row>
    <row r="77" spans="1:4" s="197" customFormat="1" ht="12" customHeight="1" thickBot="1" x14ac:dyDescent="0.25">
      <c r="A77" s="201" t="s">
        <v>247</v>
      </c>
      <c r="B77" s="95" t="s">
        <v>269</v>
      </c>
      <c r="C77" s="100">
        <f>SUM(C78:C81)</f>
        <v>0</v>
      </c>
      <c r="D77" s="100">
        <f>SUM(D78:D81)</f>
        <v>0</v>
      </c>
    </row>
    <row r="78" spans="1:4" s="197" customFormat="1" ht="12" customHeight="1" x14ac:dyDescent="0.2">
      <c r="A78" s="203" t="s">
        <v>248</v>
      </c>
      <c r="B78" s="198" t="s">
        <v>249</v>
      </c>
      <c r="C78" s="105"/>
      <c r="D78" s="105"/>
    </row>
    <row r="79" spans="1:4" s="197" customFormat="1" ht="12" customHeight="1" x14ac:dyDescent="0.2">
      <c r="A79" s="204" t="s">
        <v>250</v>
      </c>
      <c r="B79" s="199" t="s">
        <v>251</v>
      </c>
      <c r="C79" s="105"/>
      <c r="D79" s="105"/>
    </row>
    <row r="80" spans="1:4" s="197" customFormat="1" ht="12" customHeight="1" x14ac:dyDescent="0.2">
      <c r="A80" s="204" t="s">
        <v>252</v>
      </c>
      <c r="B80" s="199" t="s">
        <v>253</v>
      </c>
      <c r="C80" s="105"/>
      <c r="D80" s="105"/>
    </row>
    <row r="81" spans="1:4" s="197" customFormat="1" ht="12" customHeight="1" thickBot="1" x14ac:dyDescent="0.25">
      <c r="A81" s="205" t="s">
        <v>254</v>
      </c>
      <c r="B81" s="200" t="s">
        <v>255</v>
      </c>
      <c r="C81" s="105"/>
      <c r="D81" s="105"/>
    </row>
    <row r="82" spans="1:4" s="197" customFormat="1" ht="13.5" customHeight="1" thickBot="1" x14ac:dyDescent="0.25">
      <c r="A82" s="201" t="s">
        <v>256</v>
      </c>
      <c r="B82" s="95" t="s">
        <v>257</v>
      </c>
      <c r="C82" s="243"/>
      <c r="D82" s="243"/>
    </row>
    <row r="83" spans="1:4" s="197" customFormat="1" ht="15.75" customHeight="1" thickBot="1" x14ac:dyDescent="0.25">
      <c r="A83" s="201" t="s">
        <v>258</v>
      </c>
      <c r="B83" s="206" t="s">
        <v>259</v>
      </c>
      <c r="C83" s="106">
        <f>+C61+C65+C70+C73+C77+C82</f>
        <v>0</v>
      </c>
      <c r="D83" s="106">
        <f>+D61+D65+D70+D73+D77+D82</f>
        <v>0</v>
      </c>
    </row>
    <row r="84" spans="1:4" s="197" customFormat="1" ht="16.5" customHeight="1" thickBot="1" x14ac:dyDescent="0.25">
      <c r="A84" s="207" t="s">
        <v>272</v>
      </c>
      <c r="B84" s="208" t="s">
        <v>260</v>
      </c>
      <c r="C84" s="106">
        <f>+C60+C83</f>
        <v>25443377</v>
      </c>
      <c r="D84" s="106">
        <f>+D60+D83</f>
        <v>26804541</v>
      </c>
    </row>
    <row r="85" spans="1:4" s="197" customFormat="1" ht="83.25" customHeight="1" x14ac:dyDescent="0.2">
      <c r="A85" s="3"/>
      <c r="B85" s="4"/>
    </row>
    <row r="86" spans="1:4" ht="16.5" customHeight="1" x14ac:dyDescent="0.25">
      <c r="A86" s="388" t="s">
        <v>36</v>
      </c>
      <c r="B86" s="388"/>
    </row>
    <row r="87" spans="1:4" s="209" customFormat="1" ht="16.5" customHeight="1" thickBot="1" x14ac:dyDescent="0.3">
      <c r="A87" s="390" t="s">
        <v>94</v>
      </c>
      <c r="B87" s="390"/>
      <c r="C87" s="46" t="s">
        <v>406</v>
      </c>
      <c r="D87" s="46" t="s">
        <v>406</v>
      </c>
    </row>
    <row r="88" spans="1:4" ht="38.1" customHeight="1" thickBot="1" x14ac:dyDescent="0.3">
      <c r="A88" s="21" t="s">
        <v>58</v>
      </c>
      <c r="B88" s="22" t="s">
        <v>37</v>
      </c>
      <c r="C88" s="28" t="s">
        <v>413</v>
      </c>
      <c r="D88" s="28" t="s">
        <v>413</v>
      </c>
    </row>
    <row r="89" spans="1:4" s="196" customFormat="1" ht="12" customHeight="1" thickBot="1" x14ac:dyDescent="0.25">
      <c r="A89" s="25">
        <v>1</v>
      </c>
      <c r="B89" s="26">
        <v>2</v>
      </c>
      <c r="C89" s="27">
        <v>3</v>
      </c>
      <c r="D89" s="27">
        <v>3</v>
      </c>
    </row>
    <row r="90" spans="1:4" ht="12" customHeight="1" thickBot="1" x14ac:dyDescent="0.3">
      <c r="A90" s="20" t="s">
        <v>8</v>
      </c>
      <c r="B90" s="24" t="s">
        <v>275</v>
      </c>
      <c r="C90" s="99">
        <f>SUM(C91:C95)</f>
        <v>25443377</v>
      </c>
      <c r="D90" s="99">
        <f>SUM(D91:D95)</f>
        <v>26804541</v>
      </c>
    </row>
    <row r="91" spans="1:4" ht="12" customHeight="1" x14ac:dyDescent="0.25">
      <c r="A91" s="15" t="s">
        <v>70</v>
      </c>
      <c r="B91" s="8" t="s">
        <v>38</v>
      </c>
      <c r="C91" s="101">
        <v>12923328</v>
      </c>
      <c r="D91" s="101">
        <v>8696880</v>
      </c>
    </row>
    <row r="92" spans="1:4" ht="12" customHeight="1" x14ac:dyDescent="0.25">
      <c r="A92" s="12" t="s">
        <v>71</v>
      </c>
      <c r="B92" s="6" t="s">
        <v>113</v>
      </c>
      <c r="C92" s="102">
        <v>2520049</v>
      </c>
      <c r="D92" s="102">
        <v>1275115</v>
      </c>
    </row>
    <row r="93" spans="1:4" ht="12" customHeight="1" x14ac:dyDescent="0.25">
      <c r="A93" s="12" t="s">
        <v>72</v>
      </c>
      <c r="B93" s="6" t="s">
        <v>89</v>
      </c>
      <c r="C93" s="104"/>
      <c r="D93" s="104"/>
    </row>
    <row r="94" spans="1:4" ht="12" customHeight="1" x14ac:dyDescent="0.25">
      <c r="A94" s="12" t="s">
        <v>73</v>
      </c>
      <c r="B94" s="9" t="s">
        <v>114</v>
      </c>
      <c r="C94" s="104"/>
      <c r="D94" s="104"/>
    </row>
    <row r="95" spans="1:4" ht="12" customHeight="1" x14ac:dyDescent="0.25">
      <c r="A95" s="12" t="s">
        <v>81</v>
      </c>
      <c r="B95" s="17" t="s">
        <v>115</v>
      </c>
      <c r="C95" s="104">
        <v>10000000</v>
      </c>
      <c r="D95" s="104">
        <v>16832546</v>
      </c>
    </row>
    <row r="96" spans="1:4" ht="12" customHeight="1" x14ac:dyDescent="0.25">
      <c r="A96" s="12" t="s">
        <v>74</v>
      </c>
      <c r="B96" s="6" t="s">
        <v>276</v>
      </c>
      <c r="C96" s="104"/>
      <c r="D96" s="104"/>
    </row>
    <row r="97" spans="1:4" ht="12" customHeight="1" x14ac:dyDescent="0.25">
      <c r="A97" s="12" t="s">
        <v>75</v>
      </c>
      <c r="B97" s="48" t="s">
        <v>277</v>
      </c>
      <c r="C97" s="104"/>
      <c r="D97" s="104"/>
    </row>
    <row r="98" spans="1:4" ht="12" customHeight="1" x14ac:dyDescent="0.25">
      <c r="A98" s="12" t="s">
        <v>82</v>
      </c>
      <c r="B98" s="49" t="s">
        <v>278</v>
      </c>
      <c r="C98" s="104"/>
      <c r="D98" s="104"/>
    </row>
    <row r="99" spans="1:4" ht="12" customHeight="1" x14ac:dyDescent="0.25">
      <c r="A99" s="12" t="s">
        <v>83</v>
      </c>
      <c r="B99" s="49" t="s">
        <v>279</v>
      </c>
      <c r="C99" s="104"/>
      <c r="D99" s="104"/>
    </row>
    <row r="100" spans="1:4" ht="12" customHeight="1" x14ac:dyDescent="0.25">
      <c r="A100" s="12" t="s">
        <v>84</v>
      </c>
      <c r="B100" s="48" t="s">
        <v>280</v>
      </c>
      <c r="C100" s="104"/>
      <c r="D100" s="104"/>
    </row>
    <row r="101" spans="1:4" ht="12" customHeight="1" x14ac:dyDescent="0.25">
      <c r="A101" s="12" t="s">
        <v>85</v>
      </c>
      <c r="B101" s="48" t="s">
        <v>281</v>
      </c>
      <c r="C101" s="104"/>
      <c r="D101" s="104"/>
    </row>
    <row r="102" spans="1:4" ht="12" customHeight="1" x14ac:dyDescent="0.25">
      <c r="A102" s="12" t="s">
        <v>87</v>
      </c>
      <c r="B102" s="49" t="s">
        <v>282</v>
      </c>
      <c r="C102" s="104"/>
      <c r="D102" s="104"/>
    </row>
    <row r="103" spans="1:4" ht="12" customHeight="1" x14ac:dyDescent="0.25">
      <c r="A103" s="11" t="s">
        <v>116</v>
      </c>
      <c r="B103" s="50" t="s">
        <v>283</v>
      </c>
      <c r="C103" s="104"/>
      <c r="D103" s="104"/>
    </row>
    <row r="104" spans="1:4" ht="12" customHeight="1" x14ac:dyDescent="0.25">
      <c r="A104" s="12" t="s">
        <v>273</v>
      </c>
      <c r="B104" s="50" t="s">
        <v>284</v>
      </c>
      <c r="C104" s="104"/>
      <c r="D104" s="104"/>
    </row>
    <row r="105" spans="1:4" ht="12" customHeight="1" thickBot="1" x14ac:dyDescent="0.3">
      <c r="A105" s="16" t="s">
        <v>274</v>
      </c>
      <c r="B105" s="51" t="s">
        <v>285</v>
      </c>
      <c r="C105" s="107">
        <v>10000000</v>
      </c>
      <c r="D105" s="107">
        <v>16832546</v>
      </c>
    </row>
    <row r="106" spans="1:4" ht="12" customHeight="1" thickBot="1" x14ac:dyDescent="0.3">
      <c r="A106" s="18" t="s">
        <v>9</v>
      </c>
      <c r="B106" s="23" t="s">
        <v>286</v>
      </c>
      <c r="C106" s="100">
        <f>+C107+C109+C111</f>
        <v>0</v>
      </c>
      <c r="D106" s="100">
        <f>+D107+D109+D111</f>
        <v>0</v>
      </c>
    </row>
    <row r="107" spans="1:4" ht="12" customHeight="1" x14ac:dyDescent="0.25">
      <c r="A107" s="13" t="s">
        <v>76</v>
      </c>
      <c r="B107" s="6" t="s">
        <v>137</v>
      </c>
      <c r="C107" s="103"/>
      <c r="D107" s="103"/>
    </row>
    <row r="108" spans="1:4" ht="12" customHeight="1" x14ac:dyDescent="0.25">
      <c r="A108" s="13" t="s">
        <v>77</v>
      </c>
      <c r="B108" s="10" t="s">
        <v>290</v>
      </c>
      <c r="C108" s="103"/>
      <c r="D108" s="103"/>
    </row>
    <row r="109" spans="1:4" ht="12" customHeight="1" x14ac:dyDescent="0.25">
      <c r="A109" s="13" t="s">
        <v>78</v>
      </c>
      <c r="B109" s="10" t="s">
        <v>117</v>
      </c>
      <c r="C109" s="102"/>
      <c r="D109" s="102"/>
    </row>
    <row r="110" spans="1:4" ht="12" customHeight="1" x14ac:dyDescent="0.25">
      <c r="A110" s="13" t="s">
        <v>79</v>
      </c>
      <c r="B110" s="10" t="s">
        <v>291</v>
      </c>
      <c r="C110" s="93"/>
      <c r="D110" s="93"/>
    </row>
    <row r="111" spans="1:4" ht="12" customHeight="1" x14ac:dyDescent="0.25">
      <c r="A111" s="13" t="s">
        <v>80</v>
      </c>
      <c r="B111" s="97" t="s">
        <v>140</v>
      </c>
      <c r="C111" s="93"/>
      <c r="D111" s="93"/>
    </row>
    <row r="112" spans="1:4" ht="12" customHeight="1" x14ac:dyDescent="0.25">
      <c r="A112" s="13" t="s">
        <v>86</v>
      </c>
      <c r="B112" s="96" t="s">
        <v>383</v>
      </c>
      <c r="C112" s="93"/>
      <c r="D112" s="93"/>
    </row>
    <row r="113" spans="1:4" ht="12" customHeight="1" x14ac:dyDescent="0.25">
      <c r="A113" s="13" t="s">
        <v>88</v>
      </c>
      <c r="B113" s="194" t="s">
        <v>296</v>
      </c>
      <c r="C113" s="93"/>
      <c r="D113" s="93"/>
    </row>
    <row r="114" spans="1:4" x14ac:dyDescent="0.25">
      <c r="A114" s="13" t="s">
        <v>118</v>
      </c>
      <c r="B114" s="49" t="s">
        <v>279</v>
      </c>
      <c r="C114" s="93"/>
      <c r="D114" s="93"/>
    </row>
    <row r="115" spans="1:4" ht="12" customHeight="1" x14ac:dyDescent="0.25">
      <c r="A115" s="13" t="s">
        <v>119</v>
      </c>
      <c r="B115" s="49" t="s">
        <v>295</v>
      </c>
      <c r="C115" s="93"/>
      <c r="D115" s="93"/>
    </row>
    <row r="116" spans="1:4" ht="12" customHeight="1" x14ac:dyDescent="0.25">
      <c r="A116" s="13" t="s">
        <v>120</v>
      </c>
      <c r="B116" s="49" t="s">
        <v>294</v>
      </c>
      <c r="C116" s="93"/>
      <c r="D116" s="93"/>
    </row>
    <row r="117" spans="1:4" ht="12" customHeight="1" x14ac:dyDescent="0.25">
      <c r="A117" s="13" t="s">
        <v>287</v>
      </c>
      <c r="B117" s="49" t="s">
        <v>282</v>
      </c>
      <c r="C117" s="93"/>
      <c r="D117" s="93"/>
    </row>
    <row r="118" spans="1:4" ht="12" customHeight="1" x14ac:dyDescent="0.25">
      <c r="A118" s="13" t="s">
        <v>288</v>
      </c>
      <c r="B118" s="49" t="s">
        <v>293</v>
      </c>
      <c r="C118" s="93"/>
      <c r="D118" s="93"/>
    </row>
    <row r="119" spans="1:4" ht="16.5" thickBot="1" x14ac:dyDescent="0.3">
      <c r="A119" s="11" t="s">
        <v>289</v>
      </c>
      <c r="B119" s="49" t="s">
        <v>292</v>
      </c>
      <c r="C119" s="94"/>
      <c r="D119" s="94"/>
    </row>
    <row r="120" spans="1:4" ht="12" customHeight="1" thickBot="1" x14ac:dyDescent="0.3">
      <c r="A120" s="18" t="s">
        <v>10</v>
      </c>
      <c r="B120" s="44" t="s">
        <v>297</v>
      </c>
      <c r="C120" s="100">
        <f>+C121+C122</f>
        <v>0</v>
      </c>
      <c r="D120" s="100">
        <f>+D121+D122</f>
        <v>0</v>
      </c>
    </row>
    <row r="121" spans="1:4" ht="12" customHeight="1" x14ac:dyDescent="0.25">
      <c r="A121" s="13" t="s">
        <v>59</v>
      </c>
      <c r="B121" s="7" t="s">
        <v>47</v>
      </c>
      <c r="C121" s="103"/>
      <c r="D121" s="103"/>
    </row>
    <row r="122" spans="1:4" ht="12" customHeight="1" thickBot="1" x14ac:dyDescent="0.3">
      <c r="A122" s="14" t="s">
        <v>60</v>
      </c>
      <c r="B122" s="10" t="s">
        <v>48</v>
      </c>
      <c r="C122" s="104"/>
      <c r="D122" s="104"/>
    </row>
    <row r="123" spans="1:4" ht="12" customHeight="1" thickBot="1" x14ac:dyDescent="0.3">
      <c r="A123" s="18" t="s">
        <v>11</v>
      </c>
      <c r="B123" s="44" t="s">
        <v>298</v>
      </c>
      <c r="C123" s="100">
        <f>+C90+C106+C120</f>
        <v>25443377</v>
      </c>
      <c r="D123" s="100">
        <f>+D90+D106+D120</f>
        <v>26804541</v>
      </c>
    </row>
    <row r="124" spans="1:4" ht="12" customHeight="1" thickBot="1" x14ac:dyDescent="0.3">
      <c r="A124" s="18" t="s">
        <v>12</v>
      </c>
      <c r="B124" s="44" t="s">
        <v>299</v>
      </c>
      <c r="C124" s="100">
        <f>+C125+C126+C127</f>
        <v>0</v>
      </c>
      <c r="D124" s="100">
        <f>+D125+D126+D127</f>
        <v>0</v>
      </c>
    </row>
    <row r="125" spans="1:4" ht="12" customHeight="1" x14ac:dyDescent="0.25">
      <c r="A125" s="13" t="s">
        <v>63</v>
      </c>
      <c r="B125" s="7" t="s">
        <v>300</v>
      </c>
      <c r="C125" s="93"/>
      <c r="D125" s="93"/>
    </row>
    <row r="126" spans="1:4" ht="12" customHeight="1" x14ac:dyDescent="0.25">
      <c r="A126" s="13" t="s">
        <v>64</v>
      </c>
      <c r="B126" s="7" t="s">
        <v>301</v>
      </c>
      <c r="C126" s="93"/>
      <c r="D126" s="93"/>
    </row>
    <row r="127" spans="1:4" ht="12" customHeight="1" thickBot="1" x14ac:dyDescent="0.3">
      <c r="A127" s="11" t="s">
        <v>65</v>
      </c>
      <c r="B127" s="5" t="s">
        <v>302</v>
      </c>
      <c r="C127" s="93"/>
      <c r="D127" s="93"/>
    </row>
    <row r="128" spans="1:4" ht="12" customHeight="1" thickBot="1" x14ac:dyDescent="0.3">
      <c r="A128" s="18" t="s">
        <v>13</v>
      </c>
      <c r="B128" s="44" t="s">
        <v>345</v>
      </c>
      <c r="C128" s="100">
        <f>+C129+C130+C131+C132</f>
        <v>0</v>
      </c>
      <c r="D128" s="100">
        <f>+D129+D130+D131+D132</f>
        <v>0</v>
      </c>
    </row>
    <row r="129" spans="1:8" ht="12" customHeight="1" x14ac:dyDescent="0.25">
      <c r="A129" s="13" t="s">
        <v>66</v>
      </c>
      <c r="B129" s="7" t="s">
        <v>303</v>
      </c>
      <c r="C129" s="93"/>
      <c r="D129" s="93"/>
    </row>
    <row r="130" spans="1:8" ht="12" customHeight="1" x14ac:dyDescent="0.25">
      <c r="A130" s="13" t="s">
        <v>67</v>
      </c>
      <c r="B130" s="7" t="s">
        <v>304</v>
      </c>
      <c r="C130" s="93"/>
      <c r="D130" s="93"/>
    </row>
    <row r="131" spans="1:8" ht="12" customHeight="1" x14ac:dyDescent="0.25">
      <c r="A131" s="13" t="s">
        <v>206</v>
      </c>
      <c r="B131" s="7" t="s">
        <v>305</v>
      </c>
      <c r="C131" s="93"/>
      <c r="D131" s="93"/>
    </row>
    <row r="132" spans="1:8" ht="12" customHeight="1" thickBot="1" x14ac:dyDescent="0.3">
      <c r="A132" s="11" t="s">
        <v>207</v>
      </c>
      <c r="B132" s="5" t="s">
        <v>306</v>
      </c>
      <c r="C132" s="93"/>
      <c r="D132" s="93"/>
    </row>
    <row r="133" spans="1:8" ht="12" customHeight="1" thickBot="1" x14ac:dyDescent="0.3">
      <c r="A133" s="18" t="s">
        <v>14</v>
      </c>
      <c r="B133" s="44" t="s">
        <v>307</v>
      </c>
      <c r="C133" s="106">
        <f>+C134+C135+C136+C137</f>
        <v>0</v>
      </c>
      <c r="D133" s="106">
        <f>+D134+D135+D136+D137</f>
        <v>0</v>
      </c>
    </row>
    <row r="134" spans="1:8" ht="12" customHeight="1" x14ac:dyDescent="0.25">
      <c r="A134" s="13" t="s">
        <v>68</v>
      </c>
      <c r="B134" s="7" t="s">
        <v>308</v>
      </c>
      <c r="C134" s="93"/>
      <c r="D134" s="93"/>
    </row>
    <row r="135" spans="1:8" ht="12" customHeight="1" x14ac:dyDescent="0.25">
      <c r="A135" s="13" t="s">
        <v>69</v>
      </c>
      <c r="B135" s="7" t="s">
        <v>318</v>
      </c>
      <c r="C135" s="93"/>
      <c r="D135" s="93"/>
    </row>
    <row r="136" spans="1:8" ht="12" customHeight="1" x14ac:dyDescent="0.25">
      <c r="A136" s="13" t="s">
        <v>219</v>
      </c>
      <c r="B136" s="7" t="s">
        <v>309</v>
      </c>
      <c r="C136" s="93"/>
      <c r="D136" s="93"/>
    </row>
    <row r="137" spans="1:8" ht="12" customHeight="1" thickBot="1" x14ac:dyDescent="0.3">
      <c r="A137" s="11" t="s">
        <v>220</v>
      </c>
      <c r="B137" s="5" t="s">
        <v>310</v>
      </c>
      <c r="C137" s="93"/>
      <c r="D137" s="93"/>
    </row>
    <row r="138" spans="1:8" ht="12" customHeight="1" thickBot="1" x14ac:dyDescent="0.3">
      <c r="A138" s="18" t="s">
        <v>15</v>
      </c>
      <c r="B138" s="44" t="s">
        <v>311</v>
      </c>
      <c r="C138" s="108">
        <f>+C139+C140+C141+C142</f>
        <v>0</v>
      </c>
      <c r="D138" s="108">
        <f>+D139+D140+D141+D142</f>
        <v>0</v>
      </c>
    </row>
    <row r="139" spans="1:8" ht="12" customHeight="1" x14ac:dyDescent="0.25">
      <c r="A139" s="13" t="s">
        <v>111</v>
      </c>
      <c r="B139" s="7" t="s">
        <v>312</v>
      </c>
      <c r="C139" s="93"/>
      <c r="D139" s="93"/>
    </row>
    <row r="140" spans="1:8" ht="12" customHeight="1" x14ac:dyDescent="0.25">
      <c r="A140" s="13" t="s">
        <v>112</v>
      </c>
      <c r="B140" s="7" t="s">
        <v>313</v>
      </c>
      <c r="C140" s="93"/>
      <c r="D140" s="93"/>
    </row>
    <row r="141" spans="1:8" ht="12" customHeight="1" x14ac:dyDescent="0.25">
      <c r="A141" s="13" t="s">
        <v>139</v>
      </c>
      <c r="B141" s="7" t="s">
        <v>314</v>
      </c>
      <c r="C141" s="93"/>
      <c r="D141" s="93"/>
    </row>
    <row r="142" spans="1:8" ht="12" customHeight="1" thickBot="1" x14ac:dyDescent="0.3">
      <c r="A142" s="13" t="s">
        <v>222</v>
      </c>
      <c r="B142" s="7" t="s">
        <v>315</v>
      </c>
      <c r="C142" s="93"/>
      <c r="D142" s="93"/>
    </row>
    <row r="143" spans="1:8" ht="15" customHeight="1" thickBot="1" x14ac:dyDescent="0.3">
      <c r="A143" s="18" t="s">
        <v>16</v>
      </c>
      <c r="B143" s="44" t="s">
        <v>316</v>
      </c>
      <c r="C143" s="210">
        <f>+C124+C128+C133+C138</f>
        <v>0</v>
      </c>
      <c r="D143" s="210">
        <f>+D124+D128+D133+D138</f>
        <v>0</v>
      </c>
      <c r="E143" s="211"/>
      <c r="F143" s="212"/>
      <c r="G143" s="212"/>
      <c r="H143" s="212"/>
    </row>
    <row r="144" spans="1:8" s="197" customFormat="1" ht="12.95" customHeight="1" thickBot="1" x14ac:dyDescent="0.25">
      <c r="A144" s="98" t="s">
        <v>17</v>
      </c>
      <c r="B144" s="177" t="s">
        <v>317</v>
      </c>
      <c r="C144" s="210">
        <f>+C123+C143</f>
        <v>25443377</v>
      </c>
      <c r="D144" s="210">
        <f>+D123+D143</f>
        <v>26804541</v>
      </c>
    </row>
    <row r="145" spans="1:3" ht="7.5" customHeight="1" x14ac:dyDescent="0.25"/>
    <row r="146" spans="1:3" x14ac:dyDescent="0.25">
      <c r="A146" s="391"/>
      <c r="B146" s="391"/>
    </row>
    <row r="147" spans="1:3" ht="15" customHeight="1" x14ac:dyDescent="0.25">
      <c r="A147" s="387"/>
      <c r="B147" s="387"/>
    </row>
    <row r="148" spans="1:3" ht="13.5" customHeight="1" x14ac:dyDescent="0.25">
      <c r="A148" s="247"/>
      <c r="B148" s="248"/>
      <c r="C148" s="213"/>
    </row>
    <row r="149" spans="1:3" ht="27.75" customHeight="1" x14ac:dyDescent="0.25">
      <c r="A149" s="247"/>
      <c r="B149" s="248"/>
    </row>
  </sheetData>
  <mergeCells count="6">
    <mergeCell ref="A147:B147"/>
    <mergeCell ref="A1:B1"/>
    <mergeCell ref="A2:B2"/>
    <mergeCell ref="A86:B86"/>
    <mergeCell ref="A87:B87"/>
    <mergeCell ref="A146:B146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Önkormányzat
2019. ÉVI KÖLTSÉGVETÉS
ÖNKÉNT VÁLLALT FELADATAINAK MÉRLEGE
&amp;R&amp;"Times New Roman CE,Félkövér dőlt"&amp;11 1.3. melléklet a  2/2020. (II.14.) önkormányzati rendelethez</oddHeader>
  </headerFooter>
  <rowBreaks count="1" manualBreakCount="1">
    <brk id="84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H149"/>
  <sheetViews>
    <sheetView view="pageLayout" topLeftCell="C1" zoomScaleNormal="100" zoomScaleSheetLayoutView="100" workbookViewId="0">
      <selection activeCell="F7" sqref="F7"/>
    </sheetView>
  </sheetViews>
  <sheetFormatPr defaultRowHeight="15.75" x14ac:dyDescent="0.25"/>
  <cols>
    <col min="1" max="1" width="9.5" style="178" customWidth="1"/>
    <col min="2" max="2" width="91.6640625" style="178" customWidth="1"/>
    <col min="3" max="3" width="15.6640625" style="195" customWidth="1"/>
    <col min="4" max="4" width="15" style="195" customWidth="1"/>
    <col min="5" max="16384" width="9.33203125" style="195"/>
  </cols>
  <sheetData>
    <row r="1" spans="1:4" ht="15.95" customHeight="1" x14ac:dyDescent="0.25">
      <c r="A1" s="388" t="s">
        <v>5</v>
      </c>
      <c r="B1" s="388"/>
    </row>
    <row r="2" spans="1:4" ht="15.95" customHeight="1" thickBot="1" x14ac:dyDescent="0.3">
      <c r="A2" s="389" t="s">
        <v>93</v>
      </c>
      <c r="B2" s="389"/>
      <c r="C2" s="109" t="s">
        <v>406</v>
      </c>
      <c r="D2" s="109" t="s">
        <v>406</v>
      </c>
    </row>
    <row r="3" spans="1:4" ht="38.1" customHeight="1" thickBot="1" x14ac:dyDescent="0.3">
      <c r="A3" s="21" t="s">
        <v>58</v>
      </c>
      <c r="B3" s="22" t="s">
        <v>389</v>
      </c>
      <c r="C3" s="28" t="s">
        <v>413</v>
      </c>
      <c r="D3" s="28" t="s">
        <v>427</v>
      </c>
    </row>
    <row r="4" spans="1:4" s="196" customFormat="1" ht="12" customHeight="1" thickBot="1" x14ac:dyDescent="0.25">
      <c r="A4" s="190">
        <v>1</v>
      </c>
      <c r="B4" s="191">
        <v>2</v>
      </c>
      <c r="C4" s="192">
        <v>3</v>
      </c>
      <c r="D4" s="192">
        <v>4</v>
      </c>
    </row>
    <row r="5" spans="1:4" s="197" customFormat="1" ht="12" customHeight="1" thickBot="1" x14ac:dyDescent="0.25">
      <c r="A5" s="18" t="s">
        <v>8</v>
      </c>
      <c r="B5" s="19" t="s">
        <v>162</v>
      </c>
      <c r="C5" s="100">
        <f>+C6+C7+C8+C9+C10+C11</f>
        <v>0</v>
      </c>
      <c r="D5" s="100">
        <f>+D6+D7+D8+D9+D10+D11</f>
        <v>0</v>
      </c>
    </row>
    <row r="6" spans="1:4" s="197" customFormat="1" ht="12" customHeight="1" x14ac:dyDescent="0.2">
      <c r="A6" s="13" t="s">
        <v>70</v>
      </c>
      <c r="B6" s="198" t="s">
        <v>163</v>
      </c>
      <c r="C6" s="103"/>
      <c r="D6" s="103"/>
    </row>
    <row r="7" spans="1:4" s="197" customFormat="1" ht="12" customHeight="1" x14ac:dyDescent="0.2">
      <c r="A7" s="12" t="s">
        <v>71</v>
      </c>
      <c r="B7" s="199" t="s">
        <v>164</v>
      </c>
      <c r="C7" s="102"/>
      <c r="D7" s="102"/>
    </row>
    <row r="8" spans="1:4" s="197" customFormat="1" ht="12" customHeight="1" x14ac:dyDescent="0.2">
      <c r="A8" s="12" t="s">
        <v>72</v>
      </c>
      <c r="B8" s="199" t="s">
        <v>165</v>
      </c>
      <c r="C8" s="102"/>
      <c r="D8" s="102"/>
    </row>
    <row r="9" spans="1:4" s="197" customFormat="1" ht="12" customHeight="1" x14ac:dyDescent="0.2">
      <c r="A9" s="12" t="s">
        <v>73</v>
      </c>
      <c r="B9" s="199" t="s">
        <v>166</v>
      </c>
      <c r="C9" s="102"/>
      <c r="D9" s="102"/>
    </row>
    <row r="10" spans="1:4" s="197" customFormat="1" ht="12" customHeight="1" x14ac:dyDescent="0.2">
      <c r="A10" s="12" t="s">
        <v>90</v>
      </c>
      <c r="B10" s="199" t="s">
        <v>167</v>
      </c>
      <c r="C10" s="102"/>
      <c r="D10" s="102"/>
    </row>
    <row r="11" spans="1:4" s="197" customFormat="1" ht="12" customHeight="1" thickBot="1" x14ac:dyDescent="0.25">
      <c r="A11" s="14" t="s">
        <v>74</v>
      </c>
      <c r="B11" s="200" t="s">
        <v>168</v>
      </c>
      <c r="C11" s="102"/>
      <c r="D11" s="102"/>
    </row>
    <row r="12" spans="1:4" s="197" customFormat="1" ht="12" customHeight="1" thickBot="1" x14ac:dyDescent="0.25">
      <c r="A12" s="18" t="s">
        <v>9</v>
      </c>
      <c r="B12" s="95" t="s">
        <v>169</v>
      </c>
      <c r="C12" s="100">
        <f>+C13+C14+C15+C16+C17</f>
        <v>0</v>
      </c>
      <c r="D12" s="100">
        <f>+D13+D14+D15+D16+D17</f>
        <v>0</v>
      </c>
    </row>
    <row r="13" spans="1:4" s="197" customFormat="1" ht="12" customHeight="1" x14ac:dyDescent="0.2">
      <c r="A13" s="13" t="s">
        <v>76</v>
      </c>
      <c r="B13" s="198" t="s">
        <v>170</v>
      </c>
      <c r="C13" s="103"/>
      <c r="D13" s="103"/>
    </row>
    <row r="14" spans="1:4" s="197" customFormat="1" ht="12" customHeight="1" x14ac:dyDescent="0.2">
      <c r="A14" s="12" t="s">
        <v>77</v>
      </c>
      <c r="B14" s="199" t="s">
        <v>171</v>
      </c>
      <c r="C14" s="102"/>
      <c r="D14" s="102"/>
    </row>
    <row r="15" spans="1:4" s="197" customFormat="1" ht="12" customHeight="1" x14ac:dyDescent="0.2">
      <c r="A15" s="12" t="s">
        <v>78</v>
      </c>
      <c r="B15" s="199" t="s">
        <v>377</v>
      </c>
      <c r="C15" s="102"/>
      <c r="D15" s="102"/>
    </row>
    <row r="16" spans="1:4" s="197" customFormat="1" ht="12" customHeight="1" x14ac:dyDescent="0.2">
      <c r="A16" s="12" t="s">
        <v>79</v>
      </c>
      <c r="B16" s="199" t="s">
        <v>378</v>
      </c>
      <c r="C16" s="102"/>
      <c r="D16" s="102"/>
    </row>
    <row r="17" spans="1:4" s="197" customFormat="1" ht="12" customHeight="1" x14ac:dyDescent="0.2">
      <c r="A17" s="12" t="s">
        <v>80</v>
      </c>
      <c r="B17" s="199" t="s">
        <v>172</v>
      </c>
      <c r="C17" s="102"/>
      <c r="D17" s="102"/>
    </row>
    <row r="18" spans="1:4" s="197" customFormat="1" ht="12" customHeight="1" thickBot="1" x14ac:dyDescent="0.25">
      <c r="A18" s="14" t="s">
        <v>86</v>
      </c>
      <c r="B18" s="200" t="s">
        <v>173</v>
      </c>
      <c r="C18" s="104"/>
      <c r="D18" s="104"/>
    </row>
    <row r="19" spans="1:4" s="197" customFormat="1" ht="12" customHeight="1" thickBot="1" x14ac:dyDescent="0.25">
      <c r="A19" s="18" t="s">
        <v>10</v>
      </c>
      <c r="B19" s="19" t="s">
        <v>174</v>
      </c>
      <c r="C19" s="100">
        <f>+C20+C21+C22+C23+C24</f>
        <v>0</v>
      </c>
      <c r="D19" s="100">
        <f>+D20+D21+D22+D23+D24</f>
        <v>0</v>
      </c>
    </row>
    <row r="20" spans="1:4" s="197" customFormat="1" ht="12" customHeight="1" x14ac:dyDescent="0.2">
      <c r="A20" s="13" t="s">
        <v>59</v>
      </c>
      <c r="B20" s="198" t="s">
        <v>175</v>
      </c>
      <c r="C20" s="103"/>
      <c r="D20" s="103"/>
    </row>
    <row r="21" spans="1:4" s="197" customFormat="1" ht="12" customHeight="1" x14ac:dyDescent="0.2">
      <c r="A21" s="12" t="s">
        <v>60</v>
      </c>
      <c r="B21" s="199" t="s">
        <v>176</v>
      </c>
      <c r="C21" s="102"/>
      <c r="D21" s="102"/>
    </row>
    <row r="22" spans="1:4" s="197" customFormat="1" ht="12" customHeight="1" x14ac:dyDescent="0.2">
      <c r="A22" s="12" t="s">
        <v>61</v>
      </c>
      <c r="B22" s="199" t="s">
        <v>379</v>
      </c>
      <c r="C22" s="102"/>
      <c r="D22" s="102"/>
    </row>
    <row r="23" spans="1:4" s="197" customFormat="1" ht="12" customHeight="1" x14ac:dyDescent="0.2">
      <c r="A23" s="12" t="s">
        <v>62</v>
      </c>
      <c r="B23" s="199" t="s">
        <v>380</v>
      </c>
      <c r="C23" s="102"/>
      <c r="D23" s="102"/>
    </row>
    <row r="24" spans="1:4" s="197" customFormat="1" ht="12" customHeight="1" x14ac:dyDescent="0.2">
      <c r="A24" s="12" t="s">
        <v>101</v>
      </c>
      <c r="B24" s="199" t="s">
        <v>177</v>
      </c>
      <c r="C24" s="102"/>
      <c r="D24" s="102"/>
    </row>
    <row r="25" spans="1:4" s="197" customFormat="1" ht="12" customHeight="1" thickBot="1" x14ac:dyDescent="0.25">
      <c r="A25" s="14" t="s">
        <v>102</v>
      </c>
      <c r="B25" s="200" t="s">
        <v>178</v>
      </c>
      <c r="C25" s="104"/>
      <c r="D25" s="104"/>
    </row>
    <row r="26" spans="1:4" s="197" customFormat="1" ht="12" customHeight="1" thickBot="1" x14ac:dyDescent="0.25">
      <c r="A26" s="18" t="s">
        <v>103</v>
      </c>
      <c r="B26" s="19" t="s">
        <v>179</v>
      </c>
      <c r="C26" s="106">
        <f>+C27+C30+C31+C32</f>
        <v>5146099</v>
      </c>
      <c r="D26" s="106">
        <f>+D27+D30+D31+D32</f>
        <v>6059593</v>
      </c>
    </row>
    <row r="27" spans="1:4" s="197" customFormat="1" ht="12" customHeight="1" x14ac:dyDescent="0.2">
      <c r="A27" s="13" t="s">
        <v>180</v>
      </c>
      <c r="B27" s="198" t="s">
        <v>186</v>
      </c>
      <c r="C27" s="193">
        <f>+C28+C29</f>
        <v>5146099</v>
      </c>
      <c r="D27" s="193">
        <v>6059593</v>
      </c>
    </row>
    <row r="28" spans="1:4" s="197" customFormat="1" ht="12" customHeight="1" x14ac:dyDescent="0.2">
      <c r="A28" s="12" t="s">
        <v>181</v>
      </c>
      <c r="B28" s="199" t="s">
        <v>187</v>
      </c>
      <c r="C28" s="102">
        <v>5146099</v>
      </c>
      <c r="D28" s="102">
        <v>6059593</v>
      </c>
    </row>
    <row r="29" spans="1:4" s="197" customFormat="1" ht="12" customHeight="1" x14ac:dyDescent="0.2">
      <c r="A29" s="12" t="s">
        <v>182</v>
      </c>
      <c r="B29" s="199" t="s">
        <v>188</v>
      </c>
      <c r="C29" s="102"/>
      <c r="D29" s="102"/>
    </row>
    <row r="30" spans="1:4" s="197" customFormat="1" ht="12" customHeight="1" x14ac:dyDescent="0.2">
      <c r="A30" s="12" t="s">
        <v>183</v>
      </c>
      <c r="B30" s="199" t="s">
        <v>189</v>
      </c>
      <c r="C30" s="102"/>
      <c r="D30" s="102"/>
    </row>
    <row r="31" spans="1:4" s="197" customFormat="1" ht="12" customHeight="1" x14ac:dyDescent="0.2">
      <c r="A31" s="12" t="s">
        <v>184</v>
      </c>
      <c r="B31" s="199" t="s">
        <v>190</v>
      </c>
      <c r="C31" s="102"/>
      <c r="D31" s="102"/>
    </row>
    <row r="32" spans="1:4" s="197" customFormat="1" ht="12" customHeight="1" thickBot="1" x14ac:dyDescent="0.25">
      <c r="A32" s="14" t="s">
        <v>185</v>
      </c>
      <c r="B32" s="200" t="s">
        <v>191</v>
      </c>
      <c r="C32" s="104"/>
      <c r="D32" s="104"/>
    </row>
    <row r="33" spans="1:4" s="197" customFormat="1" ht="12" customHeight="1" thickBot="1" x14ac:dyDescent="0.25">
      <c r="A33" s="18" t="s">
        <v>12</v>
      </c>
      <c r="B33" s="19" t="s">
        <v>192</v>
      </c>
      <c r="C33" s="100">
        <f>SUM(C34:C43)</f>
        <v>0</v>
      </c>
      <c r="D33" s="100">
        <f>SUM(D34:D43)</f>
        <v>0</v>
      </c>
    </row>
    <row r="34" spans="1:4" s="197" customFormat="1" ht="12" customHeight="1" x14ac:dyDescent="0.2">
      <c r="A34" s="13" t="s">
        <v>63</v>
      </c>
      <c r="B34" s="198" t="s">
        <v>195</v>
      </c>
      <c r="C34" s="103"/>
      <c r="D34" s="103"/>
    </row>
    <row r="35" spans="1:4" s="197" customFormat="1" ht="12" customHeight="1" x14ac:dyDescent="0.2">
      <c r="A35" s="12" t="s">
        <v>64</v>
      </c>
      <c r="B35" s="199" t="s">
        <v>196</v>
      </c>
      <c r="C35" s="102"/>
      <c r="D35" s="102"/>
    </row>
    <row r="36" spans="1:4" s="197" customFormat="1" ht="12" customHeight="1" x14ac:dyDescent="0.2">
      <c r="A36" s="12" t="s">
        <v>65</v>
      </c>
      <c r="B36" s="199" t="s">
        <v>197</v>
      </c>
      <c r="C36" s="102"/>
      <c r="D36" s="102"/>
    </row>
    <row r="37" spans="1:4" s="197" customFormat="1" ht="12" customHeight="1" x14ac:dyDescent="0.2">
      <c r="A37" s="12" t="s">
        <v>105</v>
      </c>
      <c r="B37" s="199" t="s">
        <v>198</v>
      </c>
      <c r="C37" s="102"/>
      <c r="D37" s="102"/>
    </row>
    <row r="38" spans="1:4" s="197" customFormat="1" ht="12" customHeight="1" x14ac:dyDescent="0.2">
      <c r="A38" s="12" t="s">
        <v>106</v>
      </c>
      <c r="B38" s="199" t="s">
        <v>199</v>
      </c>
      <c r="C38" s="102"/>
      <c r="D38" s="102"/>
    </row>
    <row r="39" spans="1:4" s="197" customFormat="1" ht="12" customHeight="1" x14ac:dyDescent="0.2">
      <c r="A39" s="12" t="s">
        <v>107</v>
      </c>
      <c r="B39" s="199" t="s">
        <v>200</v>
      </c>
      <c r="C39" s="102"/>
      <c r="D39" s="102"/>
    </row>
    <row r="40" spans="1:4" s="197" customFormat="1" ht="12" customHeight="1" x14ac:dyDescent="0.2">
      <c r="A40" s="12" t="s">
        <v>108</v>
      </c>
      <c r="B40" s="199" t="s">
        <v>201</v>
      </c>
      <c r="C40" s="102"/>
      <c r="D40" s="102"/>
    </row>
    <row r="41" spans="1:4" s="197" customFormat="1" ht="12" customHeight="1" x14ac:dyDescent="0.2">
      <c r="A41" s="12" t="s">
        <v>109</v>
      </c>
      <c r="B41" s="199" t="s">
        <v>202</v>
      </c>
      <c r="C41" s="102"/>
      <c r="D41" s="102"/>
    </row>
    <row r="42" spans="1:4" s="197" customFormat="1" ht="12" customHeight="1" x14ac:dyDescent="0.2">
      <c r="A42" s="12" t="s">
        <v>193</v>
      </c>
      <c r="B42" s="199" t="s">
        <v>203</v>
      </c>
      <c r="C42" s="105"/>
      <c r="D42" s="105"/>
    </row>
    <row r="43" spans="1:4" s="197" customFormat="1" ht="12" customHeight="1" thickBot="1" x14ac:dyDescent="0.25">
      <c r="A43" s="14" t="s">
        <v>194</v>
      </c>
      <c r="B43" s="200" t="s">
        <v>204</v>
      </c>
      <c r="C43" s="187"/>
      <c r="D43" s="187"/>
    </row>
    <row r="44" spans="1:4" s="197" customFormat="1" ht="12" customHeight="1" thickBot="1" x14ac:dyDescent="0.25">
      <c r="A44" s="18" t="s">
        <v>13</v>
      </c>
      <c r="B44" s="19" t="s">
        <v>205</v>
      </c>
      <c r="C44" s="100">
        <f>SUM(C45:C49)</f>
        <v>0</v>
      </c>
      <c r="D44" s="100">
        <f>SUM(D45:D49)</f>
        <v>0</v>
      </c>
    </row>
    <row r="45" spans="1:4" s="197" customFormat="1" ht="12" customHeight="1" x14ac:dyDescent="0.2">
      <c r="A45" s="13" t="s">
        <v>66</v>
      </c>
      <c r="B45" s="198" t="s">
        <v>209</v>
      </c>
      <c r="C45" s="242"/>
      <c r="D45" s="242"/>
    </row>
    <row r="46" spans="1:4" s="197" customFormat="1" ht="12" customHeight="1" x14ac:dyDescent="0.2">
      <c r="A46" s="12" t="s">
        <v>67</v>
      </c>
      <c r="B46" s="199" t="s">
        <v>210</v>
      </c>
      <c r="C46" s="105"/>
      <c r="D46" s="105"/>
    </row>
    <row r="47" spans="1:4" s="197" customFormat="1" ht="12" customHeight="1" x14ac:dyDescent="0.2">
      <c r="A47" s="12" t="s">
        <v>206</v>
      </c>
      <c r="B47" s="199" t="s">
        <v>211</v>
      </c>
      <c r="C47" s="105"/>
      <c r="D47" s="105"/>
    </row>
    <row r="48" spans="1:4" s="197" customFormat="1" ht="12" customHeight="1" x14ac:dyDescent="0.2">
      <c r="A48" s="12" t="s">
        <v>207</v>
      </c>
      <c r="B48" s="199" t="s">
        <v>212</v>
      </c>
      <c r="C48" s="105"/>
      <c r="D48" s="105"/>
    </row>
    <row r="49" spans="1:4" s="197" customFormat="1" ht="12" customHeight="1" thickBot="1" x14ac:dyDescent="0.25">
      <c r="A49" s="14" t="s">
        <v>208</v>
      </c>
      <c r="B49" s="200" t="s">
        <v>213</v>
      </c>
      <c r="C49" s="187"/>
      <c r="D49" s="187"/>
    </row>
    <row r="50" spans="1:4" s="197" customFormat="1" ht="12" customHeight="1" thickBot="1" x14ac:dyDescent="0.25">
      <c r="A50" s="18" t="s">
        <v>110</v>
      </c>
      <c r="B50" s="19" t="s">
        <v>214</v>
      </c>
      <c r="C50" s="100">
        <f>SUM(C51:C53)</f>
        <v>0</v>
      </c>
      <c r="D50" s="100">
        <f>SUM(D51:D53)</f>
        <v>0</v>
      </c>
    </row>
    <row r="51" spans="1:4" s="197" customFormat="1" ht="12" customHeight="1" x14ac:dyDescent="0.2">
      <c r="A51" s="13" t="s">
        <v>68</v>
      </c>
      <c r="B51" s="198" t="s">
        <v>215</v>
      </c>
      <c r="C51" s="103"/>
      <c r="D51" s="103"/>
    </row>
    <row r="52" spans="1:4" s="197" customFormat="1" ht="12" customHeight="1" x14ac:dyDescent="0.2">
      <c r="A52" s="12" t="s">
        <v>69</v>
      </c>
      <c r="B52" s="199" t="s">
        <v>381</v>
      </c>
      <c r="C52" s="102"/>
      <c r="D52" s="102"/>
    </row>
    <row r="53" spans="1:4" s="197" customFormat="1" ht="12" customHeight="1" x14ac:dyDescent="0.2">
      <c r="A53" s="12" t="s">
        <v>219</v>
      </c>
      <c r="B53" s="199" t="s">
        <v>217</v>
      </c>
      <c r="C53" s="102"/>
      <c r="D53" s="102"/>
    </row>
    <row r="54" spans="1:4" s="197" customFormat="1" ht="12" customHeight="1" thickBot="1" x14ac:dyDescent="0.25">
      <c r="A54" s="14" t="s">
        <v>220</v>
      </c>
      <c r="B54" s="200" t="s">
        <v>218</v>
      </c>
      <c r="C54" s="104"/>
      <c r="D54" s="104"/>
    </row>
    <row r="55" spans="1:4" s="197" customFormat="1" ht="12" customHeight="1" thickBot="1" x14ac:dyDescent="0.25">
      <c r="A55" s="18" t="s">
        <v>15</v>
      </c>
      <c r="B55" s="95" t="s">
        <v>221</v>
      </c>
      <c r="C55" s="100">
        <f>SUM(C56:C58)</f>
        <v>0</v>
      </c>
      <c r="D55" s="100">
        <f>SUM(D56:D58)</f>
        <v>0</v>
      </c>
    </row>
    <row r="56" spans="1:4" s="197" customFormat="1" ht="12" customHeight="1" x14ac:dyDescent="0.2">
      <c r="A56" s="13" t="s">
        <v>111</v>
      </c>
      <c r="B56" s="198" t="s">
        <v>223</v>
      </c>
      <c r="C56" s="105"/>
      <c r="D56" s="105"/>
    </row>
    <row r="57" spans="1:4" s="197" customFormat="1" ht="12" customHeight="1" x14ac:dyDescent="0.2">
      <c r="A57" s="12" t="s">
        <v>112</v>
      </c>
      <c r="B57" s="199" t="s">
        <v>382</v>
      </c>
      <c r="C57" s="105"/>
      <c r="D57" s="105"/>
    </row>
    <row r="58" spans="1:4" s="197" customFormat="1" ht="12" customHeight="1" x14ac:dyDescent="0.2">
      <c r="A58" s="12" t="s">
        <v>139</v>
      </c>
      <c r="B58" s="199" t="s">
        <v>224</v>
      </c>
      <c r="C58" s="105"/>
      <c r="D58" s="105"/>
    </row>
    <row r="59" spans="1:4" s="197" customFormat="1" ht="12" customHeight="1" thickBot="1" x14ac:dyDescent="0.25">
      <c r="A59" s="14" t="s">
        <v>222</v>
      </c>
      <c r="B59" s="200" t="s">
        <v>225</v>
      </c>
      <c r="C59" s="105"/>
      <c r="D59" s="105"/>
    </row>
    <row r="60" spans="1:4" s="197" customFormat="1" ht="12" customHeight="1" thickBot="1" x14ac:dyDescent="0.25">
      <c r="A60" s="18" t="s">
        <v>16</v>
      </c>
      <c r="B60" s="19" t="s">
        <v>226</v>
      </c>
      <c r="C60" s="106">
        <f>+C5+C12+C19+C26+C33+C44+C50+C55</f>
        <v>5146099</v>
      </c>
      <c r="D60" s="106">
        <f>+D5+D12+D19+D26+D33+D44+D50+D55</f>
        <v>6059593</v>
      </c>
    </row>
    <row r="61" spans="1:4" s="197" customFormat="1" ht="12" customHeight="1" thickBot="1" x14ac:dyDescent="0.25">
      <c r="A61" s="201" t="s">
        <v>227</v>
      </c>
      <c r="B61" s="95" t="s">
        <v>228</v>
      </c>
      <c r="C61" s="100">
        <f>SUM(C62:C64)</f>
        <v>0</v>
      </c>
      <c r="D61" s="100">
        <f>SUM(D62:D64)</f>
        <v>0</v>
      </c>
    </row>
    <row r="62" spans="1:4" s="197" customFormat="1" ht="12" customHeight="1" x14ac:dyDescent="0.2">
      <c r="A62" s="13" t="s">
        <v>261</v>
      </c>
      <c r="B62" s="198" t="s">
        <v>229</v>
      </c>
      <c r="C62" s="105"/>
      <c r="D62" s="105"/>
    </row>
    <row r="63" spans="1:4" s="197" customFormat="1" ht="12" customHeight="1" x14ac:dyDescent="0.2">
      <c r="A63" s="12" t="s">
        <v>270</v>
      </c>
      <c r="B63" s="199" t="s">
        <v>230</v>
      </c>
      <c r="C63" s="105"/>
      <c r="D63" s="105"/>
    </row>
    <row r="64" spans="1:4" s="197" customFormat="1" ht="12" customHeight="1" thickBot="1" x14ac:dyDescent="0.25">
      <c r="A64" s="14" t="s">
        <v>271</v>
      </c>
      <c r="B64" s="202" t="s">
        <v>231</v>
      </c>
      <c r="C64" s="105"/>
      <c r="D64" s="105"/>
    </row>
    <row r="65" spans="1:4" s="197" customFormat="1" ht="12" customHeight="1" thickBot="1" x14ac:dyDescent="0.25">
      <c r="A65" s="201" t="s">
        <v>232</v>
      </c>
      <c r="B65" s="95" t="s">
        <v>233</v>
      </c>
      <c r="C65" s="100">
        <f>SUM(C66:C69)</f>
        <v>0</v>
      </c>
      <c r="D65" s="100">
        <f>SUM(D66:D69)</f>
        <v>0</v>
      </c>
    </row>
    <row r="66" spans="1:4" s="197" customFormat="1" ht="12" customHeight="1" x14ac:dyDescent="0.2">
      <c r="A66" s="13" t="s">
        <v>91</v>
      </c>
      <c r="B66" s="198" t="s">
        <v>234</v>
      </c>
      <c r="C66" s="105"/>
      <c r="D66" s="105"/>
    </row>
    <row r="67" spans="1:4" s="197" customFormat="1" ht="12" customHeight="1" x14ac:dyDescent="0.2">
      <c r="A67" s="12" t="s">
        <v>92</v>
      </c>
      <c r="B67" s="199" t="s">
        <v>235</v>
      </c>
      <c r="C67" s="105"/>
      <c r="D67" s="105"/>
    </row>
    <row r="68" spans="1:4" s="197" customFormat="1" ht="12" customHeight="1" x14ac:dyDescent="0.2">
      <c r="A68" s="12" t="s">
        <v>262</v>
      </c>
      <c r="B68" s="199" t="s">
        <v>236</v>
      </c>
      <c r="C68" s="105"/>
      <c r="D68" s="105"/>
    </row>
    <row r="69" spans="1:4" s="197" customFormat="1" ht="12" customHeight="1" thickBot="1" x14ac:dyDescent="0.25">
      <c r="A69" s="14" t="s">
        <v>263</v>
      </c>
      <c r="B69" s="200" t="s">
        <v>237</v>
      </c>
      <c r="C69" s="105"/>
      <c r="D69" s="105"/>
    </row>
    <row r="70" spans="1:4" s="197" customFormat="1" ht="12" customHeight="1" thickBot="1" x14ac:dyDescent="0.25">
      <c r="A70" s="201" t="s">
        <v>238</v>
      </c>
      <c r="B70" s="95" t="s">
        <v>239</v>
      </c>
      <c r="C70" s="100">
        <f>SUM(C71:C72)</f>
        <v>0</v>
      </c>
      <c r="D70" s="100">
        <f>SUM(D71:D72)</f>
        <v>0</v>
      </c>
    </row>
    <row r="71" spans="1:4" s="197" customFormat="1" ht="12" customHeight="1" x14ac:dyDescent="0.2">
      <c r="A71" s="13" t="s">
        <v>264</v>
      </c>
      <c r="B71" s="198" t="s">
        <v>240</v>
      </c>
      <c r="C71" s="105"/>
      <c r="D71" s="105"/>
    </row>
    <row r="72" spans="1:4" s="197" customFormat="1" ht="12" customHeight="1" thickBot="1" x14ac:dyDescent="0.25">
      <c r="A72" s="14" t="s">
        <v>265</v>
      </c>
      <c r="B72" s="200" t="s">
        <v>241</v>
      </c>
      <c r="C72" s="105"/>
      <c r="D72" s="105"/>
    </row>
    <row r="73" spans="1:4" s="197" customFormat="1" ht="12" customHeight="1" thickBot="1" x14ac:dyDescent="0.25">
      <c r="A73" s="201" t="s">
        <v>242</v>
      </c>
      <c r="B73" s="95" t="s">
        <v>243</v>
      </c>
      <c r="C73" s="100">
        <f>SUM(C74:C76)</f>
        <v>0</v>
      </c>
      <c r="D73" s="100">
        <f>SUM(D74:D76)</f>
        <v>0</v>
      </c>
    </row>
    <row r="74" spans="1:4" s="197" customFormat="1" ht="12" customHeight="1" x14ac:dyDescent="0.2">
      <c r="A74" s="13" t="s">
        <v>266</v>
      </c>
      <c r="B74" s="198" t="s">
        <v>244</v>
      </c>
      <c r="C74" s="105"/>
      <c r="D74" s="105"/>
    </row>
    <row r="75" spans="1:4" s="197" customFormat="1" ht="12" customHeight="1" x14ac:dyDescent="0.2">
      <c r="A75" s="12" t="s">
        <v>267</v>
      </c>
      <c r="B75" s="199" t="s">
        <v>245</v>
      </c>
      <c r="C75" s="105"/>
      <c r="D75" s="105"/>
    </row>
    <row r="76" spans="1:4" s="197" customFormat="1" ht="12" customHeight="1" thickBot="1" x14ac:dyDescent="0.25">
      <c r="A76" s="14" t="s">
        <v>268</v>
      </c>
      <c r="B76" s="200" t="s">
        <v>246</v>
      </c>
      <c r="C76" s="105"/>
      <c r="D76" s="105"/>
    </row>
    <row r="77" spans="1:4" s="197" customFormat="1" ht="12" customHeight="1" thickBot="1" x14ac:dyDescent="0.25">
      <c r="A77" s="201" t="s">
        <v>247</v>
      </c>
      <c r="B77" s="95" t="s">
        <v>269</v>
      </c>
      <c r="C77" s="100">
        <f>SUM(C78:C81)</f>
        <v>0</v>
      </c>
      <c r="D77" s="100">
        <f>SUM(D78:D81)</f>
        <v>0</v>
      </c>
    </row>
    <row r="78" spans="1:4" s="197" customFormat="1" ht="12" customHeight="1" x14ac:dyDescent="0.2">
      <c r="A78" s="203" t="s">
        <v>248</v>
      </c>
      <c r="B78" s="198" t="s">
        <v>249</v>
      </c>
      <c r="C78" s="105"/>
      <c r="D78" s="105"/>
    </row>
    <row r="79" spans="1:4" s="197" customFormat="1" ht="12" customHeight="1" x14ac:dyDescent="0.2">
      <c r="A79" s="204" t="s">
        <v>250</v>
      </c>
      <c r="B79" s="199" t="s">
        <v>251</v>
      </c>
      <c r="C79" s="105"/>
      <c r="D79" s="105"/>
    </row>
    <row r="80" spans="1:4" s="197" customFormat="1" ht="12" customHeight="1" x14ac:dyDescent="0.2">
      <c r="A80" s="204" t="s">
        <v>252</v>
      </c>
      <c r="B80" s="199" t="s">
        <v>253</v>
      </c>
      <c r="C80" s="105"/>
      <c r="D80" s="105"/>
    </row>
    <row r="81" spans="1:4" s="197" customFormat="1" ht="12" customHeight="1" thickBot="1" x14ac:dyDescent="0.25">
      <c r="A81" s="205" t="s">
        <v>254</v>
      </c>
      <c r="B81" s="200" t="s">
        <v>255</v>
      </c>
      <c r="C81" s="105"/>
      <c r="D81" s="105"/>
    </row>
    <row r="82" spans="1:4" s="197" customFormat="1" ht="13.5" customHeight="1" thickBot="1" x14ac:dyDescent="0.25">
      <c r="A82" s="201" t="s">
        <v>256</v>
      </c>
      <c r="B82" s="95" t="s">
        <v>257</v>
      </c>
      <c r="C82" s="243"/>
      <c r="D82" s="243"/>
    </row>
    <row r="83" spans="1:4" s="197" customFormat="1" ht="15.75" customHeight="1" thickBot="1" x14ac:dyDescent="0.25">
      <c r="A83" s="201" t="s">
        <v>258</v>
      </c>
      <c r="B83" s="206" t="s">
        <v>259</v>
      </c>
      <c r="C83" s="106">
        <f>+C61+C65+C70+C73+C77+C82</f>
        <v>0</v>
      </c>
      <c r="D83" s="106">
        <f>+D61+D65+D70+D73+D77+D82</f>
        <v>0</v>
      </c>
    </row>
    <row r="84" spans="1:4" s="197" customFormat="1" ht="16.5" customHeight="1" thickBot="1" x14ac:dyDescent="0.25">
      <c r="A84" s="207" t="s">
        <v>272</v>
      </c>
      <c r="B84" s="208" t="s">
        <v>260</v>
      </c>
      <c r="C84" s="106">
        <f>+C60+C83</f>
        <v>5146099</v>
      </c>
      <c r="D84" s="106">
        <f>+D60+D83</f>
        <v>6059593</v>
      </c>
    </row>
    <row r="85" spans="1:4" s="197" customFormat="1" ht="83.25" customHeight="1" x14ac:dyDescent="0.2">
      <c r="A85" s="3"/>
      <c r="B85" s="4"/>
    </row>
    <row r="86" spans="1:4" ht="16.5" customHeight="1" x14ac:dyDescent="0.25">
      <c r="A86" s="388" t="s">
        <v>36</v>
      </c>
      <c r="B86" s="388"/>
    </row>
    <row r="87" spans="1:4" s="209" customFormat="1" ht="16.5" customHeight="1" thickBot="1" x14ac:dyDescent="0.3">
      <c r="A87" s="390" t="s">
        <v>94</v>
      </c>
      <c r="B87" s="390"/>
      <c r="C87" s="46" t="s">
        <v>138</v>
      </c>
      <c r="D87" s="46" t="s">
        <v>138</v>
      </c>
    </row>
    <row r="88" spans="1:4" ht="38.1" customHeight="1" thickBot="1" x14ac:dyDescent="0.3">
      <c r="A88" s="21" t="s">
        <v>58</v>
      </c>
      <c r="B88" s="22" t="s">
        <v>37</v>
      </c>
      <c r="C88" s="28" t="s">
        <v>413</v>
      </c>
      <c r="D88" s="28" t="s">
        <v>413</v>
      </c>
    </row>
    <row r="89" spans="1:4" s="196" customFormat="1" ht="12" customHeight="1" thickBot="1" x14ac:dyDescent="0.25">
      <c r="A89" s="25">
        <v>1</v>
      </c>
      <c r="B89" s="26">
        <v>2</v>
      </c>
      <c r="C89" s="27">
        <v>4</v>
      </c>
      <c r="D89" s="27">
        <v>4</v>
      </c>
    </row>
    <row r="90" spans="1:4" ht="12" customHeight="1" thickBot="1" x14ac:dyDescent="0.3">
      <c r="A90" s="20" t="s">
        <v>8</v>
      </c>
      <c r="B90" s="274" t="s">
        <v>275</v>
      </c>
      <c r="C90" s="273">
        <f>SUM(C91:C95)</f>
        <v>5146099</v>
      </c>
      <c r="D90" s="273">
        <f>SUM(D91:D95)</f>
        <v>6059593</v>
      </c>
    </row>
    <row r="91" spans="1:4" ht="12" customHeight="1" x14ac:dyDescent="0.25">
      <c r="A91" s="15" t="s">
        <v>70</v>
      </c>
      <c r="B91" s="8" t="s">
        <v>38</v>
      </c>
      <c r="C91" s="33">
        <v>4287656</v>
      </c>
      <c r="D91" s="33">
        <v>5195663</v>
      </c>
    </row>
    <row r="92" spans="1:4" ht="12" customHeight="1" x14ac:dyDescent="0.25">
      <c r="A92" s="12" t="s">
        <v>71</v>
      </c>
      <c r="B92" s="6" t="s">
        <v>113</v>
      </c>
      <c r="C92" s="35">
        <v>858443</v>
      </c>
      <c r="D92" s="35">
        <v>863930</v>
      </c>
    </row>
    <row r="93" spans="1:4" ht="12" customHeight="1" x14ac:dyDescent="0.25">
      <c r="A93" s="12" t="s">
        <v>72</v>
      </c>
      <c r="B93" s="6" t="s">
        <v>89</v>
      </c>
      <c r="C93" s="104"/>
      <c r="D93" s="104"/>
    </row>
    <row r="94" spans="1:4" ht="12" customHeight="1" x14ac:dyDescent="0.25">
      <c r="A94" s="12" t="s">
        <v>73</v>
      </c>
      <c r="B94" s="9" t="s">
        <v>114</v>
      </c>
      <c r="C94" s="104"/>
      <c r="D94" s="104"/>
    </row>
    <row r="95" spans="1:4" ht="12" customHeight="1" x14ac:dyDescent="0.25">
      <c r="A95" s="12" t="s">
        <v>81</v>
      </c>
      <c r="B95" s="17" t="s">
        <v>115</v>
      </c>
      <c r="C95" s="104"/>
      <c r="D95" s="104"/>
    </row>
    <row r="96" spans="1:4" ht="12" customHeight="1" x14ac:dyDescent="0.25">
      <c r="A96" s="12" t="s">
        <v>74</v>
      </c>
      <c r="B96" s="6" t="s">
        <v>276</v>
      </c>
      <c r="C96" s="104"/>
      <c r="D96" s="104"/>
    </row>
    <row r="97" spans="1:4" ht="12" customHeight="1" x14ac:dyDescent="0.25">
      <c r="A97" s="12" t="s">
        <v>75</v>
      </c>
      <c r="B97" s="48" t="s">
        <v>277</v>
      </c>
      <c r="C97" s="104"/>
      <c r="D97" s="104"/>
    </row>
    <row r="98" spans="1:4" ht="12" customHeight="1" x14ac:dyDescent="0.25">
      <c r="A98" s="12" t="s">
        <v>82</v>
      </c>
      <c r="B98" s="49" t="s">
        <v>278</v>
      </c>
      <c r="C98" s="104"/>
      <c r="D98" s="104"/>
    </row>
    <row r="99" spans="1:4" ht="12" customHeight="1" x14ac:dyDescent="0.25">
      <c r="A99" s="12" t="s">
        <v>83</v>
      </c>
      <c r="B99" s="49" t="s">
        <v>279</v>
      </c>
      <c r="C99" s="104"/>
      <c r="D99" s="104"/>
    </row>
    <row r="100" spans="1:4" ht="12" customHeight="1" x14ac:dyDescent="0.25">
      <c r="A100" s="12" t="s">
        <v>84</v>
      </c>
      <c r="B100" s="48" t="s">
        <v>280</v>
      </c>
      <c r="C100" s="104"/>
      <c r="D100" s="104"/>
    </row>
    <row r="101" spans="1:4" ht="12" customHeight="1" x14ac:dyDescent="0.25">
      <c r="A101" s="12" t="s">
        <v>85</v>
      </c>
      <c r="B101" s="48" t="s">
        <v>281</v>
      </c>
      <c r="C101" s="104"/>
      <c r="D101" s="104"/>
    </row>
    <row r="102" spans="1:4" ht="12" customHeight="1" x14ac:dyDescent="0.25">
      <c r="A102" s="12" t="s">
        <v>87</v>
      </c>
      <c r="B102" s="49" t="s">
        <v>282</v>
      </c>
      <c r="C102" s="104"/>
      <c r="D102" s="104"/>
    </row>
    <row r="103" spans="1:4" ht="12" customHeight="1" x14ac:dyDescent="0.25">
      <c r="A103" s="11" t="s">
        <v>116</v>
      </c>
      <c r="B103" s="50" t="s">
        <v>283</v>
      </c>
      <c r="C103" s="104"/>
      <c r="D103" s="104"/>
    </row>
    <row r="104" spans="1:4" ht="12" customHeight="1" x14ac:dyDescent="0.25">
      <c r="A104" s="12" t="s">
        <v>273</v>
      </c>
      <c r="B104" s="50" t="s">
        <v>284</v>
      </c>
      <c r="C104" s="104"/>
      <c r="D104" s="104"/>
    </row>
    <row r="105" spans="1:4" ht="12" customHeight="1" thickBot="1" x14ac:dyDescent="0.3">
      <c r="A105" s="16" t="s">
        <v>274</v>
      </c>
      <c r="B105" s="51" t="s">
        <v>285</v>
      </c>
      <c r="C105" s="107"/>
      <c r="D105" s="107"/>
    </row>
    <row r="106" spans="1:4" ht="12" customHeight="1" thickBot="1" x14ac:dyDescent="0.3">
      <c r="A106" s="18" t="s">
        <v>9</v>
      </c>
      <c r="B106" s="23" t="s">
        <v>286</v>
      </c>
      <c r="C106" s="100">
        <f>+C107+C109+C111</f>
        <v>0</v>
      </c>
      <c r="D106" s="100">
        <f>+D107+D109+D111</f>
        <v>0</v>
      </c>
    </row>
    <row r="107" spans="1:4" ht="12" customHeight="1" x14ac:dyDescent="0.25">
      <c r="A107" s="13" t="s">
        <v>76</v>
      </c>
      <c r="B107" s="6" t="s">
        <v>137</v>
      </c>
      <c r="C107" s="103"/>
      <c r="D107" s="103"/>
    </row>
    <row r="108" spans="1:4" ht="12" customHeight="1" x14ac:dyDescent="0.25">
      <c r="A108" s="13" t="s">
        <v>77</v>
      </c>
      <c r="B108" s="10" t="s">
        <v>290</v>
      </c>
      <c r="C108" s="103"/>
      <c r="D108" s="103"/>
    </row>
    <row r="109" spans="1:4" ht="12" customHeight="1" x14ac:dyDescent="0.25">
      <c r="A109" s="13" t="s">
        <v>78</v>
      </c>
      <c r="B109" s="10" t="s">
        <v>117</v>
      </c>
      <c r="C109" s="102"/>
      <c r="D109" s="102"/>
    </row>
    <row r="110" spans="1:4" ht="12" customHeight="1" x14ac:dyDescent="0.25">
      <c r="A110" s="13" t="s">
        <v>79</v>
      </c>
      <c r="B110" s="10" t="s">
        <v>291</v>
      </c>
      <c r="C110" s="93"/>
      <c r="D110" s="93"/>
    </row>
    <row r="111" spans="1:4" ht="12" customHeight="1" x14ac:dyDescent="0.25">
      <c r="A111" s="13" t="s">
        <v>80</v>
      </c>
      <c r="B111" s="97" t="s">
        <v>140</v>
      </c>
      <c r="C111" s="93"/>
      <c r="D111" s="93"/>
    </row>
    <row r="112" spans="1:4" ht="12" customHeight="1" x14ac:dyDescent="0.25">
      <c r="A112" s="13" t="s">
        <v>86</v>
      </c>
      <c r="B112" s="96" t="s">
        <v>383</v>
      </c>
      <c r="C112" s="93"/>
      <c r="D112" s="93"/>
    </row>
    <row r="113" spans="1:4" ht="12" customHeight="1" x14ac:dyDescent="0.25">
      <c r="A113" s="13" t="s">
        <v>88</v>
      </c>
      <c r="B113" s="194" t="s">
        <v>296</v>
      </c>
      <c r="C113" s="93"/>
      <c r="D113" s="93"/>
    </row>
    <row r="114" spans="1:4" x14ac:dyDescent="0.25">
      <c r="A114" s="13" t="s">
        <v>118</v>
      </c>
      <c r="B114" s="49" t="s">
        <v>279</v>
      </c>
      <c r="C114" s="93"/>
      <c r="D114" s="93"/>
    </row>
    <row r="115" spans="1:4" ht="12" customHeight="1" x14ac:dyDescent="0.25">
      <c r="A115" s="13" t="s">
        <v>119</v>
      </c>
      <c r="B115" s="49" t="s">
        <v>295</v>
      </c>
      <c r="C115" s="93"/>
      <c r="D115" s="93"/>
    </row>
    <row r="116" spans="1:4" ht="12" customHeight="1" x14ac:dyDescent="0.25">
      <c r="A116" s="13" t="s">
        <v>120</v>
      </c>
      <c r="B116" s="49" t="s">
        <v>294</v>
      </c>
      <c r="C116" s="93"/>
      <c r="D116" s="93"/>
    </row>
    <row r="117" spans="1:4" ht="12" customHeight="1" x14ac:dyDescent="0.25">
      <c r="A117" s="13" t="s">
        <v>287</v>
      </c>
      <c r="B117" s="49" t="s">
        <v>282</v>
      </c>
      <c r="C117" s="93"/>
      <c r="D117" s="93"/>
    </row>
    <row r="118" spans="1:4" ht="12" customHeight="1" x14ac:dyDescent="0.25">
      <c r="A118" s="13" t="s">
        <v>288</v>
      </c>
      <c r="B118" s="49" t="s">
        <v>293</v>
      </c>
      <c r="C118" s="93"/>
      <c r="D118" s="93"/>
    </row>
    <row r="119" spans="1:4" ht="16.5" thickBot="1" x14ac:dyDescent="0.3">
      <c r="A119" s="11" t="s">
        <v>289</v>
      </c>
      <c r="B119" s="49" t="s">
        <v>292</v>
      </c>
      <c r="C119" s="94"/>
      <c r="D119" s="94"/>
    </row>
    <row r="120" spans="1:4" ht="12" customHeight="1" thickBot="1" x14ac:dyDescent="0.3">
      <c r="A120" s="18" t="s">
        <v>10</v>
      </c>
      <c r="B120" s="44" t="s">
        <v>297</v>
      </c>
      <c r="C120" s="100">
        <f>+C121+C122</f>
        <v>0</v>
      </c>
      <c r="D120" s="100">
        <f>+D121+D122</f>
        <v>0</v>
      </c>
    </row>
    <row r="121" spans="1:4" ht="12" customHeight="1" x14ac:dyDescent="0.25">
      <c r="A121" s="13" t="s">
        <v>59</v>
      </c>
      <c r="B121" s="7" t="s">
        <v>47</v>
      </c>
      <c r="C121" s="103"/>
      <c r="D121" s="103"/>
    </row>
    <row r="122" spans="1:4" ht="12" customHeight="1" thickBot="1" x14ac:dyDescent="0.3">
      <c r="A122" s="14" t="s">
        <v>60</v>
      </c>
      <c r="B122" s="10" t="s">
        <v>48</v>
      </c>
      <c r="C122" s="104"/>
      <c r="D122" s="104"/>
    </row>
    <row r="123" spans="1:4" ht="12" customHeight="1" thickBot="1" x14ac:dyDescent="0.3">
      <c r="A123" s="18" t="s">
        <v>11</v>
      </c>
      <c r="B123" s="44" t="s">
        <v>298</v>
      </c>
      <c r="C123" s="100">
        <f>+C90+C106+C120</f>
        <v>5146099</v>
      </c>
      <c r="D123" s="100">
        <f>+D90+D106+D120</f>
        <v>6059593</v>
      </c>
    </row>
    <row r="124" spans="1:4" ht="12" customHeight="1" thickBot="1" x14ac:dyDescent="0.3">
      <c r="A124" s="18" t="s">
        <v>12</v>
      </c>
      <c r="B124" s="44" t="s">
        <v>299</v>
      </c>
      <c r="C124" s="100">
        <f>+C125+C126+C127</f>
        <v>0</v>
      </c>
      <c r="D124" s="100">
        <f>+D125+D126+D127</f>
        <v>0</v>
      </c>
    </row>
    <row r="125" spans="1:4" ht="12" customHeight="1" x14ac:dyDescent="0.25">
      <c r="A125" s="13" t="s">
        <v>63</v>
      </c>
      <c r="B125" s="7" t="s">
        <v>300</v>
      </c>
      <c r="C125" s="93"/>
      <c r="D125" s="93"/>
    </row>
    <row r="126" spans="1:4" ht="12" customHeight="1" x14ac:dyDescent="0.25">
      <c r="A126" s="13" t="s">
        <v>64</v>
      </c>
      <c r="B126" s="7" t="s">
        <v>301</v>
      </c>
      <c r="C126" s="93"/>
      <c r="D126" s="93"/>
    </row>
    <row r="127" spans="1:4" ht="12" customHeight="1" thickBot="1" x14ac:dyDescent="0.3">
      <c r="A127" s="11" t="s">
        <v>65</v>
      </c>
      <c r="B127" s="5" t="s">
        <v>302</v>
      </c>
      <c r="C127" s="93"/>
      <c r="D127" s="93"/>
    </row>
    <row r="128" spans="1:4" ht="12" customHeight="1" thickBot="1" x14ac:dyDescent="0.3">
      <c r="A128" s="18" t="s">
        <v>13</v>
      </c>
      <c r="B128" s="44" t="s">
        <v>345</v>
      </c>
      <c r="C128" s="100">
        <f>+C129+C130+C131+C132</f>
        <v>0</v>
      </c>
      <c r="D128" s="100">
        <f>+D129+D130+D131+D132</f>
        <v>0</v>
      </c>
    </row>
    <row r="129" spans="1:8" ht="12" customHeight="1" x14ac:dyDescent="0.25">
      <c r="A129" s="13" t="s">
        <v>66</v>
      </c>
      <c r="B129" s="7" t="s">
        <v>303</v>
      </c>
      <c r="C129" s="93"/>
      <c r="D129" s="93"/>
    </row>
    <row r="130" spans="1:8" ht="12" customHeight="1" x14ac:dyDescent="0.25">
      <c r="A130" s="13" t="s">
        <v>67</v>
      </c>
      <c r="B130" s="7" t="s">
        <v>304</v>
      </c>
      <c r="C130" s="93"/>
      <c r="D130" s="93"/>
    </row>
    <row r="131" spans="1:8" ht="12" customHeight="1" x14ac:dyDescent="0.25">
      <c r="A131" s="13" t="s">
        <v>206</v>
      </c>
      <c r="B131" s="7" t="s">
        <v>305</v>
      </c>
      <c r="C131" s="93"/>
      <c r="D131" s="93"/>
    </row>
    <row r="132" spans="1:8" ht="12" customHeight="1" thickBot="1" x14ac:dyDescent="0.3">
      <c r="A132" s="11" t="s">
        <v>207</v>
      </c>
      <c r="B132" s="5" t="s">
        <v>306</v>
      </c>
      <c r="C132" s="93"/>
      <c r="D132" s="93"/>
    </row>
    <row r="133" spans="1:8" ht="12" customHeight="1" thickBot="1" x14ac:dyDescent="0.3">
      <c r="A133" s="18" t="s">
        <v>14</v>
      </c>
      <c r="B133" s="44" t="s">
        <v>307</v>
      </c>
      <c r="C133" s="106">
        <f>+C134+C135+C136+C137</f>
        <v>0</v>
      </c>
      <c r="D133" s="106">
        <f>+D134+D135+D136+D137</f>
        <v>0</v>
      </c>
    </row>
    <row r="134" spans="1:8" ht="12" customHeight="1" x14ac:dyDescent="0.25">
      <c r="A134" s="13" t="s">
        <v>68</v>
      </c>
      <c r="B134" s="7" t="s">
        <v>308</v>
      </c>
      <c r="C134" s="93"/>
      <c r="D134" s="93"/>
    </row>
    <row r="135" spans="1:8" ht="12" customHeight="1" x14ac:dyDescent="0.25">
      <c r="A135" s="13" t="s">
        <v>69</v>
      </c>
      <c r="B135" s="7" t="s">
        <v>318</v>
      </c>
      <c r="C135" s="93"/>
      <c r="D135" s="93"/>
    </row>
    <row r="136" spans="1:8" ht="12" customHeight="1" x14ac:dyDescent="0.25">
      <c r="A136" s="13" t="s">
        <v>219</v>
      </c>
      <c r="B136" s="7" t="s">
        <v>309</v>
      </c>
      <c r="C136" s="93"/>
      <c r="D136" s="93"/>
    </row>
    <row r="137" spans="1:8" ht="12" customHeight="1" thickBot="1" x14ac:dyDescent="0.3">
      <c r="A137" s="11" t="s">
        <v>220</v>
      </c>
      <c r="B137" s="5" t="s">
        <v>310</v>
      </c>
      <c r="C137" s="93"/>
      <c r="D137" s="93"/>
    </row>
    <row r="138" spans="1:8" ht="12" customHeight="1" thickBot="1" x14ac:dyDescent="0.3">
      <c r="A138" s="18" t="s">
        <v>15</v>
      </c>
      <c r="B138" s="44" t="s">
        <v>311</v>
      </c>
      <c r="C138" s="108">
        <f>+C139+C140+C141+C142</f>
        <v>0</v>
      </c>
      <c r="D138" s="108">
        <f>+D139+D140+D141+D142</f>
        <v>0</v>
      </c>
    </row>
    <row r="139" spans="1:8" ht="12" customHeight="1" x14ac:dyDescent="0.25">
      <c r="A139" s="13" t="s">
        <v>111</v>
      </c>
      <c r="B139" s="7" t="s">
        <v>312</v>
      </c>
      <c r="C139" s="93"/>
      <c r="D139" s="93"/>
    </row>
    <row r="140" spans="1:8" ht="12" customHeight="1" x14ac:dyDescent="0.25">
      <c r="A140" s="13" t="s">
        <v>112</v>
      </c>
      <c r="B140" s="7" t="s">
        <v>313</v>
      </c>
      <c r="C140" s="93"/>
      <c r="D140" s="93"/>
    </row>
    <row r="141" spans="1:8" ht="12" customHeight="1" x14ac:dyDescent="0.25">
      <c r="A141" s="13" t="s">
        <v>139</v>
      </c>
      <c r="B141" s="7" t="s">
        <v>314</v>
      </c>
      <c r="C141" s="93"/>
      <c r="D141" s="93"/>
    </row>
    <row r="142" spans="1:8" ht="12" customHeight="1" thickBot="1" x14ac:dyDescent="0.3">
      <c r="A142" s="13" t="s">
        <v>222</v>
      </c>
      <c r="B142" s="7" t="s">
        <v>315</v>
      </c>
      <c r="C142" s="93"/>
      <c r="D142" s="93"/>
    </row>
    <row r="143" spans="1:8" ht="15" customHeight="1" thickBot="1" x14ac:dyDescent="0.3">
      <c r="A143" s="18" t="s">
        <v>16</v>
      </c>
      <c r="B143" s="44" t="s">
        <v>316</v>
      </c>
      <c r="C143" s="210">
        <f>+C124+C128+C133+C138</f>
        <v>0</v>
      </c>
      <c r="D143" s="210">
        <f>+D124+D128+D133+D138</f>
        <v>0</v>
      </c>
      <c r="E143" s="211"/>
      <c r="F143" s="212"/>
      <c r="G143" s="212"/>
      <c r="H143" s="212"/>
    </row>
    <row r="144" spans="1:8" s="197" customFormat="1" ht="12.95" customHeight="1" thickBot="1" x14ac:dyDescent="0.25">
      <c r="A144" s="98" t="s">
        <v>17</v>
      </c>
      <c r="B144" s="177" t="s">
        <v>317</v>
      </c>
      <c r="C144" s="210">
        <f>+C123+C143</f>
        <v>5146099</v>
      </c>
      <c r="D144" s="210">
        <f>+D123+D143</f>
        <v>6059593</v>
      </c>
    </row>
    <row r="145" spans="1:3" ht="7.5" customHeight="1" x14ac:dyDescent="0.25"/>
    <row r="146" spans="1:3" x14ac:dyDescent="0.25">
      <c r="A146" s="391"/>
      <c r="B146" s="391"/>
    </row>
    <row r="147" spans="1:3" ht="15" customHeight="1" x14ac:dyDescent="0.25">
      <c r="A147" s="387"/>
      <c r="B147" s="387"/>
    </row>
    <row r="148" spans="1:3" ht="13.5" customHeight="1" x14ac:dyDescent="0.25">
      <c r="A148" s="247"/>
      <c r="B148" s="248"/>
      <c r="C148" s="213"/>
    </row>
    <row r="149" spans="1:3" ht="27.75" customHeight="1" x14ac:dyDescent="0.25">
      <c r="A149" s="247"/>
      <c r="B149" s="248"/>
    </row>
  </sheetData>
  <mergeCells count="6">
    <mergeCell ref="A147:B147"/>
    <mergeCell ref="A1:B1"/>
    <mergeCell ref="A2:B2"/>
    <mergeCell ref="A86:B86"/>
    <mergeCell ref="A87:B87"/>
    <mergeCell ref="A146:B146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0" fitToHeight="2" orientation="portrait" r:id="rId1"/>
  <headerFooter alignWithMargins="0">
    <oddHeader>&amp;C&amp;"Times New Roman CE,Félkövér"&amp;12
Győrújbarát Önkormányzat
2019. ÉVI KÖLTSÉGVETÉS
ÁLLAMI (ÁLLAMIGAZGATÁSI) FELADATOK MÉRLEGE
&amp;R&amp;"Times New Roman CE,Félkövér dőlt"&amp;11 1.4. melléklet a 2/2020. (II.14.) önkormányzati rendelethez</oddHeader>
  </headerFooter>
  <rowBreaks count="1" manualBreakCount="1">
    <brk id="85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H31"/>
  <sheetViews>
    <sheetView view="pageBreakPreview" zoomScaleNormal="115" zoomScaleSheetLayoutView="100" workbookViewId="0">
      <selection activeCell="H1" sqref="H1:H30"/>
    </sheetView>
  </sheetViews>
  <sheetFormatPr defaultRowHeight="12.75" x14ac:dyDescent="0.2"/>
  <cols>
    <col min="1" max="1" width="6.83203125" style="30" customWidth="1"/>
    <col min="2" max="2" width="46.6640625" style="63" customWidth="1"/>
    <col min="3" max="3" width="14.5" style="30" customWidth="1"/>
    <col min="4" max="4" width="18.83203125" style="30" customWidth="1"/>
    <col min="5" max="5" width="45.6640625" style="30" customWidth="1"/>
    <col min="6" max="7" width="14.33203125" style="30" customWidth="1"/>
    <col min="8" max="8" width="4.83203125" style="30" customWidth="1"/>
    <col min="9" max="16384" width="9.33203125" style="30"/>
  </cols>
  <sheetData>
    <row r="1" spans="1:8" ht="39.75" customHeight="1" x14ac:dyDescent="0.2">
      <c r="B1" s="121" t="s">
        <v>97</v>
      </c>
      <c r="C1" s="122"/>
      <c r="D1" s="122"/>
      <c r="E1" s="122"/>
      <c r="F1" s="122"/>
      <c r="G1" s="122"/>
      <c r="H1" s="394" t="s">
        <v>456</v>
      </c>
    </row>
    <row r="2" spans="1:8" ht="14.25" thickBot="1" x14ac:dyDescent="0.25">
      <c r="F2" s="123" t="s">
        <v>405</v>
      </c>
      <c r="G2" s="123"/>
      <c r="H2" s="394"/>
    </row>
    <row r="3" spans="1:8" ht="18" customHeight="1" thickBot="1" x14ac:dyDescent="0.25">
      <c r="A3" s="392" t="s">
        <v>58</v>
      </c>
      <c r="B3" s="124" t="s">
        <v>43</v>
      </c>
      <c r="C3" s="125"/>
      <c r="D3" s="302"/>
      <c r="E3" s="124" t="s">
        <v>45</v>
      </c>
      <c r="F3" s="126"/>
      <c r="G3" s="305"/>
      <c r="H3" s="394"/>
    </row>
    <row r="4" spans="1:8" s="127" customFormat="1" ht="35.25" customHeight="1" thickBot="1" x14ac:dyDescent="0.25">
      <c r="A4" s="393"/>
      <c r="B4" s="64" t="s">
        <v>52</v>
      </c>
      <c r="C4" s="28" t="s">
        <v>413</v>
      </c>
      <c r="D4" s="28" t="s">
        <v>427</v>
      </c>
      <c r="E4" s="64" t="s">
        <v>52</v>
      </c>
      <c r="F4" s="28" t="s">
        <v>413</v>
      </c>
      <c r="G4" s="28" t="s">
        <v>427</v>
      </c>
      <c r="H4" s="394"/>
    </row>
    <row r="5" spans="1:8" s="132" customFormat="1" ht="12" customHeight="1" thickBot="1" x14ac:dyDescent="0.25">
      <c r="A5" s="128">
        <v>1</v>
      </c>
      <c r="B5" s="129">
        <v>2</v>
      </c>
      <c r="C5" s="130">
        <v>3</v>
      </c>
      <c r="D5" s="130">
        <v>4</v>
      </c>
      <c r="E5" s="129">
        <v>5</v>
      </c>
      <c r="F5" s="131">
        <v>6</v>
      </c>
      <c r="G5" s="131">
        <v>7</v>
      </c>
      <c r="H5" s="394"/>
    </row>
    <row r="6" spans="1:8" ht="12.95" customHeight="1" x14ac:dyDescent="0.2">
      <c r="A6" s="133" t="s">
        <v>8</v>
      </c>
      <c r="B6" s="134" t="s">
        <v>319</v>
      </c>
      <c r="C6" s="110">
        <v>368349487</v>
      </c>
      <c r="D6" s="110">
        <v>410412302</v>
      </c>
      <c r="E6" s="134" t="s">
        <v>53</v>
      </c>
      <c r="F6" s="101">
        <v>356080392</v>
      </c>
      <c r="G6" s="101">
        <v>383437624</v>
      </c>
      <c r="H6" s="394"/>
    </row>
    <row r="7" spans="1:8" ht="21" customHeight="1" x14ac:dyDescent="0.2">
      <c r="A7" s="135" t="s">
        <v>9</v>
      </c>
      <c r="B7" s="136" t="s">
        <v>320</v>
      </c>
      <c r="C7" s="111">
        <v>16588000</v>
      </c>
      <c r="D7" s="111">
        <v>38979105</v>
      </c>
      <c r="E7" s="136" t="s">
        <v>113</v>
      </c>
      <c r="F7" s="102">
        <v>69351384</v>
      </c>
      <c r="G7" s="102">
        <v>72806508</v>
      </c>
      <c r="H7" s="394"/>
    </row>
    <row r="8" spans="1:8" ht="12.95" customHeight="1" x14ac:dyDescent="0.2">
      <c r="A8" s="135" t="s">
        <v>10</v>
      </c>
      <c r="B8" s="136" t="s">
        <v>347</v>
      </c>
      <c r="C8" s="111"/>
      <c r="D8" s="111"/>
      <c r="E8" s="136" t="s">
        <v>143</v>
      </c>
      <c r="F8" s="104">
        <v>265709097</v>
      </c>
      <c r="G8" s="104">
        <v>297884410</v>
      </c>
      <c r="H8" s="394"/>
    </row>
    <row r="9" spans="1:8" ht="12.95" customHeight="1" x14ac:dyDescent="0.2">
      <c r="A9" s="135" t="s">
        <v>11</v>
      </c>
      <c r="B9" s="136" t="s">
        <v>104</v>
      </c>
      <c r="C9" s="111">
        <v>334800000</v>
      </c>
      <c r="D9" s="111">
        <v>401902474</v>
      </c>
      <c r="E9" s="136" t="s">
        <v>114</v>
      </c>
      <c r="F9" s="104">
        <v>10000000</v>
      </c>
      <c r="G9" s="104">
        <v>9513570</v>
      </c>
      <c r="H9" s="394"/>
    </row>
    <row r="10" spans="1:8" ht="12.95" customHeight="1" x14ac:dyDescent="0.2">
      <c r="A10" s="135" t="s">
        <v>12</v>
      </c>
      <c r="B10" s="137" t="s">
        <v>396</v>
      </c>
      <c r="C10" s="111">
        <v>48849000</v>
      </c>
      <c r="D10" s="111">
        <v>72460664</v>
      </c>
      <c r="E10" s="136" t="s">
        <v>115</v>
      </c>
      <c r="F10" s="104">
        <v>20687300</v>
      </c>
      <c r="G10" s="104">
        <v>24563739</v>
      </c>
      <c r="H10" s="394"/>
    </row>
    <row r="11" spans="1:8" ht="12.95" customHeight="1" x14ac:dyDescent="0.2">
      <c r="A11" s="135" t="s">
        <v>13</v>
      </c>
      <c r="B11" s="136" t="s">
        <v>322</v>
      </c>
      <c r="C11" s="112"/>
      <c r="D11" s="112"/>
      <c r="E11" s="136" t="s">
        <v>39</v>
      </c>
      <c r="F11" s="117">
        <v>25347017</v>
      </c>
      <c r="G11" s="117">
        <v>134333160</v>
      </c>
      <c r="H11" s="394"/>
    </row>
    <row r="12" spans="1:8" ht="12.95" customHeight="1" x14ac:dyDescent="0.2">
      <c r="A12" s="135" t="s">
        <v>14</v>
      </c>
      <c r="B12" s="136" t="s">
        <v>204</v>
      </c>
      <c r="C12" s="111">
        <v>0</v>
      </c>
      <c r="D12" s="111">
        <v>1700</v>
      </c>
      <c r="E12" s="29"/>
      <c r="F12" s="117"/>
      <c r="G12" s="117"/>
      <c r="H12" s="394"/>
    </row>
    <row r="13" spans="1:8" ht="12.95" customHeight="1" x14ac:dyDescent="0.2">
      <c r="A13" s="135" t="s">
        <v>15</v>
      </c>
      <c r="B13" s="29"/>
      <c r="C13" s="111"/>
      <c r="D13" s="111"/>
      <c r="E13" s="29"/>
      <c r="F13" s="117"/>
      <c r="G13" s="117"/>
      <c r="H13" s="394"/>
    </row>
    <row r="14" spans="1:8" ht="12.95" customHeight="1" x14ac:dyDescent="0.2">
      <c r="A14" s="135" t="s">
        <v>16</v>
      </c>
      <c r="B14" s="214"/>
      <c r="C14" s="112"/>
      <c r="D14" s="112"/>
      <c r="E14" s="29"/>
      <c r="F14" s="117"/>
      <c r="G14" s="117"/>
      <c r="H14" s="394"/>
    </row>
    <row r="15" spans="1:8" ht="12.95" customHeight="1" x14ac:dyDescent="0.2">
      <c r="A15" s="135" t="s">
        <v>17</v>
      </c>
      <c r="B15" s="29"/>
      <c r="C15" s="111"/>
      <c r="D15" s="111"/>
      <c r="E15" s="29"/>
      <c r="F15" s="117"/>
      <c r="G15" s="117"/>
      <c r="H15" s="394"/>
    </row>
    <row r="16" spans="1:8" ht="12.95" customHeight="1" x14ac:dyDescent="0.2">
      <c r="A16" s="135" t="s">
        <v>18</v>
      </c>
      <c r="B16" s="29"/>
      <c r="C16" s="111"/>
      <c r="D16" s="111"/>
      <c r="E16" s="29"/>
      <c r="F16" s="117"/>
      <c r="G16" s="117"/>
      <c r="H16" s="394"/>
    </row>
    <row r="17" spans="1:8" ht="12.95" customHeight="1" thickBot="1" x14ac:dyDescent="0.25">
      <c r="A17" s="135" t="s">
        <v>19</v>
      </c>
      <c r="B17" s="31"/>
      <c r="C17" s="113"/>
      <c r="D17" s="113"/>
      <c r="E17" s="29"/>
      <c r="F17" s="118"/>
      <c r="G17" s="118"/>
      <c r="H17" s="394"/>
    </row>
    <row r="18" spans="1:8" ht="22.5" customHeight="1" thickBot="1" x14ac:dyDescent="0.25">
      <c r="A18" s="138" t="s">
        <v>20</v>
      </c>
      <c r="B18" s="45" t="s">
        <v>348</v>
      </c>
      <c r="C18" s="114">
        <f>+C6+C7+C9+C10+C12+C13+C14+C15+C16+C17</f>
        <v>768586487</v>
      </c>
      <c r="D18" s="114">
        <f>+D6+D7+D9+D10+D12+D13+D14+D15+D16+D17</f>
        <v>923756245</v>
      </c>
      <c r="E18" s="45" t="s">
        <v>330</v>
      </c>
      <c r="F18" s="119">
        <f>SUM(F6:F17)</f>
        <v>747175190</v>
      </c>
      <c r="G18" s="119">
        <f>SUM(G6:G17)</f>
        <v>922539011</v>
      </c>
      <c r="H18" s="394"/>
    </row>
    <row r="19" spans="1:8" ht="12.95" customHeight="1" x14ac:dyDescent="0.2">
      <c r="A19" s="139" t="s">
        <v>21</v>
      </c>
      <c r="B19" s="140" t="s">
        <v>325</v>
      </c>
      <c r="C19" s="244">
        <f>+C20+C21+C22+C23</f>
        <v>0</v>
      </c>
      <c r="D19" s="244">
        <f>+D20+D21+D22+D23</f>
        <v>15222450</v>
      </c>
      <c r="E19" s="141" t="s">
        <v>121</v>
      </c>
      <c r="F19" s="120"/>
      <c r="G19" s="120"/>
      <c r="H19" s="394"/>
    </row>
    <row r="20" spans="1:8" ht="12.95" customHeight="1" x14ac:dyDescent="0.2">
      <c r="A20" s="142" t="s">
        <v>22</v>
      </c>
      <c r="B20" s="141" t="s">
        <v>135</v>
      </c>
      <c r="C20" s="34"/>
      <c r="D20" s="34"/>
      <c r="E20" s="141" t="s">
        <v>329</v>
      </c>
      <c r="F20" s="35"/>
      <c r="G20" s="35"/>
      <c r="H20" s="394"/>
    </row>
    <row r="21" spans="1:8" ht="12.95" customHeight="1" x14ac:dyDescent="0.2">
      <c r="A21" s="142" t="s">
        <v>23</v>
      </c>
      <c r="B21" s="141" t="s">
        <v>136</v>
      </c>
      <c r="C21" s="34"/>
      <c r="D21" s="34"/>
      <c r="E21" s="141" t="s">
        <v>95</v>
      </c>
      <c r="F21" s="35"/>
      <c r="G21" s="35"/>
      <c r="H21" s="394"/>
    </row>
    <row r="22" spans="1:8" ht="12.95" customHeight="1" x14ac:dyDescent="0.2">
      <c r="A22" s="142" t="s">
        <v>24</v>
      </c>
      <c r="B22" s="141" t="s">
        <v>141</v>
      </c>
      <c r="C22" s="34"/>
      <c r="D22" s="34"/>
      <c r="E22" s="141" t="s">
        <v>96</v>
      </c>
      <c r="F22" s="35"/>
      <c r="G22" s="35"/>
      <c r="H22" s="394"/>
    </row>
    <row r="23" spans="1:8" ht="12.95" customHeight="1" x14ac:dyDescent="0.2">
      <c r="A23" s="142" t="s">
        <v>25</v>
      </c>
      <c r="B23" s="141" t="s">
        <v>142</v>
      </c>
      <c r="C23" s="34"/>
      <c r="D23" s="34">
        <v>15222450</v>
      </c>
      <c r="E23" s="140" t="s">
        <v>144</v>
      </c>
      <c r="F23" s="35"/>
      <c r="G23" s="35"/>
      <c r="H23" s="394"/>
    </row>
    <row r="24" spans="1:8" ht="12.95" customHeight="1" x14ac:dyDescent="0.2">
      <c r="A24" s="142" t="s">
        <v>26</v>
      </c>
      <c r="B24" s="141" t="s">
        <v>326</v>
      </c>
      <c r="C24" s="143"/>
      <c r="D24" s="143"/>
      <c r="E24" s="141" t="s">
        <v>122</v>
      </c>
      <c r="F24" s="35"/>
      <c r="G24" s="35"/>
      <c r="H24" s="394"/>
    </row>
    <row r="25" spans="1:8" ht="12.95" customHeight="1" x14ac:dyDescent="0.2">
      <c r="A25" s="139" t="s">
        <v>27</v>
      </c>
      <c r="B25" s="140" t="s">
        <v>323</v>
      </c>
      <c r="C25" s="115"/>
      <c r="D25" s="115"/>
      <c r="E25" s="134" t="s">
        <v>123</v>
      </c>
      <c r="F25" s="120"/>
      <c r="G25" s="120"/>
      <c r="H25" s="394"/>
    </row>
    <row r="26" spans="1:8" ht="12.95" customHeight="1" thickBot="1" x14ac:dyDescent="0.25">
      <c r="A26" s="142" t="s">
        <v>28</v>
      </c>
      <c r="B26" s="141" t="s">
        <v>324</v>
      </c>
      <c r="C26" s="34"/>
      <c r="D26" s="34"/>
      <c r="E26" s="29" t="s">
        <v>408</v>
      </c>
      <c r="F26" s="35">
        <v>12625486</v>
      </c>
      <c r="G26" s="35">
        <v>12625486</v>
      </c>
      <c r="H26" s="394"/>
    </row>
    <row r="27" spans="1:8" ht="22.5" customHeight="1" thickBot="1" x14ac:dyDescent="0.25">
      <c r="A27" s="138" t="s">
        <v>29</v>
      </c>
      <c r="B27" s="45" t="s">
        <v>327</v>
      </c>
      <c r="C27" s="114">
        <f>+C19+C24</f>
        <v>0</v>
      </c>
      <c r="D27" s="114">
        <f>+D19+D24</f>
        <v>15222450</v>
      </c>
      <c r="E27" s="45" t="s">
        <v>331</v>
      </c>
      <c r="F27" s="119">
        <f>SUM(F19:F26)</f>
        <v>12625486</v>
      </c>
      <c r="G27" s="119">
        <f>SUM(G19:G26)</f>
        <v>12625486</v>
      </c>
      <c r="H27" s="394"/>
    </row>
    <row r="28" spans="1:8" ht="13.5" thickBot="1" x14ac:dyDescent="0.25">
      <c r="A28" s="138" t="s">
        <v>30</v>
      </c>
      <c r="B28" s="144" t="s">
        <v>328</v>
      </c>
      <c r="C28" s="145">
        <f>+C18+C27</f>
        <v>768586487</v>
      </c>
      <c r="D28" s="145">
        <f>+D18+D27</f>
        <v>938978695</v>
      </c>
      <c r="E28" s="144" t="s">
        <v>332</v>
      </c>
      <c r="F28" s="145">
        <f>+F18+F27</f>
        <v>759800676</v>
      </c>
      <c r="G28" s="145">
        <f>+G18+G27</f>
        <v>935164497</v>
      </c>
      <c r="H28" s="394"/>
    </row>
    <row r="29" spans="1:8" ht="13.5" thickBot="1" x14ac:dyDescent="0.25">
      <c r="A29" s="138" t="s">
        <v>31</v>
      </c>
      <c r="B29" s="144" t="s">
        <v>99</v>
      </c>
      <c r="C29" s="145" t="str">
        <f>IF(C18-F18&lt;0,F18-C18,"-")</f>
        <v>-</v>
      </c>
      <c r="D29" s="145" t="str">
        <f>IF(D18-G18&lt;0,G18-D18,"-")</f>
        <v>-</v>
      </c>
      <c r="E29" s="144" t="s">
        <v>100</v>
      </c>
      <c r="F29" s="145">
        <f>IF(C18-F18&gt;0,C18-F18,"-")</f>
        <v>21411297</v>
      </c>
      <c r="G29" s="145">
        <f>IF(D18-G18&gt;0,D18-G18,"-")</f>
        <v>1217234</v>
      </c>
      <c r="H29" s="394"/>
    </row>
    <row r="30" spans="1:8" ht="13.5" thickBot="1" x14ac:dyDescent="0.25">
      <c r="A30" s="138" t="s">
        <v>32</v>
      </c>
      <c r="B30" s="144" t="s">
        <v>145</v>
      </c>
      <c r="C30" s="145" t="str">
        <f>IF(C18+C19-F28&lt;0,F28-(C18+C19),"-")</f>
        <v>-</v>
      </c>
      <c r="D30" s="145" t="str">
        <f>IF(D18+D19-G28&lt;0,G28-(D18+D19),"-")</f>
        <v>-</v>
      </c>
      <c r="E30" s="144" t="s">
        <v>146</v>
      </c>
      <c r="F30" s="145">
        <f>IF(C18+C19-F28&gt;0,C18+C19-F28,"-")</f>
        <v>8785811</v>
      </c>
      <c r="G30" s="145">
        <f>IF(D18+D19-G28&gt;0,D18+D19-G28,"-")</f>
        <v>3814198</v>
      </c>
      <c r="H30" s="394"/>
    </row>
    <row r="31" spans="1:8" ht="18.75" x14ac:dyDescent="0.2">
      <c r="B31" s="395"/>
      <c r="C31" s="395"/>
      <c r="D31" s="395"/>
      <c r="E31" s="395"/>
    </row>
  </sheetData>
  <mergeCells count="3">
    <mergeCell ref="A3:A4"/>
    <mergeCell ref="H1:H30"/>
    <mergeCell ref="B31:E3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94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H33"/>
  <sheetViews>
    <sheetView view="pageBreakPreview" zoomScaleSheetLayoutView="100" workbookViewId="0">
      <selection activeCell="H1" sqref="H1:H33"/>
    </sheetView>
  </sheetViews>
  <sheetFormatPr defaultRowHeight="12.75" x14ac:dyDescent="0.2"/>
  <cols>
    <col min="1" max="1" width="6.83203125" style="30" customWidth="1"/>
    <col min="2" max="2" width="55.1640625" style="63" customWidth="1"/>
    <col min="3" max="4" width="16.33203125" style="30" customWidth="1"/>
    <col min="5" max="5" width="55.1640625" style="30" customWidth="1"/>
    <col min="6" max="7" width="16.33203125" style="30" customWidth="1"/>
    <col min="8" max="8" width="4.83203125" style="30" customWidth="1"/>
    <col min="9" max="16384" width="9.33203125" style="30"/>
  </cols>
  <sheetData>
    <row r="1" spans="1:8" ht="31.5" x14ac:dyDescent="0.2">
      <c r="B1" s="121" t="s">
        <v>98</v>
      </c>
      <c r="C1" s="122"/>
      <c r="D1" s="122"/>
      <c r="E1" s="122"/>
      <c r="F1" s="122"/>
      <c r="G1" s="122"/>
      <c r="H1" s="394" t="s">
        <v>457</v>
      </c>
    </row>
    <row r="2" spans="1:8" ht="14.25" thickBot="1" x14ac:dyDescent="0.25">
      <c r="F2" s="123" t="s">
        <v>405</v>
      </c>
      <c r="G2" s="123"/>
      <c r="H2" s="394"/>
    </row>
    <row r="3" spans="1:8" ht="13.5" thickBot="1" x14ac:dyDescent="0.25">
      <c r="A3" s="396" t="s">
        <v>58</v>
      </c>
      <c r="B3" s="124" t="s">
        <v>43</v>
      </c>
      <c r="C3" s="125"/>
      <c r="D3" s="302"/>
      <c r="E3" s="124" t="s">
        <v>45</v>
      </c>
      <c r="F3" s="126"/>
      <c r="G3" s="304"/>
      <c r="H3" s="394"/>
    </row>
    <row r="4" spans="1:8" s="127" customFormat="1" ht="36.75" thickBot="1" x14ac:dyDescent="0.25">
      <c r="A4" s="397"/>
      <c r="B4" s="64" t="s">
        <v>52</v>
      </c>
      <c r="C4" s="28" t="s">
        <v>413</v>
      </c>
      <c r="D4" s="28" t="s">
        <v>428</v>
      </c>
      <c r="E4" s="64" t="s">
        <v>52</v>
      </c>
      <c r="F4" s="28" t="s">
        <v>413</v>
      </c>
      <c r="G4" s="28" t="s">
        <v>428</v>
      </c>
      <c r="H4" s="394"/>
    </row>
    <row r="5" spans="1:8" s="127" customFormat="1" ht="13.5" thickBot="1" x14ac:dyDescent="0.25">
      <c r="A5" s="128">
        <v>1</v>
      </c>
      <c r="B5" s="318">
        <v>2</v>
      </c>
      <c r="C5" s="319">
        <v>3</v>
      </c>
      <c r="D5" s="320">
        <v>4</v>
      </c>
      <c r="E5" s="129">
        <v>5</v>
      </c>
      <c r="F5" s="131">
        <v>6</v>
      </c>
      <c r="G5" s="131">
        <v>7</v>
      </c>
      <c r="H5" s="394"/>
    </row>
    <row r="6" spans="1:8" ht="12.95" customHeight="1" x14ac:dyDescent="0.2">
      <c r="A6" s="311" t="s">
        <v>8</v>
      </c>
      <c r="B6" s="323" t="s">
        <v>333</v>
      </c>
      <c r="C6" s="324"/>
      <c r="D6" s="165"/>
      <c r="E6" s="314" t="s">
        <v>137</v>
      </c>
      <c r="F6" s="116">
        <v>85302811</v>
      </c>
      <c r="G6" s="116">
        <v>249573360</v>
      </c>
      <c r="H6" s="394"/>
    </row>
    <row r="7" spans="1:8" x14ac:dyDescent="0.2">
      <c r="A7" s="312" t="s">
        <v>9</v>
      </c>
      <c r="B7" s="136" t="s">
        <v>334</v>
      </c>
      <c r="C7" s="111"/>
      <c r="D7" s="117"/>
      <c r="E7" s="315" t="s">
        <v>339</v>
      </c>
      <c r="F7" s="117"/>
      <c r="G7" s="117"/>
      <c r="H7" s="394"/>
    </row>
    <row r="8" spans="1:8" ht="12.95" customHeight="1" x14ac:dyDescent="0.2">
      <c r="A8" s="312" t="s">
        <v>10</v>
      </c>
      <c r="B8" s="136" t="s">
        <v>4</v>
      </c>
      <c r="C8" s="111">
        <v>78867000</v>
      </c>
      <c r="D8" s="117">
        <v>70269614</v>
      </c>
      <c r="E8" s="315" t="s">
        <v>117</v>
      </c>
      <c r="F8" s="117"/>
      <c r="G8" s="117">
        <v>59064982</v>
      </c>
      <c r="H8" s="394"/>
    </row>
    <row r="9" spans="1:8" ht="12.95" customHeight="1" x14ac:dyDescent="0.2">
      <c r="A9" s="312" t="s">
        <v>11</v>
      </c>
      <c r="B9" s="136" t="s">
        <v>335</v>
      </c>
      <c r="C9" s="111"/>
      <c r="D9" s="117">
        <v>21308286</v>
      </c>
      <c r="E9" s="315" t="s">
        <v>340</v>
      </c>
      <c r="F9" s="117"/>
      <c r="G9" s="117"/>
      <c r="H9" s="394"/>
    </row>
    <row r="10" spans="1:8" ht="12.75" customHeight="1" x14ac:dyDescent="0.2">
      <c r="A10" s="312" t="s">
        <v>12</v>
      </c>
      <c r="B10" s="136" t="s">
        <v>336</v>
      </c>
      <c r="C10" s="111"/>
      <c r="D10" s="117"/>
      <c r="E10" s="315" t="s">
        <v>140</v>
      </c>
      <c r="F10" s="117">
        <v>4000000</v>
      </c>
      <c r="G10" s="117">
        <v>15350000</v>
      </c>
      <c r="H10" s="394"/>
    </row>
    <row r="11" spans="1:8" ht="12.95" customHeight="1" x14ac:dyDescent="0.2">
      <c r="A11" s="312" t="s">
        <v>13</v>
      </c>
      <c r="B11" s="136" t="s">
        <v>337</v>
      </c>
      <c r="C11" s="111">
        <v>1650000</v>
      </c>
      <c r="D11" s="117">
        <v>6388605</v>
      </c>
      <c r="E11" s="316"/>
      <c r="F11" s="117"/>
      <c r="G11" s="117"/>
      <c r="H11" s="394"/>
    </row>
    <row r="12" spans="1:8" ht="12.95" customHeight="1" x14ac:dyDescent="0.2">
      <c r="A12" s="312" t="s">
        <v>14</v>
      </c>
      <c r="B12" s="29"/>
      <c r="C12" s="111"/>
      <c r="D12" s="117"/>
      <c r="E12" s="316"/>
      <c r="F12" s="117"/>
      <c r="G12" s="117"/>
      <c r="H12" s="394"/>
    </row>
    <row r="13" spans="1:8" ht="12.95" customHeight="1" x14ac:dyDescent="0.2">
      <c r="A13" s="312" t="s">
        <v>15</v>
      </c>
      <c r="B13" s="29"/>
      <c r="C13" s="111"/>
      <c r="D13" s="117"/>
      <c r="E13" s="316"/>
      <c r="F13" s="117"/>
      <c r="G13" s="117"/>
      <c r="H13" s="394"/>
    </row>
    <row r="14" spans="1:8" ht="12.95" customHeight="1" x14ac:dyDescent="0.2">
      <c r="A14" s="312" t="s">
        <v>16</v>
      </c>
      <c r="B14" s="29"/>
      <c r="C14" s="111"/>
      <c r="D14" s="117"/>
      <c r="E14" s="316"/>
      <c r="F14" s="117"/>
      <c r="G14" s="117"/>
      <c r="H14" s="394"/>
    </row>
    <row r="15" spans="1:8" x14ac:dyDescent="0.2">
      <c r="A15" s="312" t="s">
        <v>17</v>
      </c>
      <c r="B15" s="29"/>
      <c r="C15" s="111"/>
      <c r="D15" s="117"/>
      <c r="E15" s="316"/>
      <c r="F15" s="117"/>
      <c r="G15" s="117"/>
      <c r="H15" s="394"/>
    </row>
    <row r="16" spans="1:8" ht="12.95" customHeight="1" thickBot="1" x14ac:dyDescent="0.25">
      <c r="A16" s="313" t="s">
        <v>18</v>
      </c>
      <c r="B16" s="325"/>
      <c r="C16" s="326"/>
      <c r="D16" s="327"/>
      <c r="E16" s="317" t="s">
        <v>39</v>
      </c>
      <c r="F16" s="166"/>
      <c r="G16" s="166"/>
      <c r="H16" s="394"/>
    </row>
    <row r="17" spans="1:8" ht="15.95" customHeight="1" thickBot="1" x14ac:dyDescent="0.25">
      <c r="A17" s="138" t="s">
        <v>19</v>
      </c>
      <c r="B17" s="321" t="s">
        <v>349</v>
      </c>
      <c r="C17" s="322">
        <f>+C6+C8+C9+C11+C12+C13+C14+C15+C16</f>
        <v>80517000</v>
      </c>
      <c r="D17" s="322">
        <f>+D6+D8+D9+D11+D12+D13+D14+D15+D16</f>
        <v>97966505</v>
      </c>
      <c r="E17" s="45" t="s">
        <v>350</v>
      </c>
      <c r="F17" s="119">
        <f>+F6+F8+F10+F11+F12+F13+F14+F15+F16</f>
        <v>89302811</v>
      </c>
      <c r="G17" s="119">
        <f>+G6+G8+G10+G11+G12+G13+G14+G15+G16</f>
        <v>323988342</v>
      </c>
      <c r="H17" s="394"/>
    </row>
    <row r="18" spans="1:8" ht="12.95" customHeight="1" x14ac:dyDescent="0.2">
      <c r="A18" s="133" t="s">
        <v>20</v>
      </c>
      <c r="B18" s="148" t="s">
        <v>158</v>
      </c>
      <c r="C18" s="155">
        <f>+C19+C20+C21+C22+C23</f>
        <v>0</v>
      </c>
      <c r="D18" s="155">
        <f>+D19+D20+D21+D22+D23</f>
        <v>222207639</v>
      </c>
      <c r="E18" s="141" t="s">
        <v>121</v>
      </c>
      <c r="F18" s="33"/>
      <c r="G18" s="33"/>
      <c r="H18" s="394"/>
    </row>
    <row r="19" spans="1:8" ht="12.95" customHeight="1" x14ac:dyDescent="0.2">
      <c r="A19" s="135" t="s">
        <v>21</v>
      </c>
      <c r="B19" s="149" t="s">
        <v>147</v>
      </c>
      <c r="C19" s="34"/>
      <c r="D19" s="250">
        <v>222207639</v>
      </c>
      <c r="E19" s="141" t="s">
        <v>124</v>
      </c>
      <c r="F19" s="35"/>
      <c r="G19" s="35"/>
      <c r="H19" s="394"/>
    </row>
    <row r="20" spans="1:8" ht="12.95" customHeight="1" x14ac:dyDescent="0.2">
      <c r="A20" s="133" t="s">
        <v>22</v>
      </c>
      <c r="B20" s="149" t="s">
        <v>148</v>
      </c>
      <c r="C20" s="34"/>
      <c r="D20" s="250"/>
      <c r="E20" s="141" t="s">
        <v>95</v>
      </c>
      <c r="F20" s="35"/>
      <c r="G20" s="35"/>
      <c r="H20" s="394"/>
    </row>
    <row r="21" spans="1:8" ht="12.95" customHeight="1" x14ac:dyDescent="0.2">
      <c r="A21" s="135" t="s">
        <v>23</v>
      </c>
      <c r="B21" s="149" t="s">
        <v>149</v>
      </c>
      <c r="C21" s="34"/>
      <c r="D21" s="250"/>
      <c r="E21" s="141" t="s">
        <v>96</v>
      </c>
      <c r="F21" s="35"/>
      <c r="G21" s="35"/>
      <c r="H21" s="394"/>
    </row>
    <row r="22" spans="1:8" ht="12.95" customHeight="1" x14ac:dyDescent="0.2">
      <c r="A22" s="133" t="s">
        <v>24</v>
      </c>
      <c r="B22" s="149" t="s">
        <v>150</v>
      </c>
      <c r="C22" s="34"/>
      <c r="D22" s="303"/>
      <c r="E22" s="140" t="s">
        <v>144</v>
      </c>
      <c r="F22" s="35"/>
      <c r="G22" s="35"/>
      <c r="H22" s="394"/>
    </row>
    <row r="23" spans="1:8" ht="12.95" customHeight="1" x14ac:dyDescent="0.2">
      <c r="A23" s="135" t="s">
        <v>25</v>
      </c>
      <c r="B23" s="150" t="s">
        <v>151</v>
      </c>
      <c r="C23" s="34"/>
      <c r="D23" s="250"/>
      <c r="E23" s="141" t="s">
        <v>125</v>
      </c>
      <c r="F23" s="35"/>
      <c r="G23" s="35"/>
      <c r="H23" s="394"/>
    </row>
    <row r="24" spans="1:8" ht="12.95" customHeight="1" x14ac:dyDescent="0.2">
      <c r="A24" s="133" t="s">
        <v>26</v>
      </c>
      <c r="B24" s="151" t="s">
        <v>152</v>
      </c>
      <c r="C24" s="143">
        <f>+C25+C26+C27+C28+C29</f>
        <v>0</v>
      </c>
      <c r="D24" s="310"/>
      <c r="E24" s="152" t="s">
        <v>123</v>
      </c>
      <c r="F24" s="35"/>
      <c r="G24" s="35"/>
      <c r="H24" s="394"/>
    </row>
    <row r="25" spans="1:8" ht="12.95" customHeight="1" x14ac:dyDescent="0.2">
      <c r="A25" s="135" t="s">
        <v>27</v>
      </c>
      <c r="B25" s="150" t="s">
        <v>153</v>
      </c>
      <c r="C25" s="34"/>
      <c r="D25" s="249"/>
      <c r="E25" s="152" t="s">
        <v>341</v>
      </c>
      <c r="F25" s="35"/>
      <c r="G25" s="35"/>
      <c r="H25" s="394"/>
    </row>
    <row r="26" spans="1:8" ht="12.95" customHeight="1" x14ac:dyDescent="0.2">
      <c r="A26" s="133" t="s">
        <v>28</v>
      </c>
      <c r="B26" s="150" t="s">
        <v>154</v>
      </c>
      <c r="C26" s="34"/>
      <c r="D26" s="249"/>
      <c r="E26" s="147"/>
      <c r="F26" s="35"/>
      <c r="G26" s="35"/>
      <c r="H26" s="394"/>
    </row>
    <row r="27" spans="1:8" ht="12.95" customHeight="1" x14ac:dyDescent="0.2">
      <c r="A27" s="135" t="s">
        <v>29</v>
      </c>
      <c r="B27" s="149" t="s">
        <v>155</v>
      </c>
      <c r="C27" s="34"/>
      <c r="D27" s="249"/>
      <c r="E27" s="43"/>
      <c r="F27" s="35"/>
      <c r="G27" s="35"/>
      <c r="H27" s="394"/>
    </row>
    <row r="28" spans="1:8" ht="12.95" customHeight="1" x14ac:dyDescent="0.2">
      <c r="A28" s="133" t="s">
        <v>30</v>
      </c>
      <c r="B28" s="153" t="s">
        <v>156</v>
      </c>
      <c r="C28" s="34"/>
      <c r="D28" s="250"/>
      <c r="E28" s="29"/>
      <c r="F28" s="35"/>
      <c r="G28" s="35"/>
      <c r="H28" s="394"/>
    </row>
    <row r="29" spans="1:8" ht="12.95" customHeight="1" thickBot="1" x14ac:dyDescent="0.25">
      <c r="A29" s="135" t="s">
        <v>31</v>
      </c>
      <c r="B29" s="154" t="s">
        <v>157</v>
      </c>
      <c r="C29" s="34"/>
      <c r="D29" s="249"/>
      <c r="E29" s="43"/>
      <c r="F29" s="35"/>
      <c r="G29" s="35"/>
      <c r="H29" s="394"/>
    </row>
    <row r="30" spans="1:8" ht="21.75" customHeight="1" thickBot="1" x14ac:dyDescent="0.25">
      <c r="A30" s="138" t="s">
        <v>32</v>
      </c>
      <c r="B30" s="45" t="s">
        <v>338</v>
      </c>
      <c r="C30" s="114">
        <f>+C18+C24</f>
        <v>0</v>
      </c>
      <c r="D30" s="114">
        <f>+D18+D24</f>
        <v>222207639</v>
      </c>
      <c r="E30" s="45" t="s">
        <v>342</v>
      </c>
      <c r="F30" s="119">
        <f>SUM(F18:F29)</f>
        <v>0</v>
      </c>
      <c r="G30" s="119">
        <f>SUM(G18:G29)</f>
        <v>0</v>
      </c>
      <c r="H30" s="394"/>
    </row>
    <row r="31" spans="1:8" ht="13.5" thickBot="1" x14ac:dyDescent="0.25">
      <c r="A31" s="138" t="s">
        <v>33</v>
      </c>
      <c r="B31" s="144" t="s">
        <v>343</v>
      </c>
      <c r="C31" s="145">
        <f>+C17+C30</f>
        <v>80517000</v>
      </c>
      <c r="D31" s="145">
        <f>+D17+D30</f>
        <v>320174144</v>
      </c>
      <c r="E31" s="144" t="s">
        <v>344</v>
      </c>
      <c r="F31" s="145">
        <f>+F17+F30</f>
        <v>89302811</v>
      </c>
      <c r="G31" s="145">
        <f>+G17+G30</f>
        <v>323988342</v>
      </c>
      <c r="H31" s="394"/>
    </row>
    <row r="32" spans="1:8" ht="13.5" thickBot="1" x14ac:dyDescent="0.25">
      <c r="A32" s="138" t="s">
        <v>34</v>
      </c>
      <c r="B32" s="144" t="s">
        <v>99</v>
      </c>
      <c r="C32" s="145">
        <f>IF(C17-F17&lt;0,F17-C17,"-")</f>
        <v>8785811</v>
      </c>
      <c r="D32" s="145">
        <f>IF(D17-G17&lt;0,G17-D17,"-")</f>
        <v>226021837</v>
      </c>
      <c r="E32" s="144" t="s">
        <v>100</v>
      </c>
      <c r="F32" s="145" t="str">
        <f>IF(C17-F17&gt;0,C17-F17,"-")</f>
        <v>-</v>
      </c>
      <c r="G32" s="145" t="str">
        <f>IF(D17-G17&gt;0,D17-G17,"-")</f>
        <v>-</v>
      </c>
      <c r="H32" s="394"/>
    </row>
    <row r="33" spans="1:8" ht="13.5" thickBot="1" x14ac:dyDescent="0.25">
      <c r="A33" s="138" t="s">
        <v>35</v>
      </c>
      <c r="B33" s="144" t="s">
        <v>145</v>
      </c>
      <c r="C33" s="145">
        <f>IF(C17+C18-F31&lt;0,F31-(C17+C18),"-")</f>
        <v>8785811</v>
      </c>
      <c r="D33" s="145">
        <f>IF(D17+D18-G31&lt;0,G31-(D17+D18),"-")</f>
        <v>3814198</v>
      </c>
      <c r="E33" s="144" t="s">
        <v>146</v>
      </c>
      <c r="F33" s="145" t="str">
        <f>IF(C17+C18-F31&gt;0,C17+C18-F31,"-")</f>
        <v>-</v>
      </c>
      <c r="G33" s="145" t="str">
        <f>IF(D17+D18-G31&gt;0,D17+D18-G31,"-")</f>
        <v>-</v>
      </c>
      <c r="H33" s="394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77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D12"/>
  <sheetViews>
    <sheetView view="pageLayout" zoomScaleNormal="100" zoomScaleSheetLayoutView="100" workbookViewId="0">
      <selection activeCell="C2" sqref="C2"/>
    </sheetView>
  </sheetViews>
  <sheetFormatPr defaultRowHeight="15" x14ac:dyDescent="0.25"/>
  <cols>
    <col min="1" max="1" width="5.6640625" style="52" customWidth="1"/>
    <col min="2" max="2" width="68.6640625" style="52" customWidth="1"/>
    <col min="3" max="3" width="22.5" style="52" customWidth="1"/>
    <col min="4" max="4" width="19.33203125" style="52" customWidth="1"/>
    <col min="5" max="16384" width="9.33203125" style="52"/>
  </cols>
  <sheetData>
    <row r="1" spans="1:4" ht="33" customHeight="1" x14ac:dyDescent="0.25">
      <c r="A1" s="400" t="s">
        <v>392</v>
      </c>
      <c r="B1" s="400"/>
      <c r="C1" s="400"/>
    </row>
    <row r="2" spans="1:4" ht="15.95" customHeight="1" thickBot="1" x14ac:dyDescent="0.3">
      <c r="A2" s="329" t="s">
        <v>433</v>
      </c>
      <c r="B2" s="328"/>
      <c r="C2" s="53" t="s">
        <v>41</v>
      </c>
      <c r="D2" s="53" t="s">
        <v>41</v>
      </c>
    </row>
    <row r="3" spans="1:4" ht="26.25" customHeight="1" thickBot="1" x14ac:dyDescent="0.3">
      <c r="A3" s="54" t="s">
        <v>6</v>
      </c>
      <c r="B3" s="55" t="s">
        <v>126</v>
      </c>
      <c r="C3" s="28" t="s">
        <v>413</v>
      </c>
      <c r="D3" s="28" t="s">
        <v>428</v>
      </c>
    </row>
    <row r="4" spans="1:4" ht="15.75" thickBot="1" x14ac:dyDescent="0.3">
      <c r="A4" s="56">
        <v>1</v>
      </c>
      <c r="B4" s="57">
        <v>2</v>
      </c>
      <c r="C4" s="58">
        <v>3</v>
      </c>
      <c r="D4" s="58">
        <v>4</v>
      </c>
    </row>
    <row r="5" spans="1:4" x14ac:dyDescent="0.25">
      <c r="A5" s="59" t="s">
        <v>8</v>
      </c>
      <c r="B5" s="159" t="s">
        <v>44</v>
      </c>
      <c r="C5" s="156">
        <v>297000</v>
      </c>
      <c r="D5" s="156">
        <v>359790</v>
      </c>
    </row>
    <row r="6" spans="1:4" ht="24.75" x14ac:dyDescent="0.25">
      <c r="A6" s="60" t="s">
        <v>9</v>
      </c>
      <c r="B6" s="179" t="s">
        <v>159</v>
      </c>
      <c r="C6" s="157"/>
      <c r="D6" s="157"/>
    </row>
    <row r="7" spans="1:4" x14ac:dyDescent="0.25">
      <c r="A7" s="60" t="s">
        <v>10</v>
      </c>
      <c r="B7" s="180" t="s">
        <v>387</v>
      </c>
      <c r="C7" s="157"/>
      <c r="D7" s="157"/>
    </row>
    <row r="8" spans="1:4" ht="24.75" x14ac:dyDescent="0.25">
      <c r="A8" s="60" t="s">
        <v>11</v>
      </c>
      <c r="B8" s="180" t="s">
        <v>161</v>
      </c>
      <c r="C8" s="157"/>
      <c r="D8" s="157"/>
    </row>
    <row r="9" spans="1:4" x14ac:dyDescent="0.25">
      <c r="A9" s="61" t="s">
        <v>12</v>
      </c>
      <c r="B9" s="180" t="s">
        <v>160</v>
      </c>
      <c r="C9" s="158">
        <v>800</v>
      </c>
      <c r="D9" s="158">
        <v>1114</v>
      </c>
    </row>
    <row r="10" spans="1:4" ht="15.75" thickBot="1" x14ac:dyDescent="0.3">
      <c r="A10" s="60" t="s">
        <v>13</v>
      </c>
      <c r="B10" s="181" t="s">
        <v>127</v>
      </c>
      <c r="C10" s="157"/>
      <c r="D10" s="157"/>
    </row>
    <row r="11" spans="1:4" ht="15.75" thickBot="1" x14ac:dyDescent="0.3">
      <c r="A11" s="398" t="s">
        <v>128</v>
      </c>
      <c r="B11" s="399"/>
      <c r="C11" s="62">
        <f>SUM(C5:C10)</f>
        <v>297800</v>
      </c>
      <c r="D11" s="62">
        <f>SUM(D5:D10)</f>
        <v>360904</v>
      </c>
    </row>
    <row r="12" spans="1:4" ht="23.25" customHeight="1" x14ac:dyDescent="0.25">
      <c r="A12" s="401" t="s">
        <v>134</v>
      </c>
      <c r="B12" s="401"/>
      <c r="C12" s="401"/>
    </row>
  </sheetData>
  <mergeCells count="3">
    <mergeCell ref="A11:B11"/>
    <mergeCell ref="A1:C1"/>
    <mergeCell ref="A12:C12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2" orientation="portrait" r:id="rId1"/>
  <headerFooter alignWithMargins="0">
    <oddHeader>&amp;R&amp;"Times New Roman CE,Félkövér dőlt"&amp;11 4. melléklet a 2/2020.(II.14.)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D78FB-3C2B-4A38-B67E-BE4B2E93933B}">
  <sheetPr>
    <tabColor rgb="FFFFFF00"/>
  </sheetPr>
  <dimension ref="A1:G4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6" sqref="A26"/>
    </sheetView>
  </sheetViews>
  <sheetFormatPr defaultRowHeight="12.75" x14ac:dyDescent="0.2"/>
  <cols>
    <col min="1" max="1" width="77.33203125" style="346" customWidth="1"/>
    <col min="2" max="2" width="19.33203125" style="332" customWidth="1"/>
    <col min="3" max="3" width="16.33203125" style="332" customWidth="1"/>
    <col min="4" max="4" width="18" style="346" customWidth="1"/>
    <col min="5" max="5" width="18.83203125" style="332" customWidth="1"/>
    <col min="6" max="6" width="17" style="332" customWidth="1"/>
    <col min="7" max="7" width="12.83203125" style="332" customWidth="1"/>
    <col min="8" max="8" width="13.83203125" style="332" customWidth="1"/>
    <col min="9" max="16384" width="9.33203125" style="332"/>
  </cols>
  <sheetData>
    <row r="1" spans="1:7" ht="25.5" customHeight="1" x14ac:dyDescent="0.2">
      <c r="A1" s="402" t="s">
        <v>0</v>
      </c>
      <c r="B1" s="402"/>
      <c r="C1" s="402"/>
      <c r="D1" s="402"/>
      <c r="E1" s="402"/>
      <c r="F1" s="330" t="s">
        <v>434</v>
      </c>
    </row>
    <row r="2" spans="1:7" ht="14.25" thickBot="1" x14ac:dyDescent="0.3">
      <c r="A2" s="333"/>
      <c r="B2" s="334"/>
      <c r="C2" s="334"/>
      <c r="D2" s="333"/>
      <c r="E2" s="335" t="s">
        <v>402</v>
      </c>
    </row>
    <row r="3" spans="1:7" s="338" customFormat="1" ht="38.25" x14ac:dyDescent="0.2">
      <c r="A3" s="336" t="s">
        <v>55</v>
      </c>
      <c r="B3" s="337" t="s">
        <v>56</v>
      </c>
      <c r="C3" s="337" t="s">
        <v>57</v>
      </c>
      <c r="D3" s="337" t="s">
        <v>414</v>
      </c>
      <c r="E3" s="337" t="s">
        <v>413</v>
      </c>
      <c r="F3" s="347" t="s">
        <v>427</v>
      </c>
    </row>
    <row r="4" spans="1:7" ht="12" customHeight="1" x14ac:dyDescent="0.2">
      <c r="A4" s="348">
        <v>1</v>
      </c>
      <c r="B4" s="339">
        <v>2</v>
      </c>
      <c r="C4" s="339">
        <v>3</v>
      </c>
      <c r="D4" s="339">
        <v>4</v>
      </c>
      <c r="E4" s="339">
        <v>5</v>
      </c>
      <c r="F4" s="349">
        <v>6</v>
      </c>
    </row>
    <row r="5" spans="1:7" ht="15.95" customHeight="1" x14ac:dyDescent="0.2">
      <c r="A5" s="350" t="s">
        <v>416</v>
      </c>
      <c r="B5" s="370">
        <v>1270000</v>
      </c>
      <c r="C5" s="340">
        <v>2019</v>
      </c>
      <c r="D5" s="370">
        <v>1270000</v>
      </c>
      <c r="E5" s="251">
        <v>1000000</v>
      </c>
      <c r="F5" s="376">
        <v>1270000</v>
      </c>
    </row>
    <row r="6" spans="1:7" ht="15.95" customHeight="1" x14ac:dyDescent="0.2">
      <c r="A6" s="352" t="s">
        <v>417</v>
      </c>
      <c r="B6" s="370">
        <v>1155700</v>
      </c>
      <c r="C6" s="340">
        <v>2019</v>
      </c>
      <c r="D6" s="370">
        <v>1155700</v>
      </c>
      <c r="E6" s="251">
        <v>1000000</v>
      </c>
      <c r="F6" s="376">
        <v>1155700</v>
      </c>
    </row>
    <row r="7" spans="1:7" ht="15.95" customHeight="1" x14ac:dyDescent="0.2">
      <c r="A7" s="353" t="s">
        <v>436</v>
      </c>
      <c r="B7" s="370">
        <v>5609590</v>
      </c>
      <c r="C7" s="340">
        <v>2019</v>
      </c>
      <c r="D7" s="370">
        <v>5609590</v>
      </c>
      <c r="E7" s="251">
        <v>4000000</v>
      </c>
      <c r="F7" s="376">
        <v>5609590</v>
      </c>
    </row>
    <row r="8" spans="1:7" ht="15.95" customHeight="1" x14ac:dyDescent="0.2">
      <c r="A8" s="352" t="s">
        <v>418</v>
      </c>
      <c r="B8" s="371"/>
      <c r="C8" s="340">
        <v>2019</v>
      </c>
      <c r="D8" s="371"/>
      <c r="E8" s="251">
        <v>4000000</v>
      </c>
      <c r="F8" s="377"/>
    </row>
    <row r="9" spans="1:7" ht="15.95" customHeight="1" x14ac:dyDescent="0.2">
      <c r="A9" s="352" t="s">
        <v>437</v>
      </c>
      <c r="B9" s="370">
        <v>1165860</v>
      </c>
      <c r="C9" s="340">
        <v>2019</v>
      </c>
      <c r="D9" s="370">
        <v>1165860</v>
      </c>
      <c r="E9" s="251">
        <v>1500000</v>
      </c>
      <c r="F9" s="376">
        <v>1165860</v>
      </c>
    </row>
    <row r="10" spans="1:7" ht="15.95" customHeight="1" x14ac:dyDescent="0.2">
      <c r="A10" s="350" t="s">
        <v>419</v>
      </c>
      <c r="B10" s="370">
        <v>30419746</v>
      </c>
      <c r="C10" s="340">
        <v>2019</v>
      </c>
      <c r="D10" s="370">
        <v>30419746</v>
      </c>
      <c r="E10" s="251">
        <v>21455788</v>
      </c>
      <c r="F10" s="376">
        <v>30419746</v>
      </c>
    </row>
    <row r="11" spans="1:7" ht="15.95" customHeight="1" x14ac:dyDescent="0.2">
      <c r="A11" s="354" t="s">
        <v>420</v>
      </c>
      <c r="B11" s="370">
        <v>8191308</v>
      </c>
      <c r="C11" s="340">
        <v>2019</v>
      </c>
      <c r="D11" s="370">
        <v>8191308</v>
      </c>
      <c r="E11" s="251">
        <v>5401410</v>
      </c>
      <c r="F11" s="376">
        <v>8191308</v>
      </c>
    </row>
    <row r="12" spans="1:7" ht="15.95" customHeight="1" x14ac:dyDescent="0.2">
      <c r="A12" s="354" t="s">
        <v>421</v>
      </c>
      <c r="B12" s="370">
        <v>38200000</v>
      </c>
      <c r="C12" s="340">
        <v>2019</v>
      </c>
      <c r="D12" s="370">
        <v>38200000</v>
      </c>
      <c r="E12" s="251">
        <v>32212178</v>
      </c>
      <c r="F12" s="376">
        <v>38200000</v>
      </c>
    </row>
    <row r="13" spans="1:7" x14ac:dyDescent="0.2">
      <c r="A13" s="355" t="s">
        <v>422</v>
      </c>
      <c r="B13" s="370"/>
      <c r="C13" s="340">
        <v>2019</v>
      </c>
      <c r="D13" s="370"/>
      <c r="E13" s="251">
        <v>1000000</v>
      </c>
      <c r="F13" s="376"/>
      <c r="G13" s="332">
        <f t="shared" ref="G13" si="0">D13*1.27</f>
        <v>0</v>
      </c>
    </row>
    <row r="14" spans="1:7" ht="15.95" customHeight="1" x14ac:dyDescent="0.2">
      <c r="A14" s="350" t="s">
        <v>423</v>
      </c>
      <c r="B14" s="370"/>
      <c r="C14" s="340">
        <v>2019</v>
      </c>
      <c r="D14" s="370"/>
      <c r="E14" s="251">
        <v>2000000</v>
      </c>
      <c r="F14" s="376"/>
    </row>
    <row r="15" spans="1:7" ht="15.95" customHeight="1" x14ac:dyDescent="0.2">
      <c r="A15" s="350" t="s">
        <v>424</v>
      </c>
      <c r="B15" s="370"/>
      <c r="C15" s="340">
        <v>2019</v>
      </c>
      <c r="D15" s="370"/>
      <c r="E15" s="251">
        <v>1500000</v>
      </c>
      <c r="F15" s="376"/>
    </row>
    <row r="16" spans="1:7" ht="15.95" customHeight="1" x14ac:dyDescent="0.2">
      <c r="A16" s="350" t="s">
        <v>425</v>
      </c>
      <c r="B16" s="370"/>
      <c r="C16" s="340">
        <v>2019</v>
      </c>
      <c r="D16" s="370"/>
      <c r="E16" s="251">
        <v>3000000</v>
      </c>
      <c r="F16" s="376"/>
    </row>
    <row r="17" spans="1:6" ht="15.95" customHeight="1" x14ac:dyDescent="0.2">
      <c r="A17" s="356" t="s">
        <v>438</v>
      </c>
      <c r="B17" s="372">
        <v>3249930</v>
      </c>
      <c r="C17" s="340">
        <v>2019</v>
      </c>
      <c r="D17" s="372">
        <v>3249930</v>
      </c>
      <c r="E17" s="251"/>
      <c r="F17" s="378">
        <v>3249930</v>
      </c>
    </row>
    <row r="18" spans="1:6" ht="15.95" customHeight="1" x14ac:dyDescent="0.2">
      <c r="A18" s="356" t="s">
        <v>439</v>
      </c>
      <c r="B18" s="372">
        <v>2000000</v>
      </c>
      <c r="C18" s="340">
        <v>2019</v>
      </c>
      <c r="D18" s="372">
        <v>2000000</v>
      </c>
      <c r="E18" s="251"/>
      <c r="F18" s="378">
        <v>2000000</v>
      </c>
    </row>
    <row r="19" spans="1:6" ht="15.95" customHeight="1" x14ac:dyDescent="0.2">
      <c r="A19" s="356" t="s">
        <v>440</v>
      </c>
      <c r="B19" s="372">
        <v>2508504</v>
      </c>
      <c r="C19" s="340">
        <v>2019</v>
      </c>
      <c r="D19" s="372">
        <v>2508504</v>
      </c>
      <c r="E19" s="251"/>
      <c r="F19" s="378">
        <v>2508504</v>
      </c>
    </row>
    <row r="20" spans="1:6" ht="15.95" customHeight="1" x14ac:dyDescent="0.2">
      <c r="A20" s="356" t="s">
        <v>441</v>
      </c>
      <c r="B20" s="372">
        <v>2660650</v>
      </c>
      <c r="C20" s="340">
        <v>2019</v>
      </c>
      <c r="D20" s="372">
        <v>2660650</v>
      </c>
      <c r="E20" s="251"/>
      <c r="F20" s="378">
        <v>2660650</v>
      </c>
    </row>
    <row r="21" spans="1:6" ht="15.95" customHeight="1" x14ac:dyDescent="0.2">
      <c r="A21" s="356" t="s">
        <v>442</v>
      </c>
      <c r="B21" s="372">
        <v>2355698</v>
      </c>
      <c r="C21" s="340">
        <v>2019</v>
      </c>
      <c r="D21" s="372">
        <v>2355698</v>
      </c>
      <c r="E21" s="251"/>
      <c r="F21" s="378">
        <v>2355698</v>
      </c>
    </row>
    <row r="22" spans="1:6" ht="15.95" customHeight="1" x14ac:dyDescent="0.2">
      <c r="A22" s="356" t="s">
        <v>443</v>
      </c>
      <c r="B22" s="372">
        <v>1384046</v>
      </c>
      <c r="C22" s="340">
        <v>2019</v>
      </c>
      <c r="D22" s="372">
        <v>1384046</v>
      </c>
      <c r="E22" s="251"/>
      <c r="F22" s="378">
        <v>1384046</v>
      </c>
    </row>
    <row r="23" spans="1:6" ht="15.95" customHeight="1" x14ac:dyDescent="0.2">
      <c r="A23" s="350" t="s">
        <v>444</v>
      </c>
      <c r="B23" s="373">
        <v>1200000</v>
      </c>
      <c r="C23" s="340">
        <v>2019</v>
      </c>
      <c r="D23" s="373">
        <v>1200000</v>
      </c>
      <c r="E23" s="251"/>
      <c r="F23" s="379">
        <v>1200000</v>
      </c>
    </row>
    <row r="24" spans="1:6" ht="15.95" customHeight="1" x14ac:dyDescent="0.2">
      <c r="A24" s="356" t="s">
        <v>445</v>
      </c>
      <c r="B24" s="370">
        <v>1055300</v>
      </c>
      <c r="C24" s="340">
        <v>2019</v>
      </c>
      <c r="D24" s="370">
        <v>1055300</v>
      </c>
      <c r="E24" s="251"/>
      <c r="F24" s="376">
        <v>1055300</v>
      </c>
    </row>
    <row r="25" spans="1:6" ht="15.95" customHeight="1" x14ac:dyDescent="0.2">
      <c r="A25" s="356" t="s">
        <v>446</v>
      </c>
      <c r="B25" s="372">
        <v>760730</v>
      </c>
      <c r="C25" s="340">
        <v>2019</v>
      </c>
      <c r="D25" s="372">
        <v>760730</v>
      </c>
      <c r="E25" s="251"/>
      <c r="F25" s="378">
        <v>760730</v>
      </c>
    </row>
    <row r="26" spans="1:6" ht="15.95" customHeight="1" x14ac:dyDescent="0.2">
      <c r="A26" s="356" t="s">
        <v>451</v>
      </c>
      <c r="B26" s="372">
        <v>2258852</v>
      </c>
      <c r="C26" s="340">
        <v>2019</v>
      </c>
      <c r="D26" s="372">
        <v>2258852</v>
      </c>
      <c r="E26" s="251"/>
      <c r="F26" s="378">
        <v>2258852</v>
      </c>
    </row>
    <row r="27" spans="1:6" ht="15.95" customHeight="1" x14ac:dyDescent="0.2">
      <c r="A27" s="350" t="s">
        <v>447</v>
      </c>
      <c r="B27" s="374">
        <v>318897</v>
      </c>
      <c r="C27" s="340">
        <v>2019</v>
      </c>
      <c r="D27" s="374">
        <v>318897</v>
      </c>
      <c r="E27" s="251"/>
      <c r="F27" s="357">
        <v>318897</v>
      </c>
    </row>
    <row r="28" spans="1:6" ht="15.95" customHeight="1" x14ac:dyDescent="0.2">
      <c r="A28" s="350" t="s">
        <v>448</v>
      </c>
      <c r="B28" s="374">
        <v>6229720</v>
      </c>
      <c r="C28" s="340">
        <v>2019</v>
      </c>
      <c r="D28" s="374">
        <v>6229720</v>
      </c>
      <c r="E28" s="251"/>
      <c r="F28" s="357">
        <v>6229720</v>
      </c>
    </row>
    <row r="29" spans="1:6" ht="15.95" customHeight="1" x14ac:dyDescent="0.2">
      <c r="A29" s="350" t="s">
        <v>449</v>
      </c>
      <c r="B29" s="370">
        <v>151784</v>
      </c>
      <c r="C29" s="340">
        <v>2019</v>
      </c>
      <c r="D29" s="370">
        <v>151784</v>
      </c>
      <c r="E29" s="251"/>
      <c r="F29" s="376">
        <v>151784</v>
      </c>
    </row>
    <row r="30" spans="1:6" ht="15.95" customHeight="1" x14ac:dyDescent="0.2">
      <c r="A30" s="350" t="s">
        <v>450</v>
      </c>
      <c r="B30" s="370">
        <v>2413000</v>
      </c>
      <c r="C30" s="340">
        <v>2019</v>
      </c>
      <c r="D30" s="370">
        <v>2413000</v>
      </c>
      <c r="E30" s="251"/>
      <c r="F30" s="376">
        <v>2413000</v>
      </c>
    </row>
    <row r="31" spans="1:6" ht="15.95" customHeight="1" x14ac:dyDescent="0.2">
      <c r="A31" s="380" t="s">
        <v>452</v>
      </c>
      <c r="B31" s="383">
        <v>114173000</v>
      </c>
      <c r="C31" s="340">
        <v>2019</v>
      </c>
      <c r="D31" s="375">
        <v>0</v>
      </c>
      <c r="E31" s="251"/>
      <c r="F31" s="381">
        <v>114173000</v>
      </c>
    </row>
    <row r="32" spans="1:6" ht="15.95" customHeight="1" x14ac:dyDescent="0.2">
      <c r="A32" s="380" t="s">
        <v>453</v>
      </c>
      <c r="B32" s="383">
        <v>634987</v>
      </c>
      <c r="C32" s="340">
        <v>2019</v>
      </c>
      <c r="D32" s="375">
        <v>0</v>
      </c>
      <c r="E32" s="251"/>
      <c r="F32" s="381">
        <v>634987</v>
      </c>
    </row>
    <row r="33" spans="1:6" ht="15.95" customHeight="1" x14ac:dyDescent="0.2">
      <c r="A33" s="350" t="s">
        <v>454</v>
      </c>
      <c r="B33" s="384">
        <v>4665345</v>
      </c>
      <c r="C33" s="340">
        <v>2019</v>
      </c>
      <c r="D33" s="375">
        <v>0</v>
      </c>
      <c r="E33" s="251"/>
      <c r="F33" s="376">
        <v>4665345</v>
      </c>
    </row>
    <row r="34" spans="1:6" ht="15.95" customHeight="1" x14ac:dyDescent="0.2">
      <c r="A34" s="350" t="s">
        <v>455</v>
      </c>
      <c r="B34" s="385">
        <v>2286000</v>
      </c>
      <c r="C34" s="340">
        <v>2019</v>
      </c>
      <c r="D34" s="382">
        <v>0</v>
      </c>
      <c r="E34" s="251"/>
      <c r="F34" s="386">
        <v>2286000</v>
      </c>
    </row>
    <row r="35" spans="1:6" ht="15.95" customHeight="1" x14ac:dyDescent="0.2">
      <c r="A35" s="358" t="s">
        <v>397</v>
      </c>
      <c r="B35" s="403"/>
      <c r="C35" s="403"/>
      <c r="D35" s="403"/>
      <c r="E35" s="403"/>
      <c r="F35" s="359"/>
    </row>
    <row r="36" spans="1:6" ht="15.95" customHeight="1" x14ac:dyDescent="0.2">
      <c r="A36" s="360" t="s">
        <v>398</v>
      </c>
      <c r="B36" s="341">
        <v>878486</v>
      </c>
      <c r="C36" s="340">
        <v>2019</v>
      </c>
      <c r="D36" s="341">
        <v>878486</v>
      </c>
      <c r="E36" s="251">
        <v>1314450</v>
      </c>
      <c r="F36" s="351">
        <v>878486</v>
      </c>
    </row>
    <row r="37" spans="1:6" ht="15.95" customHeight="1" x14ac:dyDescent="0.2">
      <c r="A37" s="360" t="s">
        <v>399</v>
      </c>
      <c r="B37" s="341">
        <v>1389533</v>
      </c>
      <c r="C37" s="340">
        <v>2019</v>
      </c>
      <c r="D37" s="341">
        <v>1389533</v>
      </c>
      <c r="E37" s="251">
        <v>1283735</v>
      </c>
      <c r="F37" s="351">
        <v>1389533</v>
      </c>
    </row>
    <row r="38" spans="1:6" ht="15.95" customHeight="1" x14ac:dyDescent="0.2">
      <c r="A38" s="360" t="s">
        <v>400</v>
      </c>
      <c r="B38" s="361">
        <v>8211619</v>
      </c>
      <c r="C38" s="340">
        <v>2019</v>
      </c>
      <c r="D38" s="361">
        <v>8211619</v>
      </c>
      <c r="E38" s="251">
        <v>2635250</v>
      </c>
      <c r="F38" s="362">
        <v>8211619</v>
      </c>
    </row>
    <row r="39" spans="1:6" ht="15.95" customHeight="1" x14ac:dyDescent="0.2">
      <c r="A39" s="360" t="s">
        <v>401</v>
      </c>
      <c r="B39" s="341">
        <v>2775075</v>
      </c>
      <c r="C39" s="340">
        <v>2019</v>
      </c>
      <c r="D39" s="341">
        <v>2775075</v>
      </c>
      <c r="E39" s="342">
        <v>1900000</v>
      </c>
      <c r="F39" s="351">
        <v>2775075</v>
      </c>
    </row>
    <row r="40" spans="1:6" x14ac:dyDescent="0.2">
      <c r="A40" s="363"/>
      <c r="B40" s="343"/>
      <c r="C40" s="340"/>
      <c r="D40" s="341"/>
      <c r="E40" s="343"/>
      <c r="F40" s="351"/>
    </row>
    <row r="41" spans="1:6" ht="15.95" customHeight="1" x14ac:dyDescent="0.2">
      <c r="A41" s="364" t="s">
        <v>407</v>
      </c>
      <c r="B41" s="344"/>
      <c r="C41" s="340">
        <v>2019</v>
      </c>
      <c r="D41" s="341"/>
      <c r="E41" s="344">
        <v>100000</v>
      </c>
      <c r="F41" s="359"/>
    </row>
    <row r="42" spans="1:6" s="345" customFormat="1" ht="13.5" thickBot="1" x14ac:dyDescent="0.25">
      <c r="A42" s="365" t="s">
        <v>54</v>
      </c>
      <c r="B42" s="366">
        <f>SUM(B5:B41)</f>
        <v>249573360</v>
      </c>
      <c r="C42" s="367"/>
      <c r="D42" s="368">
        <f>SUM(D5:D41)</f>
        <v>127814028</v>
      </c>
      <c r="E42" s="366">
        <f>SUM(E5:E41)</f>
        <v>85302811</v>
      </c>
      <c r="F42" s="369">
        <f>SUM(F5:F41)</f>
        <v>249573360</v>
      </c>
    </row>
  </sheetData>
  <mergeCells count="2">
    <mergeCell ref="A1:E1"/>
    <mergeCell ref="B35:E3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&amp;L3. sz. mellék&amp;C..../2020. (II. 14.) önk. rendelethez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G24"/>
  <sheetViews>
    <sheetView view="pageLayout" zoomScaleNormal="100" zoomScaleSheetLayoutView="100" workbookViewId="0">
      <selection sqref="A1:G1"/>
    </sheetView>
  </sheetViews>
  <sheetFormatPr defaultRowHeight="12.75" x14ac:dyDescent="0.2"/>
  <cols>
    <col min="1" max="1" width="17.6640625" customWidth="1"/>
    <col min="2" max="2" width="16.33203125" customWidth="1"/>
    <col min="3" max="3" width="18.6640625" customWidth="1"/>
    <col min="4" max="4" width="18" customWidth="1"/>
    <col min="5" max="6" width="22.6640625" customWidth="1"/>
    <col min="7" max="7" width="26.1640625" customWidth="1"/>
  </cols>
  <sheetData>
    <row r="1" spans="1:7" ht="15.75" x14ac:dyDescent="0.2">
      <c r="A1" s="404" t="s">
        <v>403</v>
      </c>
      <c r="B1" s="404"/>
      <c r="C1" s="404"/>
      <c r="D1" s="404"/>
      <c r="E1" s="404"/>
      <c r="F1" s="404"/>
      <c r="G1" s="404"/>
    </row>
    <row r="2" spans="1:7" ht="14.25" thickBot="1" x14ac:dyDescent="0.3">
      <c r="A2" s="331" t="s">
        <v>435</v>
      </c>
      <c r="B2" s="30"/>
      <c r="C2" s="30"/>
      <c r="D2" s="30"/>
      <c r="E2" s="30"/>
      <c r="F2" s="30"/>
      <c r="G2" s="252" t="s">
        <v>51</v>
      </c>
    </row>
    <row r="3" spans="1:7" ht="24.75" thickBot="1" x14ac:dyDescent="0.25">
      <c r="A3" s="64" t="s">
        <v>404</v>
      </c>
      <c r="B3" s="253" t="s">
        <v>56</v>
      </c>
      <c r="C3" s="253" t="s">
        <v>57</v>
      </c>
      <c r="D3" s="253" t="s">
        <v>414</v>
      </c>
      <c r="E3" s="253" t="s">
        <v>413</v>
      </c>
      <c r="F3" s="28" t="s">
        <v>427</v>
      </c>
      <c r="G3" s="254" t="s">
        <v>415</v>
      </c>
    </row>
    <row r="4" spans="1:7" ht="13.5" thickBot="1" x14ac:dyDescent="0.25">
      <c r="A4" s="255">
        <v>1</v>
      </c>
      <c r="B4" s="256">
        <v>2</v>
      </c>
      <c r="C4" s="256">
        <v>3</v>
      </c>
      <c r="D4" s="256">
        <v>4</v>
      </c>
      <c r="E4" s="256">
        <v>5</v>
      </c>
      <c r="F4" s="306">
        <v>6</v>
      </c>
      <c r="G4" s="257">
        <v>7</v>
      </c>
    </row>
    <row r="5" spans="1:7" ht="24" x14ac:dyDescent="0.2">
      <c r="A5" s="258" t="s">
        <v>422</v>
      </c>
      <c r="B5" s="259">
        <v>971042</v>
      </c>
      <c r="C5" s="260" t="s">
        <v>429</v>
      </c>
      <c r="D5" s="259">
        <v>971042</v>
      </c>
      <c r="E5" s="259"/>
      <c r="F5" s="307">
        <v>971042</v>
      </c>
      <c r="G5" s="261">
        <v>0</v>
      </c>
    </row>
    <row r="6" spans="1:7" ht="48" x14ac:dyDescent="0.2">
      <c r="A6" s="258" t="s">
        <v>430</v>
      </c>
      <c r="B6" s="259">
        <v>3000000</v>
      </c>
      <c r="C6" s="260" t="s">
        <v>429</v>
      </c>
      <c r="D6" s="259">
        <v>3000000</v>
      </c>
      <c r="E6" s="259"/>
      <c r="F6" s="307">
        <v>3000000</v>
      </c>
      <c r="G6" s="261">
        <f t="shared" ref="G6:G23" si="0">B6-D6-E6</f>
        <v>0</v>
      </c>
    </row>
    <row r="7" spans="1:7" ht="24" x14ac:dyDescent="0.2">
      <c r="A7" s="258" t="s">
        <v>431</v>
      </c>
      <c r="B7" s="259">
        <v>21337657</v>
      </c>
      <c r="C7" s="260" t="s">
        <v>429</v>
      </c>
      <c r="D7" s="259">
        <v>21337657</v>
      </c>
      <c r="E7" s="259"/>
      <c r="F7" s="307">
        <v>21337657</v>
      </c>
      <c r="G7" s="261">
        <f t="shared" si="0"/>
        <v>0</v>
      </c>
    </row>
    <row r="8" spans="1:7" ht="48" x14ac:dyDescent="0.2">
      <c r="A8" s="258" t="s">
        <v>432</v>
      </c>
      <c r="B8" s="259">
        <v>33756283</v>
      </c>
      <c r="C8" s="260" t="s">
        <v>429</v>
      </c>
      <c r="D8" s="259">
        <v>33756283</v>
      </c>
      <c r="E8" s="259"/>
      <c r="F8" s="307">
        <v>33756283</v>
      </c>
      <c r="G8" s="261">
        <f t="shared" si="0"/>
        <v>0</v>
      </c>
    </row>
    <row r="9" spans="1:7" x14ac:dyDescent="0.2">
      <c r="A9" s="258"/>
      <c r="B9" s="259"/>
      <c r="C9" s="260"/>
      <c r="D9" s="259"/>
      <c r="E9" s="259"/>
      <c r="F9" s="307"/>
      <c r="G9" s="261">
        <f t="shared" si="0"/>
        <v>0</v>
      </c>
    </row>
    <row r="10" spans="1:7" x14ac:dyDescent="0.2">
      <c r="A10" s="258"/>
      <c r="B10" s="259"/>
      <c r="C10" s="260"/>
      <c r="D10" s="259"/>
      <c r="E10" s="259"/>
      <c r="F10" s="307"/>
      <c r="G10" s="261">
        <f t="shared" si="0"/>
        <v>0</v>
      </c>
    </row>
    <row r="11" spans="1:7" x14ac:dyDescent="0.2">
      <c r="A11" s="258"/>
      <c r="B11" s="259"/>
      <c r="C11" s="260"/>
      <c r="D11" s="259"/>
      <c r="E11" s="259"/>
      <c r="F11" s="307"/>
      <c r="G11" s="261">
        <f t="shared" si="0"/>
        <v>0</v>
      </c>
    </row>
    <row r="12" spans="1:7" x14ac:dyDescent="0.2">
      <c r="A12" s="258"/>
      <c r="B12" s="259"/>
      <c r="C12" s="260"/>
      <c r="D12" s="259"/>
      <c r="E12" s="259"/>
      <c r="F12" s="307"/>
      <c r="G12" s="261">
        <f t="shared" si="0"/>
        <v>0</v>
      </c>
    </row>
    <row r="13" spans="1:7" x14ac:dyDescent="0.2">
      <c r="A13" s="258"/>
      <c r="B13" s="259"/>
      <c r="C13" s="260"/>
      <c r="D13" s="259"/>
      <c r="E13" s="259"/>
      <c r="F13" s="307"/>
      <c r="G13" s="261">
        <f t="shared" si="0"/>
        <v>0</v>
      </c>
    </row>
    <row r="14" spans="1:7" x14ac:dyDescent="0.2">
      <c r="A14" s="258"/>
      <c r="B14" s="259"/>
      <c r="C14" s="260"/>
      <c r="D14" s="259"/>
      <c r="E14" s="259"/>
      <c r="F14" s="307"/>
      <c r="G14" s="261">
        <f t="shared" si="0"/>
        <v>0</v>
      </c>
    </row>
    <row r="15" spans="1:7" x14ac:dyDescent="0.2">
      <c r="A15" s="258"/>
      <c r="B15" s="259"/>
      <c r="C15" s="260"/>
      <c r="D15" s="259"/>
      <c r="E15" s="259"/>
      <c r="F15" s="307"/>
      <c r="G15" s="261">
        <f t="shared" si="0"/>
        <v>0</v>
      </c>
    </row>
    <row r="16" spans="1:7" x14ac:dyDescent="0.2">
      <c r="A16" s="258"/>
      <c r="B16" s="259"/>
      <c r="C16" s="260"/>
      <c r="D16" s="259"/>
      <c r="E16" s="259"/>
      <c r="F16" s="307"/>
      <c r="G16" s="261">
        <f t="shared" si="0"/>
        <v>0</v>
      </c>
    </row>
    <row r="17" spans="1:7" x14ac:dyDescent="0.2">
      <c r="A17" s="258"/>
      <c r="B17" s="259"/>
      <c r="C17" s="260"/>
      <c r="D17" s="259"/>
      <c r="E17" s="259"/>
      <c r="F17" s="307"/>
      <c r="G17" s="261">
        <f t="shared" si="0"/>
        <v>0</v>
      </c>
    </row>
    <row r="18" spans="1:7" x14ac:dyDescent="0.2">
      <c r="A18" s="258"/>
      <c r="B18" s="259"/>
      <c r="C18" s="260"/>
      <c r="D18" s="259"/>
      <c r="E18" s="259"/>
      <c r="F18" s="307"/>
      <c r="G18" s="261">
        <f t="shared" si="0"/>
        <v>0</v>
      </c>
    </row>
    <row r="19" spans="1:7" x14ac:dyDescent="0.2">
      <c r="A19" s="258"/>
      <c r="B19" s="259"/>
      <c r="C19" s="260"/>
      <c r="D19" s="259"/>
      <c r="E19" s="259"/>
      <c r="F19" s="307"/>
      <c r="G19" s="261">
        <f t="shared" si="0"/>
        <v>0</v>
      </c>
    </row>
    <row r="20" spans="1:7" x14ac:dyDescent="0.2">
      <c r="A20" s="258"/>
      <c r="B20" s="259"/>
      <c r="C20" s="260"/>
      <c r="D20" s="259"/>
      <c r="E20" s="259"/>
      <c r="F20" s="307"/>
      <c r="G20" s="261">
        <f t="shared" si="0"/>
        <v>0</v>
      </c>
    </row>
    <row r="21" spans="1:7" x14ac:dyDescent="0.2">
      <c r="A21" s="258"/>
      <c r="B21" s="259"/>
      <c r="C21" s="260"/>
      <c r="D21" s="259"/>
      <c r="E21" s="259"/>
      <c r="F21" s="307"/>
      <c r="G21" s="261">
        <f t="shared" si="0"/>
        <v>0</v>
      </c>
    </row>
    <row r="22" spans="1:7" x14ac:dyDescent="0.2">
      <c r="A22" s="258"/>
      <c r="B22" s="259"/>
      <c r="C22" s="260"/>
      <c r="D22" s="259"/>
      <c r="E22" s="259"/>
      <c r="F22" s="307"/>
      <c r="G22" s="261">
        <f t="shared" si="0"/>
        <v>0</v>
      </c>
    </row>
    <row r="23" spans="1:7" ht="13.5" thickBot="1" x14ac:dyDescent="0.25">
      <c r="A23" s="262"/>
      <c r="B23" s="263"/>
      <c r="C23" s="264"/>
      <c r="D23" s="263"/>
      <c r="E23" s="263"/>
      <c r="F23" s="308"/>
      <c r="G23" s="265">
        <f t="shared" si="0"/>
        <v>0</v>
      </c>
    </row>
    <row r="24" spans="1:7" ht="13.5" thickBot="1" x14ac:dyDescent="0.25">
      <c r="A24" s="266" t="s">
        <v>54</v>
      </c>
      <c r="B24" s="267">
        <f>SUM(B5:B23)</f>
        <v>59064982</v>
      </c>
      <c r="C24" s="268"/>
      <c r="D24" s="267">
        <f>SUM(D5:D23)</f>
        <v>59064982</v>
      </c>
      <c r="E24" s="267">
        <f>SUM(E5:E23)</f>
        <v>0</v>
      </c>
      <c r="F24" s="309"/>
      <c r="G24" s="269">
        <f>SUM(G5:G23)</f>
        <v>0</v>
      </c>
    </row>
  </sheetData>
  <mergeCells count="1">
    <mergeCell ref="A1:G1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&amp;C5.sz. melléklet a 2/2020.(II.14.) önkormányzati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27</vt:i4>
      </vt:variant>
    </vt:vector>
  </HeadingPairs>
  <TitlesOfParts>
    <vt:vector size="48" baseType="lpstr">
      <vt:lpstr>1.1.sz.mell.</vt:lpstr>
      <vt:lpstr>1.2.sz.mell.</vt:lpstr>
      <vt:lpstr>1.3.sz.mell.</vt:lpstr>
      <vt:lpstr>1.4.sz.mell.</vt:lpstr>
      <vt:lpstr>2.1.sz.mell  </vt:lpstr>
      <vt:lpstr>2.2.sz.mell  </vt:lpstr>
      <vt:lpstr>3.sz.mell.</vt:lpstr>
      <vt:lpstr>4.sz.mell</vt:lpstr>
      <vt:lpstr>5.sz.mell</vt:lpstr>
      <vt:lpstr>6.1. sz. mell</vt:lpstr>
      <vt:lpstr>6.1.1. sz. mell </vt:lpstr>
      <vt:lpstr>6.1.2. sz. mell  </vt:lpstr>
      <vt:lpstr>6.2. sz. mell</vt:lpstr>
      <vt:lpstr>6.2.1. sz. mell</vt:lpstr>
      <vt:lpstr>6.2.2. sz. mell</vt:lpstr>
      <vt:lpstr>6.3. sz. mell</vt:lpstr>
      <vt:lpstr>6.3.1. sz. mell</vt:lpstr>
      <vt:lpstr>6.4. sz. mell</vt:lpstr>
      <vt:lpstr>6.4.1. sz. mell</vt:lpstr>
      <vt:lpstr>6.4.2. sz. mell</vt:lpstr>
      <vt:lpstr>Munka1</vt:lpstr>
      <vt:lpstr>'6.1. sz. mell'!Nyomtatási_cím</vt:lpstr>
      <vt:lpstr>'6.1.1. sz. mell '!Nyomtatási_cím</vt:lpstr>
      <vt:lpstr>'6.1.2. sz. mell  '!Nyomtatási_cím</vt:lpstr>
      <vt:lpstr>'6.2. sz. mell'!Nyomtatási_cím</vt:lpstr>
      <vt:lpstr>'6.2.1. sz. mell'!Nyomtatási_cím</vt:lpstr>
      <vt:lpstr>'6.2.2. sz. mell'!Nyomtatási_cím</vt:lpstr>
      <vt:lpstr>'6.3. sz. mell'!Nyomtatási_cím</vt:lpstr>
      <vt:lpstr>'6.3.1. sz. mell'!Nyomtatási_cím</vt:lpstr>
      <vt:lpstr>'6.4. sz. mell'!Nyomtatási_cím</vt:lpstr>
      <vt:lpstr>'6.4.1. sz. mell'!Nyomtatási_cím</vt:lpstr>
      <vt:lpstr>'6.4.2.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'3.sz.mell.'!Nyomtatási_terület</vt:lpstr>
      <vt:lpstr>'6.1. sz. mell'!Nyomtatási_terület</vt:lpstr>
      <vt:lpstr>'6.1.1. sz. mell '!Nyomtatási_terület</vt:lpstr>
      <vt:lpstr>'6.1.2. sz. mell  '!Nyomtatási_terület</vt:lpstr>
      <vt:lpstr>'6.2. sz. mell'!Nyomtatási_terület</vt:lpstr>
      <vt:lpstr>'6.2.1. sz. mell'!Nyomtatási_terület</vt:lpstr>
      <vt:lpstr>'6.2.2. sz. mell'!Nyomtatási_terület</vt:lpstr>
      <vt:lpstr>'6.3. sz. mell'!Nyomtatási_terület</vt:lpstr>
      <vt:lpstr>'6.3.1. sz. mell'!Nyomtatási_terület</vt:lpstr>
      <vt:lpstr>'6.4. sz. mell'!Nyomtatási_terület</vt:lpstr>
      <vt:lpstr>'6.4.1. sz. mell'!Nyomtatási_terület</vt:lpstr>
      <vt:lpstr>'6.4.2. sz. 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Dombi Márta</cp:lastModifiedBy>
  <cp:lastPrinted>2020-02-14T09:03:01Z</cp:lastPrinted>
  <dcterms:created xsi:type="dcterms:W3CDTF">1999-10-30T10:30:45Z</dcterms:created>
  <dcterms:modified xsi:type="dcterms:W3CDTF">2020-02-14T09:05:57Z</dcterms:modified>
</cp:coreProperties>
</file>