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V67" i="1"/>
  <c r="V66"/>
  <c r="W66" s="1"/>
  <c r="U66"/>
  <c r="E66"/>
  <c r="V65"/>
  <c r="W65" s="1"/>
  <c r="U65"/>
  <c r="E65"/>
  <c r="V64"/>
  <c r="W64" s="1"/>
  <c r="U64"/>
  <c r="E64"/>
  <c r="V63"/>
  <c r="D63"/>
  <c r="C63"/>
  <c r="E63" s="1"/>
  <c r="V62"/>
  <c r="W62" s="1"/>
  <c r="U62"/>
  <c r="E62"/>
  <c r="V61"/>
  <c r="W61" s="1"/>
  <c r="U61"/>
  <c r="E61"/>
  <c r="V60"/>
  <c r="W60" s="1"/>
  <c r="U60"/>
  <c r="E60"/>
  <c r="V59"/>
  <c r="W59" s="1"/>
  <c r="U59"/>
  <c r="T59"/>
  <c r="Q59"/>
  <c r="N59"/>
  <c r="K59"/>
  <c r="H59"/>
  <c r="E59"/>
  <c r="U58"/>
  <c r="S58"/>
  <c r="S68" s="1"/>
  <c r="T68" s="1"/>
  <c r="R58"/>
  <c r="R68" s="1"/>
  <c r="P58"/>
  <c r="P68" s="1"/>
  <c r="O58"/>
  <c r="Q58" s="1"/>
  <c r="M58"/>
  <c r="M68" s="1"/>
  <c r="N68" s="1"/>
  <c r="L58"/>
  <c r="L68" s="1"/>
  <c r="J58"/>
  <c r="J68" s="1"/>
  <c r="K68" s="1"/>
  <c r="I58"/>
  <c r="I68" s="1"/>
  <c r="G58"/>
  <c r="G68" s="1"/>
  <c r="H68" s="1"/>
  <c r="F58"/>
  <c r="F68" s="1"/>
  <c r="D58"/>
  <c r="D68" s="1"/>
  <c r="C58"/>
  <c r="E58" s="1"/>
  <c r="U57"/>
  <c r="V56"/>
  <c r="U56"/>
  <c r="W56" s="1"/>
  <c r="E56"/>
  <c r="V55"/>
  <c r="U55"/>
  <c r="W55" s="1"/>
  <c r="E55"/>
  <c r="V54"/>
  <c r="U54"/>
  <c r="W54" s="1"/>
  <c r="E54"/>
  <c r="V53"/>
  <c r="U53"/>
  <c r="W53" s="1"/>
  <c r="E53"/>
  <c r="V52"/>
  <c r="E52"/>
  <c r="V51"/>
  <c r="E51"/>
  <c r="V50"/>
  <c r="W50" s="1"/>
  <c r="U50"/>
  <c r="H50"/>
  <c r="E50"/>
  <c r="V49"/>
  <c r="W49" s="1"/>
  <c r="U49"/>
  <c r="H49"/>
  <c r="E49"/>
  <c r="W48"/>
  <c r="V48"/>
  <c r="U48"/>
  <c r="H48"/>
  <c r="E48"/>
  <c r="H47"/>
  <c r="G47"/>
  <c r="F47"/>
  <c r="D47"/>
  <c r="V47" s="1"/>
  <c r="C47"/>
  <c r="U47" s="1"/>
  <c r="V46"/>
  <c r="U46"/>
  <c r="W46" s="1"/>
  <c r="T46"/>
  <c r="Q46"/>
  <c r="N46"/>
  <c r="K46"/>
  <c r="V45"/>
  <c r="W45" s="1"/>
  <c r="U45"/>
  <c r="T45"/>
  <c r="Q45"/>
  <c r="N45"/>
  <c r="K45"/>
  <c r="W44"/>
  <c r="V44"/>
  <c r="U44"/>
  <c r="T44"/>
  <c r="Q44"/>
  <c r="N44"/>
  <c r="K44"/>
  <c r="S43"/>
  <c r="R43"/>
  <c r="T43" s="1"/>
  <c r="P43"/>
  <c r="Q43" s="1"/>
  <c r="O43"/>
  <c r="N43"/>
  <c r="M43"/>
  <c r="L43"/>
  <c r="J43"/>
  <c r="V43" s="1"/>
  <c r="I43"/>
  <c r="S34"/>
  <c r="R34"/>
  <c r="T34" s="1"/>
  <c r="P34"/>
  <c r="Q34" s="1"/>
  <c r="O34"/>
  <c r="M34"/>
  <c r="L34"/>
  <c r="N34" s="1"/>
  <c r="J34"/>
  <c r="K34" s="1"/>
  <c r="I34"/>
  <c r="G34"/>
  <c r="F34"/>
  <c r="H34" s="1"/>
  <c r="D34"/>
  <c r="E34" s="1"/>
  <c r="C34"/>
  <c r="V33"/>
  <c r="U33"/>
  <c r="W33" s="1"/>
  <c r="T33"/>
  <c r="Q33"/>
  <c r="N33"/>
  <c r="K33"/>
  <c r="H33"/>
  <c r="V32"/>
  <c r="W32" s="1"/>
  <c r="U32"/>
  <c r="E32"/>
  <c r="V31"/>
  <c r="W31" s="1"/>
  <c r="U31"/>
  <c r="T31"/>
  <c r="Q31"/>
  <c r="N31"/>
  <c r="K31"/>
  <c r="H31"/>
  <c r="E31"/>
  <c r="V30"/>
  <c r="W30" s="1"/>
  <c r="U30"/>
  <c r="U34" s="1"/>
  <c r="E30"/>
  <c r="D28"/>
  <c r="E28" s="1"/>
  <c r="C28"/>
  <c r="U28" s="1"/>
  <c r="V27"/>
  <c r="V26"/>
  <c r="W26" s="1"/>
  <c r="U26"/>
  <c r="E26"/>
  <c r="V24"/>
  <c r="W24" s="1"/>
  <c r="U24"/>
  <c r="E24"/>
  <c r="S17"/>
  <c r="S22" s="1"/>
  <c r="R17"/>
  <c r="R22" s="1"/>
  <c r="R29" s="1"/>
  <c r="R35" s="1"/>
  <c r="P17"/>
  <c r="P22" s="1"/>
  <c r="O17"/>
  <c r="O22" s="1"/>
  <c r="O29" s="1"/>
  <c r="O35" s="1"/>
  <c r="N17"/>
  <c r="M17"/>
  <c r="M22" s="1"/>
  <c r="L17"/>
  <c r="L22" s="1"/>
  <c r="L29" s="1"/>
  <c r="L35" s="1"/>
  <c r="J17"/>
  <c r="J22" s="1"/>
  <c r="I17"/>
  <c r="I22" s="1"/>
  <c r="I29" s="1"/>
  <c r="I35" s="1"/>
  <c r="G17"/>
  <c r="G22" s="1"/>
  <c r="F17"/>
  <c r="F22" s="1"/>
  <c r="F29" s="1"/>
  <c r="F35" s="1"/>
  <c r="D17"/>
  <c r="D22" s="1"/>
  <c r="C17"/>
  <c r="C22" s="1"/>
  <c r="W16"/>
  <c r="V16"/>
  <c r="U16"/>
  <c r="E16"/>
  <c r="W15"/>
  <c r="V15"/>
  <c r="U15"/>
  <c r="N15"/>
  <c r="K15"/>
  <c r="V14"/>
  <c r="W14" s="1"/>
  <c r="U14"/>
  <c r="E14"/>
  <c r="V13"/>
  <c r="W13" s="1"/>
  <c r="U13"/>
  <c r="E13"/>
  <c r="V12"/>
  <c r="W12" s="1"/>
  <c r="U12"/>
  <c r="T12"/>
  <c r="Q12"/>
  <c r="N12"/>
  <c r="K12"/>
  <c r="V11"/>
  <c r="U11"/>
  <c r="W11" s="1"/>
  <c r="H11"/>
  <c r="V10"/>
  <c r="W10" s="1"/>
  <c r="U10"/>
  <c r="E10"/>
  <c r="C29" l="1"/>
  <c r="C35" s="1"/>
  <c r="U35" s="1"/>
  <c r="U22"/>
  <c r="U29" s="1"/>
  <c r="S29"/>
  <c r="T22"/>
  <c r="W47"/>
  <c r="G29"/>
  <c r="H22"/>
  <c r="N22"/>
  <c r="M29"/>
  <c r="E68"/>
  <c r="V68"/>
  <c r="Q68"/>
  <c r="P29"/>
  <c r="Q22"/>
  <c r="V22"/>
  <c r="W22" s="1"/>
  <c r="D29"/>
  <c r="E22"/>
  <c r="J29"/>
  <c r="K22"/>
  <c r="V17"/>
  <c r="W17" s="1"/>
  <c r="V28"/>
  <c r="W28" s="1"/>
  <c r="K43"/>
  <c r="E47"/>
  <c r="H58"/>
  <c r="T58"/>
  <c r="U63"/>
  <c r="U68" s="1"/>
  <c r="C68"/>
  <c r="O68"/>
  <c r="E17"/>
  <c r="Q17"/>
  <c r="U17"/>
  <c r="V34"/>
  <c r="W34" s="1"/>
  <c r="K58"/>
  <c r="H17"/>
  <c r="T17"/>
  <c r="U43"/>
  <c r="W43" s="1"/>
  <c r="N58"/>
  <c r="V58"/>
  <c r="W58" s="1"/>
  <c r="K17"/>
  <c r="K29" l="1"/>
  <c r="J35"/>
  <c r="K35" s="1"/>
  <c r="P35"/>
  <c r="Q35" s="1"/>
  <c r="Q29"/>
  <c r="N29"/>
  <c r="M35"/>
  <c r="N35" s="1"/>
  <c r="W63"/>
  <c r="G35"/>
  <c r="H35" s="1"/>
  <c r="H29"/>
  <c r="S35"/>
  <c r="T35" s="1"/>
  <c r="T29"/>
  <c r="V29"/>
  <c r="W29" s="1"/>
  <c r="D35"/>
  <c r="E29"/>
  <c r="W68"/>
  <c r="E35" l="1"/>
  <c r="V35"/>
  <c r="W35" s="1"/>
</calcChain>
</file>

<file path=xl/sharedStrings.xml><?xml version="1.0" encoding="utf-8"?>
<sst xmlns="http://schemas.openxmlformats.org/spreadsheetml/2006/main" count="224" uniqueCount="113">
  <si>
    <t>2.melléklet az 5/2018. (V.25.)  önkormányzati rendelethez</t>
  </si>
  <si>
    <t>2017. évi önkormányzati összesített költségvetés pénzügyi mérlege (forint)</t>
  </si>
  <si>
    <t>A. Megnevezés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</si>
  <si>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</si>
  <si>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</si>
  <si>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</si>
  <si>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</si>
  <si>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</si>
  <si>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</si>
  <si>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</si>
  <si>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</si>
  <si>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</si>
  <si>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</si>
  <si>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</si>
  <si>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</si>
  <si>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</si>
  <si>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</si>
  <si>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</si>
  <si>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</si>
  <si>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</si>
  <si>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</si>
  <si>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</si>
  <si>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</si>
  <si>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</si>
  <si>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Bevételek</t>
  </si>
  <si>
    <t>Eőirányzat</t>
  </si>
  <si>
    <t>Teljesítés</t>
  </si>
  <si>
    <t>forintban</t>
  </si>
  <si>
    <t>%-ban</t>
  </si>
  <si>
    <t>Önkormányzat</t>
  </si>
  <si>
    <t>Polgármesteri Hivatal</t>
  </si>
  <si>
    <t>Nyergesújfalui Bóbita Óvoda és Bölcsőde</t>
  </si>
  <si>
    <t>Nyergesújfalui Napsugár Óvoda</t>
  </si>
  <si>
    <t>Nyergesújfalui Benedek Elek Óvoda</t>
  </si>
  <si>
    <t>Ady Endre Művelődési Központ és Könyvtár</t>
  </si>
  <si>
    <t>Önkormányzat összesen</t>
  </si>
  <si>
    <t>1.</t>
  </si>
  <si>
    <t>Működési bevételek</t>
  </si>
  <si>
    <t>2.</t>
  </si>
  <si>
    <t>- Önkormányzat működési bevételei</t>
  </si>
  <si>
    <t>3.</t>
  </si>
  <si>
    <t>- Polgármesteri Hivatal működési bevételei</t>
  </si>
  <si>
    <t>4.</t>
  </si>
  <si>
    <t>- Intézmények működési bevételei</t>
  </si>
  <si>
    <t>5.</t>
  </si>
  <si>
    <t>Önkormányzat működési támogatásai</t>
  </si>
  <si>
    <t>6.</t>
  </si>
  <si>
    <t>Működési célú támogatások államháztartáson belülről</t>
  </si>
  <si>
    <t>7.</t>
  </si>
  <si>
    <t>Működési célú átvett pénzeszköz</t>
  </si>
  <si>
    <t>8.</t>
  </si>
  <si>
    <t>Közhatalmi bevételek</t>
  </si>
  <si>
    <t>9.</t>
  </si>
  <si>
    <t>Működési célú bevételek összesen</t>
  </si>
  <si>
    <t>10.</t>
  </si>
  <si>
    <t>Előző évi működési célú költségvetési maradvány</t>
  </si>
  <si>
    <t>11.</t>
  </si>
  <si>
    <t>Finanszírozási célú műveletek</t>
  </si>
  <si>
    <t>12.</t>
  </si>
  <si>
    <t>Intézményi finanszírozás bevételei</t>
  </si>
  <si>
    <t>13.</t>
  </si>
  <si>
    <t>Finanszírozási műveletek bevétele</t>
  </si>
  <si>
    <t>14.</t>
  </si>
  <si>
    <t>15.</t>
  </si>
  <si>
    <t>Felhalmozási bevételek</t>
  </si>
  <si>
    <t>16.</t>
  </si>
  <si>
    <t>- Felhalmozási és tőke jellegű bevételek</t>
  </si>
  <si>
    <t>17.</t>
  </si>
  <si>
    <t>- Helyi önkormányzat általános működéséhez és ágazati feladataihoz kapcsolódó támogatás</t>
  </si>
  <si>
    <t>18.</t>
  </si>
  <si>
    <t>- Felhalmozási célú támogatások államháztartáson belülről</t>
  </si>
  <si>
    <t>19.</t>
  </si>
  <si>
    <t>- Felhalmozási célú pénzeszközázvétel államháztartáson kívülről</t>
  </si>
  <si>
    <t>20.</t>
  </si>
  <si>
    <t>Felhalmozási célú bevételek</t>
  </si>
  <si>
    <t>21.</t>
  </si>
  <si>
    <t>KÖLTSÉGVETÉSI BEVÉTELEK</t>
  </si>
  <si>
    <t>22.</t>
  </si>
  <si>
    <t xml:space="preserve">Forgatási célú belföldi értékpapírok beváltása, értékesítése, </t>
  </si>
  <si>
    <t>23.</t>
  </si>
  <si>
    <t>Előző évi költségvetési maradvány igénybevétele</t>
  </si>
  <si>
    <t>24.</t>
  </si>
  <si>
    <t>Államháztartáson belüli megelőlegezések</t>
  </si>
  <si>
    <t>25.</t>
  </si>
  <si>
    <t>Központi, irányító szervi támogatás</t>
  </si>
  <si>
    <t>26.</t>
  </si>
  <si>
    <t>FINANSZÍROZÁSI BEVÉTELEK</t>
  </si>
  <si>
    <t>27.</t>
  </si>
  <si>
    <t>KÖLTSÉGVETÉSI BEVÉTELEK MINDÖSSZESEN</t>
  </si>
  <si>
    <t>Kiadások</t>
  </si>
  <si>
    <t>Intézmények működési kiadásai</t>
  </si>
  <si>
    <t>- Személyi juttatások</t>
  </si>
  <si>
    <t>- Munkaadókat terhelő járulékok és szoc.hj.adó</t>
  </si>
  <si>
    <t>- Dologi kiadások</t>
  </si>
  <si>
    <t>Önkorm.,Polgármesteri Hiv. működési kiadásai</t>
  </si>
  <si>
    <t>- Helyi önkormányzatok előző évi eslzámolásai</t>
  </si>
  <si>
    <t>- Működési célú garancia és kezességvállalás</t>
  </si>
  <si>
    <t>- Működési célú támogatás államháztartáson belülre</t>
  </si>
  <si>
    <t>- Működési célú támogatások államháztartáson kívülre</t>
  </si>
  <si>
    <t>- Ellátottak pénzbeli juttatásai</t>
  </si>
  <si>
    <t>- Intézményi ellátottak pénzbeli juttatásai</t>
  </si>
  <si>
    <t>Tartalékok</t>
  </si>
  <si>
    <t>FELHALMOZÁSI KIADÁSOK</t>
  </si>
  <si>
    <t>- Beruházások</t>
  </si>
  <si>
    <t>- Felújítások</t>
  </si>
  <si>
    <t>- Felhalmozási célú támogatás államháztartáson belülre</t>
  </si>
  <si>
    <t>- Felhalmozási célú támogatások államháztartáson kívülre</t>
  </si>
  <si>
    <t>FINANSZÍROZÁSI KIADÁSOK</t>
  </si>
  <si>
    <t>Központi, irányító szervi támogatások folyósítása</t>
  </si>
  <si>
    <t>Forgatási célú belföldi értékpapírok és befektetési jegyek vásárlása</t>
  </si>
  <si>
    <t>Államháztartáson belüli megelőlegezések, visszatérítések</t>
  </si>
  <si>
    <t>Pénzeszközök betétként elhelyezése teljesítése</t>
  </si>
  <si>
    <t>KÖLTSÉGVETÉSI KIADÁSOK MINDÖSSZESEN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</si>
</sst>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7"/>
      <name val="Arial CE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Arial CE"/>
      <charset val="238"/>
    </font>
    <font>
      <b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ont="1" applyFill="1" applyAlignment="1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10" fontId="1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4" fillId="0" borderId="0" xfId="0" applyFont="1" applyFill="1"/>
    <xf numFmtId="10" fontId="4" fillId="0" borderId="0" xfId="0" applyNumberFormat="1" applyFont="1" applyFill="1"/>
    <xf numFmtId="3" fontId="4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/>
    <xf numFmtId="10" fontId="6" fillId="0" borderId="1" xfId="0" applyNumberFormat="1" applyFont="1" applyFill="1" applyBorder="1" applyAlignment="1"/>
    <xf numFmtId="0" fontId="1" fillId="0" borderId="1" xfId="0" applyFont="1" applyFill="1" applyBorder="1"/>
    <xf numFmtId="10" fontId="1" fillId="0" borderId="1" xfId="0" applyNumberFormat="1" applyFont="1" applyFill="1" applyBorder="1"/>
    <xf numFmtId="3" fontId="1" fillId="0" borderId="1" xfId="0" applyNumberFormat="1" applyFont="1" applyFill="1" applyBorder="1"/>
    <xf numFmtId="49" fontId="4" fillId="0" borderId="1" xfId="0" applyNumberFormat="1" applyFont="1" applyFill="1" applyBorder="1"/>
    <xf numFmtId="3" fontId="4" fillId="0" borderId="1" xfId="0" applyNumberFormat="1" applyFont="1" applyFill="1" applyBorder="1"/>
    <xf numFmtId="10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/>
    <xf numFmtId="3" fontId="1" fillId="0" borderId="0" xfId="0" applyNumberFormat="1" applyFont="1" applyFill="1" applyBorder="1"/>
    <xf numFmtId="10" fontId="1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0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 applyAlignment="1">
      <alignment horizontal="center"/>
    </xf>
    <xf numFmtId="49" fontId="4" fillId="0" borderId="0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9"/>
  <sheetViews>
    <sheetView tabSelected="1" topLeftCell="A25" workbookViewId="0">
      <selection activeCell="Y5" sqref="Y5"/>
    </sheetView>
  </sheetViews>
  <sheetFormatPr defaultRowHeight="15"/>
  <cols>
    <col min="1" max="1" width="5" style="9" customWidth="1"/>
    <col min="2" max="2" width="37.5703125" style="12" customWidth="1"/>
    <col min="3" max="4" width="9" style="14" bestFit="1" customWidth="1"/>
    <col min="5" max="5" width="6.28515625" style="13" bestFit="1" customWidth="1"/>
    <col min="6" max="7" width="8" style="12" bestFit="1" customWidth="1"/>
    <col min="8" max="8" width="6.28515625" style="13" bestFit="1" customWidth="1"/>
    <col min="9" max="10" width="8" style="12" bestFit="1" customWidth="1"/>
    <col min="11" max="11" width="5.5703125" style="13" bestFit="1" customWidth="1"/>
    <col min="12" max="13" width="7.28515625" style="12" bestFit="1" customWidth="1"/>
    <col min="14" max="14" width="6.28515625" style="13" bestFit="1" customWidth="1"/>
    <col min="15" max="16" width="8" style="12" bestFit="1" customWidth="1"/>
    <col min="17" max="17" width="6.28515625" style="13" bestFit="1" customWidth="1"/>
    <col min="18" max="19" width="7.28515625" style="14" bestFit="1" customWidth="1"/>
    <col min="20" max="20" width="6.28515625" style="13" bestFit="1" customWidth="1"/>
    <col min="21" max="22" width="9" style="6" bestFit="1" customWidth="1"/>
    <col min="23" max="23" width="6.28515625" style="7" bestFit="1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"/>
      <c r="W1" s="4"/>
    </row>
    <row r="2" spans="1:23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>
      <c r="A3" s="8"/>
      <c r="B3" s="9"/>
      <c r="C3" s="10"/>
      <c r="D3" s="10"/>
      <c r="E3" s="11"/>
    </row>
    <row r="4" spans="1:23">
      <c r="A4" s="15" t="s">
        <v>2</v>
      </c>
      <c r="B4" s="16"/>
      <c r="C4" s="17" t="s">
        <v>3</v>
      </c>
      <c r="D4" s="17" t="s">
        <v>4</v>
      </c>
      <c r="E4" s="18" t="s">
        <v>5</v>
      </c>
      <c r="F4" s="17" t="s">
        <v>6</v>
      </c>
      <c r="G4" s="17" t="s">
        <v>7</v>
      </c>
      <c r="H4" s="18" t="s">
        <v>8</v>
      </c>
      <c r="I4" s="17" t="s">
        <v>9</v>
      </c>
      <c r="J4" s="17" t="s">
        <v>10</v>
      </c>
      <c r="K4" s="18" t="s">
        <v>11</v>
      </c>
      <c r="L4" s="17" t="s">
        <v>12</v>
      </c>
      <c r="M4" s="17" t="s">
        <v>13</v>
      </c>
      <c r="N4" s="18" t="s">
        <v>14</v>
      </c>
      <c r="O4" s="17" t="s">
        <v>15</v>
      </c>
      <c r="P4" s="17" t="s">
        <v>16</v>
      </c>
      <c r="Q4" s="18" t="s">
        <v>17</v>
      </c>
      <c r="R4" s="17" t="s">
        <v>18</v>
      </c>
      <c r="S4" s="17" t="s">
        <v>19</v>
      </c>
      <c r="T4" s="18" t="s">
        <v>20</v>
      </c>
      <c r="U4" s="19" t="s">
        <v>21</v>
      </c>
      <c r="V4" s="19" t="s">
        <v>22</v>
      </c>
      <c r="W4" s="18" t="s">
        <v>23</v>
      </c>
    </row>
    <row r="5" spans="1:23">
      <c r="A5" s="20" t="s">
        <v>24</v>
      </c>
      <c r="B5" s="21"/>
      <c r="C5" s="22" t="s">
        <v>25</v>
      </c>
      <c r="D5" s="23" t="s">
        <v>26</v>
      </c>
      <c r="E5" s="24"/>
      <c r="F5" s="22" t="s">
        <v>25</v>
      </c>
      <c r="G5" s="23" t="s">
        <v>26</v>
      </c>
      <c r="H5" s="24"/>
      <c r="I5" s="22" t="s">
        <v>25</v>
      </c>
      <c r="J5" s="23" t="s">
        <v>26</v>
      </c>
      <c r="K5" s="24"/>
      <c r="L5" s="22" t="s">
        <v>25</v>
      </c>
      <c r="M5" s="23" t="s">
        <v>26</v>
      </c>
      <c r="N5" s="24"/>
      <c r="O5" s="22" t="s">
        <v>25</v>
      </c>
      <c r="P5" s="23" t="s">
        <v>26</v>
      </c>
      <c r="Q5" s="24"/>
      <c r="R5" s="22" t="s">
        <v>25</v>
      </c>
      <c r="S5" s="23" t="s">
        <v>26</v>
      </c>
      <c r="T5" s="24"/>
      <c r="U5" s="25" t="s">
        <v>25</v>
      </c>
      <c r="V5" s="26" t="s">
        <v>26</v>
      </c>
      <c r="W5" s="27"/>
    </row>
    <row r="6" spans="1:23">
      <c r="A6" s="20"/>
      <c r="B6" s="21"/>
      <c r="C6" s="28"/>
      <c r="D6" s="17" t="s">
        <v>27</v>
      </c>
      <c r="E6" s="18" t="s">
        <v>28</v>
      </c>
      <c r="F6" s="28"/>
      <c r="G6" s="17" t="s">
        <v>27</v>
      </c>
      <c r="H6" s="18" t="s">
        <v>28</v>
      </c>
      <c r="I6" s="28"/>
      <c r="J6" s="17" t="s">
        <v>27</v>
      </c>
      <c r="K6" s="18" t="s">
        <v>28</v>
      </c>
      <c r="L6" s="28"/>
      <c r="M6" s="17" t="s">
        <v>27</v>
      </c>
      <c r="N6" s="18" t="s">
        <v>28</v>
      </c>
      <c r="O6" s="28"/>
      <c r="P6" s="17" t="s">
        <v>27</v>
      </c>
      <c r="Q6" s="18" t="s">
        <v>28</v>
      </c>
      <c r="R6" s="28"/>
      <c r="S6" s="17" t="s">
        <v>27</v>
      </c>
      <c r="T6" s="18" t="s">
        <v>28</v>
      </c>
      <c r="U6" s="29"/>
      <c r="V6" s="17" t="s">
        <v>27</v>
      </c>
      <c r="W6" s="18" t="s">
        <v>28</v>
      </c>
    </row>
    <row r="7" spans="1:23">
      <c r="A7" s="30"/>
      <c r="B7" s="30"/>
      <c r="C7" s="31" t="s">
        <v>29</v>
      </c>
      <c r="D7" s="32"/>
      <c r="E7" s="33"/>
      <c r="F7" s="34" t="s">
        <v>30</v>
      </c>
      <c r="G7" s="32"/>
      <c r="H7" s="33"/>
      <c r="I7" s="34" t="s">
        <v>31</v>
      </c>
      <c r="J7" s="32"/>
      <c r="K7" s="33"/>
      <c r="L7" s="34" t="s">
        <v>32</v>
      </c>
      <c r="M7" s="32"/>
      <c r="N7" s="33"/>
      <c r="O7" s="34" t="s">
        <v>33</v>
      </c>
      <c r="P7" s="32"/>
      <c r="Q7" s="33"/>
      <c r="R7" s="31" t="s">
        <v>34</v>
      </c>
      <c r="S7" s="32"/>
      <c r="T7" s="33"/>
      <c r="U7" s="35" t="s">
        <v>35</v>
      </c>
      <c r="V7" s="36"/>
      <c r="W7" s="36"/>
    </row>
    <row r="8" spans="1:23">
      <c r="A8" s="30"/>
      <c r="B8" s="30"/>
      <c r="C8" s="37"/>
      <c r="D8" s="38"/>
      <c r="E8" s="39"/>
      <c r="F8" s="40"/>
      <c r="G8" s="38"/>
      <c r="H8" s="39"/>
      <c r="I8" s="40"/>
      <c r="J8" s="38"/>
      <c r="K8" s="39"/>
      <c r="L8" s="40"/>
      <c r="M8" s="38"/>
      <c r="N8" s="39"/>
      <c r="O8" s="40"/>
      <c r="P8" s="38"/>
      <c r="Q8" s="39"/>
      <c r="R8" s="37"/>
      <c r="S8" s="38"/>
      <c r="T8" s="39"/>
      <c r="U8" s="35"/>
      <c r="V8" s="36"/>
      <c r="W8" s="36"/>
    </row>
    <row r="9" spans="1:23">
      <c r="A9" s="41" t="s">
        <v>36</v>
      </c>
      <c r="B9" s="42" t="s">
        <v>37</v>
      </c>
      <c r="C9" s="43"/>
      <c r="D9" s="43"/>
      <c r="E9" s="44"/>
      <c r="F9" s="45"/>
      <c r="G9" s="45"/>
      <c r="H9" s="46"/>
      <c r="I9" s="45"/>
      <c r="J9" s="45"/>
      <c r="K9" s="46"/>
      <c r="L9" s="45"/>
      <c r="M9" s="45"/>
      <c r="N9" s="46"/>
      <c r="O9" s="45"/>
      <c r="P9" s="45"/>
      <c r="Q9" s="46"/>
      <c r="R9" s="47"/>
      <c r="S9" s="47"/>
      <c r="T9" s="46"/>
      <c r="U9" s="45"/>
      <c r="V9" s="45"/>
      <c r="W9" s="46"/>
    </row>
    <row r="10" spans="1:23">
      <c r="A10" s="41" t="s">
        <v>38</v>
      </c>
      <c r="B10" s="48" t="s">
        <v>39</v>
      </c>
      <c r="C10" s="49">
        <v>113293600</v>
      </c>
      <c r="D10" s="49">
        <v>159939433</v>
      </c>
      <c r="E10" s="50">
        <f>D10/C10</f>
        <v>1.411725225431975</v>
      </c>
      <c r="F10" s="49"/>
      <c r="G10" s="49"/>
      <c r="H10" s="50"/>
      <c r="I10" s="49"/>
      <c r="J10" s="49"/>
      <c r="K10" s="50"/>
      <c r="L10" s="49"/>
      <c r="M10" s="49"/>
      <c r="N10" s="50"/>
      <c r="O10" s="49"/>
      <c r="P10" s="49"/>
      <c r="Q10" s="50"/>
      <c r="R10" s="49"/>
      <c r="S10" s="49"/>
      <c r="T10" s="50"/>
      <c r="U10" s="47">
        <f>C10+F10+R10+I10+L10+O10</f>
        <v>113293600</v>
      </c>
      <c r="V10" s="47">
        <f>D10+G10+S10+J10+M10+P10</f>
        <v>159939433</v>
      </c>
      <c r="W10" s="46">
        <f>V10/U10</f>
        <v>1.411725225431975</v>
      </c>
    </row>
    <row r="11" spans="1:23">
      <c r="A11" s="41" t="s">
        <v>40</v>
      </c>
      <c r="B11" s="48" t="s">
        <v>41</v>
      </c>
      <c r="C11" s="49"/>
      <c r="D11" s="49"/>
      <c r="E11" s="50"/>
      <c r="F11" s="49">
        <v>1270000</v>
      </c>
      <c r="G11" s="49">
        <v>2963856</v>
      </c>
      <c r="H11" s="50">
        <f>G11/F11</f>
        <v>2.3337448818897637</v>
      </c>
      <c r="I11" s="49"/>
      <c r="J11" s="49"/>
      <c r="K11" s="50"/>
      <c r="L11" s="49"/>
      <c r="M11" s="49"/>
      <c r="N11" s="50"/>
      <c r="O11" s="49"/>
      <c r="P11" s="49"/>
      <c r="Q11" s="50"/>
      <c r="R11" s="49"/>
      <c r="S11" s="49"/>
      <c r="T11" s="50"/>
      <c r="U11" s="47">
        <f t="shared" ref="U11:V28" si="0">C11+F11+R11+I11+L11+O11</f>
        <v>1270000</v>
      </c>
      <c r="V11" s="47">
        <f t="shared" si="0"/>
        <v>2963856</v>
      </c>
      <c r="W11" s="46">
        <f t="shared" ref="W11:W35" si="1">V11/U11</f>
        <v>2.3337448818897637</v>
      </c>
    </row>
    <row r="12" spans="1:23">
      <c r="A12" s="41" t="s">
        <v>42</v>
      </c>
      <c r="B12" s="48" t="s">
        <v>43</v>
      </c>
      <c r="C12" s="49"/>
      <c r="D12" s="49"/>
      <c r="E12" s="50"/>
      <c r="F12" s="49"/>
      <c r="G12" s="49"/>
      <c r="H12" s="50"/>
      <c r="I12" s="49">
        <v>2693000</v>
      </c>
      <c r="J12" s="49">
        <v>2641786</v>
      </c>
      <c r="K12" s="50">
        <f>J12/I12</f>
        <v>0.98098254734496848</v>
      </c>
      <c r="L12" s="49">
        <v>1805000</v>
      </c>
      <c r="M12" s="49">
        <v>2018408</v>
      </c>
      <c r="N12" s="50">
        <f>M12/L12</f>
        <v>1.1182315789473685</v>
      </c>
      <c r="O12" s="49">
        <v>1993000</v>
      </c>
      <c r="P12" s="49">
        <v>2220843</v>
      </c>
      <c r="Q12" s="50">
        <f>P12/O12</f>
        <v>1.1143216256899147</v>
      </c>
      <c r="R12" s="49">
        <v>12435275</v>
      </c>
      <c r="S12" s="49">
        <v>13840001</v>
      </c>
      <c r="T12" s="50">
        <f>S12/R12</f>
        <v>1.1129630024265647</v>
      </c>
      <c r="U12" s="47">
        <f t="shared" si="0"/>
        <v>18926275</v>
      </c>
      <c r="V12" s="47">
        <f t="shared" si="0"/>
        <v>20721038</v>
      </c>
      <c r="W12" s="46">
        <f t="shared" si="1"/>
        <v>1.094829172671326</v>
      </c>
    </row>
    <row r="13" spans="1:23">
      <c r="A13" s="41" t="s">
        <v>44</v>
      </c>
      <c r="B13" s="51" t="s">
        <v>45</v>
      </c>
      <c r="C13" s="49">
        <v>375511483</v>
      </c>
      <c r="D13" s="49">
        <v>375511483</v>
      </c>
      <c r="E13" s="50">
        <f t="shared" ref="E13:E35" si="2">D13/C13</f>
        <v>1</v>
      </c>
      <c r="F13" s="49"/>
      <c r="G13" s="49"/>
      <c r="H13" s="50"/>
      <c r="I13" s="49"/>
      <c r="J13" s="49"/>
      <c r="K13" s="50"/>
      <c r="L13" s="49"/>
      <c r="M13" s="49"/>
      <c r="N13" s="50"/>
      <c r="O13" s="49"/>
      <c r="P13" s="49"/>
      <c r="Q13" s="50"/>
      <c r="R13" s="49"/>
      <c r="S13" s="49"/>
      <c r="T13" s="50"/>
      <c r="U13" s="47">
        <f t="shared" si="0"/>
        <v>375511483</v>
      </c>
      <c r="V13" s="47">
        <f t="shared" si="0"/>
        <v>375511483</v>
      </c>
      <c r="W13" s="46">
        <f t="shared" si="1"/>
        <v>1</v>
      </c>
    </row>
    <row r="14" spans="1:23">
      <c r="A14" s="41" t="s">
        <v>46</v>
      </c>
      <c r="B14" s="48" t="s">
        <v>47</v>
      </c>
      <c r="C14" s="49">
        <v>142013659</v>
      </c>
      <c r="D14" s="49">
        <v>157959604</v>
      </c>
      <c r="E14" s="50">
        <f t="shared" si="2"/>
        <v>1.1122845866537387</v>
      </c>
      <c r="F14" s="49"/>
      <c r="G14" s="49"/>
      <c r="H14" s="50"/>
      <c r="I14" s="49"/>
      <c r="J14" s="49"/>
      <c r="K14" s="50"/>
      <c r="L14" s="49"/>
      <c r="M14" s="49"/>
      <c r="N14" s="50"/>
      <c r="O14" s="49"/>
      <c r="P14" s="49"/>
      <c r="Q14" s="50"/>
      <c r="R14" s="49"/>
      <c r="S14" s="49"/>
      <c r="T14" s="50"/>
      <c r="U14" s="47">
        <f t="shared" si="0"/>
        <v>142013659</v>
      </c>
      <c r="V14" s="47">
        <f t="shared" si="0"/>
        <v>157959604</v>
      </c>
      <c r="W14" s="46">
        <f t="shared" si="1"/>
        <v>1.1122845866537387</v>
      </c>
    </row>
    <row r="15" spans="1:23">
      <c r="A15" s="41" t="s">
        <v>48</v>
      </c>
      <c r="B15" s="48" t="s">
        <v>49</v>
      </c>
      <c r="C15" s="49"/>
      <c r="D15" s="49"/>
      <c r="E15" s="50"/>
      <c r="F15" s="49"/>
      <c r="G15" s="49"/>
      <c r="H15" s="50"/>
      <c r="I15" s="49">
        <v>300000</v>
      </c>
      <c r="J15" s="49">
        <v>300000</v>
      </c>
      <c r="K15" s="50">
        <f>J15/I15</f>
        <v>1</v>
      </c>
      <c r="L15" s="49">
        <v>350000</v>
      </c>
      <c r="M15" s="49">
        <v>350000</v>
      </c>
      <c r="N15" s="50">
        <f>M15/L15</f>
        <v>1</v>
      </c>
      <c r="O15" s="49"/>
      <c r="P15" s="49"/>
      <c r="Q15" s="50"/>
      <c r="R15" s="49"/>
      <c r="S15" s="49"/>
      <c r="T15" s="50"/>
      <c r="U15" s="47">
        <f t="shared" si="0"/>
        <v>650000</v>
      </c>
      <c r="V15" s="47">
        <f t="shared" si="0"/>
        <v>650000</v>
      </c>
      <c r="W15" s="46">
        <f t="shared" si="1"/>
        <v>1</v>
      </c>
    </row>
    <row r="16" spans="1:23">
      <c r="A16" s="41" t="s">
        <v>50</v>
      </c>
      <c r="B16" s="48" t="s">
        <v>51</v>
      </c>
      <c r="C16" s="49">
        <v>1308994000</v>
      </c>
      <c r="D16" s="49">
        <v>1140976961</v>
      </c>
      <c r="E16" s="50">
        <f t="shared" si="2"/>
        <v>0.8716441488654646</v>
      </c>
      <c r="F16" s="49"/>
      <c r="G16" s="49"/>
      <c r="H16" s="50"/>
      <c r="I16" s="49"/>
      <c r="J16" s="49"/>
      <c r="K16" s="50"/>
      <c r="L16" s="49"/>
      <c r="M16" s="49"/>
      <c r="N16" s="50"/>
      <c r="O16" s="49"/>
      <c r="P16" s="49"/>
      <c r="Q16" s="50"/>
      <c r="R16" s="49"/>
      <c r="S16" s="49"/>
      <c r="T16" s="50"/>
      <c r="U16" s="47">
        <f>C16+F16+R16+I16+L16+O16</f>
        <v>1308994000</v>
      </c>
      <c r="V16" s="47">
        <f t="shared" si="0"/>
        <v>1140976961</v>
      </c>
      <c r="W16" s="46">
        <f t="shared" si="1"/>
        <v>0.8716441488654646</v>
      </c>
    </row>
    <row r="17" spans="1:23">
      <c r="A17" s="41" t="s">
        <v>52</v>
      </c>
      <c r="B17" s="52" t="s">
        <v>53</v>
      </c>
      <c r="C17" s="47">
        <f>SUM(C10:C16)</f>
        <v>1939812742</v>
      </c>
      <c r="D17" s="47">
        <f>SUM(D10:D16)</f>
        <v>1834387481</v>
      </c>
      <c r="E17" s="46">
        <f t="shared" si="2"/>
        <v>0.94565183601624159</v>
      </c>
      <c r="F17" s="47">
        <f>SUM(F10:F16)</f>
        <v>1270000</v>
      </c>
      <c r="G17" s="47">
        <f>SUM(G10:G16)</f>
        <v>2963856</v>
      </c>
      <c r="H17" s="46">
        <f>G17/F17</f>
        <v>2.3337448818897637</v>
      </c>
      <c r="I17" s="47">
        <f>SUM(I10:I16)</f>
        <v>2993000</v>
      </c>
      <c r="J17" s="47">
        <f>SUM(J10:J16)</f>
        <v>2941786</v>
      </c>
      <c r="K17" s="46">
        <f>J17/I17</f>
        <v>0.98288874039425322</v>
      </c>
      <c r="L17" s="47">
        <f>SUM(L10:L16)</f>
        <v>2155000</v>
      </c>
      <c r="M17" s="47">
        <f>SUM(M10:M16)</f>
        <v>2368408</v>
      </c>
      <c r="N17" s="46">
        <f>M17/L17</f>
        <v>1.0990292343387471</v>
      </c>
      <c r="O17" s="47">
        <f>SUM(O10:O16)</f>
        <v>1993000</v>
      </c>
      <c r="P17" s="47">
        <f>SUM(P10:P16)</f>
        <v>2220843</v>
      </c>
      <c r="Q17" s="46">
        <f>P17/O17</f>
        <v>1.1143216256899147</v>
      </c>
      <c r="R17" s="47">
        <f>SUM(R10:R16)</f>
        <v>12435275</v>
      </c>
      <c r="S17" s="47">
        <f>SUM(S10:S16)</f>
        <v>13840001</v>
      </c>
      <c r="T17" s="46">
        <f>S17/R17</f>
        <v>1.1129630024265647</v>
      </c>
      <c r="U17" s="47">
        <f t="shared" si="0"/>
        <v>1960659017</v>
      </c>
      <c r="V17" s="47">
        <f>D17+G17+S17+J17+M17+P17</f>
        <v>1858722375</v>
      </c>
      <c r="W17" s="46">
        <f t="shared" si="1"/>
        <v>0.94800899028533114</v>
      </c>
    </row>
    <row r="18" spans="1:23">
      <c r="A18" s="41" t="s">
        <v>54</v>
      </c>
      <c r="B18" s="48" t="s">
        <v>55</v>
      </c>
      <c r="C18" s="49"/>
      <c r="D18" s="49"/>
      <c r="E18" s="50"/>
      <c r="F18" s="49"/>
      <c r="G18" s="49"/>
      <c r="H18" s="50"/>
      <c r="I18" s="49"/>
      <c r="J18" s="49"/>
      <c r="K18" s="50"/>
      <c r="L18" s="49"/>
      <c r="M18" s="49"/>
      <c r="N18" s="50"/>
      <c r="O18" s="49"/>
      <c r="P18" s="49"/>
      <c r="Q18" s="50"/>
      <c r="R18" s="49"/>
      <c r="S18" s="49"/>
      <c r="T18" s="50"/>
      <c r="U18" s="47"/>
      <c r="V18" s="47"/>
      <c r="W18" s="46"/>
    </row>
    <row r="19" spans="1:23">
      <c r="A19" s="41" t="s">
        <v>56</v>
      </c>
      <c r="B19" s="48" t="s">
        <v>57</v>
      </c>
      <c r="C19" s="49"/>
      <c r="D19" s="49"/>
      <c r="E19" s="50"/>
      <c r="F19" s="49"/>
      <c r="G19" s="49"/>
      <c r="H19" s="50"/>
      <c r="I19" s="49"/>
      <c r="J19" s="49"/>
      <c r="K19" s="50"/>
      <c r="L19" s="49"/>
      <c r="M19" s="49"/>
      <c r="N19" s="50"/>
      <c r="O19" s="49"/>
      <c r="P19" s="49"/>
      <c r="Q19" s="50"/>
      <c r="R19" s="49"/>
      <c r="S19" s="49"/>
      <c r="T19" s="50"/>
      <c r="U19" s="47"/>
      <c r="V19" s="47"/>
      <c r="W19" s="46"/>
    </row>
    <row r="20" spans="1:23">
      <c r="A20" s="41" t="s">
        <v>58</v>
      </c>
      <c r="B20" s="48" t="s">
        <v>59</v>
      </c>
      <c r="C20" s="49"/>
      <c r="D20" s="49"/>
      <c r="E20" s="50"/>
      <c r="F20" s="49"/>
      <c r="G20" s="49"/>
      <c r="H20" s="50"/>
      <c r="I20" s="49"/>
      <c r="J20" s="49"/>
      <c r="K20" s="50"/>
      <c r="L20" s="49"/>
      <c r="M20" s="49"/>
      <c r="N20" s="50"/>
      <c r="O20" s="49"/>
      <c r="P20" s="49"/>
      <c r="Q20" s="50"/>
      <c r="R20" s="49"/>
      <c r="S20" s="49"/>
      <c r="T20" s="50"/>
      <c r="U20" s="47"/>
      <c r="V20" s="47"/>
      <c r="W20" s="46"/>
    </row>
    <row r="21" spans="1:23">
      <c r="A21" s="41" t="s">
        <v>60</v>
      </c>
      <c r="B21" s="52" t="s">
        <v>61</v>
      </c>
      <c r="C21" s="47"/>
      <c r="D21" s="47"/>
      <c r="E21" s="46"/>
      <c r="F21" s="47"/>
      <c r="G21" s="47"/>
      <c r="H21" s="46"/>
      <c r="I21" s="47"/>
      <c r="J21" s="47"/>
      <c r="K21" s="46"/>
      <c r="L21" s="47"/>
      <c r="M21" s="47"/>
      <c r="N21" s="46"/>
      <c r="O21" s="47"/>
      <c r="P21" s="47"/>
      <c r="Q21" s="46"/>
      <c r="R21" s="47"/>
      <c r="S21" s="47"/>
      <c r="T21" s="46"/>
      <c r="U21" s="47"/>
      <c r="V21" s="47"/>
      <c r="W21" s="46"/>
    </row>
    <row r="22" spans="1:23">
      <c r="A22" s="41" t="s">
        <v>62</v>
      </c>
      <c r="B22" s="52" t="s">
        <v>53</v>
      </c>
      <c r="C22" s="47">
        <f>C17+C21+C19+C18</f>
        <v>1939812742</v>
      </c>
      <c r="D22" s="47">
        <f>D17+D21+D19+D18</f>
        <v>1834387481</v>
      </c>
      <c r="E22" s="46">
        <f t="shared" si="2"/>
        <v>0.94565183601624159</v>
      </c>
      <c r="F22" s="47">
        <f>F17+F21</f>
        <v>1270000</v>
      </c>
      <c r="G22" s="47">
        <f>G17+G21</f>
        <v>2963856</v>
      </c>
      <c r="H22" s="46">
        <f>G22/F22</f>
        <v>2.3337448818897637</v>
      </c>
      <c r="I22" s="47">
        <f>I17+I21</f>
        <v>2993000</v>
      </c>
      <c r="J22" s="47">
        <f>J17+J21</f>
        <v>2941786</v>
      </c>
      <c r="K22" s="46">
        <f>J22/I22</f>
        <v>0.98288874039425322</v>
      </c>
      <c r="L22" s="47">
        <f>L17+L21</f>
        <v>2155000</v>
      </c>
      <c r="M22" s="47">
        <f>M17+M21</f>
        <v>2368408</v>
      </c>
      <c r="N22" s="46">
        <f>M22/L22</f>
        <v>1.0990292343387471</v>
      </c>
      <c r="O22" s="47">
        <f>O17+O21</f>
        <v>1993000</v>
      </c>
      <c r="P22" s="47">
        <f>P17+P21</f>
        <v>2220843</v>
      </c>
      <c r="Q22" s="46">
        <f>P22/O22</f>
        <v>1.1143216256899147</v>
      </c>
      <c r="R22" s="47">
        <f>R17+R21</f>
        <v>12435275</v>
      </c>
      <c r="S22" s="47">
        <f>S17+S21</f>
        <v>13840001</v>
      </c>
      <c r="T22" s="46">
        <f>S22/R22</f>
        <v>1.1129630024265647</v>
      </c>
      <c r="U22" s="47">
        <f t="shared" si="0"/>
        <v>1960659017</v>
      </c>
      <c r="V22" s="47">
        <f t="shared" si="0"/>
        <v>1858722375</v>
      </c>
      <c r="W22" s="46">
        <f t="shared" si="1"/>
        <v>0.94800899028533114</v>
      </c>
    </row>
    <row r="23" spans="1:23">
      <c r="A23" s="41" t="s">
        <v>63</v>
      </c>
      <c r="B23" s="53" t="s">
        <v>64</v>
      </c>
      <c r="C23" s="43"/>
      <c r="D23" s="43"/>
      <c r="E23" s="46"/>
      <c r="F23" s="47"/>
      <c r="G23" s="47"/>
      <c r="H23" s="46"/>
      <c r="I23" s="47"/>
      <c r="J23" s="47"/>
      <c r="K23" s="46"/>
      <c r="L23" s="47"/>
      <c r="M23" s="47"/>
      <c r="N23" s="46"/>
      <c r="O23" s="47"/>
      <c r="P23" s="47"/>
      <c r="Q23" s="46"/>
      <c r="R23" s="47"/>
      <c r="S23" s="47"/>
      <c r="T23" s="46"/>
      <c r="U23" s="47"/>
      <c r="V23" s="47"/>
      <c r="W23" s="46"/>
    </row>
    <row r="24" spans="1:23">
      <c r="A24" s="41" t="s">
        <v>65</v>
      </c>
      <c r="B24" s="48" t="s">
        <v>66</v>
      </c>
      <c r="C24" s="49">
        <v>244262000</v>
      </c>
      <c r="D24" s="49">
        <v>263027997</v>
      </c>
      <c r="E24" s="50">
        <f t="shared" si="2"/>
        <v>1.0768273288518067</v>
      </c>
      <c r="F24" s="49"/>
      <c r="G24" s="49"/>
      <c r="H24" s="50"/>
      <c r="I24" s="49"/>
      <c r="J24" s="49"/>
      <c r="K24" s="50"/>
      <c r="L24" s="49"/>
      <c r="M24" s="49"/>
      <c r="N24" s="50"/>
      <c r="O24" s="49"/>
      <c r="P24" s="49"/>
      <c r="Q24" s="50"/>
      <c r="R24" s="49"/>
      <c r="S24" s="49"/>
      <c r="T24" s="50"/>
      <c r="U24" s="47">
        <f t="shared" si="0"/>
        <v>244262000</v>
      </c>
      <c r="V24" s="47">
        <f t="shared" si="0"/>
        <v>263027997</v>
      </c>
      <c r="W24" s="46">
        <f t="shared" si="1"/>
        <v>1.0768273288518067</v>
      </c>
    </row>
    <row r="25" spans="1:23" ht="21.75">
      <c r="A25" s="41" t="s">
        <v>67</v>
      </c>
      <c r="B25" s="51" t="s">
        <v>68</v>
      </c>
      <c r="C25" s="49"/>
      <c r="D25" s="49"/>
      <c r="E25" s="50"/>
      <c r="F25" s="49"/>
      <c r="G25" s="49"/>
      <c r="H25" s="50"/>
      <c r="I25" s="49"/>
      <c r="J25" s="49"/>
      <c r="K25" s="50"/>
      <c r="L25" s="49"/>
      <c r="M25" s="49"/>
      <c r="N25" s="50"/>
      <c r="O25" s="49"/>
      <c r="P25" s="49"/>
      <c r="Q25" s="50"/>
      <c r="R25" s="49"/>
      <c r="S25" s="49"/>
      <c r="T25" s="50"/>
      <c r="U25" s="47"/>
      <c r="V25" s="47"/>
      <c r="W25" s="46"/>
    </row>
    <row r="26" spans="1:23">
      <c r="A26" s="41" t="s">
        <v>69</v>
      </c>
      <c r="B26" s="48" t="s">
        <v>70</v>
      </c>
      <c r="C26" s="49">
        <v>224807360</v>
      </c>
      <c r="D26" s="49">
        <v>224807360</v>
      </c>
      <c r="E26" s="50">
        <f t="shared" si="2"/>
        <v>1</v>
      </c>
      <c r="F26" s="49"/>
      <c r="G26" s="49"/>
      <c r="H26" s="50"/>
      <c r="I26" s="49"/>
      <c r="J26" s="49"/>
      <c r="K26" s="50"/>
      <c r="L26" s="49"/>
      <c r="M26" s="49"/>
      <c r="N26" s="50"/>
      <c r="O26" s="49"/>
      <c r="P26" s="49"/>
      <c r="Q26" s="50"/>
      <c r="R26" s="49"/>
      <c r="S26" s="49"/>
      <c r="T26" s="50"/>
      <c r="U26" s="47">
        <f t="shared" si="0"/>
        <v>224807360</v>
      </c>
      <c r="V26" s="47">
        <f t="shared" si="0"/>
        <v>224807360</v>
      </c>
      <c r="W26" s="46">
        <f t="shared" si="1"/>
        <v>1</v>
      </c>
    </row>
    <row r="27" spans="1:23">
      <c r="A27" s="41" t="s">
        <v>71</v>
      </c>
      <c r="B27" s="48" t="s">
        <v>72</v>
      </c>
      <c r="C27" s="49"/>
      <c r="D27" s="49">
        <v>452679</v>
      </c>
      <c r="E27" s="50"/>
      <c r="F27" s="49"/>
      <c r="G27" s="49"/>
      <c r="H27" s="50"/>
      <c r="I27" s="49"/>
      <c r="J27" s="49"/>
      <c r="K27" s="50"/>
      <c r="L27" s="49"/>
      <c r="M27" s="49"/>
      <c r="N27" s="50"/>
      <c r="O27" s="49"/>
      <c r="P27" s="49"/>
      <c r="Q27" s="50"/>
      <c r="R27" s="49"/>
      <c r="S27" s="49"/>
      <c r="T27" s="50"/>
      <c r="U27" s="47"/>
      <c r="V27" s="47">
        <f t="shared" si="0"/>
        <v>452679</v>
      </c>
      <c r="W27" s="46"/>
    </row>
    <row r="28" spans="1:23">
      <c r="A28" s="41" t="s">
        <v>73</v>
      </c>
      <c r="B28" s="52" t="s">
        <v>74</v>
      </c>
      <c r="C28" s="47">
        <f>SUM(C24:C27)</f>
        <v>469069360</v>
      </c>
      <c r="D28" s="47">
        <f>SUM(D24:D27)</f>
        <v>488288036</v>
      </c>
      <c r="E28" s="46">
        <f t="shared" si="2"/>
        <v>1.0409719279042229</v>
      </c>
      <c r="F28" s="47"/>
      <c r="G28" s="47"/>
      <c r="H28" s="46"/>
      <c r="I28" s="47"/>
      <c r="J28" s="47"/>
      <c r="K28" s="46"/>
      <c r="L28" s="47"/>
      <c r="M28" s="47"/>
      <c r="N28" s="46"/>
      <c r="O28" s="47"/>
      <c r="P28" s="47"/>
      <c r="Q28" s="46"/>
      <c r="R28" s="47"/>
      <c r="S28" s="47"/>
      <c r="T28" s="46"/>
      <c r="U28" s="47">
        <f t="shared" si="0"/>
        <v>469069360</v>
      </c>
      <c r="V28" s="47">
        <f t="shared" si="0"/>
        <v>488288036</v>
      </c>
      <c r="W28" s="46">
        <f t="shared" si="1"/>
        <v>1.0409719279042229</v>
      </c>
    </row>
    <row r="29" spans="1:23">
      <c r="A29" s="41" t="s">
        <v>75</v>
      </c>
      <c r="B29" s="52" t="s">
        <v>76</v>
      </c>
      <c r="C29" s="47">
        <f>C22+C28</f>
        <v>2408882102</v>
      </c>
      <c r="D29" s="47">
        <f>D22+D28</f>
        <v>2322675517</v>
      </c>
      <c r="E29" s="46">
        <f t="shared" si="2"/>
        <v>0.96421303270574099</v>
      </c>
      <c r="F29" s="47">
        <f>F22+F28</f>
        <v>1270000</v>
      </c>
      <c r="G29" s="47">
        <f>G22+G28</f>
        <v>2963856</v>
      </c>
      <c r="H29" s="46">
        <f>G29/F29</f>
        <v>2.3337448818897637</v>
      </c>
      <c r="I29" s="47">
        <f>I22+I28</f>
        <v>2993000</v>
      </c>
      <c r="J29" s="47">
        <f>J22+J28</f>
        <v>2941786</v>
      </c>
      <c r="K29" s="46">
        <f>J29/I29</f>
        <v>0.98288874039425322</v>
      </c>
      <c r="L29" s="47">
        <f>L22+L28</f>
        <v>2155000</v>
      </c>
      <c r="M29" s="47">
        <f>M22+M28</f>
        <v>2368408</v>
      </c>
      <c r="N29" s="46">
        <f>M29/L29</f>
        <v>1.0990292343387471</v>
      </c>
      <c r="O29" s="47">
        <f>O22+O28</f>
        <v>1993000</v>
      </c>
      <c r="P29" s="47">
        <f>P22+P28</f>
        <v>2220843</v>
      </c>
      <c r="Q29" s="46">
        <f>P29/O29</f>
        <v>1.1143216256899147</v>
      </c>
      <c r="R29" s="47">
        <f>R22+R28</f>
        <v>12435275</v>
      </c>
      <c r="S29" s="47">
        <f>S22+S28</f>
        <v>13840001</v>
      </c>
      <c r="T29" s="46">
        <f>S29/R29</f>
        <v>1.1129630024265647</v>
      </c>
      <c r="U29" s="47">
        <f>U22+U28</f>
        <v>2429728377</v>
      </c>
      <c r="V29" s="47">
        <f t="shared" ref="V29:V53" si="3">D29+G29+S29+J29+M29+P29</f>
        <v>2347010411</v>
      </c>
      <c r="W29" s="46">
        <f t="shared" si="1"/>
        <v>0.96595587935548077</v>
      </c>
    </row>
    <row r="30" spans="1:23">
      <c r="A30" s="41" t="s">
        <v>77</v>
      </c>
      <c r="B30" s="48" t="s">
        <v>78</v>
      </c>
      <c r="C30" s="49">
        <v>3404835660</v>
      </c>
      <c r="D30" s="49">
        <v>1565000032</v>
      </c>
      <c r="E30" s="50">
        <f t="shared" si="2"/>
        <v>0.4596404021449893</v>
      </c>
      <c r="F30" s="49"/>
      <c r="G30" s="49"/>
      <c r="H30" s="50"/>
      <c r="I30" s="49"/>
      <c r="J30" s="49"/>
      <c r="K30" s="50"/>
      <c r="L30" s="49"/>
      <c r="M30" s="49"/>
      <c r="N30" s="50"/>
      <c r="O30" s="49"/>
      <c r="P30" s="49"/>
      <c r="Q30" s="50"/>
      <c r="R30" s="49"/>
      <c r="S30" s="49"/>
      <c r="T30" s="50"/>
      <c r="U30" s="47">
        <f>C30+F30+I30+L30+O30+R30</f>
        <v>3404835660</v>
      </c>
      <c r="V30" s="47">
        <f t="shared" si="3"/>
        <v>1565000032</v>
      </c>
      <c r="W30" s="46">
        <f t="shared" si="1"/>
        <v>0.4596404021449893</v>
      </c>
    </row>
    <row r="31" spans="1:23">
      <c r="A31" s="41" t="s">
        <v>79</v>
      </c>
      <c r="B31" s="48" t="s">
        <v>80</v>
      </c>
      <c r="C31" s="49">
        <v>30688976</v>
      </c>
      <c r="D31" s="49">
        <v>30688976</v>
      </c>
      <c r="E31" s="50">
        <f t="shared" si="2"/>
        <v>1</v>
      </c>
      <c r="F31" s="49">
        <v>3211983</v>
      </c>
      <c r="G31" s="49">
        <v>3211983</v>
      </c>
      <c r="H31" s="50">
        <f>G31/F31</f>
        <v>1</v>
      </c>
      <c r="I31" s="49">
        <v>2485930</v>
      </c>
      <c r="J31" s="49">
        <v>2485930</v>
      </c>
      <c r="K31" s="50">
        <f>J31/I31</f>
        <v>1</v>
      </c>
      <c r="L31" s="49">
        <v>1624964</v>
      </c>
      <c r="M31" s="49">
        <v>1624964</v>
      </c>
      <c r="N31" s="50">
        <f>M31/L31</f>
        <v>1</v>
      </c>
      <c r="O31" s="49">
        <v>2221981</v>
      </c>
      <c r="P31" s="49">
        <v>2221981</v>
      </c>
      <c r="Q31" s="50">
        <f>P31/O31</f>
        <v>1</v>
      </c>
      <c r="R31" s="49">
        <v>773704</v>
      </c>
      <c r="S31" s="49">
        <v>773704</v>
      </c>
      <c r="T31" s="50">
        <f>S31/R31</f>
        <v>1</v>
      </c>
      <c r="U31" s="47">
        <f>C31+F31+I31+L31+O31+R31</f>
        <v>41007538</v>
      </c>
      <c r="V31" s="47">
        <f t="shared" si="3"/>
        <v>41007538</v>
      </c>
      <c r="W31" s="46">
        <f t="shared" si="1"/>
        <v>1</v>
      </c>
    </row>
    <row r="32" spans="1:23">
      <c r="A32" s="41" t="s">
        <v>81</v>
      </c>
      <c r="B32" s="48" t="s">
        <v>82</v>
      </c>
      <c r="C32" s="49">
        <v>12462947</v>
      </c>
      <c r="D32" s="49">
        <v>12462947</v>
      </c>
      <c r="E32" s="50">
        <f t="shared" si="2"/>
        <v>1</v>
      </c>
      <c r="F32" s="49"/>
      <c r="G32" s="49"/>
      <c r="H32" s="50"/>
      <c r="I32" s="49"/>
      <c r="J32" s="49"/>
      <c r="K32" s="50"/>
      <c r="L32" s="49"/>
      <c r="M32" s="49"/>
      <c r="N32" s="50"/>
      <c r="O32" s="49"/>
      <c r="P32" s="49"/>
      <c r="Q32" s="50"/>
      <c r="R32" s="49"/>
      <c r="S32" s="49"/>
      <c r="T32" s="50"/>
      <c r="U32" s="47">
        <f>C32+F32+I32+L32+O32+R32</f>
        <v>12462947</v>
      </c>
      <c r="V32" s="47">
        <f t="shared" si="3"/>
        <v>12462947</v>
      </c>
      <c r="W32" s="46">
        <f t="shared" si="1"/>
        <v>1</v>
      </c>
    </row>
    <row r="33" spans="1:23">
      <c r="A33" s="41" t="s">
        <v>83</v>
      </c>
      <c r="B33" s="48" t="s">
        <v>84</v>
      </c>
      <c r="C33" s="49"/>
      <c r="D33" s="49"/>
      <c r="E33" s="50"/>
      <c r="F33" s="49">
        <v>185615017</v>
      </c>
      <c r="G33" s="49">
        <v>177549225</v>
      </c>
      <c r="H33" s="50">
        <f>G33/F33</f>
        <v>0.95654558488659347</v>
      </c>
      <c r="I33" s="49">
        <v>144985033</v>
      </c>
      <c r="J33" s="49">
        <v>137175216</v>
      </c>
      <c r="K33" s="50">
        <f>J33/I33</f>
        <v>0.94613363297989528</v>
      </c>
      <c r="L33" s="49">
        <v>90464896</v>
      </c>
      <c r="M33" s="49">
        <v>85141817</v>
      </c>
      <c r="N33" s="50">
        <f>M33/L33</f>
        <v>0.94115862356156355</v>
      </c>
      <c r="O33" s="49">
        <v>100531364</v>
      </c>
      <c r="P33" s="49">
        <v>99441242</v>
      </c>
      <c r="Q33" s="50">
        <f>P33/O33</f>
        <v>0.98915639899205987</v>
      </c>
      <c r="R33" s="49">
        <v>48350882</v>
      </c>
      <c r="S33" s="49">
        <v>43324057</v>
      </c>
      <c r="T33" s="50">
        <f>S33/R33</f>
        <v>0.89603447151181237</v>
      </c>
      <c r="U33" s="47">
        <f>C33+F33+I33+L33+O33+R33</f>
        <v>569947192</v>
      </c>
      <c r="V33" s="47">
        <f>D33+G33+S33+J33+M33+P33</f>
        <v>542631557</v>
      </c>
      <c r="W33" s="46">
        <f t="shared" si="1"/>
        <v>0.95207339314341244</v>
      </c>
    </row>
    <row r="34" spans="1:23">
      <c r="A34" s="41" t="s">
        <v>85</v>
      </c>
      <c r="B34" s="52" t="s">
        <v>86</v>
      </c>
      <c r="C34" s="47">
        <f>C30+C31+C33+C32</f>
        <v>3447987583</v>
      </c>
      <c r="D34" s="47">
        <f>D30+D31+D33+D32</f>
        <v>1608151955</v>
      </c>
      <c r="E34" s="46">
        <f t="shared" si="2"/>
        <v>0.46640305867946047</v>
      </c>
      <c r="F34" s="47">
        <f>F30+F31+F33</f>
        <v>188827000</v>
      </c>
      <c r="G34" s="47">
        <f>G30+G31+G33</f>
        <v>180761208</v>
      </c>
      <c r="H34" s="46">
        <f>G34/F34</f>
        <v>0.95728475271015268</v>
      </c>
      <c r="I34" s="47">
        <f>I30+I31+I33</f>
        <v>147470963</v>
      </c>
      <c r="J34" s="47">
        <f>J30+J31+J33</f>
        <v>139661146</v>
      </c>
      <c r="K34" s="46">
        <f>J34/I34</f>
        <v>0.94704166270345713</v>
      </c>
      <c r="L34" s="47">
        <f>L30+L31+L33</f>
        <v>92089860</v>
      </c>
      <c r="M34" s="47">
        <f>M30+M31+M33</f>
        <v>86766781</v>
      </c>
      <c r="N34" s="46">
        <f>M34/L34</f>
        <v>0.9421969041977043</v>
      </c>
      <c r="O34" s="47">
        <f>O30+O31+O33</f>
        <v>102753345</v>
      </c>
      <c r="P34" s="47">
        <f>P30+P31+P33</f>
        <v>101663223</v>
      </c>
      <c r="Q34" s="46">
        <f>P34/O34</f>
        <v>0.98939088552299681</v>
      </c>
      <c r="R34" s="47">
        <f>R30+R31+R33</f>
        <v>49124586</v>
      </c>
      <c r="S34" s="47">
        <f>S30+S31+S33</f>
        <v>44097761</v>
      </c>
      <c r="T34" s="46">
        <f>S34/R34</f>
        <v>0.8976719111688799</v>
      </c>
      <c r="U34" s="47">
        <f>U30+U31+U33</f>
        <v>4015790390</v>
      </c>
      <c r="V34" s="47">
        <f t="shared" si="3"/>
        <v>2161102074</v>
      </c>
      <c r="W34" s="46">
        <f t="shared" si="1"/>
        <v>0.53815111450575481</v>
      </c>
    </row>
    <row r="35" spans="1:23">
      <c r="A35" s="41" t="s">
        <v>87</v>
      </c>
      <c r="B35" s="52" t="s">
        <v>88</v>
      </c>
      <c r="C35" s="47">
        <f>C29+C34</f>
        <v>5856869685</v>
      </c>
      <c r="D35" s="47">
        <f>D29+D34</f>
        <v>3930827472</v>
      </c>
      <c r="E35" s="46">
        <f t="shared" si="2"/>
        <v>0.67114818724193626</v>
      </c>
      <c r="F35" s="47">
        <f>F29+F34</f>
        <v>190097000</v>
      </c>
      <c r="G35" s="47">
        <f>G29+G34</f>
        <v>183725064</v>
      </c>
      <c r="H35" s="46">
        <f>G35/F35</f>
        <v>0.9664806072689206</v>
      </c>
      <c r="I35" s="47">
        <f>I29+I34</f>
        <v>150463963</v>
      </c>
      <c r="J35" s="47">
        <f>J29+J34</f>
        <v>142602932</v>
      </c>
      <c r="K35" s="46">
        <f>J35/I35</f>
        <v>0.94775472582760567</v>
      </c>
      <c r="L35" s="47">
        <f>L29+L34</f>
        <v>94244860</v>
      </c>
      <c r="M35" s="47">
        <f>M29+M34</f>
        <v>89135189</v>
      </c>
      <c r="N35" s="46">
        <f>M35/L35</f>
        <v>0.94578302731841291</v>
      </c>
      <c r="O35" s="47">
        <f>O29+O34</f>
        <v>104746345</v>
      </c>
      <c r="P35" s="47">
        <f>P29+P34</f>
        <v>103884066</v>
      </c>
      <c r="Q35" s="46">
        <f>P35/O35</f>
        <v>0.99176793233214966</v>
      </c>
      <c r="R35" s="47">
        <f>R29+R34</f>
        <v>61559861</v>
      </c>
      <c r="S35" s="47">
        <f>S29+S34</f>
        <v>57937762</v>
      </c>
      <c r="T35" s="46">
        <f>S35/R35</f>
        <v>0.94116135187504724</v>
      </c>
      <c r="U35" s="47">
        <f>C35+F35+I35+L35+O35+R35</f>
        <v>6457981714</v>
      </c>
      <c r="V35" s="47">
        <f t="shared" si="3"/>
        <v>4508112485</v>
      </c>
      <c r="W35" s="46">
        <f t="shared" si="1"/>
        <v>0.69806832608817138</v>
      </c>
    </row>
    <row r="36" spans="1:23">
      <c r="A36" s="54"/>
      <c r="B36" s="55"/>
      <c r="C36" s="56"/>
      <c r="D36" s="56"/>
      <c r="E36" s="57"/>
      <c r="F36" s="56"/>
      <c r="G36" s="56"/>
      <c r="H36" s="57"/>
      <c r="I36" s="56"/>
      <c r="J36" s="56"/>
      <c r="K36" s="57"/>
      <c r="L36" s="56"/>
      <c r="M36" s="56"/>
      <c r="N36" s="57"/>
      <c r="O36" s="56"/>
      <c r="P36" s="56"/>
      <c r="Q36" s="57"/>
      <c r="R36" s="56"/>
      <c r="S36" s="56"/>
      <c r="T36" s="57"/>
      <c r="U36" s="56"/>
    </row>
    <row r="37" spans="1:23">
      <c r="A37" s="8"/>
      <c r="B37" s="55"/>
      <c r="C37" s="56"/>
      <c r="D37" s="56"/>
      <c r="E37" s="57"/>
      <c r="F37" s="56"/>
      <c r="G37" s="56"/>
      <c r="H37" s="57"/>
      <c r="I37" s="56"/>
      <c r="J37" s="56"/>
      <c r="K37" s="57"/>
      <c r="L37" s="56"/>
      <c r="M37" s="56"/>
      <c r="N37" s="57"/>
      <c r="O37" s="56"/>
      <c r="P37" s="56"/>
      <c r="Q37" s="57"/>
      <c r="R37" s="58"/>
      <c r="S37" s="58"/>
      <c r="T37" s="59"/>
      <c r="U37" s="60"/>
    </row>
    <row r="38" spans="1:23">
      <c r="A38" s="15" t="s">
        <v>2</v>
      </c>
      <c r="B38" s="16"/>
      <c r="C38" s="17" t="s">
        <v>3</v>
      </c>
      <c r="D38" s="17" t="s">
        <v>4</v>
      </c>
      <c r="E38" s="18" t="s">
        <v>5</v>
      </c>
      <c r="F38" s="17" t="s">
        <v>6</v>
      </c>
      <c r="G38" s="17" t="s">
        <v>7</v>
      </c>
      <c r="H38" s="18" t="s">
        <v>8</v>
      </c>
      <c r="I38" s="17" t="s">
        <v>9</v>
      </c>
      <c r="J38" s="17" t="s">
        <v>10</v>
      </c>
      <c r="K38" s="18" t="s">
        <v>11</v>
      </c>
      <c r="L38" s="17" t="s">
        <v>12</v>
      </c>
      <c r="M38" s="17" t="s">
        <v>13</v>
      </c>
      <c r="N38" s="18" t="s">
        <v>14</v>
      </c>
      <c r="O38" s="17" t="s">
        <v>15</v>
      </c>
      <c r="P38" s="17" t="s">
        <v>16</v>
      </c>
      <c r="Q38" s="18" t="s">
        <v>17</v>
      </c>
      <c r="R38" s="17" t="s">
        <v>18</v>
      </c>
      <c r="S38" s="17" t="s">
        <v>19</v>
      </c>
      <c r="T38" s="18" t="s">
        <v>20</v>
      </c>
      <c r="U38" s="19" t="s">
        <v>21</v>
      </c>
      <c r="V38" s="19" t="s">
        <v>22</v>
      </c>
      <c r="W38" s="18" t="s">
        <v>23</v>
      </c>
    </row>
    <row r="39" spans="1:23">
      <c r="A39" s="20" t="s">
        <v>89</v>
      </c>
      <c r="B39" s="21"/>
      <c r="C39" s="22" t="s">
        <v>25</v>
      </c>
      <c r="D39" s="23" t="s">
        <v>26</v>
      </c>
      <c r="E39" s="24"/>
      <c r="F39" s="22" t="s">
        <v>25</v>
      </c>
      <c r="G39" s="23" t="s">
        <v>26</v>
      </c>
      <c r="H39" s="24"/>
      <c r="I39" s="22" t="s">
        <v>25</v>
      </c>
      <c r="J39" s="23" t="s">
        <v>26</v>
      </c>
      <c r="K39" s="24"/>
      <c r="L39" s="22" t="s">
        <v>25</v>
      </c>
      <c r="M39" s="23" t="s">
        <v>26</v>
      </c>
      <c r="N39" s="24"/>
      <c r="O39" s="22" t="s">
        <v>25</v>
      </c>
      <c r="P39" s="23" t="s">
        <v>26</v>
      </c>
      <c r="Q39" s="24"/>
      <c r="R39" s="22" t="s">
        <v>25</v>
      </c>
      <c r="S39" s="23" t="s">
        <v>26</v>
      </c>
      <c r="T39" s="24"/>
      <c r="U39" s="25" t="s">
        <v>25</v>
      </c>
      <c r="V39" s="26" t="s">
        <v>26</v>
      </c>
      <c r="W39" s="27"/>
    </row>
    <row r="40" spans="1:23">
      <c r="A40" s="20"/>
      <c r="B40" s="21"/>
      <c r="C40" s="28"/>
      <c r="D40" s="17" t="s">
        <v>27</v>
      </c>
      <c r="E40" s="18" t="s">
        <v>28</v>
      </c>
      <c r="F40" s="28"/>
      <c r="G40" s="17" t="s">
        <v>27</v>
      </c>
      <c r="H40" s="18" t="s">
        <v>28</v>
      </c>
      <c r="I40" s="28"/>
      <c r="J40" s="17" t="s">
        <v>27</v>
      </c>
      <c r="K40" s="18" t="s">
        <v>28</v>
      </c>
      <c r="L40" s="28"/>
      <c r="M40" s="17" t="s">
        <v>27</v>
      </c>
      <c r="N40" s="18" t="s">
        <v>28</v>
      </c>
      <c r="O40" s="28"/>
      <c r="P40" s="17" t="s">
        <v>27</v>
      </c>
      <c r="Q40" s="18" t="s">
        <v>28</v>
      </c>
      <c r="R40" s="28"/>
      <c r="S40" s="17" t="s">
        <v>27</v>
      </c>
      <c r="T40" s="18" t="s">
        <v>28</v>
      </c>
      <c r="U40" s="29"/>
      <c r="V40" s="17" t="s">
        <v>27</v>
      </c>
      <c r="W40" s="18" t="s">
        <v>28</v>
      </c>
    </row>
    <row r="41" spans="1:23">
      <c r="A41" s="30"/>
      <c r="B41" s="30"/>
      <c r="C41" s="31" t="s">
        <v>29</v>
      </c>
      <c r="D41" s="32"/>
      <c r="E41" s="33"/>
      <c r="F41" s="34" t="s">
        <v>30</v>
      </c>
      <c r="G41" s="32"/>
      <c r="H41" s="33"/>
      <c r="I41" s="34" t="s">
        <v>31</v>
      </c>
      <c r="J41" s="32"/>
      <c r="K41" s="33"/>
      <c r="L41" s="34" t="s">
        <v>32</v>
      </c>
      <c r="M41" s="32"/>
      <c r="N41" s="33"/>
      <c r="O41" s="34" t="s">
        <v>33</v>
      </c>
      <c r="P41" s="32"/>
      <c r="Q41" s="33"/>
      <c r="R41" s="31" t="s">
        <v>34</v>
      </c>
      <c r="S41" s="32"/>
      <c r="T41" s="33"/>
      <c r="U41" s="35" t="s">
        <v>35</v>
      </c>
      <c r="V41" s="36"/>
      <c r="W41" s="36"/>
    </row>
    <row r="42" spans="1:23">
      <c r="A42" s="30"/>
      <c r="B42" s="30"/>
      <c r="C42" s="37"/>
      <c r="D42" s="38"/>
      <c r="E42" s="39"/>
      <c r="F42" s="40"/>
      <c r="G42" s="38"/>
      <c r="H42" s="39"/>
      <c r="I42" s="40"/>
      <c r="J42" s="38"/>
      <c r="K42" s="39"/>
      <c r="L42" s="40"/>
      <c r="M42" s="38"/>
      <c r="N42" s="39"/>
      <c r="O42" s="40"/>
      <c r="P42" s="38"/>
      <c r="Q42" s="39"/>
      <c r="R42" s="37"/>
      <c r="S42" s="38"/>
      <c r="T42" s="39"/>
      <c r="U42" s="35"/>
      <c r="V42" s="36"/>
      <c r="W42" s="36"/>
    </row>
    <row r="43" spans="1:23">
      <c r="A43" s="61" t="s">
        <v>36</v>
      </c>
      <c r="B43" s="52" t="s">
        <v>90</v>
      </c>
      <c r="C43" s="47"/>
      <c r="D43" s="47"/>
      <c r="E43" s="46"/>
      <c r="F43" s="47"/>
      <c r="G43" s="47"/>
      <c r="H43" s="46"/>
      <c r="I43" s="47">
        <f>I44+I45+I46</f>
        <v>148909758</v>
      </c>
      <c r="J43" s="47">
        <f>J44+J45+J46</f>
        <v>141044792</v>
      </c>
      <c r="K43" s="46">
        <f>J43/I43</f>
        <v>0.94718300462216853</v>
      </c>
      <c r="L43" s="47">
        <f>L44+L45+L46</f>
        <v>93179910</v>
      </c>
      <c r="M43" s="47">
        <f>M44+M45+M46</f>
        <v>87587365</v>
      </c>
      <c r="N43" s="46">
        <f>M43/L43</f>
        <v>0.93998121483482866</v>
      </c>
      <c r="O43" s="47">
        <f>O44+O45+O46</f>
        <v>100208000</v>
      </c>
      <c r="P43" s="47">
        <f>P44+P45+P46</f>
        <v>99389212</v>
      </c>
      <c r="Q43" s="46">
        <f>P43/O43</f>
        <v>0.99182911543988506</v>
      </c>
      <c r="R43" s="47">
        <f>R44+R45+R46</f>
        <v>60950261</v>
      </c>
      <c r="S43" s="47">
        <f>S44+S45+S46</f>
        <v>56574296</v>
      </c>
      <c r="T43" s="46">
        <f>S43/R43</f>
        <v>0.9282043271315934</v>
      </c>
      <c r="U43" s="47">
        <f>C43+F43+R43+I43+L43+O43</f>
        <v>403247929</v>
      </c>
      <c r="V43" s="47">
        <f>D43+G43+S43+J43+M43+P43</f>
        <v>384595665</v>
      </c>
      <c r="W43" s="46">
        <f>V43/U43</f>
        <v>0.95374492301484326</v>
      </c>
    </row>
    <row r="44" spans="1:23">
      <c r="A44" s="61" t="s">
        <v>38</v>
      </c>
      <c r="B44" s="48" t="s">
        <v>91</v>
      </c>
      <c r="C44" s="49"/>
      <c r="D44" s="49"/>
      <c r="E44" s="50"/>
      <c r="F44" s="49"/>
      <c r="G44" s="49"/>
      <c r="H44" s="50"/>
      <c r="I44" s="49">
        <v>92350000</v>
      </c>
      <c r="J44" s="49">
        <v>90404819</v>
      </c>
      <c r="K44" s="50">
        <f>J44/I44</f>
        <v>0.97893685977260425</v>
      </c>
      <c r="L44" s="49">
        <v>60843000</v>
      </c>
      <c r="M44" s="49">
        <v>57474973</v>
      </c>
      <c r="N44" s="50">
        <f>M44/L44</f>
        <v>0.9446439689035715</v>
      </c>
      <c r="O44" s="49">
        <v>66044000</v>
      </c>
      <c r="P44" s="49">
        <v>65511009</v>
      </c>
      <c r="Q44" s="50">
        <f>P44/O44</f>
        <v>0.99192975894857971</v>
      </c>
      <c r="R44" s="49">
        <v>24869000</v>
      </c>
      <c r="S44" s="49">
        <v>24068218</v>
      </c>
      <c r="T44" s="50">
        <f>S44/R44</f>
        <v>0.96779999195785915</v>
      </c>
      <c r="U44" s="47">
        <f t="shared" ref="U44:V66" si="4">C44+F44+R44+I44+L44+O44</f>
        <v>244106000</v>
      </c>
      <c r="V44" s="47">
        <f t="shared" si="4"/>
        <v>237459019</v>
      </c>
      <c r="W44" s="46">
        <f t="shared" ref="W44:W68" si="5">V44/U44</f>
        <v>0.97277010397122565</v>
      </c>
    </row>
    <row r="45" spans="1:23">
      <c r="A45" s="61" t="s">
        <v>40</v>
      </c>
      <c r="B45" s="48" t="s">
        <v>92</v>
      </c>
      <c r="C45" s="49"/>
      <c r="D45" s="49"/>
      <c r="E45" s="50"/>
      <c r="F45" s="49"/>
      <c r="G45" s="49"/>
      <c r="H45" s="50"/>
      <c r="I45" s="49">
        <v>22852000</v>
      </c>
      <c r="J45" s="49">
        <v>21516183</v>
      </c>
      <c r="K45" s="50">
        <f>J45/I45</f>
        <v>0.9415448538421145</v>
      </c>
      <c r="L45" s="49">
        <v>13752000</v>
      </c>
      <c r="M45" s="49">
        <v>13398527</v>
      </c>
      <c r="N45" s="50">
        <f>M45/L45</f>
        <v>0.97429661140197787</v>
      </c>
      <c r="O45" s="49">
        <v>14692000</v>
      </c>
      <c r="P45" s="49">
        <v>14663293</v>
      </c>
      <c r="Q45" s="50">
        <f>P45/O45</f>
        <v>0.99804607949904711</v>
      </c>
      <c r="R45" s="49">
        <v>5636000</v>
      </c>
      <c r="S45" s="49">
        <v>5340296</v>
      </c>
      <c r="T45" s="50">
        <f>S45/R45</f>
        <v>0.94753300212916958</v>
      </c>
      <c r="U45" s="47">
        <f t="shared" si="4"/>
        <v>56932000</v>
      </c>
      <c r="V45" s="47">
        <f t="shared" si="4"/>
        <v>54918299</v>
      </c>
      <c r="W45" s="46">
        <f t="shared" si="5"/>
        <v>0.96462971615260307</v>
      </c>
    </row>
    <row r="46" spans="1:23">
      <c r="A46" s="61" t="s">
        <v>42</v>
      </c>
      <c r="B46" s="48" t="s">
        <v>93</v>
      </c>
      <c r="C46" s="49"/>
      <c r="D46" s="49"/>
      <c r="E46" s="50"/>
      <c r="F46" s="49"/>
      <c r="G46" s="49"/>
      <c r="H46" s="50"/>
      <c r="I46" s="49">
        <v>33707758</v>
      </c>
      <c r="J46" s="49">
        <v>29123790</v>
      </c>
      <c r="K46" s="50">
        <f>J46/I46</f>
        <v>0.86400851697107828</v>
      </c>
      <c r="L46" s="49">
        <v>18584910</v>
      </c>
      <c r="M46" s="49">
        <v>16713865</v>
      </c>
      <c r="N46" s="50">
        <f>M46/L46</f>
        <v>0.89932450574148592</v>
      </c>
      <c r="O46" s="49">
        <v>19472000</v>
      </c>
      <c r="P46" s="49">
        <v>19214910</v>
      </c>
      <c r="Q46" s="50">
        <f>P46/O46</f>
        <v>0.98679693919474121</v>
      </c>
      <c r="R46" s="49">
        <v>30445261</v>
      </c>
      <c r="S46" s="49">
        <v>27165782</v>
      </c>
      <c r="T46" s="50">
        <f>S46/R46</f>
        <v>0.89228277596306371</v>
      </c>
      <c r="U46" s="47">
        <f t="shared" si="4"/>
        <v>102209929</v>
      </c>
      <c r="V46" s="47">
        <f t="shared" si="4"/>
        <v>92218347</v>
      </c>
      <c r="W46" s="46">
        <f t="shared" si="5"/>
        <v>0.90224450698913994</v>
      </c>
    </row>
    <row r="47" spans="1:23">
      <c r="A47" s="61" t="s">
        <v>44</v>
      </c>
      <c r="B47" s="52" t="s">
        <v>94</v>
      </c>
      <c r="C47" s="47">
        <f>C48+C49+C50+C53+C54+C55+C56+C51+C52</f>
        <v>666100008</v>
      </c>
      <c r="D47" s="47">
        <f>D48+D49+D50+D53+D54+D55+D56+D51+D52</f>
        <v>631739295</v>
      </c>
      <c r="E47" s="46">
        <f>D47/C47</f>
        <v>0.94841508394036833</v>
      </c>
      <c r="F47" s="47">
        <f>F48+F49+F50+F53+F54+F55+F56</f>
        <v>186748000</v>
      </c>
      <c r="G47" s="47">
        <f>G48+G49+G50+G53+G54+G55+G56</f>
        <v>180766722</v>
      </c>
      <c r="H47" s="46">
        <f>G47/F47</f>
        <v>0.96797139460663573</v>
      </c>
      <c r="I47" s="47"/>
      <c r="J47" s="47"/>
      <c r="K47" s="46"/>
      <c r="L47" s="47"/>
      <c r="M47" s="47"/>
      <c r="N47" s="46"/>
      <c r="O47" s="47"/>
      <c r="P47" s="47"/>
      <c r="Q47" s="46"/>
      <c r="R47" s="47"/>
      <c r="S47" s="47"/>
      <c r="T47" s="46"/>
      <c r="U47" s="47">
        <f>C47+F47+R47+I47+L47+O47</f>
        <v>852848008</v>
      </c>
      <c r="V47" s="47">
        <f t="shared" si="4"/>
        <v>812506017</v>
      </c>
      <c r="W47" s="46">
        <f t="shared" si="5"/>
        <v>0.95269732634469606</v>
      </c>
    </row>
    <row r="48" spans="1:23">
      <c r="A48" s="61" t="s">
        <v>46</v>
      </c>
      <c r="B48" s="48" t="s">
        <v>91</v>
      </c>
      <c r="C48" s="49">
        <v>89968526</v>
      </c>
      <c r="D48" s="49">
        <v>89625656</v>
      </c>
      <c r="E48" s="50">
        <f t="shared" ref="E48:E68" si="6">D48/C48</f>
        <v>0.99618900058449333</v>
      </c>
      <c r="F48" s="49">
        <v>132929000</v>
      </c>
      <c r="G48" s="49">
        <v>130607088</v>
      </c>
      <c r="H48" s="50">
        <f>G48/F48</f>
        <v>0.98253269038358826</v>
      </c>
      <c r="I48" s="49"/>
      <c r="J48" s="49"/>
      <c r="K48" s="50"/>
      <c r="L48" s="49"/>
      <c r="M48" s="49"/>
      <c r="N48" s="50"/>
      <c r="O48" s="49"/>
      <c r="P48" s="49"/>
      <c r="Q48" s="50"/>
      <c r="R48" s="49"/>
      <c r="S48" s="49"/>
      <c r="T48" s="50"/>
      <c r="U48" s="47">
        <f t="shared" si="4"/>
        <v>222897526</v>
      </c>
      <c r="V48" s="47">
        <f t="shared" si="4"/>
        <v>220232744</v>
      </c>
      <c r="W48" s="46">
        <f t="shared" si="5"/>
        <v>0.98804481122863608</v>
      </c>
    </row>
    <row r="49" spans="1:23">
      <c r="A49" s="61" t="s">
        <v>48</v>
      </c>
      <c r="B49" s="48" t="s">
        <v>92</v>
      </c>
      <c r="C49" s="49">
        <v>23032611</v>
      </c>
      <c r="D49" s="49">
        <v>23016885</v>
      </c>
      <c r="E49" s="50">
        <f t="shared" si="6"/>
        <v>0.99931722894985719</v>
      </c>
      <c r="F49" s="49">
        <v>30437000</v>
      </c>
      <c r="G49" s="49">
        <v>30394811</v>
      </c>
      <c r="H49" s="50">
        <f>G49/F49</f>
        <v>0.99861389098794229</v>
      </c>
      <c r="I49" s="49"/>
      <c r="J49" s="49"/>
      <c r="K49" s="50"/>
      <c r="L49" s="49"/>
      <c r="M49" s="49"/>
      <c r="N49" s="50"/>
      <c r="O49" s="49"/>
      <c r="P49" s="49"/>
      <c r="Q49" s="50"/>
      <c r="R49" s="49"/>
      <c r="S49" s="49"/>
      <c r="T49" s="50"/>
      <c r="U49" s="47">
        <f t="shared" si="4"/>
        <v>53469611</v>
      </c>
      <c r="V49" s="47">
        <f t="shared" si="4"/>
        <v>53411696</v>
      </c>
      <c r="W49" s="46">
        <f t="shared" si="5"/>
        <v>0.99891686139253943</v>
      </c>
    </row>
    <row r="50" spans="1:23">
      <c r="A50" s="61" t="s">
        <v>50</v>
      </c>
      <c r="B50" s="48" t="s">
        <v>93</v>
      </c>
      <c r="C50" s="49">
        <v>493952078</v>
      </c>
      <c r="D50" s="49">
        <v>469678720</v>
      </c>
      <c r="E50" s="50">
        <f t="shared" si="6"/>
        <v>0.95085888068680213</v>
      </c>
      <c r="F50" s="49">
        <v>23382000</v>
      </c>
      <c r="G50" s="49">
        <v>19764823</v>
      </c>
      <c r="H50" s="50">
        <f>G50/F50</f>
        <v>0.84530078693011723</v>
      </c>
      <c r="I50" s="49"/>
      <c r="J50" s="49"/>
      <c r="K50" s="50"/>
      <c r="L50" s="49"/>
      <c r="M50" s="49"/>
      <c r="N50" s="50"/>
      <c r="O50" s="49"/>
      <c r="P50" s="49"/>
      <c r="Q50" s="50"/>
      <c r="R50" s="49"/>
      <c r="S50" s="49"/>
      <c r="T50" s="50"/>
      <c r="U50" s="47">
        <f t="shared" si="4"/>
        <v>517334078</v>
      </c>
      <c r="V50" s="47">
        <f t="shared" si="4"/>
        <v>489443543</v>
      </c>
      <c r="W50" s="46">
        <f t="shared" si="5"/>
        <v>0.94608796097905612</v>
      </c>
    </row>
    <row r="51" spans="1:23">
      <c r="A51" s="61" t="s">
        <v>52</v>
      </c>
      <c r="B51" s="48" t="s">
        <v>95</v>
      </c>
      <c r="C51" s="49">
        <v>312684</v>
      </c>
      <c r="D51" s="49">
        <v>312684</v>
      </c>
      <c r="E51" s="50">
        <f t="shared" si="6"/>
        <v>1</v>
      </c>
      <c r="F51" s="49"/>
      <c r="G51" s="49"/>
      <c r="H51" s="50"/>
      <c r="I51" s="49"/>
      <c r="J51" s="49"/>
      <c r="K51" s="50"/>
      <c r="L51" s="49"/>
      <c r="M51" s="49"/>
      <c r="N51" s="50"/>
      <c r="O51" s="49"/>
      <c r="P51" s="49"/>
      <c r="Q51" s="50"/>
      <c r="R51" s="49"/>
      <c r="S51" s="49"/>
      <c r="T51" s="50"/>
      <c r="U51" s="47"/>
      <c r="V51" s="47">
        <f t="shared" si="4"/>
        <v>312684</v>
      </c>
      <c r="W51" s="46"/>
    </row>
    <row r="52" spans="1:23">
      <c r="A52" s="61" t="s">
        <v>54</v>
      </c>
      <c r="B52" s="48" t="s">
        <v>96</v>
      </c>
      <c r="C52" s="49">
        <v>3366175</v>
      </c>
      <c r="D52" s="49">
        <v>78900</v>
      </c>
      <c r="E52" s="50">
        <f t="shared" si="6"/>
        <v>2.343906659635937E-2</v>
      </c>
      <c r="F52" s="49"/>
      <c r="G52" s="49"/>
      <c r="H52" s="50"/>
      <c r="I52" s="49"/>
      <c r="J52" s="49"/>
      <c r="K52" s="50"/>
      <c r="L52" s="49"/>
      <c r="M52" s="49"/>
      <c r="N52" s="50"/>
      <c r="O52" s="49"/>
      <c r="P52" s="49"/>
      <c r="Q52" s="50"/>
      <c r="R52" s="49"/>
      <c r="S52" s="49"/>
      <c r="T52" s="50"/>
      <c r="U52" s="47"/>
      <c r="V52" s="47">
        <f t="shared" si="4"/>
        <v>78900</v>
      </c>
      <c r="W52" s="46"/>
    </row>
    <row r="53" spans="1:23">
      <c r="A53" s="61" t="s">
        <v>56</v>
      </c>
      <c r="B53" s="48" t="s">
        <v>97</v>
      </c>
      <c r="C53" s="49">
        <v>8550546</v>
      </c>
      <c r="D53" s="49">
        <v>8550546</v>
      </c>
      <c r="E53" s="50">
        <f t="shared" si="6"/>
        <v>1</v>
      </c>
      <c r="F53" s="49"/>
      <c r="G53" s="49"/>
      <c r="H53" s="50"/>
      <c r="I53" s="49"/>
      <c r="J53" s="49"/>
      <c r="K53" s="50"/>
      <c r="L53" s="49"/>
      <c r="M53" s="49"/>
      <c r="N53" s="50"/>
      <c r="O53" s="49"/>
      <c r="P53" s="49"/>
      <c r="Q53" s="50"/>
      <c r="R53" s="49"/>
      <c r="S53" s="49"/>
      <c r="T53" s="50"/>
      <c r="U53" s="47">
        <f t="shared" si="4"/>
        <v>8550546</v>
      </c>
      <c r="V53" s="47">
        <f t="shared" si="4"/>
        <v>8550546</v>
      </c>
      <c r="W53" s="46">
        <f t="shared" si="5"/>
        <v>1</v>
      </c>
    </row>
    <row r="54" spans="1:23">
      <c r="A54" s="61" t="s">
        <v>58</v>
      </c>
      <c r="B54" s="48" t="s">
        <v>98</v>
      </c>
      <c r="C54" s="49">
        <v>30617388</v>
      </c>
      <c r="D54" s="49">
        <v>30291318</v>
      </c>
      <c r="E54" s="50">
        <f t="shared" si="6"/>
        <v>0.98935016925676356</v>
      </c>
      <c r="F54" s="49"/>
      <c r="G54" s="49"/>
      <c r="H54" s="50"/>
      <c r="I54" s="49"/>
      <c r="J54" s="49"/>
      <c r="K54" s="50"/>
      <c r="L54" s="49"/>
      <c r="M54" s="49"/>
      <c r="N54" s="50"/>
      <c r="O54" s="49"/>
      <c r="P54" s="49"/>
      <c r="Q54" s="50"/>
      <c r="R54" s="49"/>
      <c r="S54" s="49"/>
      <c r="T54" s="50"/>
      <c r="U54" s="47">
        <f t="shared" si="4"/>
        <v>30617388</v>
      </c>
      <c r="V54" s="47">
        <f t="shared" si="4"/>
        <v>30291318</v>
      </c>
      <c r="W54" s="46">
        <f t="shared" si="5"/>
        <v>0.98935016925676356</v>
      </c>
    </row>
    <row r="55" spans="1:23">
      <c r="A55" s="61" t="s">
        <v>60</v>
      </c>
      <c r="B55" s="48" t="s">
        <v>99</v>
      </c>
      <c r="C55" s="49">
        <v>14600000</v>
      </c>
      <c r="D55" s="49">
        <v>8484586</v>
      </c>
      <c r="E55" s="50">
        <f t="shared" si="6"/>
        <v>0.58113602739726022</v>
      </c>
      <c r="F55" s="49"/>
      <c r="G55" s="49"/>
      <c r="H55" s="50"/>
      <c r="I55" s="49"/>
      <c r="J55" s="49"/>
      <c r="K55" s="50"/>
      <c r="L55" s="49"/>
      <c r="M55" s="49"/>
      <c r="N55" s="50"/>
      <c r="O55" s="49"/>
      <c r="P55" s="49"/>
      <c r="Q55" s="50"/>
      <c r="R55" s="49"/>
      <c r="S55" s="49"/>
      <c r="T55" s="50"/>
      <c r="U55" s="47">
        <f t="shared" si="4"/>
        <v>14600000</v>
      </c>
      <c r="V55" s="47">
        <f t="shared" si="4"/>
        <v>8484586</v>
      </c>
      <c r="W55" s="46">
        <f t="shared" si="5"/>
        <v>0.58113602739726022</v>
      </c>
    </row>
    <row r="56" spans="1:23">
      <c r="A56" s="61" t="s">
        <v>62</v>
      </c>
      <c r="B56" s="48" t="s">
        <v>100</v>
      </c>
      <c r="C56" s="49">
        <v>1700000</v>
      </c>
      <c r="D56" s="49">
        <v>1700000</v>
      </c>
      <c r="E56" s="50">
        <f t="shared" si="6"/>
        <v>1</v>
      </c>
      <c r="F56" s="49"/>
      <c r="G56" s="49"/>
      <c r="H56" s="50"/>
      <c r="I56" s="49"/>
      <c r="J56" s="49"/>
      <c r="K56" s="50"/>
      <c r="L56" s="49"/>
      <c r="M56" s="49"/>
      <c r="N56" s="50"/>
      <c r="O56" s="49"/>
      <c r="P56" s="49"/>
      <c r="Q56" s="50"/>
      <c r="R56" s="49"/>
      <c r="S56" s="49"/>
      <c r="T56" s="50"/>
      <c r="U56" s="47">
        <f t="shared" si="4"/>
        <v>1700000</v>
      </c>
      <c r="V56" s="47">
        <f t="shared" si="4"/>
        <v>1700000</v>
      </c>
      <c r="W56" s="46">
        <f t="shared" si="5"/>
        <v>1</v>
      </c>
    </row>
    <row r="57" spans="1:23">
      <c r="A57" s="61" t="s">
        <v>63</v>
      </c>
      <c r="B57" s="48" t="s">
        <v>101</v>
      </c>
      <c r="C57" s="49">
        <v>1346079664</v>
      </c>
      <c r="D57" s="49"/>
      <c r="E57" s="50"/>
      <c r="F57" s="49"/>
      <c r="G57" s="49"/>
      <c r="H57" s="50"/>
      <c r="I57" s="49"/>
      <c r="J57" s="49"/>
      <c r="K57" s="50"/>
      <c r="L57" s="49"/>
      <c r="M57" s="49"/>
      <c r="N57" s="50"/>
      <c r="O57" s="49"/>
      <c r="P57" s="49"/>
      <c r="Q57" s="50"/>
      <c r="R57" s="49"/>
      <c r="S57" s="49"/>
      <c r="T57" s="50"/>
      <c r="U57" s="47">
        <f t="shared" si="4"/>
        <v>1346079664</v>
      </c>
      <c r="V57" s="47"/>
      <c r="W57" s="46"/>
    </row>
    <row r="58" spans="1:23">
      <c r="A58" s="61" t="s">
        <v>65</v>
      </c>
      <c r="B58" s="52" t="s">
        <v>102</v>
      </c>
      <c r="C58" s="47">
        <f>C59+C60+C61+C62</f>
        <v>1167815572</v>
      </c>
      <c r="D58" s="47">
        <f>D59+D60+D61+D62</f>
        <v>567462618</v>
      </c>
      <c r="E58" s="46">
        <f t="shared" si="6"/>
        <v>0.48591800932073886</v>
      </c>
      <c r="F58" s="47">
        <f>F59+F60+F62+F61</f>
        <v>3349000</v>
      </c>
      <c r="G58" s="47">
        <f>G59+G60+G62+G61</f>
        <v>2836113</v>
      </c>
      <c r="H58" s="46">
        <f>G58/F58</f>
        <v>0.84685368766796054</v>
      </c>
      <c r="I58" s="47">
        <f>I59+I60+I62+I61</f>
        <v>1554205</v>
      </c>
      <c r="J58" s="47">
        <f>J59+J60+J62+J61</f>
        <v>1545305</v>
      </c>
      <c r="K58" s="46">
        <f>J58/I58</f>
        <v>0.99427359968601314</v>
      </c>
      <c r="L58" s="47">
        <f>L59+L60+L62+L61</f>
        <v>1064950</v>
      </c>
      <c r="M58" s="47">
        <f>M59+M60+M62+M61</f>
        <v>1064950</v>
      </c>
      <c r="N58" s="46">
        <f>M58/L58</f>
        <v>1</v>
      </c>
      <c r="O58" s="47">
        <f>O59+O60+O62+O61</f>
        <v>4538345</v>
      </c>
      <c r="P58" s="47">
        <f>P59+P60+P62+P61</f>
        <v>3621672</v>
      </c>
      <c r="Q58" s="46">
        <f>P58/O58</f>
        <v>0.79801601685195811</v>
      </c>
      <c r="R58" s="47">
        <f>R59+R60+R62+R61</f>
        <v>609600</v>
      </c>
      <c r="S58" s="47">
        <f>S59+S60+S62+S61</f>
        <v>286815</v>
      </c>
      <c r="T58" s="46">
        <f>S58/R58</f>
        <v>0.47049704724409447</v>
      </c>
      <c r="U58" s="47">
        <f>U59+U60+U62+U61</f>
        <v>1178931672</v>
      </c>
      <c r="V58" s="47">
        <f t="shared" si="4"/>
        <v>576817473</v>
      </c>
      <c r="W58" s="46">
        <f t="shared" si="5"/>
        <v>0.48927133497182013</v>
      </c>
    </row>
    <row r="59" spans="1:23">
      <c r="A59" s="61" t="s">
        <v>67</v>
      </c>
      <c r="B59" s="48" t="s">
        <v>103</v>
      </c>
      <c r="C59" s="49">
        <v>1070589727</v>
      </c>
      <c r="D59" s="49">
        <v>483916280</v>
      </c>
      <c r="E59" s="50">
        <f t="shared" si="6"/>
        <v>0.45200908228031222</v>
      </c>
      <c r="F59" s="49">
        <v>3349000</v>
      </c>
      <c r="G59" s="49">
        <v>2836113</v>
      </c>
      <c r="H59" s="50">
        <f>G59/F59</f>
        <v>0.84685368766796054</v>
      </c>
      <c r="I59" s="49">
        <v>1554205</v>
      </c>
      <c r="J59" s="49">
        <v>1545305</v>
      </c>
      <c r="K59" s="50">
        <f>J59/I59</f>
        <v>0.99427359968601314</v>
      </c>
      <c r="L59" s="49">
        <v>1064950</v>
      </c>
      <c r="M59" s="49">
        <v>1064950</v>
      </c>
      <c r="N59" s="50">
        <f>M59/L59</f>
        <v>1</v>
      </c>
      <c r="O59" s="49">
        <v>4538345</v>
      </c>
      <c r="P59" s="49">
        <v>3621672</v>
      </c>
      <c r="Q59" s="50">
        <f>P59/O59</f>
        <v>0.79801601685195811</v>
      </c>
      <c r="R59" s="49">
        <v>609600</v>
      </c>
      <c r="S59" s="49">
        <v>286815</v>
      </c>
      <c r="T59" s="50">
        <f>S59/R59</f>
        <v>0.47049704724409447</v>
      </c>
      <c r="U59" s="47">
        <f t="shared" si="4"/>
        <v>1081705827</v>
      </c>
      <c r="V59" s="47">
        <f t="shared" si="4"/>
        <v>493271135</v>
      </c>
      <c r="W59" s="46">
        <f t="shared" si="5"/>
        <v>0.45601227495282781</v>
      </c>
    </row>
    <row r="60" spans="1:23">
      <c r="A60" s="61" t="s">
        <v>69</v>
      </c>
      <c r="B60" s="48" t="s">
        <v>104</v>
      </c>
      <c r="C60" s="49">
        <v>29460778</v>
      </c>
      <c r="D60" s="49">
        <v>18142889</v>
      </c>
      <c r="E60" s="50">
        <f t="shared" si="6"/>
        <v>0.6158319715792977</v>
      </c>
      <c r="F60" s="49"/>
      <c r="G60" s="49"/>
      <c r="H60" s="50"/>
      <c r="I60" s="49"/>
      <c r="J60" s="49"/>
      <c r="K60" s="50"/>
      <c r="L60" s="49"/>
      <c r="M60" s="49"/>
      <c r="N60" s="50"/>
      <c r="O60" s="49"/>
      <c r="P60" s="49"/>
      <c r="Q60" s="50"/>
      <c r="R60" s="49"/>
      <c r="S60" s="49"/>
      <c r="T60" s="50"/>
      <c r="U60" s="47">
        <f t="shared" si="4"/>
        <v>29460778</v>
      </c>
      <c r="V60" s="47">
        <f t="shared" si="4"/>
        <v>18142889</v>
      </c>
      <c r="W60" s="46">
        <f t="shared" si="5"/>
        <v>0.6158319715792977</v>
      </c>
    </row>
    <row r="61" spans="1:23">
      <c r="A61" s="61" t="s">
        <v>71</v>
      </c>
      <c r="B61" s="48" t="s">
        <v>105</v>
      </c>
      <c r="C61" s="49">
        <v>3000000</v>
      </c>
      <c r="D61" s="49">
        <v>3000000</v>
      </c>
      <c r="E61" s="50">
        <f t="shared" si="6"/>
        <v>1</v>
      </c>
      <c r="F61" s="49"/>
      <c r="G61" s="49"/>
      <c r="H61" s="50"/>
      <c r="I61" s="49"/>
      <c r="J61" s="49"/>
      <c r="K61" s="50"/>
      <c r="L61" s="49"/>
      <c r="M61" s="49"/>
      <c r="N61" s="50"/>
      <c r="O61" s="49"/>
      <c r="P61" s="49"/>
      <c r="Q61" s="50"/>
      <c r="R61" s="49"/>
      <c r="S61" s="49"/>
      <c r="T61" s="50"/>
      <c r="U61" s="47">
        <f t="shared" si="4"/>
        <v>3000000</v>
      </c>
      <c r="V61" s="47">
        <f t="shared" si="4"/>
        <v>3000000</v>
      </c>
      <c r="W61" s="46">
        <f t="shared" si="5"/>
        <v>1</v>
      </c>
    </row>
    <row r="62" spans="1:23">
      <c r="A62" s="61" t="s">
        <v>73</v>
      </c>
      <c r="B62" s="48" t="s">
        <v>106</v>
      </c>
      <c r="C62" s="49">
        <v>64765067</v>
      </c>
      <c r="D62" s="49">
        <v>62403449</v>
      </c>
      <c r="E62" s="50">
        <f t="shared" si="6"/>
        <v>0.96353562021328565</v>
      </c>
      <c r="F62" s="49"/>
      <c r="G62" s="49"/>
      <c r="H62" s="50"/>
      <c r="I62" s="49"/>
      <c r="J62" s="49"/>
      <c r="K62" s="50"/>
      <c r="L62" s="49"/>
      <c r="M62" s="49"/>
      <c r="N62" s="50"/>
      <c r="O62" s="49"/>
      <c r="P62" s="49"/>
      <c r="Q62" s="50"/>
      <c r="R62" s="49"/>
      <c r="S62" s="49"/>
      <c r="T62" s="50"/>
      <c r="U62" s="47">
        <f t="shared" si="4"/>
        <v>64765067</v>
      </c>
      <c r="V62" s="47">
        <f t="shared" si="4"/>
        <v>62403449</v>
      </c>
      <c r="W62" s="46">
        <f t="shared" si="5"/>
        <v>0.96353562021328565</v>
      </c>
    </row>
    <row r="63" spans="1:23">
      <c r="A63" s="61" t="s">
        <v>75</v>
      </c>
      <c r="B63" s="52" t="s">
        <v>107</v>
      </c>
      <c r="C63" s="47">
        <f>C64+C65+C66</f>
        <v>2676874441</v>
      </c>
      <c r="D63" s="47">
        <f>D64+D65+D66+D67</f>
        <v>2649597458</v>
      </c>
      <c r="E63" s="46">
        <f t="shared" si="6"/>
        <v>0.98981013730707135</v>
      </c>
      <c r="F63" s="47"/>
      <c r="G63" s="47"/>
      <c r="H63" s="46"/>
      <c r="I63" s="47"/>
      <c r="J63" s="47"/>
      <c r="K63" s="46"/>
      <c r="L63" s="47"/>
      <c r="M63" s="47"/>
      <c r="N63" s="46"/>
      <c r="O63" s="47"/>
      <c r="P63" s="47"/>
      <c r="Q63" s="46"/>
      <c r="R63" s="47"/>
      <c r="S63" s="47"/>
      <c r="T63" s="46"/>
      <c r="U63" s="47">
        <f t="shared" si="4"/>
        <v>2676874441</v>
      </c>
      <c r="V63" s="47">
        <f t="shared" si="4"/>
        <v>2649597458</v>
      </c>
      <c r="W63" s="46">
        <f t="shared" si="5"/>
        <v>0.98981013730707135</v>
      </c>
    </row>
    <row r="64" spans="1:23">
      <c r="A64" s="61" t="s">
        <v>77</v>
      </c>
      <c r="B64" s="48" t="s">
        <v>108</v>
      </c>
      <c r="C64" s="49">
        <v>569947192</v>
      </c>
      <c r="D64" s="49">
        <v>542631557</v>
      </c>
      <c r="E64" s="50">
        <f t="shared" si="6"/>
        <v>0.95207339314341244</v>
      </c>
      <c r="F64" s="49"/>
      <c r="G64" s="49"/>
      <c r="H64" s="50"/>
      <c r="I64" s="49"/>
      <c r="J64" s="49"/>
      <c r="K64" s="50"/>
      <c r="L64" s="49"/>
      <c r="M64" s="49"/>
      <c r="N64" s="50"/>
      <c r="O64" s="49"/>
      <c r="P64" s="49"/>
      <c r="Q64" s="50"/>
      <c r="R64" s="49"/>
      <c r="S64" s="49"/>
      <c r="T64" s="50"/>
      <c r="U64" s="47">
        <f t="shared" si="4"/>
        <v>569947192</v>
      </c>
      <c r="V64" s="47">
        <f t="shared" si="4"/>
        <v>542631557</v>
      </c>
      <c r="W64" s="46">
        <f t="shared" si="5"/>
        <v>0.95207339314341244</v>
      </c>
    </row>
    <row r="65" spans="1:23">
      <c r="A65" s="61" t="s">
        <v>79</v>
      </c>
      <c r="B65" s="48" t="s">
        <v>109</v>
      </c>
      <c r="C65" s="49">
        <v>2095000000</v>
      </c>
      <c r="D65" s="49">
        <v>2095000000</v>
      </c>
      <c r="E65" s="50">
        <f t="shared" si="6"/>
        <v>1</v>
      </c>
      <c r="F65" s="49"/>
      <c r="G65" s="49"/>
      <c r="H65" s="50"/>
      <c r="I65" s="49"/>
      <c r="J65" s="49"/>
      <c r="K65" s="50"/>
      <c r="L65" s="49"/>
      <c r="M65" s="49"/>
      <c r="N65" s="50"/>
      <c r="O65" s="49"/>
      <c r="P65" s="49"/>
      <c r="Q65" s="50"/>
      <c r="R65" s="49"/>
      <c r="S65" s="49"/>
      <c r="T65" s="50"/>
      <c r="U65" s="47">
        <f t="shared" si="4"/>
        <v>2095000000</v>
      </c>
      <c r="V65" s="47">
        <f t="shared" si="4"/>
        <v>2095000000</v>
      </c>
      <c r="W65" s="46">
        <f t="shared" si="5"/>
        <v>1</v>
      </c>
    </row>
    <row r="66" spans="1:23">
      <c r="A66" s="61" t="s">
        <v>81</v>
      </c>
      <c r="B66" s="48" t="s">
        <v>110</v>
      </c>
      <c r="C66" s="49">
        <v>11927249</v>
      </c>
      <c r="D66" s="49">
        <v>11927249</v>
      </c>
      <c r="E66" s="50">
        <f t="shared" si="6"/>
        <v>1</v>
      </c>
      <c r="F66" s="49"/>
      <c r="G66" s="49"/>
      <c r="H66" s="50"/>
      <c r="I66" s="49"/>
      <c r="J66" s="49"/>
      <c r="K66" s="50"/>
      <c r="L66" s="49"/>
      <c r="M66" s="49"/>
      <c r="N66" s="50"/>
      <c r="O66" s="49"/>
      <c r="P66" s="49"/>
      <c r="Q66" s="50"/>
      <c r="R66" s="49"/>
      <c r="S66" s="49"/>
      <c r="T66" s="50"/>
      <c r="U66" s="47">
        <f t="shared" si="4"/>
        <v>11927249</v>
      </c>
      <c r="V66" s="47">
        <f t="shared" si="4"/>
        <v>11927249</v>
      </c>
      <c r="W66" s="46">
        <f t="shared" si="5"/>
        <v>1</v>
      </c>
    </row>
    <row r="67" spans="1:23">
      <c r="A67" s="61" t="s">
        <v>83</v>
      </c>
      <c r="B67" s="48" t="s">
        <v>111</v>
      </c>
      <c r="C67" s="49"/>
      <c r="D67" s="49">
        <v>38652</v>
      </c>
      <c r="E67" s="50"/>
      <c r="F67" s="49"/>
      <c r="G67" s="49"/>
      <c r="H67" s="50"/>
      <c r="I67" s="49"/>
      <c r="J67" s="49"/>
      <c r="K67" s="50"/>
      <c r="L67" s="49"/>
      <c r="M67" s="49"/>
      <c r="N67" s="50"/>
      <c r="O67" s="49"/>
      <c r="P67" s="49"/>
      <c r="Q67" s="50"/>
      <c r="R67" s="49"/>
      <c r="S67" s="49"/>
      <c r="T67" s="50"/>
      <c r="U67" s="47"/>
      <c r="V67" s="47">
        <f t="shared" ref="V67:V91" si="7">D67+G67+S67+J67+M67+P67</f>
        <v>38652</v>
      </c>
      <c r="W67" s="46"/>
    </row>
    <row r="68" spans="1:23">
      <c r="A68" s="61" t="s">
        <v>85</v>
      </c>
      <c r="B68" s="52" t="s">
        <v>112</v>
      </c>
      <c r="C68" s="47">
        <f>C58+C63+C57+C47</f>
        <v>5856869685</v>
      </c>
      <c r="D68" s="47">
        <f>D58+D63+D57+D47</f>
        <v>3848799371</v>
      </c>
      <c r="E68" s="46">
        <f t="shared" si="6"/>
        <v>0.65714273630795317</v>
      </c>
      <c r="F68" s="47">
        <f>F58+F63+F57+F47</f>
        <v>190097000</v>
      </c>
      <c r="G68" s="47">
        <f>G58+G63+G57+G47</f>
        <v>183602835</v>
      </c>
      <c r="H68" s="46">
        <f>G68/F68</f>
        <v>0.96583762500197268</v>
      </c>
      <c r="I68" s="47">
        <f>I58+I63+I57+I47+I43</f>
        <v>150463963</v>
      </c>
      <c r="J68" s="47">
        <f>J58+J63+J57+J47+J43</f>
        <v>142590097</v>
      </c>
      <c r="K68" s="46">
        <f>J68/I68</f>
        <v>0.94766942300994694</v>
      </c>
      <c r="L68" s="47">
        <f>L58+L63+L57+L47+L43</f>
        <v>94244860</v>
      </c>
      <c r="M68" s="47">
        <f>M58+M63+M57+M47+M43</f>
        <v>88652315</v>
      </c>
      <c r="N68" s="46">
        <f>M68/L68</f>
        <v>0.94065941633315597</v>
      </c>
      <c r="O68" s="47">
        <f>O58+O63+O57+O47+O43</f>
        <v>104746345</v>
      </c>
      <c r="P68" s="47">
        <f>P58+P63+P57+P47+P43</f>
        <v>103010884</v>
      </c>
      <c r="Q68" s="46">
        <f>P68/O68</f>
        <v>0.98343177511348967</v>
      </c>
      <c r="R68" s="47">
        <f>R58+R63+R57+R47+R43</f>
        <v>61559861</v>
      </c>
      <c r="S68" s="47">
        <f>S58+S63+S57+S47+S43</f>
        <v>56861111</v>
      </c>
      <c r="T68" s="46">
        <f>S68/R68</f>
        <v>0.92367185494457171</v>
      </c>
      <c r="U68" s="47">
        <f>U58+U63+U57+U47+U43</f>
        <v>6457981714</v>
      </c>
      <c r="V68" s="47">
        <f t="shared" si="7"/>
        <v>4423516613</v>
      </c>
      <c r="W68" s="46">
        <f t="shared" si="5"/>
        <v>0.68496889723463217</v>
      </c>
    </row>
    <row r="69" spans="1:23">
      <c r="A69" s="8"/>
      <c r="B69" s="62"/>
      <c r="C69" s="58"/>
      <c r="D69" s="58"/>
      <c r="E69" s="59"/>
    </row>
  </sheetData>
  <mergeCells count="48">
    <mergeCell ref="U41:W42"/>
    <mergeCell ref="R39:R40"/>
    <mergeCell ref="S39:T39"/>
    <mergeCell ref="U39:U40"/>
    <mergeCell ref="V39:W39"/>
    <mergeCell ref="C41:E42"/>
    <mergeCell ref="F41:H42"/>
    <mergeCell ref="I41:K42"/>
    <mergeCell ref="L41:N42"/>
    <mergeCell ref="O41:Q42"/>
    <mergeCell ref="R41:T42"/>
    <mergeCell ref="I39:I40"/>
    <mergeCell ref="J39:K39"/>
    <mergeCell ref="L39:L40"/>
    <mergeCell ref="M39:N39"/>
    <mergeCell ref="O39:O40"/>
    <mergeCell ref="P39:Q39"/>
    <mergeCell ref="A38:B38"/>
    <mergeCell ref="A39:B42"/>
    <mergeCell ref="C39:C40"/>
    <mergeCell ref="D39:E39"/>
    <mergeCell ref="F39:F40"/>
    <mergeCell ref="G39:H39"/>
    <mergeCell ref="U5:U6"/>
    <mergeCell ref="V5:W5"/>
    <mergeCell ref="C7:E8"/>
    <mergeCell ref="F7:H8"/>
    <mergeCell ref="I7:K8"/>
    <mergeCell ref="L7:N8"/>
    <mergeCell ref="O7:Q8"/>
    <mergeCell ref="R7:T8"/>
    <mergeCell ref="U7:W8"/>
    <mergeCell ref="L5:L6"/>
    <mergeCell ref="M5:N5"/>
    <mergeCell ref="O5:O6"/>
    <mergeCell ref="P5:Q5"/>
    <mergeCell ref="R5:R6"/>
    <mergeCell ref="S5:T5"/>
    <mergeCell ref="A1:W1"/>
    <mergeCell ref="A2:U2"/>
    <mergeCell ref="A4:B4"/>
    <mergeCell ref="A5:B8"/>
    <mergeCell ref="C5:C6"/>
    <mergeCell ref="D5:E5"/>
    <mergeCell ref="F5:F6"/>
    <mergeCell ref="G5:H5"/>
    <mergeCell ref="I5:I6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2018-05-29T07:59:41Z</dcterms:created>
  <dcterms:modified xsi:type="dcterms:W3CDTF">2018-05-29T08:00:47Z</dcterms:modified>
</cp:coreProperties>
</file>