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015" firstSheet="3" activeTab="8"/>
  </bookViews>
  <sheets>
    <sheet name="Konszolidált mérleg" sheetId="1" r:id="rId1"/>
    <sheet name="konszolidált kötelező" sheetId="2" r:id="rId2"/>
    <sheet name="konszolidált önként váll" sheetId="3" r:id="rId3"/>
    <sheet name="Önkormányzat" sheetId="4" r:id="rId4"/>
    <sheet name="Önkormányzat kötelező" sheetId="5" r:id="rId5"/>
    <sheet name="Önkormányzat önként váll. felad" sheetId="6" r:id="rId6"/>
    <sheet name="KÖH" sheetId="7" r:id="rId7"/>
    <sheet name="Óvoda" sheetId="8" r:id="rId8"/>
    <sheet name="Állami támogatások" sheetId="9" r:id="rId9"/>
    <sheet name="Bevétel" sheetId="10" r:id="rId10"/>
    <sheet name="Kiadás" sheetId="11" r:id="rId11"/>
    <sheet name="Kiad-ovi" sheetId="12" r:id="rId12"/>
    <sheet name="Kiad-int" sheetId="13" r:id="rId13"/>
    <sheet name="Felhalmozás" sheetId="14" r:id="rId14"/>
    <sheet name="Tartalékok" sheetId="15" r:id="rId15"/>
    <sheet name="3év 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css" localSheetId="8">#REF!</definedName>
    <definedName name="css" localSheetId="0">#REF!</definedName>
    <definedName name="css" localSheetId="14">#REF!</definedName>
    <definedName name="css">#REF!</definedName>
    <definedName name="css_k" localSheetId="8">'[2]Családsegítés'!$C$27:$C$86</definedName>
    <definedName name="css_k" localSheetId="0">'[4]Családsegítés'!$C$27:$C$86</definedName>
    <definedName name="css_k" localSheetId="14">'[2]Családsegítés'!$C$27:$C$86</definedName>
    <definedName name="css_k">'[2]Családsegítés'!$C$27:$C$88</definedName>
    <definedName name="css_k_" localSheetId="8">#REF!</definedName>
    <definedName name="css_k_" localSheetId="0">#REF!</definedName>
    <definedName name="css_k_" localSheetId="14">#REF!</definedName>
    <definedName name="css_k_">#REF!</definedName>
    <definedName name="gyj" localSheetId="8">#REF!</definedName>
    <definedName name="gyj" localSheetId="0">#REF!</definedName>
    <definedName name="gyj" localSheetId="14">#REF!</definedName>
    <definedName name="gyj">#REF!</definedName>
    <definedName name="gyj_k" localSheetId="8">'[2]Gyermekjóléti'!$C$27:$C$86</definedName>
    <definedName name="gyj_k" localSheetId="0">'[4]Gyermekjóléti'!$C$27:$C$86</definedName>
    <definedName name="gyj_k" localSheetId="14">'[2]Gyermekjóléti'!$C$27:$C$86</definedName>
    <definedName name="gyj_k">'[2]Gyermekjóléti'!$C$27:$C$93</definedName>
    <definedName name="gyj_k_" localSheetId="8">#REF!</definedName>
    <definedName name="gyj_k_" localSheetId="0">#REF!</definedName>
    <definedName name="gyj_k_" localSheetId="14">#REF!</definedName>
    <definedName name="gyj_k_">#REF!</definedName>
    <definedName name="kjz" localSheetId="8">#REF!</definedName>
    <definedName name="kjz" localSheetId="0">#REF!</definedName>
    <definedName name="kjz" localSheetId="14">#REF!</definedName>
    <definedName name="kjz">#REF!</definedName>
    <definedName name="kjz_k" localSheetId="8">'[2]körjegyzőség'!$C$9:$C$28</definedName>
    <definedName name="kjz_k" localSheetId="0">'[4]körjegyzőség'!$C$9:$C$28</definedName>
    <definedName name="kjz_k" localSheetId="14">'[2]körjegyzőség'!$C$9:$C$28</definedName>
    <definedName name="kjz_k">'[2]körjegyzőség'!$C$9:$C$28</definedName>
    <definedName name="kjz_k_" localSheetId="8">#REF!</definedName>
    <definedName name="kjz_k_" localSheetId="0">#REF!</definedName>
    <definedName name="kjz_k_" localSheetId="14">#REF!</definedName>
    <definedName name="kjz_k_">#REF!</definedName>
    <definedName name="kjz_sz" localSheetId="8">'[1]kd'!$Q$2:$Q$3152</definedName>
    <definedName name="kjz_sz" localSheetId="0">'[3]kd'!$Q$2:$Q$3152</definedName>
    <definedName name="kjz_sz" localSheetId="14">'[1]kd'!$Q$2:$Q$3152</definedName>
    <definedName name="kjz_sz">'[1]kd'!$Q$2:$Q$3154</definedName>
    <definedName name="nev_c" localSheetId="8">#REF!</definedName>
    <definedName name="nev_c" localSheetId="0">#REF!</definedName>
    <definedName name="nev_c" localSheetId="14">#REF!</definedName>
    <definedName name="nev_c">#REF!</definedName>
    <definedName name="nev_g" localSheetId="8">#REF!</definedName>
    <definedName name="nev_g" localSheetId="0">#REF!</definedName>
    <definedName name="nev_g" localSheetId="14">#REF!</definedName>
    <definedName name="nev_g">#REF!</definedName>
    <definedName name="nev_k" localSheetId="8">#REF!</definedName>
    <definedName name="nev_k" localSheetId="0">#REF!</definedName>
    <definedName name="nev_k" localSheetId="14">#REF!</definedName>
    <definedName name="nev_k">#REF!</definedName>
    <definedName name="_xlnm.Print_Titles" localSheetId="9">'Bevétel'!$1:$10</definedName>
    <definedName name="_xlnm.Print_Titles" localSheetId="10">'Kiadás'!$1:$10</definedName>
    <definedName name="_xlnm.Print_Titles" localSheetId="12">'Kiad-int'!$1:$10</definedName>
    <definedName name="_xlnm.Print_Titles" localSheetId="11">'Kiad-ovi'!$1:$10</definedName>
    <definedName name="_xlnm.Print_Area" localSheetId="9">'Bevétel'!$A$1:$S$47</definedName>
    <definedName name="_xlnm.Print_Area" localSheetId="10">'Kiadás'!$A$1:$T$54</definedName>
    <definedName name="_xlnm.Print_Area" localSheetId="12">'Kiad-int'!$A$1:$R$30</definedName>
    <definedName name="_xlnm.Print_Area" localSheetId="11">'Kiad-ovi'!$A$1:$R$30</definedName>
    <definedName name="okod" localSheetId="8">'[1]kd'!$F$2:$I$3368</definedName>
    <definedName name="okod" localSheetId="0">'[3]kd'!$F$2:$I$3368</definedName>
    <definedName name="okod" localSheetId="14">'[1]kd'!$F$2:$I$3368</definedName>
    <definedName name="okod">'[1]kd'!$F$2:$I$3370</definedName>
    <definedName name="önk" localSheetId="8">'[1]kd'!$F$2:$F$3176</definedName>
    <definedName name="önk" localSheetId="0">'[3]kd'!$F$2:$F$3176</definedName>
    <definedName name="önk" localSheetId="14">'[1]kd'!$F$2:$F$3176</definedName>
    <definedName name="önk">'[1]kd'!$F$2:$F$3178</definedName>
  </definedNames>
  <calcPr fullCalcOnLoad="1"/>
</workbook>
</file>

<file path=xl/comments9.xml><?xml version="1.0" encoding="utf-8"?>
<comments xmlns="http://schemas.openxmlformats.org/spreadsheetml/2006/main">
  <authors>
    <author>Felhaszn?l?-PC</author>
  </authors>
  <commentList>
    <comment ref="D10" authorId="0">
      <text>
        <r>
          <rPr>
            <b/>
            <sz val="9"/>
            <rFont val="Tahoma"/>
            <family val="0"/>
          </rPr>
          <t>Felhasználó-PC:</t>
        </r>
        <r>
          <rPr>
            <sz val="9"/>
            <rFont val="Tahoma"/>
            <family val="0"/>
          </rPr>
          <t xml:space="preserve">
az első négy hónap alapján számított (éves szinten becsült összeg)</t>
        </r>
      </text>
    </comment>
  </commentList>
</comments>
</file>

<file path=xl/sharedStrings.xml><?xml version="1.0" encoding="utf-8"?>
<sst xmlns="http://schemas.openxmlformats.org/spreadsheetml/2006/main" count="923" uniqueCount="327">
  <si>
    <t>adatok ezer forintban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</si>
  <si>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</si>
  <si>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</si>
  <si>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</si>
  <si>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</si>
  <si>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</si>
  <si>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</si>
  <si>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</si>
  <si>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</si>
  <si>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</si>
  <si>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</si>
  <si>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</si>
  <si>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</si>
  <si>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</si>
  <si>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</si>
  <si>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Megnevezés</t>
  </si>
  <si>
    <t>Gépjárműadó</t>
  </si>
  <si>
    <t>Magánszem.kommadója</t>
  </si>
  <si>
    <t>Telekadó</t>
  </si>
  <si>
    <t>Pótlékok, bírságok</t>
  </si>
  <si>
    <t>Talajterhelési díj</t>
  </si>
  <si>
    <t>Iparűzési adó</t>
  </si>
  <si>
    <t>Óvodai térítési díjak</t>
  </si>
  <si>
    <t>Kiszámlázott term. és szolg.ÁFA</t>
  </si>
  <si>
    <t>Bevételek összesen:</t>
  </si>
  <si>
    <t>Települési hulladékok kezelése (ebből 417 eFt díjkedvezmény)</t>
  </si>
  <si>
    <t>Háziorvosi szolgálat</t>
  </si>
  <si>
    <t>Rendszeres szociális segély</t>
  </si>
  <si>
    <t>Átmeneti szociális segély</t>
  </si>
  <si>
    <t xml:space="preserve">Temetési segély </t>
  </si>
  <si>
    <t>Rendkívüli gyermekvédelmi támog.</t>
  </si>
  <si>
    <t>Lakásfenntartási támogatás</t>
  </si>
  <si>
    <t>Társadalmi szervek támogatása</t>
  </si>
  <si>
    <t>Alapítványok támogatása</t>
  </si>
  <si>
    <t>Kamatkiadások, folyószámla-hitel díja</t>
  </si>
  <si>
    <t>Előző évi visszafizetési kötelezettség</t>
  </si>
  <si>
    <t>Szoftver licenc díjak</t>
  </si>
  <si>
    <t>Kiadások összesen:</t>
  </si>
  <si>
    <t xml:space="preserve"> - Eplény SE </t>
  </si>
  <si>
    <t xml:space="preserve"> - Eplényi Gyerekekért Alapítvány </t>
  </si>
  <si>
    <t>Temető bővítés, ravatalozó felújítás</t>
  </si>
  <si>
    <t>Általános felhalmozási tartalék</t>
  </si>
  <si>
    <t>Általános működési tartalék</t>
  </si>
  <si>
    <t>IKSZT-hez MVH támogatás (műk. kiadásra, támhat.száma:1117383851)</t>
  </si>
  <si>
    <t>KEOP 2.2.3/A/09/2009-002 pályázati tám.(ivóvízbázis diagnosztika)</t>
  </si>
  <si>
    <t>Munkaügyi Központtól közfoglalkoztatottak támogatása</t>
  </si>
  <si>
    <t xml:space="preserve">Támogatásmegelőlegező hitel </t>
  </si>
  <si>
    <t>LEADER támogatás ravatalozó felújítás</t>
  </si>
  <si>
    <t xml:space="preserve">Sípálya bevétele 2012/13-as síszezon bérleti díja szerződés szerint </t>
  </si>
  <si>
    <t>Sípálya bevétele 2012-ről áthúzódó követelés (föld értékesítés, elmaradt bérleti díj)</t>
  </si>
  <si>
    <t>MgTE támogatás erdősítéshez 2010-2024. évekre (184,12 EUR/év, 1 EUR = 270 HUF), tám.hat.száma: MVH 100434713/2005.</t>
  </si>
  <si>
    <t>Int. műk. bevételek</t>
  </si>
  <si>
    <t>Közhatalmi bevételek</t>
  </si>
  <si>
    <t>Felhalmozási és tőkejellegű bevételek</t>
  </si>
  <si>
    <t>Átvett pénzeszközök</t>
  </si>
  <si>
    <t>Támogatások</t>
  </si>
  <si>
    <t>TB alaptól átvett pe.</t>
  </si>
  <si>
    <t>Műk-i célra</t>
  </si>
  <si>
    <t>Felhalm-i célra</t>
  </si>
  <si>
    <t>Hitelek, kölcsönök</t>
  </si>
  <si>
    <t>Pénzforgalom nélküli bevételek</t>
  </si>
  <si>
    <t>Sor-szám</t>
  </si>
  <si>
    <t>Általános működési és ágazati feladatok támogatása</t>
  </si>
  <si>
    <t>Központosított előirányzatok</t>
  </si>
  <si>
    <t xml:space="preserve"> - Helyi színjátszás támogatása</t>
  </si>
  <si>
    <t xml:space="preserve"> - BTE (Sakk-szakosztály)</t>
  </si>
  <si>
    <t>Személyi juttatások</t>
  </si>
  <si>
    <t>Munkaadói járulékok</t>
  </si>
  <si>
    <t>Dologi kiadások</t>
  </si>
  <si>
    <t>Társadalom és szocpol-i jutt.</t>
  </si>
  <si>
    <t>Felújítási kiadások</t>
  </si>
  <si>
    <t>Beruházások</t>
  </si>
  <si>
    <t>Átadott pénzeszközök</t>
  </si>
  <si>
    <t>Felhalmozási célra</t>
  </si>
  <si>
    <t>Tartalékok</t>
  </si>
  <si>
    <t>ÁLTALÁNOS TARTALÉKAINAK ÉS CÉLTARTALÉKAINAK KIMUTATÁSA</t>
  </si>
  <si>
    <t>Eredeti előirányzat</t>
  </si>
  <si>
    <t>Működési céltartalékok</t>
  </si>
  <si>
    <t>Működési céltartalékok összesen:</t>
  </si>
  <si>
    <t>Felhalmozási céltartalékok</t>
  </si>
  <si>
    <t>Felhalmozási céltartalékok összesen:</t>
  </si>
  <si>
    <t>Mindösszesen:</t>
  </si>
  <si>
    <t>adatok forintban</t>
  </si>
  <si>
    <t>Jogcím</t>
  </si>
  <si>
    <t>Hozzájárulás jogcíme</t>
  </si>
  <si>
    <t>Önkormányzati hivatal működésének támogatása</t>
  </si>
  <si>
    <t>Zöldterület-gazdálkodással kapcsolatos feladatok ellátásának támogatása</t>
  </si>
  <si>
    <t>Közvilágítás fenntartásának támogatása</t>
  </si>
  <si>
    <t>Köztemető fenntartással kapcsolatos feladatok támogatása</t>
  </si>
  <si>
    <t>Település-üzemeltetéshez kapcsolódó feladatellátás támogatása</t>
  </si>
  <si>
    <t>Közutak fenntartásának támogatása</t>
  </si>
  <si>
    <t>Beszámítás összege</t>
  </si>
  <si>
    <t>Támogatások összesen:</t>
  </si>
  <si>
    <t>Egyéb kötelező önkormányzati feladatok támogatása</t>
  </si>
  <si>
    <t>A települési önkormányzatok működésének támogatása</t>
  </si>
  <si>
    <t>Óvodapedagógusok és az óvodapedagógusok nevelő munkáját közvetlenül segítők bértámogatása</t>
  </si>
  <si>
    <t>Óvodaműködtetési támogatás</t>
  </si>
  <si>
    <t>Ingyenes és kedvezményes gyermekétkeztetés támogatása</t>
  </si>
  <si>
    <t>Hozzájárulás a pénzbeli szociális ellátásokhoz</t>
  </si>
  <si>
    <t>A települési önkormányzatok kulturális feladatainak támogatása</t>
  </si>
  <si>
    <t>2. I.1.a)</t>
  </si>
  <si>
    <t>2. I.1.ba)</t>
  </si>
  <si>
    <t>2. I.1.bb)</t>
  </si>
  <si>
    <t>2. I.1.bc)</t>
  </si>
  <si>
    <t>2. I.1.bd)</t>
  </si>
  <si>
    <t>2. I.1.b)</t>
  </si>
  <si>
    <t>2. I.1.c)</t>
  </si>
  <si>
    <t>2. I.1.a)-c)</t>
  </si>
  <si>
    <t>2. I.1.d)</t>
  </si>
  <si>
    <t>2. I.1.</t>
  </si>
  <si>
    <t>2. II.1.</t>
  </si>
  <si>
    <t>2. II.2.</t>
  </si>
  <si>
    <t>2. II.3.</t>
  </si>
  <si>
    <t>2. III.2.</t>
  </si>
  <si>
    <t>2. IV.</t>
  </si>
  <si>
    <t>3.15.</t>
  </si>
  <si>
    <t>Üdülőhelyi feladatok támogatása</t>
  </si>
  <si>
    <t>3.17.</t>
  </si>
  <si>
    <t>Lakott külterülettel kapcsolatos feladatok támogatása</t>
  </si>
  <si>
    <t>2.</t>
  </si>
  <si>
    <t>Város és községgazdálkodás</t>
  </si>
  <si>
    <t>Közfoglalkoztatás</t>
  </si>
  <si>
    <t>I. Működési célú bevételek</t>
  </si>
  <si>
    <t>I. Működési költségvetés</t>
  </si>
  <si>
    <t>1.) Intézményi működési bevételek</t>
  </si>
  <si>
    <t>1.) Személyi juttatások</t>
  </si>
  <si>
    <t>2.) Közhatalmi bevételek</t>
  </si>
  <si>
    <t>2.) Munkaadókat terhelő járulékok</t>
  </si>
  <si>
    <t>3.) Működési támogatások</t>
  </si>
  <si>
    <t>3.) Dologi kiadások</t>
  </si>
  <si>
    <t>4.) Működési célú támogatásértékű bevételek</t>
  </si>
  <si>
    <t>4.) Ellátottak pénzbeli juttatásai</t>
  </si>
  <si>
    <t>5.) Működési célra átvett pénzeszközök</t>
  </si>
  <si>
    <t>5.) Egyéb működési kiadások</t>
  </si>
  <si>
    <t>6.) Előző évi működési pénzmaradvány igénybev.</t>
  </si>
  <si>
    <t>6.) Általános működési tartalék</t>
  </si>
  <si>
    <t>7.) Működési céltartalék</t>
  </si>
  <si>
    <t>Működési célú bevételek összesen:</t>
  </si>
  <si>
    <t>Működési célú kiadások összesen:</t>
  </si>
  <si>
    <t>II. Felhalmozási célú bevételek</t>
  </si>
  <si>
    <t>II. Felhalmozási költségvetés</t>
  </si>
  <si>
    <t>1.) Saját felhalmozási bevételek</t>
  </si>
  <si>
    <t>1.) Beruházások</t>
  </si>
  <si>
    <t>2.) Felhalmozási támogatások</t>
  </si>
  <si>
    <t>2.) Felújítások</t>
  </si>
  <si>
    <t>3.) Felhalmozási célú támogatásértékű bevételek</t>
  </si>
  <si>
    <t>3.) Egyéb felhalmozási kiadások</t>
  </si>
  <si>
    <t>4.) Felhalmozási célra átvett pénzeszközök</t>
  </si>
  <si>
    <t>4.) Általános felhalmozási tartalék</t>
  </si>
  <si>
    <t>5.) Előző évi felhalmozási pénzmaradvány igénybev.</t>
  </si>
  <si>
    <t>5.) Felhalmozási céltartalék</t>
  </si>
  <si>
    <t>Felhalm. célú bevételek összesen:</t>
  </si>
  <si>
    <t>Felhalm. célú kiadások összesen:</t>
  </si>
  <si>
    <t>III. Kölcsönök</t>
  </si>
  <si>
    <t>IV. Finanszírozási bevételek</t>
  </si>
  <si>
    <t>IV. Finanszírozási kiadások</t>
  </si>
  <si>
    <t>1.) Működési célú finanszírozási bevételek</t>
  </si>
  <si>
    <t>1.) Működési célú finanszírozási kiadások</t>
  </si>
  <si>
    <t>2.) Felhalmozási célú finanszírozási bevételek</t>
  </si>
  <si>
    <t>2.) Felhalmozási célú finanszírozási kiad.</t>
  </si>
  <si>
    <t>BEVÉTELI FŐÖSSZEG:</t>
  </si>
  <si>
    <t>KIADÁSI FŐÖSSZEG:</t>
  </si>
  <si>
    <t>Közfoglalkoztatás céltartaléka</t>
  </si>
  <si>
    <t>Közvilágítás</t>
  </si>
  <si>
    <t>Óvodai nevelés és étkeztetés</t>
  </si>
  <si>
    <t>Önkormányzati igazgatási tevékenységek</t>
  </si>
  <si>
    <t>ZKTT-hez hozzájárulás (orvosi ügyelet január, február)</t>
  </si>
  <si>
    <t>Központi orvosi ügyeleti hozzájárulás (március-december)</t>
  </si>
  <si>
    <t>"A Bakonyért" Vidékfejlesztési Egyesület tagdíj</t>
  </si>
  <si>
    <t>ZKTT-től kilépés miatti vagyonelszámolás</t>
  </si>
  <si>
    <t>Egyesített Szociális Intézmény 2013. évi működéséhez hozzájárulás</t>
  </si>
  <si>
    <t>Bérleti díj (földterület)</t>
  </si>
  <si>
    <t>Bérleti díj (üzlethelyiség, lakbér)</t>
  </si>
  <si>
    <t>Sípálya (HM földbérlet, HM VERGA úthasználat továbbszámlázása)</t>
  </si>
  <si>
    <t>Sípálya (áram, HM VERGA szerződés szerinti tó- és erdőterület használati költségek továbbszámlázása)</t>
  </si>
  <si>
    <t xml:space="preserve"> - ebből sípályához kapcsolódó továbbszámlázott kiadások:</t>
  </si>
  <si>
    <t>ZKÖH-hoz történő hozzájárulás (január-február)</t>
  </si>
  <si>
    <t>VKÖH-hoz történő hozzájárulás (március-december)</t>
  </si>
  <si>
    <t>VKTT tagdíj (60 Ft/év/fő)</t>
  </si>
  <si>
    <t>Tagdíj BÖSZ TT  (20 eFt/év)</t>
  </si>
  <si>
    <t>Módosítás</t>
  </si>
  <si>
    <t>Kiegészítő jövedelempótló támogatások</t>
  </si>
  <si>
    <t>Egyes köznevelési és gyermekétkeztetési feladatok támogatása</t>
  </si>
  <si>
    <t>2.II.</t>
  </si>
  <si>
    <t>2.III.</t>
  </si>
  <si>
    <t>2III.1.</t>
  </si>
  <si>
    <t>2013. évi módosított előirányzatból</t>
  </si>
  <si>
    <t>Biztosítási kártérítés</t>
  </si>
  <si>
    <t>Telekértékesítés (4 telek ért.)</t>
  </si>
  <si>
    <t>TÁMOP - 3.2.3.B-12/1-2013-0106 pály.tám."Közösség építés az eplényi IKSZT-ben"</t>
  </si>
  <si>
    <t>Fűkasza vásárlás 3db</t>
  </si>
  <si>
    <t>Egyes szociális és gyermekjóléti feladatok támogatása</t>
  </si>
  <si>
    <t>Költségvetési szerveknél foglalkoztatottak 2013. évi kompenzációja</t>
  </si>
  <si>
    <t>Idegenforg.adó tartózkodás után</t>
  </si>
  <si>
    <t xml:space="preserve">Közterület használat </t>
  </si>
  <si>
    <t>Pápakörnyéki Vizi társulat</t>
  </si>
  <si>
    <t>Előző évi pénzmardvány</t>
  </si>
  <si>
    <t>Módosított   előirányzat (1)</t>
  </si>
  <si>
    <t>Módosított   előirányzat (2)</t>
  </si>
  <si>
    <t>IX.fej.3.cím a)</t>
  </si>
  <si>
    <t>Szerkezetátalakítási tartalékból folyósított támogatás - Beszámítási összegének differenciált visszapótlása</t>
  </si>
  <si>
    <t>IX.fej.3.cím c)</t>
  </si>
  <si>
    <t>Szerkezetátalakítási tartalékból folyósított támogatás - Gyermekétkeztetési feladatok támogatásának kiegészítése</t>
  </si>
  <si>
    <t>O</t>
  </si>
  <si>
    <t>Módosított előirányzat (1)</t>
  </si>
  <si>
    <t>Módosított előirányzat (2)</t>
  </si>
  <si>
    <t>Munkaa. terh.jár. és szoc.hj.adó</t>
  </si>
  <si>
    <t>Működési költségek</t>
  </si>
  <si>
    <t>Egyéb működési kiadások</t>
  </si>
  <si>
    <t>Egyéb felhalmozási kiadások</t>
  </si>
  <si>
    <t>Felhalmozási kiadások</t>
  </si>
  <si>
    <t>Dologi és egyéb folyó kiadások</t>
  </si>
  <si>
    <t>"Egészségre nevelő és szemléletformáló életmód programok Eplény Községben" TÁMOP-6.1.2-11/1-2012-0772</t>
  </si>
  <si>
    <t>"XII. Eplényi Vigasságok" Leader</t>
  </si>
  <si>
    <t>Felújítási célú hitel 5 év</t>
  </si>
  <si>
    <t xml:space="preserve"> - Bikemag Eplény Kupa Mountain Bike Olimpiai Cross kerékpárverseny tám.</t>
  </si>
  <si>
    <t>M.n.s. egyéb közösségi, társadalmi tev. (XII. Eplényi Vigasságok)</t>
  </si>
  <si>
    <t>Ingatlan vásárlás 99 hrsz-ú ingatlan cserével</t>
  </si>
  <si>
    <t>Cím</t>
  </si>
  <si>
    <t>Al-cím</t>
  </si>
  <si>
    <t>Módosított   előirányzat (3)</t>
  </si>
  <si>
    <t>Módosított előirányzat (3)</t>
  </si>
  <si>
    <t>Szerkezetátalakítási tartalékból folyósított támogatás</t>
  </si>
  <si>
    <t>P</t>
  </si>
  <si>
    <t>Óvodapedagogusok átlagbér. és közterh. elismert pótlólagos támogat.</t>
  </si>
  <si>
    <t xml:space="preserve">P </t>
  </si>
  <si>
    <t>Módosított előirányzat (4)</t>
  </si>
  <si>
    <t>R</t>
  </si>
  <si>
    <t>Módosított   előirányzat (4)</t>
  </si>
  <si>
    <t>Foglalkoztatást helyettesítő támogatás</t>
  </si>
  <si>
    <t>Veszrpém Megyei Kormányhivatal Erdészeti Igazgatósága által elrendelt 4,13 ha erdőtelepítés költségeinek megtérítése</t>
  </si>
  <si>
    <t>Feladat megnevezése</t>
  </si>
  <si>
    <t>Beruházás</t>
  </si>
  <si>
    <t>Fejlesztési</t>
  </si>
  <si>
    <t>Felújítás</t>
  </si>
  <si>
    <t>Tartalék</t>
  </si>
  <si>
    <t>Finansz-i kiadások</t>
  </si>
  <si>
    <t>Temető bővítés, vízellátás, ravatalozó felújítás</t>
  </si>
  <si>
    <t>Felhalmozási kiadások összesen:</t>
  </si>
  <si>
    <t>7.  melléklet a .../2013.(...) önkormányzati rendelethez</t>
  </si>
  <si>
    <t>Helyszíni bírság</t>
  </si>
  <si>
    <t>Módosított előirányzat (5)</t>
  </si>
  <si>
    <t>S</t>
  </si>
  <si>
    <t>Módosított   előirányzat (5)</t>
  </si>
  <si>
    <t>Természetbeni ellátás (Erzsébet-utalvány)</t>
  </si>
  <si>
    <t>1. melléklet a …/2016.(…)önkormányzati rendelethez</t>
  </si>
  <si>
    <t xml:space="preserve">BAKONYBÉL KÖZSÉGI ÖNKORMÁNYZAT BEVÉTELEINEK ÉS KIADÁSAINAK </t>
  </si>
  <si>
    <t>2016. ÉVI ÖSSZEVONT KÖLTSÉGVETÉSI MÉRLEGE</t>
  </si>
  <si>
    <t>2015. évi teljesítés</t>
  </si>
  <si>
    <t>2016. év eredeti előirányzat</t>
  </si>
  <si>
    <t>adatok e Ft-ban</t>
  </si>
  <si>
    <t xml:space="preserve">BAKONYBÉLI SZENT GELLÉRT NAPKÖZIOTTHONOS ÓVODA BEVÉTELEINEK ÉS KIADÁSAINAK </t>
  </si>
  <si>
    <t xml:space="preserve">BAKONYBÉLI KÖZÖS ÖNKORMÁNYZATI HIVATAL BEVÉTELEINEK ÉS KIADÁSAINAK </t>
  </si>
  <si>
    <t>2016. ÉVI KÖLTSÉGVETÉSI MÉRLEGE</t>
  </si>
  <si>
    <t>önként vállalt feladatok</t>
  </si>
  <si>
    <t>1.) Működési célú finanszírozási bevételek megelőlegezés</t>
  </si>
  <si>
    <t>BAKONYBÉL KÖZSÉGI ÖNKORMÁNYZAT</t>
  </si>
  <si>
    <t>Szent Gellért Napköziotthonos Óvoda</t>
  </si>
  <si>
    <t>Szent Gellért Napkoziotthonos Óvoda</t>
  </si>
  <si>
    <t xml:space="preserve">Bakonybél KÖZSÉGI ÖNKORMÁNYZAT 2013. ÉVI </t>
  </si>
  <si>
    <t xml:space="preserve"> 2016. ÉVI FELHALMOZÁSI CÉLÚ KIADÁSAINAK FELADATONKÉNTI ELŐIRÁNYZATA</t>
  </si>
  <si>
    <t>2016. évi bevételei</t>
  </si>
  <si>
    <t xml:space="preserve">            BAKONYBÉL KÖZSÉGI ÖNKORMÁNYZAT 2016. ÉVI KIADÁSI ELŐIRÁNYZATA </t>
  </si>
  <si>
    <t xml:space="preserve">            BAKONYBÉL KÖZSÉGI ÖNKORMÁNYZAT 2016. ÉVI BEVÉTELI ELŐIRÁNYZATA</t>
  </si>
  <si>
    <t>KÖZPONTI KÖLTSÉGVETÉSBŐL SZÁRMAZÓ TÁMOGATÁSOK 2016. ÉVI ELŐIRÁNYZATA</t>
  </si>
  <si>
    <t>2. melléklet a …/2016.(…)önkormányzati rendelethez</t>
  </si>
  <si>
    <t>3. melléklet a …/2016.(…)önkormányzati rendelethez</t>
  </si>
  <si>
    <t>4. melléklet a …/2016.(…)önkormányzati rendelethez</t>
  </si>
  <si>
    <t>5. melléklet a .../2016.(...) önkormányzati rendelethez</t>
  </si>
  <si>
    <t>6.a. melléklet a …/2013.(…)önkormányzati rendelethez</t>
  </si>
  <si>
    <t>6.b. melléklet a …/2016.(…)önkormányzati rendelethez</t>
  </si>
  <si>
    <t>6.c. melléklet a …/2016.(…)önkormányzati rendelethez</t>
  </si>
  <si>
    <t>7. melléklet a …/2016.(…)önkormányzati rendelethez</t>
  </si>
  <si>
    <t>B E V É T E L E K</t>
  </si>
  <si>
    <t>1. sz. táblázat</t>
  </si>
  <si>
    <t>Ezer forintban</t>
  </si>
  <si>
    <t>Sor-
szám</t>
  </si>
  <si>
    <t>Bevételi jogcím</t>
  </si>
  <si>
    <t>1.</t>
  </si>
  <si>
    <t>Önkormányzat működési támogatásai</t>
  </si>
  <si>
    <t>Működési célú támogatások államháztartáson belülről</t>
  </si>
  <si>
    <t>3.</t>
  </si>
  <si>
    <t>Felhalmozási célú támogatások államháztartáson belülről</t>
  </si>
  <si>
    <t xml:space="preserve">4. </t>
  </si>
  <si>
    <t>Közhatalmi bevételek (4.1.+4.2.+4.3.+4.4.)</t>
  </si>
  <si>
    <t>4.1.</t>
  </si>
  <si>
    <t>Építményadó</t>
  </si>
  <si>
    <t>4.2.</t>
  </si>
  <si>
    <t>Idegenforgalmi adó</t>
  </si>
  <si>
    <t>4.3.</t>
  </si>
  <si>
    <t>4.4.</t>
  </si>
  <si>
    <t>4.5.</t>
  </si>
  <si>
    <t>4.6.</t>
  </si>
  <si>
    <t>Egyéb áruhasználati és szolgáltatási adók</t>
  </si>
  <si>
    <t>4.7.</t>
  </si>
  <si>
    <t>Egyéb közhatalmi bevételek</t>
  </si>
  <si>
    <t>5.</t>
  </si>
  <si>
    <t xml:space="preserve">Működési bevételek </t>
  </si>
  <si>
    <t>6.</t>
  </si>
  <si>
    <t>Felhalmozási bevételek</t>
  </si>
  <si>
    <t xml:space="preserve">7. </t>
  </si>
  <si>
    <t xml:space="preserve">Működési célú átvett pénzeszközök </t>
  </si>
  <si>
    <t>8.</t>
  </si>
  <si>
    <t xml:space="preserve">Felhalmozási célú átvett pénzeszközök </t>
  </si>
  <si>
    <t>9.</t>
  </si>
  <si>
    <t>KÖLTSÉGVETÉSI BEVÉTELEK ÖSSZESEN: (1+…+8)</t>
  </si>
  <si>
    <t>10.</t>
  </si>
  <si>
    <t xml:space="preserve">FINANSZÍROZÁSI BEVÉTELEK ÖSSZESEN: </t>
  </si>
  <si>
    <t>11.</t>
  </si>
  <si>
    <t>KÖLTSÉGVETÉSI ÉS FINANSZÍROZÁSI BEVÉTELEK ÖSSZESEN: (9+10)</t>
  </si>
  <si>
    <t>K I A D Á S O K</t>
  </si>
  <si>
    <t>2. sz. táblázat</t>
  </si>
  <si>
    <t>Kiadási jogcímek</t>
  </si>
  <si>
    <t xml:space="preserve">   Működési költségvetés kiadásai </t>
  </si>
  <si>
    <t xml:space="preserve">   Felhalmozási költségvetés kiadásai (2.1.+2.2.+2.3.)</t>
  </si>
  <si>
    <t>2.1.</t>
  </si>
  <si>
    <t>2.2.</t>
  </si>
  <si>
    <t>Felújítások</t>
  </si>
  <si>
    <t>2.3.</t>
  </si>
  <si>
    <t>KÖLTSÉGVETÉSI KIADÁSOK ÖSSZESEN (1+2)</t>
  </si>
  <si>
    <t>4.</t>
  </si>
  <si>
    <t>FINANSZÍROZÁSI KIADÁSOK ÖSSZESEN:</t>
  </si>
  <si>
    <t>KIADÁSOK ÖSSZESEN: (3.+4.)</t>
  </si>
  <si>
    <t>2016. évi módosított előirányzatból</t>
  </si>
  <si>
    <t>2.) Előző évi mük.i pénzmaradvány igénybevétele</t>
  </si>
  <si>
    <t>2.) Előző évi működési pénzmaradvány igénybevétele</t>
  </si>
  <si>
    <t xml:space="preserve">6.) </t>
  </si>
</sst>
</file>

<file path=xl/styles.xml><?xml version="1.0" encoding="utf-8"?>
<styleSheet xmlns="http://schemas.openxmlformats.org/spreadsheetml/2006/main">
  <numFmts count="4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\ _F_t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* #,##0_-;\-* #,##0_-;_-* &quot;-&quot;_-;_-@_-"/>
    <numFmt numFmtId="172" formatCode="_-&quot;€&quot;* #,##0.00_-;\-&quot;€&quot;* #,##0.00_-;_-&quot;€&quot;* &quot;-&quot;??_-;_-@_-"/>
    <numFmt numFmtId="173" formatCode="_-* #,##0.00_-;\-* #,##0.00_-;_-* &quot;-&quot;??_-;_-@_-"/>
    <numFmt numFmtId="174" formatCode="#,##0.0"/>
    <numFmt numFmtId="175" formatCode="m/d"/>
    <numFmt numFmtId="176" formatCode="#,##0&quot; e Ft&quot;"/>
    <numFmt numFmtId="177" formatCode="#,##0_);[Red]\(#,##0\)"/>
    <numFmt numFmtId="178" formatCode="#,##0.00_);[Red]\(#,##0.00\)"/>
    <numFmt numFmtId="179" formatCode="&quot; Ft&quot;#,##0_);[Red]\(&quot; Ft&quot;#,##0\)"/>
    <numFmt numFmtId="180" formatCode="&quot; Ft&quot;#,##0.00_);[Red]\(&quot; Ft&quot;#,##0.00\)"/>
    <numFmt numFmtId="181" formatCode="[$-40E]yyyy\.\ mmmm\ d\."/>
    <numFmt numFmtId="182" formatCode="0.000"/>
    <numFmt numFmtId="183" formatCode="0.0"/>
    <numFmt numFmtId="184" formatCode="0.0%"/>
    <numFmt numFmtId="185" formatCode="&quot;H-&quot;0000"/>
    <numFmt numFmtId="186" formatCode="0.000E+00"/>
    <numFmt numFmtId="187" formatCode="#&quot; &quot;??/100"/>
    <numFmt numFmtId="188" formatCode="#&quot; &quot;???/???"/>
    <numFmt numFmtId="189" formatCode="_-* #,##0.000\ _F_t_-;\-* #,##0.000\ _F_t_-;_-* &quot;-&quot;???\ _F_t_-;_-@_-"/>
    <numFmt numFmtId="190" formatCode="#&quot; &quot;?/4"/>
    <numFmt numFmtId="191" formatCode="0.000%"/>
    <numFmt numFmtId="192" formatCode="0.0000%"/>
    <numFmt numFmtId="193" formatCode="&quot;Igen&quot;;&quot;Igen&quot;;&quot;Nem&quot;"/>
    <numFmt numFmtId="194" formatCode="&quot;Igaz&quot;;&quot;Igaz&quot;;&quot;Hamis&quot;"/>
    <numFmt numFmtId="195" formatCode="&quot;Be&quot;;&quot;Be&quot;;&quot;Ki&quot;"/>
    <numFmt numFmtId="196" formatCode="[$€-2]\ #\ ##,000_);[Red]\([$€-2]\ #\ ##,000\)"/>
    <numFmt numFmtId="197" formatCode="#,##0.000"/>
    <numFmt numFmtId="198" formatCode="_-* #,##0.00&quot; Ft&quot;_-;\-* #,##0.00&quot; Ft&quot;_-;_-* \-??&quot; Ft&quot;_-;_-@_-"/>
    <numFmt numFmtId="199" formatCode="00"/>
    <numFmt numFmtId="200" formatCode="#,###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sz val="8"/>
      <name val="Arial CE"/>
      <family val="0"/>
    </font>
    <font>
      <sz val="8"/>
      <name val="Garamond"/>
      <family val="1"/>
    </font>
    <font>
      <b/>
      <sz val="10"/>
      <name val="Garamond"/>
      <family val="1"/>
    </font>
    <font>
      <i/>
      <sz val="8"/>
      <name val="Garamond"/>
      <family val="1"/>
    </font>
    <font>
      <b/>
      <sz val="8"/>
      <name val="Garamond"/>
      <family val="1"/>
    </font>
    <font>
      <sz val="7.5"/>
      <name val="Garamond"/>
      <family val="1"/>
    </font>
    <font>
      <i/>
      <sz val="10"/>
      <name val="Garamond"/>
      <family val="1"/>
    </font>
    <font>
      <sz val="10"/>
      <name val="Garamond"/>
      <family val="1"/>
    </font>
    <font>
      <b/>
      <i/>
      <sz val="8"/>
      <name val="Garamond"/>
      <family val="1"/>
    </font>
    <font>
      <b/>
      <i/>
      <sz val="10"/>
      <name val="Garamond"/>
      <family val="1"/>
    </font>
    <font>
      <sz val="10"/>
      <name val="Arial CE"/>
      <family val="0"/>
    </font>
    <font>
      <sz val="9"/>
      <name val="Garamond"/>
      <family val="1"/>
    </font>
    <font>
      <b/>
      <sz val="12"/>
      <name val="Garamond"/>
      <family val="1"/>
    </font>
    <font>
      <b/>
      <sz val="9"/>
      <name val="Garamond"/>
      <family val="1"/>
    </font>
    <font>
      <sz val="9"/>
      <name val="Tahoma"/>
      <family val="0"/>
    </font>
    <font>
      <b/>
      <sz val="9"/>
      <name val="Tahoma"/>
      <family val="0"/>
    </font>
    <font>
      <sz val="8"/>
      <name val="Times New Roman"/>
      <family val="1"/>
    </font>
    <font>
      <b/>
      <sz val="10"/>
      <name val="Arial"/>
      <family val="0"/>
    </font>
    <font>
      <sz val="12"/>
      <name val="Garamond"/>
      <family val="1"/>
    </font>
    <font>
      <sz val="7"/>
      <name val="Garamond"/>
      <family val="1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sz val="8"/>
      <name val="Times New Roman CE"/>
      <family val="1"/>
    </font>
    <font>
      <b/>
      <sz val="9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31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8" fontId="0" fillId="0" borderId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3" fontId="22" fillId="0" borderId="0" xfId="0" applyNumberFormat="1" applyFont="1" applyAlignment="1">
      <alignment horizontal="center"/>
    </xf>
    <xf numFmtId="3" fontId="2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" fontId="22" fillId="0" borderId="0" xfId="0" applyNumberFormat="1" applyFont="1" applyAlignment="1">
      <alignment horizontal="right"/>
    </xf>
    <xf numFmtId="3" fontId="23" fillId="0" borderId="0" xfId="0" applyNumberFormat="1" applyFont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3" fontId="22" fillId="0" borderId="10" xfId="0" applyNumberFormat="1" applyFont="1" applyBorder="1" applyAlignment="1">
      <alignment/>
    </xf>
    <xf numFmtId="3" fontId="22" fillId="24" borderId="10" xfId="0" applyNumberFormat="1" applyFont="1" applyFill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3" fontId="22" fillId="0" borderId="10" xfId="0" applyNumberFormat="1" applyFont="1" applyFill="1" applyBorder="1" applyAlignment="1">
      <alignment horizontal="right"/>
    </xf>
    <xf numFmtId="3" fontId="25" fillId="24" borderId="10" xfId="0" applyNumberFormat="1" applyFont="1" applyFill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3" fontId="25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right"/>
    </xf>
    <xf numFmtId="0" fontId="25" fillId="24" borderId="10" xfId="0" applyFont="1" applyFill="1" applyBorder="1" applyAlignment="1">
      <alignment horizontal="right"/>
    </xf>
    <xf numFmtId="0" fontId="25" fillId="0" borderId="10" xfId="0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0" fontId="22" fillId="0" borderId="10" xfId="0" applyFont="1" applyBorder="1" applyAlignment="1">
      <alignment horizontal="right"/>
    </xf>
    <xf numFmtId="3" fontId="22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left"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 horizontal="left"/>
    </xf>
    <xf numFmtId="3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3" fontId="22" fillId="0" borderId="0" xfId="0" applyNumberFormat="1" applyFont="1" applyBorder="1" applyAlignment="1">
      <alignment/>
    </xf>
    <xf numFmtId="3" fontId="25" fillId="0" borderId="0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Alignment="1">
      <alignment/>
    </xf>
    <xf numFmtId="0" fontId="22" fillId="0" borderId="0" xfId="0" applyFont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25" fillId="0" borderId="0" xfId="0" applyFont="1" applyBorder="1" applyAlignment="1">
      <alignment/>
    </xf>
    <xf numFmtId="3" fontId="22" fillId="0" borderId="10" xfId="0" applyNumberFormat="1" applyFont="1" applyBorder="1" applyAlignment="1">
      <alignment horizontal="left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left" vertical="distributed"/>
    </xf>
    <xf numFmtId="3" fontId="25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horizontal="left" vertical="distributed"/>
    </xf>
    <xf numFmtId="0" fontId="25" fillId="4" borderId="10" xfId="0" applyFont="1" applyFill="1" applyBorder="1" applyAlignment="1">
      <alignment horizontal="left" vertical="center"/>
    </xf>
    <xf numFmtId="3" fontId="25" fillId="4" borderId="10" xfId="0" applyNumberFormat="1" applyFont="1" applyFill="1" applyBorder="1" applyAlignment="1">
      <alignment horizontal="right" vertical="center"/>
    </xf>
    <xf numFmtId="3" fontId="25" fillId="0" borderId="0" xfId="0" applyNumberFormat="1" applyFont="1" applyBorder="1" applyAlignment="1">
      <alignment/>
    </xf>
    <xf numFmtId="3" fontId="25" fillId="0" borderId="0" xfId="0" applyNumberFormat="1" applyFont="1" applyFill="1" applyAlignment="1">
      <alignment/>
    </xf>
    <xf numFmtId="3" fontId="24" fillId="0" borderId="10" xfId="0" applyNumberFormat="1" applyFont="1" applyFill="1" applyBorder="1" applyAlignment="1">
      <alignment horizontal="right"/>
    </xf>
    <xf numFmtId="3" fontId="24" fillId="24" borderId="10" xfId="0" applyNumberFormat="1" applyFont="1" applyFill="1" applyBorder="1" applyAlignment="1">
      <alignment horizontal="right"/>
    </xf>
    <xf numFmtId="3" fontId="29" fillId="0" borderId="0" xfId="0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 vertical="center"/>
    </xf>
    <xf numFmtId="3" fontId="25" fillId="0" borderId="0" xfId="0" applyNumberFormat="1" applyFont="1" applyFill="1" applyAlignment="1">
      <alignment horizontal="center"/>
    </xf>
    <xf numFmtId="3" fontId="22" fillId="0" borderId="0" xfId="0" applyNumberFormat="1" applyFont="1" applyBorder="1" applyAlignment="1">
      <alignment horizontal="left" indent="3"/>
    </xf>
    <xf numFmtId="0" fontId="22" fillId="0" borderId="0" xfId="0" applyFont="1" applyBorder="1" applyAlignment="1">
      <alignment horizontal="left" indent="3"/>
    </xf>
    <xf numFmtId="3" fontId="25" fillId="0" borderId="0" xfId="0" applyNumberFormat="1" applyFont="1" applyFill="1" applyBorder="1" applyAlignment="1">
      <alignment wrapText="1"/>
    </xf>
    <xf numFmtId="0" fontId="22" fillId="0" borderId="10" xfId="0" applyFont="1" applyBorder="1" applyAlignment="1">
      <alignment horizontal="left"/>
    </xf>
    <xf numFmtId="3" fontId="22" fillId="24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3" fontId="24" fillId="0" borderId="10" xfId="0" applyNumberFormat="1" applyFont="1" applyFill="1" applyBorder="1" applyAlignment="1">
      <alignment/>
    </xf>
    <xf numFmtId="3" fontId="22" fillId="0" borderId="10" xfId="0" applyNumberFormat="1" applyFont="1" applyBorder="1" applyAlignment="1">
      <alignment horizontal="right" vertical="center" wrapText="1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2" fillId="0" borderId="0" xfId="0" applyFont="1" applyAlignment="1">
      <alignment/>
    </xf>
    <xf numFmtId="3" fontId="28" fillId="0" borderId="0" xfId="0" applyNumberFormat="1" applyFont="1" applyAlignment="1">
      <alignment/>
    </xf>
    <xf numFmtId="0" fontId="32" fillId="0" borderId="0" xfId="58" applyFont="1" applyAlignment="1">
      <alignment horizontal="center"/>
      <protection/>
    </xf>
    <xf numFmtId="0" fontId="32" fillId="0" borderId="0" xfId="58" applyFont="1" applyAlignment="1">
      <alignment/>
      <protection/>
    </xf>
    <xf numFmtId="0" fontId="28" fillId="0" borderId="0" xfId="58" applyFont="1">
      <alignment/>
      <protection/>
    </xf>
    <xf numFmtId="0" fontId="33" fillId="0" borderId="0" xfId="58" applyFont="1" applyAlignment="1">
      <alignment horizontal="center"/>
      <protection/>
    </xf>
    <xf numFmtId="0" fontId="33" fillId="0" borderId="0" xfId="58" applyFont="1" applyAlignment="1">
      <alignment/>
      <protection/>
    </xf>
    <xf numFmtId="0" fontId="28" fillId="0" borderId="0" xfId="58" applyFont="1" applyAlignment="1">
      <alignment horizontal="center"/>
      <protection/>
    </xf>
    <xf numFmtId="3" fontId="22" fillId="0" borderId="10" xfId="58" applyNumberFormat="1" applyFont="1" applyBorder="1">
      <alignment/>
      <protection/>
    </xf>
    <xf numFmtId="3" fontId="28" fillId="0" borderId="0" xfId="58" applyNumberFormat="1" applyFont="1" applyAlignment="1">
      <alignment vertical="center"/>
      <protection/>
    </xf>
    <xf numFmtId="0" fontId="28" fillId="0" borderId="0" xfId="58" applyFont="1" applyAlignment="1">
      <alignment vertical="center"/>
      <protection/>
    </xf>
    <xf numFmtId="0" fontId="22" fillId="0" borderId="0" xfId="58" applyFont="1">
      <alignment/>
      <protection/>
    </xf>
    <xf numFmtId="3" fontId="28" fillId="0" borderId="0" xfId="58" applyNumberFormat="1" applyFont="1">
      <alignment/>
      <protection/>
    </xf>
    <xf numFmtId="0" fontId="28" fillId="0" borderId="10" xfId="58" applyFont="1" applyBorder="1" applyAlignment="1">
      <alignment horizontal="center"/>
      <protection/>
    </xf>
    <xf numFmtId="0" fontId="22" fillId="0" borderId="10" xfId="58" applyFont="1" applyBorder="1">
      <alignment/>
      <protection/>
    </xf>
    <xf numFmtId="3" fontId="22" fillId="0" borderId="10" xfId="58" applyNumberFormat="1" applyFont="1" applyBorder="1" applyAlignment="1">
      <alignment horizontal="left" vertical="center" wrapText="1"/>
      <protection/>
    </xf>
    <xf numFmtId="3" fontId="22" fillId="0" borderId="10" xfId="58" applyNumberFormat="1" applyFont="1" applyBorder="1" applyAlignment="1">
      <alignment horizontal="left"/>
      <protection/>
    </xf>
    <xf numFmtId="3" fontId="22" fillId="0" borderId="10" xfId="58" applyNumberFormat="1" applyFont="1" applyFill="1" applyBorder="1" applyAlignment="1">
      <alignment horizontal="left"/>
      <protection/>
    </xf>
    <xf numFmtId="0" fontId="25" fillId="0" borderId="10" xfId="58" applyFont="1" applyBorder="1">
      <alignment/>
      <protection/>
    </xf>
    <xf numFmtId="3" fontId="25" fillId="0" borderId="10" xfId="58" applyNumberFormat="1" applyFont="1" applyBorder="1" applyAlignment="1">
      <alignment horizontal="left"/>
      <protection/>
    </xf>
    <xf numFmtId="3" fontId="25" fillId="0" borderId="10" xfId="58" applyNumberFormat="1" applyFont="1" applyBorder="1">
      <alignment/>
      <protection/>
    </xf>
    <xf numFmtId="0" fontId="29" fillId="0" borderId="10" xfId="58" applyFont="1" applyBorder="1">
      <alignment/>
      <protection/>
    </xf>
    <xf numFmtId="3" fontId="29" fillId="0" borderId="10" xfId="58" applyNumberFormat="1" applyFont="1" applyBorder="1" applyAlignment="1">
      <alignment horizontal="left"/>
      <protection/>
    </xf>
    <xf numFmtId="3" fontId="29" fillId="0" borderId="10" xfId="58" applyNumberFormat="1" applyFont="1" applyBorder="1">
      <alignment/>
      <protection/>
    </xf>
    <xf numFmtId="0" fontId="27" fillId="0" borderId="0" xfId="58" applyFont="1" applyAlignment="1">
      <alignment horizontal="right"/>
      <protection/>
    </xf>
    <xf numFmtId="49" fontId="22" fillId="0" borderId="10" xfId="58" applyNumberFormat="1" applyFont="1" applyBorder="1">
      <alignment/>
      <protection/>
    </xf>
    <xf numFmtId="0" fontId="22" fillId="0" borderId="0" xfId="58" applyFont="1" applyAlignment="1">
      <alignment/>
      <protection/>
    </xf>
    <xf numFmtId="3" fontId="23" fillId="0" borderId="0" xfId="0" applyNumberFormat="1" applyFont="1" applyAlignment="1">
      <alignment/>
    </xf>
    <xf numFmtId="0" fontId="32" fillId="0" borderId="0" xfId="58" applyFont="1">
      <alignment/>
      <protection/>
    </xf>
    <xf numFmtId="0" fontId="28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3" fontId="30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3" fontId="28" fillId="0" borderId="10" xfId="0" applyNumberFormat="1" applyFont="1" applyBorder="1" applyAlignment="1">
      <alignment/>
    </xf>
    <xf numFmtId="0" fontId="32" fillId="0" borderId="10" xfId="58" applyFont="1" applyBorder="1" applyAlignment="1">
      <alignment horizontal="center"/>
      <protection/>
    </xf>
    <xf numFmtId="3" fontId="32" fillId="0" borderId="10" xfId="58" applyNumberFormat="1" applyFont="1" applyBorder="1">
      <alignment/>
      <protection/>
    </xf>
    <xf numFmtId="3" fontId="22" fillId="0" borderId="10" xfId="58" applyNumberFormat="1" applyFont="1" applyBorder="1" applyAlignment="1">
      <alignment/>
      <protection/>
    </xf>
    <xf numFmtId="3" fontId="22" fillId="0" borderId="10" xfId="58" applyNumberFormat="1" applyFont="1" applyFill="1" applyBorder="1" applyAlignment="1">
      <alignment/>
      <protection/>
    </xf>
    <xf numFmtId="3" fontId="25" fillId="0" borderId="10" xfId="58" applyNumberFormat="1" applyFont="1" applyFill="1" applyBorder="1" applyAlignment="1">
      <alignment/>
      <protection/>
    </xf>
    <xf numFmtId="0" fontId="34" fillId="0" borderId="10" xfId="58" applyFont="1" applyBorder="1" applyAlignment="1">
      <alignment horizontal="center" vertical="center"/>
      <protection/>
    </xf>
    <xf numFmtId="3" fontId="25" fillId="0" borderId="10" xfId="58" applyNumberFormat="1" applyFont="1" applyFill="1" applyBorder="1" applyAlignment="1">
      <alignment vertical="center"/>
      <protection/>
    </xf>
    <xf numFmtId="3" fontId="25" fillId="0" borderId="10" xfId="58" applyNumberFormat="1" applyFont="1" applyBorder="1" applyAlignment="1">
      <alignment vertical="center"/>
      <protection/>
    </xf>
    <xf numFmtId="3" fontId="25" fillId="0" borderId="10" xfId="58" applyNumberFormat="1" applyFont="1" applyBorder="1" applyAlignment="1">
      <alignment horizontal="right" vertical="center"/>
      <protection/>
    </xf>
    <xf numFmtId="3" fontId="25" fillId="0" borderId="10" xfId="58" applyNumberFormat="1" applyFont="1" applyFill="1" applyBorder="1" applyAlignment="1">
      <alignment horizontal="left"/>
      <protection/>
    </xf>
    <xf numFmtId="0" fontId="28" fillId="0" borderId="10" xfId="58" applyFont="1" applyFill="1" applyBorder="1" applyAlignment="1">
      <alignment horizontal="center"/>
      <protection/>
    </xf>
    <xf numFmtId="0" fontId="34" fillId="4" borderId="10" xfId="58" applyFont="1" applyFill="1" applyBorder="1" applyAlignment="1">
      <alignment horizontal="center" vertical="center"/>
      <protection/>
    </xf>
    <xf numFmtId="3" fontId="25" fillId="4" borderId="10" xfId="58" applyNumberFormat="1" applyFont="1" applyFill="1" applyBorder="1" applyAlignment="1">
      <alignment vertical="center"/>
      <protection/>
    </xf>
    <xf numFmtId="0" fontId="28" fillId="4" borderId="10" xfId="58" applyFont="1" applyFill="1" applyBorder="1" applyAlignment="1">
      <alignment horizontal="center"/>
      <protection/>
    </xf>
    <xf numFmtId="3" fontId="23" fillId="4" borderId="10" xfId="58" applyNumberFormat="1" applyFont="1" applyFill="1" applyBorder="1" applyAlignment="1">
      <alignment horizontal="center"/>
      <protection/>
    </xf>
    <xf numFmtId="0" fontId="23" fillId="4" borderId="10" xfId="58" applyFont="1" applyFill="1" applyBorder="1" applyAlignment="1">
      <alignment horizontal="center"/>
      <protection/>
    </xf>
    <xf numFmtId="3" fontId="25" fillId="4" borderId="10" xfId="0" applyNumberFormat="1" applyFont="1" applyFill="1" applyBorder="1" applyAlignment="1">
      <alignment horizontal="center"/>
    </xf>
    <xf numFmtId="0" fontId="28" fillId="4" borderId="10" xfId="58" applyFont="1" applyFill="1" applyBorder="1" applyAlignment="1">
      <alignment vertical="center"/>
      <protection/>
    </xf>
    <xf numFmtId="3" fontId="34" fillId="4" borderId="10" xfId="58" applyNumberFormat="1" applyFont="1" applyFill="1" applyBorder="1" applyAlignment="1">
      <alignment horizontal="center" vertical="center" wrapText="1"/>
      <protection/>
    </xf>
    <xf numFmtId="3" fontId="34" fillId="4" borderId="10" xfId="58" applyNumberFormat="1" applyFont="1" applyFill="1" applyBorder="1" applyAlignment="1">
      <alignment vertical="center"/>
      <protection/>
    </xf>
    <xf numFmtId="0" fontId="25" fillId="0" borderId="10" xfId="58" applyFont="1" applyFill="1" applyBorder="1">
      <alignment/>
      <protection/>
    </xf>
    <xf numFmtId="3" fontId="25" fillId="0" borderId="10" xfId="58" applyNumberFormat="1" applyFont="1" applyFill="1" applyBorder="1">
      <alignment/>
      <protection/>
    </xf>
    <xf numFmtId="3" fontId="22" fillId="4" borderId="10" xfId="0" applyNumberFormat="1" applyFont="1" applyFill="1" applyBorder="1" applyAlignment="1">
      <alignment horizontal="right" vertical="center" wrapText="1"/>
    </xf>
    <xf numFmtId="0" fontId="28" fillId="4" borderId="10" xfId="0" applyFont="1" applyFill="1" applyBorder="1" applyAlignment="1">
      <alignment horizontal="center"/>
    </xf>
    <xf numFmtId="0" fontId="23" fillId="4" borderId="10" xfId="0" applyFont="1" applyFill="1" applyBorder="1" applyAlignment="1">
      <alignment horizontal="center"/>
    </xf>
    <xf numFmtId="0" fontId="23" fillId="4" borderId="10" xfId="0" applyFont="1" applyFill="1" applyBorder="1" applyAlignment="1">
      <alignment horizontal="center" vertical="center" wrapText="1"/>
    </xf>
    <xf numFmtId="3" fontId="23" fillId="4" borderId="10" xfId="0" applyNumberFormat="1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3" fontId="25" fillId="0" borderId="0" xfId="0" applyNumberFormat="1" applyFont="1" applyFill="1" applyAlignment="1">
      <alignment/>
    </xf>
    <xf numFmtId="3" fontId="24" fillId="24" borderId="10" xfId="0" applyNumberFormat="1" applyFont="1" applyFill="1" applyBorder="1" applyAlignment="1">
      <alignment/>
    </xf>
    <xf numFmtId="3" fontId="29" fillId="0" borderId="0" xfId="0" applyNumberFormat="1" applyFont="1" applyAlignment="1">
      <alignment/>
    </xf>
    <xf numFmtId="0" fontId="32" fillId="0" borderId="0" xfId="58" applyFont="1" applyAlignment="1">
      <alignment horizontal="right"/>
      <protection/>
    </xf>
    <xf numFmtId="0" fontId="24" fillId="0" borderId="0" xfId="0" applyFont="1" applyAlignment="1">
      <alignment horizontal="right"/>
    </xf>
    <xf numFmtId="3" fontId="22" fillId="0" borderId="12" xfId="0" applyNumberFormat="1" applyFont="1" applyBorder="1" applyAlignment="1">
      <alignment horizontal="right" vertical="center" wrapText="1"/>
    </xf>
    <xf numFmtId="0" fontId="22" fillId="0" borderId="12" xfId="0" applyFont="1" applyBorder="1" applyAlignment="1">
      <alignment horizontal="left"/>
    </xf>
    <xf numFmtId="3" fontId="22" fillId="24" borderId="12" xfId="0" applyNumberFormat="1" applyFont="1" applyFill="1" applyBorder="1" applyAlignment="1">
      <alignment horizontal="right"/>
    </xf>
    <xf numFmtId="3" fontId="22" fillId="0" borderId="12" xfId="0" applyNumberFormat="1" applyFont="1" applyFill="1" applyBorder="1" applyAlignment="1">
      <alignment horizontal="right"/>
    </xf>
    <xf numFmtId="3" fontId="22" fillId="24" borderId="12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left"/>
    </xf>
    <xf numFmtId="0" fontId="22" fillId="0" borderId="0" xfId="0" applyFont="1" applyAlignment="1">
      <alignment horizontal="right"/>
    </xf>
    <xf numFmtId="3" fontId="25" fillId="0" borderId="10" xfId="58" applyNumberFormat="1" applyFont="1" applyFill="1" applyBorder="1" applyAlignment="1">
      <alignment horizontal="center"/>
      <protection/>
    </xf>
    <xf numFmtId="3" fontId="25" fillId="0" borderId="10" xfId="58" applyNumberFormat="1" applyFont="1" applyFill="1" applyBorder="1" applyAlignment="1">
      <alignment horizontal="left" vertical="center"/>
      <protection/>
    </xf>
    <xf numFmtId="3" fontId="33" fillId="0" borderId="0" xfId="58" applyNumberFormat="1" applyFont="1" applyAlignment="1">
      <alignment horizontal="center"/>
      <protection/>
    </xf>
    <xf numFmtId="0" fontId="28" fillId="0" borderId="0" xfId="0" applyFont="1" applyAlignment="1">
      <alignment/>
    </xf>
    <xf numFmtId="3" fontId="25" fillId="0" borderId="10" xfId="58" applyNumberFormat="1" applyFont="1" applyBorder="1" applyAlignment="1">
      <alignment/>
      <protection/>
    </xf>
    <xf numFmtId="3" fontId="25" fillId="4" borderId="10" xfId="58" applyNumberFormat="1" applyFont="1" applyFill="1" applyBorder="1" applyAlignment="1">
      <alignment horizontal="center" vertical="center"/>
      <protection/>
    </xf>
    <xf numFmtId="3" fontId="33" fillId="0" borderId="0" xfId="0" applyNumberFormat="1" applyFont="1" applyAlignment="1">
      <alignment horizontal="center"/>
    </xf>
    <xf numFmtId="3" fontId="24" fillId="0" borderId="13" xfId="0" applyNumberFormat="1" applyFont="1" applyBorder="1" applyAlignment="1">
      <alignment/>
    </xf>
    <xf numFmtId="3" fontId="23" fillId="0" borderId="13" xfId="0" applyNumberFormat="1" applyFont="1" applyBorder="1" applyAlignment="1">
      <alignment/>
    </xf>
    <xf numFmtId="3" fontId="24" fillId="0" borderId="13" xfId="0" applyNumberFormat="1" applyFont="1" applyBorder="1" applyAlignment="1">
      <alignment horizontal="right"/>
    </xf>
    <xf numFmtId="0" fontId="24" fillId="0" borderId="13" xfId="0" applyFont="1" applyBorder="1" applyAlignment="1">
      <alignment/>
    </xf>
    <xf numFmtId="0" fontId="24" fillId="0" borderId="13" xfId="0" applyFont="1" applyBorder="1" applyAlignment="1">
      <alignment horizontal="right"/>
    </xf>
    <xf numFmtId="165" fontId="33" fillId="0" borderId="0" xfId="0" applyNumberFormat="1" applyFont="1" applyAlignment="1">
      <alignment horizontal="center"/>
    </xf>
    <xf numFmtId="3" fontId="22" fillId="0" borderId="10" xfId="58" applyNumberFormat="1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distributed"/>
    </xf>
    <xf numFmtId="165" fontId="22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/>
    </xf>
    <xf numFmtId="165" fontId="22" fillId="0" borderId="0" xfId="0" applyNumberFormat="1" applyFont="1" applyAlignment="1">
      <alignment horizontal="right"/>
    </xf>
    <xf numFmtId="165" fontId="22" fillId="0" borderId="0" xfId="0" applyNumberFormat="1" applyFont="1" applyAlignment="1">
      <alignment/>
    </xf>
    <xf numFmtId="165" fontId="23" fillId="0" borderId="0" xfId="0" applyNumberFormat="1" applyFont="1" applyAlignment="1">
      <alignment/>
    </xf>
    <xf numFmtId="165" fontId="24" fillId="0" borderId="13" xfId="0" applyNumberFormat="1" applyFont="1" applyBorder="1" applyAlignment="1">
      <alignment/>
    </xf>
    <xf numFmtId="165" fontId="24" fillId="0" borderId="13" xfId="0" applyNumberFormat="1" applyFont="1" applyBorder="1" applyAlignment="1">
      <alignment horizontal="right"/>
    </xf>
    <xf numFmtId="165" fontId="25" fillId="4" borderId="10" xfId="0" applyNumberFormat="1" applyFont="1" applyFill="1" applyBorder="1" applyAlignment="1">
      <alignment horizontal="center"/>
    </xf>
    <xf numFmtId="165" fontId="22" fillId="4" borderId="10" xfId="0" applyNumberFormat="1" applyFont="1" applyFill="1" applyBorder="1" applyAlignment="1">
      <alignment horizontal="center" vertical="center" wrapText="1"/>
    </xf>
    <xf numFmtId="165" fontId="22" fillId="0" borderId="0" xfId="0" applyNumberFormat="1" applyFont="1" applyFill="1" applyAlignment="1">
      <alignment horizontal="center"/>
    </xf>
    <xf numFmtId="165" fontId="22" fillId="0" borderId="0" xfId="0" applyNumberFormat="1" applyFont="1" applyFill="1" applyBorder="1" applyAlignment="1">
      <alignment horizontal="center"/>
    </xf>
    <xf numFmtId="165" fontId="22" fillId="0" borderId="10" xfId="0" applyNumberFormat="1" applyFont="1" applyBorder="1" applyAlignment="1">
      <alignment horizontal="left"/>
    </xf>
    <xf numFmtId="165" fontId="22" fillId="24" borderId="10" xfId="0" applyNumberFormat="1" applyFont="1" applyFill="1" applyBorder="1" applyAlignment="1">
      <alignment horizontal="right"/>
    </xf>
    <xf numFmtId="165" fontId="22" fillId="0" borderId="12" xfId="0" applyNumberFormat="1" applyFont="1" applyFill="1" applyBorder="1" applyAlignment="1">
      <alignment horizontal="right"/>
    </xf>
    <xf numFmtId="165" fontId="22" fillId="24" borderId="12" xfId="0" applyNumberFormat="1" applyFont="1" applyFill="1" applyBorder="1" applyAlignment="1">
      <alignment horizontal="right"/>
    </xf>
    <xf numFmtId="165" fontId="25" fillId="0" borderId="0" xfId="0" applyNumberFormat="1" applyFont="1" applyBorder="1" applyAlignment="1">
      <alignment/>
    </xf>
    <xf numFmtId="165" fontId="22" fillId="0" borderId="10" xfId="0" applyNumberFormat="1" applyFont="1" applyFill="1" applyBorder="1" applyAlignment="1">
      <alignment horizontal="right"/>
    </xf>
    <xf numFmtId="165" fontId="25" fillId="0" borderId="0" xfId="0" applyNumberFormat="1" applyFont="1" applyAlignment="1">
      <alignment/>
    </xf>
    <xf numFmtId="165" fontId="24" fillId="0" borderId="10" xfId="0" applyNumberFormat="1" applyFont="1" applyFill="1" applyBorder="1" applyAlignment="1">
      <alignment horizontal="left"/>
    </xf>
    <xf numFmtId="165" fontId="24" fillId="0" borderId="10" xfId="0" applyNumberFormat="1" applyFont="1" applyFill="1" applyBorder="1" applyAlignment="1">
      <alignment horizontal="right"/>
    </xf>
    <xf numFmtId="165" fontId="24" fillId="24" borderId="10" xfId="0" applyNumberFormat="1" applyFont="1" applyFill="1" applyBorder="1" applyAlignment="1">
      <alignment horizontal="right"/>
    </xf>
    <xf numFmtId="165" fontId="29" fillId="0" borderId="0" xfId="0" applyNumberFormat="1" applyFont="1" applyAlignment="1">
      <alignment/>
    </xf>
    <xf numFmtId="165" fontId="22" fillId="0" borderId="10" xfId="0" applyNumberFormat="1" applyFont="1" applyBorder="1" applyAlignment="1">
      <alignment horizontal="left" wrapText="1"/>
    </xf>
    <xf numFmtId="165" fontId="25" fillId="0" borderId="0" xfId="0" applyNumberFormat="1" applyFont="1" applyFill="1" applyAlignment="1">
      <alignment/>
    </xf>
    <xf numFmtId="165" fontId="25" fillId="4" borderId="10" xfId="0" applyNumberFormat="1" applyFont="1" applyFill="1" applyBorder="1" applyAlignment="1">
      <alignment horizontal="left" vertical="center"/>
    </xf>
    <xf numFmtId="165" fontId="25" fillId="4" borderId="10" xfId="0" applyNumberFormat="1" applyFont="1" applyFill="1" applyBorder="1" applyAlignment="1">
      <alignment horizontal="right" vertical="center"/>
    </xf>
    <xf numFmtId="165" fontId="25" fillId="0" borderId="0" xfId="0" applyNumberFormat="1" applyFont="1" applyFill="1" applyAlignment="1">
      <alignment vertical="center"/>
    </xf>
    <xf numFmtId="165" fontId="25" fillId="0" borderId="0" xfId="0" applyNumberFormat="1" applyFont="1" applyFill="1" applyAlignment="1">
      <alignment horizontal="center"/>
    </xf>
    <xf numFmtId="165" fontId="25" fillId="0" borderId="11" xfId="0" applyNumberFormat="1" applyFont="1" applyFill="1" applyBorder="1" applyAlignment="1">
      <alignment/>
    </xf>
    <xf numFmtId="165" fontId="25" fillId="0" borderId="0" xfId="0" applyNumberFormat="1" applyFont="1" applyFill="1" applyAlignment="1">
      <alignment/>
    </xf>
    <xf numFmtId="165" fontId="22" fillId="0" borderId="0" xfId="0" applyNumberFormat="1" applyFont="1" applyFill="1" applyBorder="1" applyAlignment="1">
      <alignment/>
    </xf>
    <xf numFmtId="165" fontId="22" fillId="0" borderId="0" xfId="0" applyNumberFormat="1" applyFont="1" applyBorder="1" applyAlignment="1">
      <alignment horizontal="left"/>
    </xf>
    <xf numFmtId="165" fontId="22" fillId="0" borderId="0" xfId="0" applyNumberFormat="1" applyFont="1" applyBorder="1" applyAlignment="1">
      <alignment/>
    </xf>
    <xf numFmtId="165" fontId="25" fillId="0" borderId="0" xfId="0" applyNumberFormat="1" applyFont="1" applyFill="1" applyBorder="1" applyAlignment="1">
      <alignment/>
    </xf>
    <xf numFmtId="165" fontId="22" fillId="0" borderId="0" xfId="0" applyNumberFormat="1" applyFont="1" applyBorder="1" applyAlignment="1">
      <alignment horizontal="left" indent="3"/>
    </xf>
    <xf numFmtId="165" fontId="22" fillId="0" borderId="0" xfId="0" applyNumberFormat="1" applyFont="1" applyBorder="1" applyAlignment="1">
      <alignment/>
    </xf>
    <xf numFmtId="165" fontId="22" fillId="0" borderId="0" xfId="0" applyNumberFormat="1" applyFont="1" applyFill="1" applyBorder="1" applyAlignment="1">
      <alignment horizontal="right"/>
    </xf>
    <xf numFmtId="165" fontId="22" fillId="0" borderId="0" xfId="0" applyNumberFormat="1" applyFont="1" applyFill="1" applyBorder="1" applyAlignment="1">
      <alignment horizontal="left"/>
    </xf>
    <xf numFmtId="165" fontId="22" fillId="0" borderId="0" xfId="0" applyNumberFormat="1" applyFont="1" applyBorder="1" applyAlignment="1">
      <alignment horizontal="right"/>
    </xf>
    <xf numFmtId="165" fontId="22" fillId="0" borderId="0" xfId="0" applyNumberFormat="1" applyFont="1" applyFill="1" applyAlignment="1">
      <alignment/>
    </xf>
    <xf numFmtId="165" fontId="25" fillId="0" borderId="0" xfId="0" applyNumberFormat="1" applyFont="1" applyFill="1" applyBorder="1" applyAlignment="1">
      <alignment wrapText="1"/>
    </xf>
    <xf numFmtId="0" fontId="22" fillId="0" borderId="10" xfId="0" applyFont="1" applyFill="1" applyBorder="1" applyAlignment="1">
      <alignment horizontal="left"/>
    </xf>
    <xf numFmtId="49" fontId="24" fillId="0" borderId="10" xfId="0" applyNumberFormat="1" applyFont="1" applyFill="1" applyBorder="1" applyAlignment="1">
      <alignment horizontal="left"/>
    </xf>
    <xf numFmtId="0" fontId="26" fillId="0" borderId="10" xfId="0" applyFont="1" applyFill="1" applyBorder="1" applyAlignment="1">
      <alignment horizontal="left" vertical="distributed"/>
    </xf>
    <xf numFmtId="3" fontId="25" fillId="4" borderId="10" xfId="0" applyNumberFormat="1" applyFont="1" applyFill="1" applyBorder="1" applyAlignment="1">
      <alignment horizontal="center" vertical="center" wrapText="1"/>
    </xf>
    <xf numFmtId="3" fontId="25" fillId="4" borderId="10" xfId="0" applyNumberFormat="1" applyFont="1" applyFill="1" applyBorder="1" applyAlignment="1">
      <alignment horizontal="center" vertical="center"/>
    </xf>
    <xf numFmtId="3" fontId="25" fillId="0" borderId="0" xfId="0" applyNumberFormat="1" applyFont="1" applyAlignment="1">
      <alignment horizont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12" xfId="0" applyNumberFormat="1" applyFont="1" applyBorder="1" applyAlignment="1">
      <alignment horizontal="center" vertical="center"/>
    </xf>
    <xf numFmtId="165" fontId="25" fillId="0" borderId="0" xfId="0" applyNumberFormat="1" applyFont="1" applyAlignment="1">
      <alignment horizontal="center"/>
    </xf>
    <xf numFmtId="165" fontId="25" fillId="4" borderId="10" xfId="0" applyNumberFormat="1" applyFont="1" applyFill="1" applyBorder="1" applyAlignment="1">
      <alignment horizontal="center" vertical="center" wrapText="1"/>
    </xf>
    <xf numFmtId="165" fontId="22" fillId="0" borderId="12" xfId="0" applyNumberFormat="1" applyFont="1" applyBorder="1" applyAlignment="1">
      <alignment horizontal="center" vertical="center" wrapText="1"/>
    </xf>
    <xf numFmtId="165" fontId="22" fillId="0" borderId="10" xfId="0" applyNumberFormat="1" applyFont="1" applyBorder="1" applyAlignment="1">
      <alignment horizontal="center" vertical="center" wrapText="1"/>
    </xf>
    <xf numFmtId="3" fontId="32" fillId="0" borderId="0" xfId="0" applyNumberFormat="1" applyFont="1" applyAlignment="1">
      <alignment/>
    </xf>
    <xf numFmtId="3" fontId="32" fillId="0" borderId="0" xfId="0" applyNumberFormat="1" applyFont="1" applyAlignment="1">
      <alignment horizontal="right"/>
    </xf>
    <xf numFmtId="0" fontId="39" fillId="0" borderId="0" xfId="0" applyFont="1" applyAlignment="1">
      <alignment/>
    </xf>
    <xf numFmtId="3" fontId="22" fillId="4" borderId="10" xfId="0" applyNumberFormat="1" applyFont="1" applyFill="1" applyBorder="1" applyAlignment="1">
      <alignment vertical="center"/>
    </xf>
    <xf numFmtId="3" fontId="29" fillId="4" borderId="10" xfId="0" applyNumberFormat="1" applyFont="1" applyFill="1" applyBorder="1" applyAlignment="1">
      <alignment horizontal="right" vertical="center"/>
    </xf>
    <xf numFmtId="3" fontId="22" fillId="0" borderId="0" xfId="0" applyNumberFormat="1" applyFont="1" applyAlignment="1">
      <alignment vertical="center"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 horizontal="center"/>
    </xf>
    <xf numFmtId="0" fontId="25" fillId="0" borderId="0" xfId="0" applyFont="1" applyAlignment="1">
      <alignment/>
    </xf>
    <xf numFmtId="3" fontId="40" fillId="0" borderId="10" xfId="58" applyNumberFormat="1" applyFont="1" applyFill="1" applyBorder="1" applyAlignment="1">
      <alignment horizontal="left"/>
      <protection/>
    </xf>
    <xf numFmtId="200" fontId="43" fillId="0" borderId="14" xfId="57" applyNumberFormat="1" applyFont="1" applyFill="1" applyBorder="1" applyAlignment="1" applyProtection="1">
      <alignment horizontal="left" vertical="center"/>
      <protection/>
    </xf>
    <xf numFmtId="0" fontId="41" fillId="0" borderId="0" xfId="57" applyFont="1" applyFill="1" applyAlignment="1" applyProtection="1">
      <alignment horizontal="right" vertical="center" indent="1"/>
      <protection/>
    </xf>
    <xf numFmtId="0" fontId="44" fillId="0" borderId="14" xfId="0" applyFont="1" applyFill="1" applyBorder="1" applyAlignment="1" applyProtection="1">
      <alignment horizontal="right" vertical="center"/>
      <protection/>
    </xf>
    <xf numFmtId="0" fontId="45" fillId="0" borderId="15" xfId="57" applyFont="1" applyFill="1" applyBorder="1" applyAlignment="1" applyProtection="1">
      <alignment horizontal="center" vertical="center" wrapText="1"/>
      <protection/>
    </xf>
    <xf numFmtId="0" fontId="45" fillId="0" borderId="16" xfId="57" applyFont="1" applyFill="1" applyBorder="1" applyAlignment="1" applyProtection="1">
      <alignment horizontal="center" vertical="center" wrapText="1"/>
      <protection/>
    </xf>
    <xf numFmtId="0" fontId="45" fillId="0" borderId="17" xfId="57" applyFont="1" applyFill="1" applyBorder="1" applyAlignment="1" applyProtection="1">
      <alignment horizontal="center" vertical="center" wrapText="1"/>
      <protection/>
    </xf>
    <xf numFmtId="0" fontId="45" fillId="0" borderId="18" xfId="57" applyFont="1" applyFill="1" applyBorder="1" applyAlignment="1" applyProtection="1">
      <alignment horizontal="center" vertical="center" wrapText="1"/>
      <protection/>
    </xf>
    <xf numFmtId="0" fontId="46" fillId="0" borderId="15" xfId="57" applyFont="1" applyFill="1" applyBorder="1" applyAlignment="1" applyProtection="1">
      <alignment horizontal="center" vertical="center" wrapText="1"/>
      <protection/>
    </xf>
    <xf numFmtId="0" fontId="46" fillId="0" borderId="16" xfId="57" applyFont="1" applyFill="1" applyBorder="1" applyAlignment="1" applyProtection="1">
      <alignment horizontal="center" vertical="center" wrapText="1"/>
      <protection/>
    </xf>
    <xf numFmtId="0" fontId="46" fillId="0" borderId="18" xfId="57" applyFont="1" applyFill="1" applyBorder="1" applyAlignment="1" applyProtection="1">
      <alignment horizontal="center" vertical="center" wrapText="1"/>
      <protection/>
    </xf>
    <xf numFmtId="0" fontId="46" fillId="0" borderId="15" xfId="57" applyFont="1" applyFill="1" applyBorder="1" applyAlignment="1" applyProtection="1">
      <alignment horizontal="left" vertical="center" wrapText="1" indent="1"/>
      <protection/>
    </xf>
    <xf numFmtId="0" fontId="46" fillId="0" borderId="16" xfId="57" applyFont="1" applyFill="1" applyBorder="1" applyAlignment="1" applyProtection="1">
      <alignment horizontal="left" vertical="center" wrapText="1" indent="1"/>
      <protection/>
    </xf>
    <xf numFmtId="200" fontId="46" fillId="0" borderId="16" xfId="57" applyNumberFormat="1" applyFont="1" applyFill="1" applyBorder="1" applyAlignment="1" applyProtection="1">
      <alignment horizontal="right" vertical="center" wrapText="1" indent="1"/>
      <protection locked="0"/>
    </xf>
    <xf numFmtId="200" fontId="46" fillId="0" borderId="18" xfId="57" applyNumberFormat="1" applyFont="1" applyFill="1" applyBorder="1" applyAlignment="1" applyProtection="1">
      <alignment horizontal="right" vertical="center" wrapText="1" indent="1"/>
      <protection locked="0"/>
    </xf>
    <xf numFmtId="0" fontId="47" fillId="0" borderId="16" xfId="0" applyFont="1" applyBorder="1" applyAlignment="1" applyProtection="1">
      <alignment horizontal="left" vertical="center" wrapText="1" indent="1"/>
      <protection/>
    </xf>
    <xf numFmtId="200" fontId="46" fillId="0" borderId="16" xfId="57" applyNumberFormat="1" applyFont="1" applyFill="1" applyBorder="1" applyAlignment="1" applyProtection="1">
      <alignment horizontal="right" vertical="center" wrapText="1" indent="1"/>
      <protection/>
    </xf>
    <xf numFmtId="200" fontId="46" fillId="0" borderId="18" xfId="57" applyNumberFormat="1" applyFont="1" applyFill="1" applyBorder="1" applyAlignment="1" applyProtection="1">
      <alignment horizontal="right" vertical="center" wrapText="1" indent="1"/>
      <protection/>
    </xf>
    <xf numFmtId="49" fontId="48" fillId="0" borderId="19" xfId="57" applyNumberFormat="1" applyFont="1" applyFill="1" applyBorder="1" applyAlignment="1" applyProtection="1">
      <alignment horizontal="left" vertical="center" wrapText="1" indent="1"/>
      <protection/>
    </xf>
    <xf numFmtId="0" fontId="37" fillId="0" borderId="12" xfId="0" applyFont="1" applyBorder="1" applyAlignment="1" applyProtection="1">
      <alignment horizontal="left" wrapText="1" indent="1"/>
      <protection/>
    </xf>
    <xf numFmtId="200" fontId="48" fillId="0" borderId="20" xfId="57" applyNumberFormat="1" applyFont="1" applyFill="1" applyBorder="1" applyAlignment="1" applyProtection="1">
      <alignment horizontal="right" vertical="center" wrapText="1" indent="1"/>
      <protection locked="0"/>
    </xf>
    <xf numFmtId="200" fontId="48" fillId="0" borderId="21" xfId="57" applyNumberFormat="1" applyFont="1" applyFill="1" applyBorder="1" applyAlignment="1" applyProtection="1">
      <alignment horizontal="right" vertical="center" wrapText="1" indent="1"/>
      <protection locked="0"/>
    </xf>
    <xf numFmtId="200" fontId="48" fillId="0" borderId="22" xfId="57" applyNumberFormat="1" applyFont="1" applyFill="1" applyBorder="1" applyAlignment="1" applyProtection="1">
      <alignment horizontal="right" vertical="center" wrapText="1" indent="1"/>
      <protection locked="0"/>
    </xf>
    <xf numFmtId="49" fontId="48" fillId="0" borderId="23" xfId="57" applyNumberFormat="1" applyFont="1" applyFill="1" applyBorder="1" applyAlignment="1" applyProtection="1">
      <alignment horizontal="left" vertical="center" wrapText="1" indent="1"/>
      <protection/>
    </xf>
    <xf numFmtId="0" fontId="37" fillId="0" borderId="10" xfId="0" applyFont="1" applyBorder="1" applyAlignment="1" applyProtection="1">
      <alignment horizontal="left" wrapText="1" indent="1"/>
      <protection/>
    </xf>
    <xf numFmtId="200" fontId="48" fillId="0" borderId="10" xfId="57" applyNumberFormat="1" applyFont="1" applyFill="1" applyBorder="1" applyAlignment="1" applyProtection="1">
      <alignment horizontal="right" vertical="center" wrapText="1" indent="1"/>
      <protection locked="0"/>
    </xf>
    <xf numFmtId="200" fontId="48" fillId="0" borderId="24" xfId="57" applyNumberFormat="1" applyFont="1" applyFill="1" applyBorder="1" applyAlignment="1" applyProtection="1">
      <alignment horizontal="right" vertical="center" wrapText="1" indent="1"/>
      <protection locked="0"/>
    </xf>
    <xf numFmtId="200" fontId="48" fillId="0" borderId="25" xfId="57" applyNumberFormat="1" applyFont="1" applyFill="1" applyBorder="1" applyAlignment="1" applyProtection="1">
      <alignment horizontal="right" vertical="center" wrapText="1" indent="1"/>
      <protection locked="0"/>
    </xf>
    <xf numFmtId="49" fontId="48" fillId="0" borderId="26" xfId="57" applyNumberFormat="1" applyFont="1" applyFill="1" applyBorder="1" applyAlignment="1" applyProtection="1">
      <alignment horizontal="left" vertical="center" wrapText="1" indent="1"/>
      <protection/>
    </xf>
    <xf numFmtId="0" fontId="37" fillId="0" borderId="27" xfId="0" applyFont="1" applyBorder="1" applyAlignment="1" applyProtection="1">
      <alignment horizontal="left" wrapText="1" indent="1"/>
      <protection/>
    </xf>
    <xf numFmtId="200" fontId="48" fillId="0" borderId="27" xfId="57" applyNumberFormat="1" applyFont="1" applyFill="1" applyBorder="1" applyAlignment="1" applyProtection="1">
      <alignment horizontal="right" vertical="center" wrapText="1" indent="1"/>
      <protection locked="0"/>
    </xf>
    <xf numFmtId="200" fontId="48" fillId="0" borderId="28" xfId="57" applyNumberFormat="1" applyFont="1" applyFill="1" applyBorder="1" applyAlignment="1" applyProtection="1">
      <alignment horizontal="right" vertical="center" wrapText="1" indent="1"/>
      <protection locked="0"/>
    </xf>
    <xf numFmtId="200" fontId="46" fillId="0" borderId="29" xfId="57" applyNumberFormat="1" applyFont="1" applyFill="1" applyBorder="1" applyAlignment="1" applyProtection="1">
      <alignment horizontal="right" vertical="center" wrapText="1" indent="1"/>
      <protection/>
    </xf>
    <xf numFmtId="200" fontId="46" fillId="0" borderId="16" xfId="57" applyNumberFormat="1" applyFont="1" applyFill="1" applyBorder="1" applyAlignment="1" applyProtection="1">
      <alignment horizontal="right" vertical="center" wrapText="1" indent="1"/>
      <protection locked="0"/>
    </xf>
    <xf numFmtId="200" fontId="46" fillId="0" borderId="18" xfId="57" applyNumberFormat="1" applyFont="1" applyFill="1" applyBorder="1" applyAlignment="1" applyProtection="1">
      <alignment horizontal="right" vertical="center" wrapText="1" indent="1"/>
      <protection locked="0"/>
    </xf>
    <xf numFmtId="0" fontId="42" fillId="0" borderId="30" xfId="57" applyFont="1" applyFill="1" applyBorder="1" applyAlignment="1" applyProtection="1">
      <alignment horizontal="center" vertical="center" wrapText="1"/>
      <protection/>
    </xf>
    <xf numFmtId="0" fontId="42" fillId="0" borderId="30" xfId="57" applyFont="1" applyFill="1" applyBorder="1" applyAlignment="1" applyProtection="1">
      <alignment vertical="center" wrapText="1"/>
      <protection/>
    </xf>
    <xf numFmtId="200" fontId="42" fillId="0" borderId="30" xfId="57" applyNumberFormat="1" applyFont="1" applyFill="1" applyBorder="1" applyAlignment="1" applyProtection="1">
      <alignment horizontal="right" vertical="center" wrapText="1" indent="1"/>
      <protection/>
    </xf>
    <xf numFmtId="0" fontId="48" fillId="0" borderId="30" xfId="57" applyFont="1" applyFill="1" applyBorder="1" applyAlignment="1" applyProtection="1">
      <alignment horizontal="right" vertical="center" wrapText="1" indent="1"/>
      <protection/>
    </xf>
    <xf numFmtId="200" fontId="48" fillId="0" borderId="30" xfId="57" applyNumberFormat="1" applyFont="1" applyFill="1" applyBorder="1" applyAlignment="1" applyProtection="1">
      <alignment horizontal="right" vertical="center" wrapText="1" indent="1"/>
      <protection/>
    </xf>
    <xf numFmtId="0" fontId="46" fillId="0" borderId="31" xfId="57" applyFont="1" applyFill="1" applyBorder="1" applyAlignment="1" applyProtection="1">
      <alignment horizontal="center" vertical="center" wrapText="1"/>
      <protection/>
    </xf>
    <xf numFmtId="0" fontId="46" fillId="0" borderId="32" xfId="57" applyFont="1" applyFill="1" applyBorder="1" applyAlignment="1" applyProtection="1">
      <alignment horizontal="center" vertical="center" wrapText="1"/>
      <protection/>
    </xf>
    <xf numFmtId="0" fontId="46" fillId="0" borderId="33" xfId="57" applyFont="1" applyFill="1" applyBorder="1" applyAlignment="1" applyProtection="1">
      <alignment horizontal="center" vertical="center" wrapText="1"/>
      <protection/>
    </xf>
    <xf numFmtId="0" fontId="46" fillId="0" borderId="16" xfId="57" applyFont="1" applyFill="1" applyBorder="1" applyAlignment="1" applyProtection="1">
      <alignment vertical="center" wrapText="1"/>
      <protection/>
    </xf>
    <xf numFmtId="200" fontId="46" fillId="0" borderId="29" xfId="57" applyNumberFormat="1" applyFont="1" applyFill="1" applyBorder="1" applyAlignment="1" applyProtection="1">
      <alignment horizontal="right" vertical="center" wrapText="1" indent="1"/>
      <protection locked="0"/>
    </xf>
    <xf numFmtId="0" fontId="46" fillId="0" borderId="34" xfId="57" applyFont="1" applyFill="1" applyBorder="1" applyAlignment="1" applyProtection="1">
      <alignment horizontal="left" vertical="center" wrapText="1" indent="1"/>
      <protection/>
    </xf>
    <xf numFmtId="0" fontId="46" fillId="0" borderId="35" xfId="57" applyFont="1" applyFill="1" applyBorder="1" applyAlignment="1" applyProtection="1">
      <alignment vertical="center" wrapText="1"/>
      <protection/>
    </xf>
    <xf numFmtId="200" fontId="46" fillId="0" borderId="35" xfId="57" applyNumberFormat="1" applyFont="1" applyFill="1" applyBorder="1" applyAlignment="1" applyProtection="1">
      <alignment horizontal="right" vertical="center" wrapText="1" indent="1"/>
      <protection/>
    </xf>
    <xf numFmtId="200" fontId="46" fillId="0" borderId="36" xfId="57" applyNumberFormat="1" applyFont="1" applyFill="1" applyBorder="1" applyAlignment="1" applyProtection="1">
      <alignment horizontal="right" vertical="center" wrapText="1" indent="1"/>
      <protection/>
    </xf>
    <xf numFmtId="0" fontId="48" fillId="0" borderId="10" xfId="57" applyFont="1" applyFill="1" applyBorder="1" applyAlignment="1" applyProtection="1">
      <alignment horizontal="left" vertical="center" wrapText="1" indent="1"/>
      <protection/>
    </xf>
    <xf numFmtId="200" fontId="48" fillId="0" borderId="12" xfId="57" applyNumberFormat="1" applyFont="1" applyFill="1" applyBorder="1" applyAlignment="1" applyProtection="1">
      <alignment horizontal="right" vertical="center" wrapText="1" indent="1"/>
      <protection locked="0"/>
    </xf>
    <xf numFmtId="0" fontId="48" fillId="0" borderId="27" xfId="57" applyFont="1" applyFill="1" applyBorder="1" applyAlignment="1" applyProtection="1">
      <alignment horizontal="left" vertical="center" wrapText="1" indent="1"/>
      <protection/>
    </xf>
    <xf numFmtId="0" fontId="37" fillId="0" borderId="27" xfId="0" applyFont="1" applyBorder="1" applyAlignment="1" applyProtection="1">
      <alignment horizontal="left" vertical="center" wrapText="1" indent="1"/>
      <protection/>
    </xf>
    <xf numFmtId="0" fontId="46" fillId="0" borderId="16" xfId="57" applyFont="1" applyFill="1" applyBorder="1" applyAlignment="1" applyProtection="1">
      <alignment horizontal="left" vertical="center" wrapText="1" indent="1"/>
      <protection/>
    </xf>
    <xf numFmtId="200" fontId="46" fillId="0" borderId="16" xfId="57" applyNumberFormat="1" applyFont="1" applyFill="1" applyBorder="1" applyAlignment="1" applyProtection="1">
      <alignment horizontal="right" vertical="center" wrapText="1" indent="1"/>
      <protection/>
    </xf>
    <xf numFmtId="200" fontId="46" fillId="0" borderId="18" xfId="57" applyNumberFormat="1" applyFont="1" applyFill="1" applyBorder="1" applyAlignment="1" applyProtection="1">
      <alignment horizontal="right" vertical="center" wrapText="1" indent="1"/>
      <protection/>
    </xf>
    <xf numFmtId="200" fontId="49" fillId="0" borderId="16" xfId="0" applyNumberFormat="1" applyFont="1" applyBorder="1" applyAlignment="1" applyProtection="1" quotePrefix="1">
      <alignment horizontal="right" vertical="center" wrapText="1" indent="1"/>
      <protection locked="0"/>
    </xf>
    <xf numFmtId="200" fontId="49" fillId="0" borderId="18" xfId="0" applyNumberFormat="1" applyFont="1" applyBorder="1" applyAlignment="1" applyProtection="1" quotePrefix="1">
      <alignment horizontal="right" vertical="center" wrapText="1" indent="1"/>
      <protection locked="0"/>
    </xf>
    <xf numFmtId="0" fontId="47" fillId="0" borderId="34" xfId="0" applyFont="1" applyBorder="1" applyAlignment="1" applyProtection="1">
      <alignment horizontal="left" vertical="center" wrapText="1" indent="1"/>
      <protection/>
    </xf>
    <xf numFmtId="0" fontId="49" fillId="0" borderId="35" xfId="0" applyFont="1" applyBorder="1" applyAlignment="1" applyProtection="1">
      <alignment horizontal="left" vertical="center" wrapText="1" indent="1"/>
      <protection/>
    </xf>
    <xf numFmtId="200" fontId="49" fillId="0" borderId="16" xfId="0" applyNumberFormat="1" applyFont="1" applyBorder="1" applyAlignment="1" applyProtection="1" quotePrefix="1">
      <alignment horizontal="right" vertical="center" wrapText="1" indent="1"/>
      <protection/>
    </xf>
    <xf numFmtId="200" fontId="49" fillId="0" borderId="18" xfId="0" applyNumberFormat="1" applyFont="1" applyBorder="1" applyAlignment="1" applyProtection="1" quotePrefix="1">
      <alignment horizontal="right" vertical="center" wrapText="1" indent="1"/>
      <protection/>
    </xf>
    <xf numFmtId="0" fontId="41" fillId="0" borderId="0" xfId="57" applyFont="1" applyFill="1" applyProtection="1">
      <alignment/>
      <protection/>
    </xf>
    <xf numFmtId="0" fontId="37" fillId="0" borderId="0" xfId="0" applyFont="1" applyAlignment="1">
      <alignment horizontal="left"/>
    </xf>
    <xf numFmtId="0" fontId="0" fillId="0" borderId="0" xfId="0" applyAlignment="1">
      <alignment/>
    </xf>
    <xf numFmtId="3" fontId="33" fillId="0" borderId="0" xfId="58" applyNumberFormat="1" applyFont="1" applyAlignment="1">
      <alignment horizontal="center"/>
      <protection/>
    </xf>
    <xf numFmtId="0" fontId="28" fillId="0" borderId="0" xfId="0" applyFont="1" applyAlignment="1">
      <alignment/>
    </xf>
    <xf numFmtId="3" fontId="25" fillId="4" borderId="10" xfId="58" applyNumberFormat="1" applyFont="1" applyFill="1" applyBorder="1" applyAlignment="1">
      <alignment horizontal="center" vertical="center" wrapText="1"/>
      <protection/>
    </xf>
    <xf numFmtId="3" fontId="28" fillId="0" borderId="0" xfId="58" applyNumberFormat="1" applyFont="1" applyAlignment="1">
      <alignment/>
      <protection/>
    </xf>
    <xf numFmtId="0" fontId="32" fillId="4" borderId="10" xfId="58" applyFont="1" applyFill="1" applyBorder="1" applyAlignment="1">
      <alignment horizontal="center" wrapText="1"/>
      <protection/>
    </xf>
    <xf numFmtId="0" fontId="32" fillId="4" borderId="10" xfId="0" applyFont="1" applyFill="1" applyBorder="1" applyAlignment="1">
      <alignment horizontal="center" wrapText="1"/>
    </xf>
    <xf numFmtId="0" fontId="25" fillId="4" borderId="27" xfId="58" applyFont="1" applyFill="1" applyBorder="1" applyAlignment="1">
      <alignment horizontal="center" vertical="center" wrapText="1"/>
      <protection/>
    </xf>
    <xf numFmtId="0" fontId="25" fillId="4" borderId="37" xfId="58" applyFont="1" applyFill="1" applyBorder="1" applyAlignment="1">
      <alignment horizontal="center" vertical="center" wrapText="1"/>
      <protection/>
    </xf>
    <xf numFmtId="0" fontId="25" fillId="4" borderId="12" xfId="58" applyFont="1" applyFill="1" applyBorder="1" applyAlignment="1">
      <alignment horizontal="center" vertical="center" wrapText="1"/>
      <protection/>
    </xf>
    <xf numFmtId="0" fontId="33" fillId="0" borderId="0" xfId="58" applyFont="1" applyAlignment="1">
      <alignment horizontal="center"/>
      <protection/>
    </xf>
    <xf numFmtId="0" fontId="25" fillId="4" borderId="10" xfId="58" applyFont="1" applyFill="1" applyBorder="1" applyAlignment="1">
      <alignment horizontal="center" vertical="center"/>
      <protection/>
    </xf>
    <xf numFmtId="3" fontId="25" fillId="4" borderId="10" xfId="0" applyNumberFormat="1" applyFont="1" applyFill="1" applyBorder="1" applyAlignment="1">
      <alignment horizontal="center" vertical="center" wrapText="1"/>
    </xf>
    <xf numFmtId="0" fontId="25" fillId="4" borderId="10" xfId="58" applyFont="1" applyFill="1" applyBorder="1" applyAlignment="1">
      <alignment horizontal="center" vertical="center" wrapText="1"/>
      <protection/>
    </xf>
    <xf numFmtId="3" fontId="25" fillId="0" borderId="27" xfId="0" applyNumberFormat="1" applyFont="1" applyBorder="1" applyAlignment="1">
      <alignment horizontal="center" vertical="top"/>
    </xf>
    <xf numFmtId="3" fontId="25" fillId="0" borderId="37" xfId="0" applyNumberFormat="1" applyFont="1" applyBorder="1" applyAlignment="1">
      <alignment horizontal="center" vertical="top"/>
    </xf>
    <xf numFmtId="3" fontId="25" fillId="0" borderId="12" xfId="0" applyNumberFormat="1" applyFont="1" applyBorder="1" applyAlignment="1">
      <alignment horizontal="center" vertical="top"/>
    </xf>
    <xf numFmtId="4" fontId="22" fillId="4" borderId="27" xfId="0" applyNumberFormat="1" applyFont="1" applyFill="1" applyBorder="1" applyAlignment="1">
      <alignment horizontal="center" vertical="center" wrapText="1"/>
    </xf>
    <xf numFmtId="4" fontId="22" fillId="4" borderId="37" xfId="0" applyNumberFormat="1" applyFont="1" applyFill="1" applyBorder="1" applyAlignment="1">
      <alignment horizontal="center" vertical="center" wrapText="1"/>
    </xf>
    <xf numFmtId="4" fontId="22" fillId="4" borderId="12" xfId="0" applyNumberFormat="1" applyFont="1" applyFill="1" applyBorder="1" applyAlignment="1">
      <alignment horizontal="center" vertical="center" wrapText="1"/>
    </xf>
    <xf numFmtId="3" fontId="22" fillId="4" borderId="10" xfId="0" applyNumberFormat="1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3" fontId="33" fillId="0" borderId="0" xfId="0" applyNumberFormat="1" applyFont="1" applyAlignment="1">
      <alignment horizontal="center"/>
    </xf>
    <xf numFmtId="3" fontId="22" fillId="4" borderId="10" xfId="0" applyNumberFormat="1" applyFont="1" applyFill="1" applyBorder="1" applyAlignment="1">
      <alignment horizontal="center" vertical="center" wrapText="1"/>
    </xf>
    <xf numFmtId="3" fontId="22" fillId="4" borderId="27" xfId="0" applyNumberFormat="1" applyFont="1" applyFill="1" applyBorder="1" applyAlignment="1">
      <alignment horizontal="center" vertical="center" wrapText="1"/>
    </xf>
    <xf numFmtId="3" fontId="22" fillId="4" borderId="37" xfId="0" applyNumberFormat="1" applyFont="1" applyFill="1" applyBorder="1" applyAlignment="1">
      <alignment horizontal="center" vertical="center" wrapText="1"/>
    </xf>
    <xf numFmtId="3" fontId="22" fillId="4" borderId="12" xfId="0" applyNumberFormat="1" applyFont="1" applyFill="1" applyBorder="1" applyAlignment="1">
      <alignment horizontal="center" vertical="center" wrapText="1"/>
    </xf>
    <xf numFmtId="3" fontId="22" fillId="4" borderId="10" xfId="0" applyNumberFormat="1" applyFont="1" applyFill="1" applyBorder="1" applyAlignment="1">
      <alignment horizontal="center"/>
    </xf>
    <xf numFmtId="3" fontId="25" fillId="0" borderId="27" xfId="0" applyNumberFormat="1" applyFont="1" applyBorder="1" applyAlignment="1">
      <alignment horizontal="center" vertical="top" wrapText="1"/>
    </xf>
    <xf numFmtId="0" fontId="38" fillId="0" borderId="37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  <xf numFmtId="3" fontId="22" fillId="0" borderId="0" xfId="0" applyNumberFormat="1" applyFont="1" applyAlignment="1">
      <alignment horizontal="right"/>
    </xf>
    <xf numFmtId="0" fontId="28" fillId="4" borderId="10" xfId="0" applyFont="1" applyFill="1" applyBorder="1" applyAlignment="1">
      <alignment horizontal="center"/>
    </xf>
    <xf numFmtId="0" fontId="28" fillId="4" borderId="10" xfId="0" applyFont="1" applyFill="1" applyBorder="1" applyAlignment="1">
      <alignment horizontal="center" vertical="center"/>
    </xf>
    <xf numFmtId="165" fontId="22" fillId="4" borderId="10" xfId="0" applyNumberFormat="1" applyFont="1" applyFill="1" applyBorder="1" applyAlignment="1">
      <alignment horizontal="center" vertical="center" wrapText="1"/>
    </xf>
    <xf numFmtId="165" fontId="33" fillId="0" borderId="0" xfId="0" applyNumberFormat="1" applyFont="1" applyAlignment="1">
      <alignment horizontal="center"/>
    </xf>
    <xf numFmtId="165" fontId="22" fillId="4" borderId="27" xfId="0" applyNumberFormat="1" applyFont="1" applyFill="1" applyBorder="1" applyAlignment="1">
      <alignment horizontal="center" vertical="center" wrapText="1"/>
    </xf>
    <xf numFmtId="165" fontId="22" fillId="4" borderId="37" xfId="0" applyNumberFormat="1" applyFont="1" applyFill="1" applyBorder="1" applyAlignment="1">
      <alignment horizontal="center" vertical="center" wrapText="1"/>
    </xf>
    <xf numFmtId="165" fontId="22" fillId="4" borderId="12" xfId="0" applyNumberFormat="1" applyFont="1" applyFill="1" applyBorder="1" applyAlignment="1">
      <alignment horizontal="center" vertical="center" wrapText="1"/>
    </xf>
    <xf numFmtId="165" fontId="25" fillId="4" borderId="27" xfId="0" applyNumberFormat="1" applyFont="1" applyFill="1" applyBorder="1" applyAlignment="1">
      <alignment horizontal="center" vertical="center" wrapText="1"/>
    </xf>
    <xf numFmtId="165" fontId="25" fillId="4" borderId="37" xfId="0" applyNumberFormat="1" applyFont="1" applyFill="1" applyBorder="1" applyAlignment="1">
      <alignment horizontal="center" vertical="center" wrapText="1"/>
    </xf>
    <xf numFmtId="165" fontId="25" fillId="4" borderId="12" xfId="0" applyNumberFormat="1" applyFont="1" applyFill="1" applyBorder="1" applyAlignment="1">
      <alignment horizontal="center" vertical="center" wrapText="1"/>
    </xf>
    <xf numFmtId="165" fontId="25" fillId="0" borderId="27" xfId="0" applyNumberFormat="1" applyFont="1" applyBorder="1" applyAlignment="1">
      <alignment horizontal="center" vertical="top" wrapText="1"/>
    </xf>
    <xf numFmtId="165" fontId="22" fillId="0" borderId="0" xfId="0" applyNumberFormat="1" applyFont="1" applyAlignment="1">
      <alignment horizontal="right"/>
    </xf>
    <xf numFmtId="165" fontId="22" fillId="4" borderId="10" xfId="0" applyNumberFormat="1" applyFont="1" applyFill="1" applyBorder="1" applyAlignment="1">
      <alignment horizontal="center" vertical="center"/>
    </xf>
    <xf numFmtId="165" fontId="22" fillId="4" borderId="10" xfId="0" applyNumberFormat="1" applyFont="1" applyFill="1" applyBorder="1" applyAlignment="1">
      <alignment horizontal="center"/>
    </xf>
    <xf numFmtId="0" fontId="39" fillId="0" borderId="0" xfId="0" applyFont="1" applyAlignment="1">
      <alignment/>
    </xf>
    <xf numFmtId="3" fontId="25" fillId="4" borderId="27" xfId="0" applyNumberFormat="1" applyFont="1" applyFill="1" applyBorder="1" applyAlignment="1">
      <alignment horizontal="center" vertical="center" wrapText="1"/>
    </xf>
    <xf numFmtId="3" fontId="25" fillId="4" borderId="37" xfId="0" applyNumberFormat="1" applyFont="1" applyFill="1" applyBorder="1" applyAlignment="1">
      <alignment horizontal="center" vertical="center" wrapText="1"/>
    </xf>
    <xf numFmtId="3" fontId="25" fillId="4" borderId="12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200" fontId="42" fillId="0" borderId="0" xfId="57" applyNumberFormat="1" applyFont="1" applyFill="1" applyBorder="1" applyAlignment="1" applyProtection="1">
      <alignment horizontal="center" vertical="center"/>
      <protection/>
    </xf>
    <xf numFmtId="200" fontId="43" fillId="0" borderId="14" xfId="57" applyNumberFormat="1" applyFont="1" applyFill="1" applyBorder="1" applyAlignment="1" applyProtection="1">
      <alignment horizontal="left" vertical="center"/>
      <protection/>
    </xf>
    <xf numFmtId="200" fontId="43" fillId="0" borderId="14" xfId="57" applyNumberFormat="1" applyFont="1" applyFill="1" applyBorder="1" applyAlignment="1" applyProtection="1">
      <alignment horizontal="left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KVRENMUNKA" xfId="57"/>
    <cellStyle name="Normál_Rendelet mellékletek 2008.jav." xfId="58"/>
    <cellStyle name="Összesen" xfId="59"/>
    <cellStyle name="Currency" xfId="60"/>
    <cellStyle name="Currency [0]" xfId="61"/>
    <cellStyle name="Pénznem 2" xfId="62"/>
    <cellStyle name="Pénznem 3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zter%20dokumentumok\2010.%20&#233;v\Seg&#233;dt&#225;bl&#225;k\Segedtablak2010\Seg&#233;dt&#225;bla%202010%20k&#246;zoktat&#225;s_20110119_KA_herk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mh-server-01\kozos\Eszter%20dokumentumok\2010.%20&#233;v\Seg&#233;dt&#225;bl&#225;k\Segedtablak2010\Seg&#233;dt&#225;bla%202010%20k&#246;zoktat&#225;s_20110119_KA_herk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mh-server-01\kozos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&#246;z&#246;s\2016.&#233;vi%20k&#246;lts&#233;gvet&#233;s\Olaszfalu\K&#246;lts&#233;gvet&#233;s%202016\mell&#233;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3. sz. mell"/>
      <sheetName val="9.3.1. sz. mell"/>
      <sheetName val="9.3.2. sz. mell"/>
      <sheetName val="9.3.3. sz. mell"/>
      <sheetName val="9.3.4.sz.mell"/>
      <sheetName val="9.3.5.sz.mell"/>
      <sheetName val="10.sz.mell"/>
      <sheetName val="11.melléklet"/>
      <sheetName val="12.melléklet"/>
      <sheetName val="13.melléklet"/>
      <sheetName val="14.melléklet"/>
      <sheetName val="15.melléklet"/>
      <sheetName val="16.melléklet"/>
      <sheetName val="17.melléklet"/>
      <sheetName val="Munka1"/>
    </sheetNames>
    <sheetDataSet>
      <sheetData sheetId="0">
        <row r="5">
          <cell r="A5" t="str">
            <v>2016. évi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zoomScalePageLayoutView="0" workbookViewId="0" topLeftCell="B10">
      <selection activeCell="L25" sqref="L25"/>
    </sheetView>
  </sheetViews>
  <sheetFormatPr defaultColWidth="9.140625" defaultRowHeight="12.75"/>
  <cols>
    <col min="1" max="1" width="1.421875" style="63" hidden="1" customWidth="1"/>
    <col min="2" max="2" width="4.7109375" style="66" customWidth="1"/>
    <col min="3" max="3" width="35.7109375" style="63" customWidth="1"/>
    <col min="4" max="5" width="9.7109375" style="63" customWidth="1"/>
    <col min="6" max="6" width="35.7109375" style="63" customWidth="1"/>
    <col min="7" max="8" width="9.7109375" style="63" customWidth="1"/>
    <col min="9" max="16384" width="9.140625" style="63" customWidth="1"/>
  </cols>
  <sheetData>
    <row r="1" spans="3:6" ht="12.75">
      <c r="C1" s="275" t="s">
        <v>245</v>
      </c>
      <c r="D1" s="276"/>
      <c r="E1" s="276"/>
      <c r="F1" s="59"/>
    </row>
    <row r="2" spans="3:8" ht="12.75">
      <c r="C2" s="59"/>
      <c r="D2" s="59"/>
      <c r="E2" s="59"/>
      <c r="F2" s="59"/>
      <c r="G2" s="132"/>
      <c r="H2" s="132"/>
    </row>
    <row r="3" spans="3:8" ht="15.75">
      <c r="C3" s="277" t="s">
        <v>246</v>
      </c>
      <c r="D3" s="277"/>
      <c r="E3" s="277"/>
      <c r="F3" s="277"/>
      <c r="G3" s="278"/>
      <c r="H3" s="278"/>
    </row>
    <row r="4" spans="3:8" ht="15.75">
      <c r="C4" s="277" t="s">
        <v>247</v>
      </c>
      <c r="D4" s="277"/>
      <c r="E4" s="277"/>
      <c r="F4" s="277"/>
      <c r="G4" s="278"/>
      <c r="H4" s="278"/>
    </row>
    <row r="5" spans="3:8" ht="15.75">
      <c r="C5" s="135"/>
      <c r="D5" s="135"/>
      <c r="E5" s="135"/>
      <c r="F5" s="135"/>
      <c r="G5" s="136"/>
      <c r="H5" s="136"/>
    </row>
    <row r="6" spans="3:8" ht="12.75">
      <c r="C6" s="280"/>
      <c r="D6" s="280"/>
      <c r="E6" s="280"/>
      <c r="F6" s="280"/>
      <c r="H6" s="63" t="s">
        <v>250</v>
      </c>
    </row>
    <row r="7" spans="2:8" ht="12.75">
      <c r="B7" s="106"/>
      <c r="C7" s="107" t="s">
        <v>1</v>
      </c>
      <c r="D7" s="107" t="s">
        <v>2</v>
      </c>
      <c r="E7" s="107" t="s">
        <v>3</v>
      </c>
      <c r="F7" s="108" t="s">
        <v>4</v>
      </c>
      <c r="G7" s="108" t="s">
        <v>5</v>
      </c>
      <c r="H7" s="108" t="s">
        <v>6</v>
      </c>
    </row>
    <row r="8" spans="2:8" ht="17.25" customHeight="1">
      <c r="B8" s="281" t="s">
        <v>61</v>
      </c>
      <c r="C8" s="279" t="s">
        <v>15</v>
      </c>
      <c r="D8" s="279" t="s">
        <v>248</v>
      </c>
      <c r="E8" s="279" t="s">
        <v>249</v>
      </c>
      <c r="F8" s="279" t="s">
        <v>15</v>
      </c>
      <c r="G8" s="279" t="s">
        <v>248</v>
      </c>
      <c r="H8" s="279" t="s">
        <v>249</v>
      </c>
    </row>
    <row r="9" spans="2:8" ht="24" customHeight="1">
      <c r="B9" s="282"/>
      <c r="C9" s="279"/>
      <c r="D9" s="279"/>
      <c r="E9" s="279"/>
      <c r="F9" s="279"/>
      <c r="G9" s="279"/>
      <c r="H9" s="279"/>
    </row>
    <row r="10" spans="2:8" ht="12.75">
      <c r="B10" s="93">
        <v>1</v>
      </c>
      <c r="C10" s="137" t="s">
        <v>122</v>
      </c>
      <c r="D10" s="67"/>
      <c r="E10" s="67"/>
      <c r="F10" s="137" t="s">
        <v>123</v>
      </c>
      <c r="G10" s="94"/>
      <c r="H10" s="94"/>
    </row>
    <row r="11" spans="2:8" ht="12.75">
      <c r="B11" s="93">
        <v>2</v>
      </c>
      <c r="C11" s="95" t="s">
        <v>124</v>
      </c>
      <c r="D11" s="67">
        <v>53388</v>
      </c>
      <c r="E11" s="67">
        <v>44942</v>
      </c>
      <c r="F11" s="95" t="s">
        <v>125</v>
      </c>
      <c r="G11" s="67">
        <v>26858</v>
      </c>
      <c r="H11" s="67">
        <v>33172</v>
      </c>
    </row>
    <row r="12" spans="2:8" ht="12.75">
      <c r="B12" s="93">
        <v>3</v>
      </c>
      <c r="C12" s="95" t="s">
        <v>126</v>
      </c>
      <c r="D12" s="67">
        <v>35518</v>
      </c>
      <c r="E12" s="67">
        <f>15000+6500+2990+3900</f>
        <v>28390</v>
      </c>
      <c r="F12" s="95" t="s">
        <v>127</v>
      </c>
      <c r="G12" s="67">
        <v>6610</v>
      </c>
      <c r="H12" s="67">
        <v>7931</v>
      </c>
    </row>
    <row r="13" spans="2:8" ht="12.75">
      <c r="B13" s="93">
        <v>4</v>
      </c>
      <c r="C13" s="95" t="s">
        <v>128</v>
      </c>
      <c r="D13" s="67">
        <v>116971</v>
      </c>
      <c r="E13" s="67">
        <v>286979</v>
      </c>
      <c r="F13" s="95" t="s">
        <v>129</v>
      </c>
      <c r="G13" s="67">
        <v>59611</v>
      </c>
      <c r="H13" s="67">
        <v>54601</v>
      </c>
    </row>
    <row r="14" spans="2:8" ht="12.75">
      <c r="B14" s="93">
        <v>5</v>
      </c>
      <c r="C14" s="95" t="s">
        <v>130</v>
      </c>
      <c r="D14" s="67"/>
      <c r="E14" s="67"/>
      <c r="F14" s="95" t="s">
        <v>131</v>
      </c>
      <c r="G14" s="67">
        <v>7156</v>
      </c>
      <c r="H14" s="67">
        <v>7554</v>
      </c>
    </row>
    <row r="15" spans="2:8" ht="12.75">
      <c r="B15" s="93">
        <v>6</v>
      </c>
      <c r="C15" s="95" t="s">
        <v>132</v>
      </c>
      <c r="D15" s="67">
        <v>127</v>
      </c>
      <c r="E15" s="67"/>
      <c r="F15" s="95" t="s">
        <v>133</v>
      </c>
      <c r="G15" s="67">
        <v>2666</v>
      </c>
      <c r="H15" s="67">
        <v>205525</v>
      </c>
    </row>
    <row r="16" spans="2:8" ht="12.75">
      <c r="B16" s="93">
        <v>7</v>
      </c>
      <c r="C16" s="95" t="s">
        <v>326</v>
      </c>
      <c r="D16" s="67"/>
      <c r="F16" s="96" t="s">
        <v>135</v>
      </c>
      <c r="G16" s="67"/>
      <c r="H16" s="67"/>
    </row>
    <row r="17" spans="2:8" ht="12.75">
      <c r="B17" s="93">
        <v>8</v>
      </c>
      <c r="C17" s="72"/>
      <c r="D17" s="67"/>
      <c r="E17" s="67"/>
      <c r="F17" s="95" t="s">
        <v>136</v>
      </c>
      <c r="G17" s="67"/>
      <c r="H17" s="67"/>
    </row>
    <row r="18" spans="2:9" s="69" customFormat="1" ht="21" customHeight="1">
      <c r="B18" s="98">
        <v>9</v>
      </c>
      <c r="C18" s="99" t="s">
        <v>137</v>
      </c>
      <c r="D18" s="99">
        <f>SUM(D11:D17)</f>
        <v>206004</v>
      </c>
      <c r="E18" s="99">
        <f>SUM(E11:E17)</f>
        <v>360311</v>
      </c>
      <c r="F18" s="100" t="s">
        <v>138</v>
      </c>
      <c r="G18" s="100">
        <f>SUM(G11:G17)</f>
        <v>102901</v>
      </c>
      <c r="H18" s="100">
        <f>SUM(H11:H17)</f>
        <v>308783</v>
      </c>
      <c r="I18" s="68"/>
    </row>
    <row r="19" spans="2:8" ht="12.75">
      <c r="B19" s="93">
        <v>10</v>
      </c>
      <c r="C19" s="137" t="s">
        <v>139</v>
      </c>
      <c r="D19" s="67"/>
      <c r="E19" s="67"/>
      <c r="F19" s="137" t="s">
        <v>140</v>
      </c>
      <c r="G19" s="67"/>
      <c r="H19" s="67"/>
    </row>
    <row r="20" spans="2:8" ht="12.75">
      <c r="B20" s="93">
        <v>11</v>
      </c>
      <c r="C20" s="95" t="s">
        <v>141</v>
      </c>
      <c r="D20" s="67"/>
      <c r="E20" s="67">
        <v>3390</v>
      </c>
      <c r="F20" s="95" t="s">
        <v>142</v>
      </c>
      <c r="G20" s="67">
        <v>11487</v>
      </c>
      <c r="H20" s="67">
        <v>10665</v>
      </c>
    </row>
    <row r="21" spans="2:8" ht="12.75">
      <c r="B21" s="93">
        <v>12</v>
      </c>
      <c r="C21" s="95" t="s">
        <v>143</v>
      </c>
      <c r="D21" s="67">
        <v>15526</v>
      </c>
      <c r="E21" s="67"/>
      <c r="F21" s="75" t="s">
        <v>144</v>
      </c>
      <c r="G21" s="67">
        <v>13683</v>
      </c>
      <c r="H21" s="67">
        <v>2375</v>
      </c>
    </row>
    <row r="22" spans="2:8" ht="12.75">
      <c r="B22" s="93">
        <v>13</v>
      </c>
      <c r="C22" s="95" t="s">
        <v>145</v>
      </c>
      <c r="D22" s="67"/>
      <c r="E22" s="67"/>
      <c r="F22" s="95" t="s">
        <v>146</v>
      </c>
      <c r="G22" s="67"/>
      <c r="H22" s="67"/>
    </row>
    <row r="23" spans="2:8" ht="12.75">
      <c r="B23" s="93">
        <v>14</v>
      </c>
      <c r="C23" s="95" t="s">
        <v>147</v>
      </c>
      <c r="D23" s="67">
        <v>2304</v>
      </c>
      <c r="E23" s="67"/>
      <c r="F23" s="95" t="s">
        <v>148</v>
      </c>
      <c r="G23" s="67"/>
      <c r="H23" s="67"/>
    </row>
    <row r="24" spans="2:8" ht="12.75">
      <c r="B24" s="93">
        <v>15</v>
      </c>
      <c r="C24" s="95" t="s">
        <v>149</v>
      </c>
      <c r="D24" s="67"/>
      <c r="E24" s="67"/>
      <c r="F24" s="95" t="s">
        <v>150</v>
      </c>
      <c r="G24" s="67"/>
      <c r="H24" s="67"/>
    </row>
    <row r="25" spans="2:9" ht="21" customHeight="1">
      <c r="B25" s="93">
        <v>16</v>
      </c>
      <c r="C25" s="134" t="s">
        <v>151</v>
      </c>
      <c r="D25" s="101">
        <f>SUM(D19:D24)</f>
        <v>17830</v>
      </c>
      <c r="E25" s="101">
        <f>SUM(E19:E24)</f>
        <v>3390</v>
      </c>
      <c r="F25" s="134" t="s">
        <v>152</v>
      </c>
      <c r="G25" s="100">
        <f>SUM(G19:G24)</f>
        <v>25170</v>
      </c>
      <c r="H25" s="100">
        <f>SUM(H19:H24)</f>
        <v>13040</v>
      </c>
      <c r="I25" s="71"/>
    </row>
    <row r="26" spans="2:8" ht="12.75">
      <c r="B26" s="93">
        <v>17</v>
      </c>
      <c r="C26" s="102" t="s">
        <v>153</v>
      </c>
      <c r="D26" s="79">
        <v>7990</v>
      </c>
      <c r="E26" s="79">
        <v>0</v>
      </c>
      <c r="F26" s="102" t="s">
        <v>153</v>
      </c>
      <c r="G26" s="79">
        <v>0</v>
      </c>
      <c r="H26" s="79">
        <v>0</v>
      </c>
    </row>
    <row r="27" spans="2:8" ht="12.75" customHeight="1">
      <c r="B27" s="93">
        <v>18</v>
      </c>
      <c r="C27" s="133"/>
      <c r="D27" s="67"/>
      <c r="E27" s="67"/>
      <c r="F27" s="133"/>
      <c r="G27" s="67"/>
      <c r="H27" s="67"/>
    </row>
    <row r="28" spans="2:8" ht="12.75">
      <c r="B28" s="93">
        <v>19</v>
      </c>
      <c r="C28" s="97" t="s">
        <v>154</v>
      </c>
      <c r="D28" s="97">
        <f>+D29+D30</f>
        <v>34476</v>
      </c>
      <c r="E28" s="97">
        <f>+E29+E30</f>
        <v>19666</v>
      </c>
      <c r="F28" s="137" t="s">
        <v>155</v>
      </c>
      <c r="G28" s="79">
        <f>+G29+G30</f>
        <v>78914</v>
      </c>
      <c r="H28" s="79">
        <f>+H29+H30</f>
        <v>61544</v>
      </c>
    </row>
    <row r="29" spans="2:8" ht="12.75">
      <c r="B29" s="93">
        <v>20</v>
      </c>
      <c r="C29" s="212" t="s">
        <v>255</v>
      </c>
      <c r="D29" s="96">
        <v>11464</v>
      </c>
      <c r="E29" s="96">
        <v>0</v>
      </c>
      <c r="F29" s="76" t="s">
        <v>157</v>
      </c>
      <c r="G29" s="67">
        <v>78914</v>
      </c>
      <c r="H29" s="67">
        <f>38524+23020</f>
        <v>61544</v>
      </c>
    </row>
    <row r="30" spans="2:8" ht="12.75">
      <c r="B30" s="93">
        <v>21</v>
      </c>
      <c r="C30" s="76" t="s">
        <v>325</v>
      </c>
      <c r="D30" s="96">
        <v>23012</v>
      </c>
      <c r="E30" s="67">
        <v>19666</v>
      </c>
      <c r="F30" s="76" t="s">
        <v>159</v>
      </c>
      <c r="G30" s="67">
        <v>0</v>
      </c>
      <c r="H30" s="67">
        <v>0</v>
      </c>
    </row>
    <row r="31" spans="2:9" s="69" customFormat="1" ht="21" customHeight="1">
      <c r="B31" s="104">
        <v>22</v>
      </c>
      <c r="C31" s="138" t="s">
        <v>160</v>
      </c>
      <c r="D31" s="105">
        <f>SUM(D18+D25+D28)</f>
        <v>258310</v>
      </c>
      <c r="E31" s="105">
        <f>SUM(E18+E25+E28)</f>
        <v>383367</v>
      </c>
      <c r="F31" s="138" t="s">
        <v>161</v>
      </c>
      <c r="G31" s="105">
        <f>SUM(G18+G25+G28)</f>
        <v>206985</v>
      </c>
      <c r="H31" s="105">
        <f>SUM(H18+H25+H28)</f>
        <v>383367</v>
      </c>
      <c r="I31" s="68"/>
    </row>
    <row r="32" spans="2:8" ht="12.75">
      <c r="B32" s="61"/>
      <c r="C32" s="87"/>
      <c r="D32" s="87"/>
      <c r="E32" s="87"/>
      <c r="F32" s="87"/>
      <c r="G32" s="87"/>
      <c r="H32" s="87"/>
    </row>
    <row r="34" spans="4:5" ht="12.75">
      <c r="D34" s="71"/>
      <c r="E34" s="71"/>
    </row>
  </sheetData>
  <sheetProtection/>
  <mergeCells count="11">
    <mergeCell ref="B8:B9"/>
    <mergeCell ref="D8:D9"/>
    <mergeCell ref="E8:E9"/>
    <mergeCell ref="H8:H9"/>
    <mergeCell ref="C1:E1"/>
    <mergeCell ref="C3:H3"/>
    <mergeCell ref="C4:H4"/>
    <mergeCell ref="G8:G9"/>
    <mergeCell ref="C8:C9"/>
    <mergeCell ref="F8:F9"/>
    <mergeCell ref="C6:F6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61"/>
  <sheetViews>
    <sheetView view="pageBreakPreview" zoomScale="120" zoomScaleNormal="120" zoomScaleSheetLayoutView="120" zoomScalePageLayoutView="0" workbookViewId="0" topLeftCell="B28">
      <selection activeCell="C1" sqref="C1"/>
    </sheetView>
  </sheetViews>
  <sheetFormatPr defaultColWidth="9.140625" defaultRowHeight="12.75"/>
  <cols>
    <col min="1" max="1" width="4.7109375" style="194" customWidth="1"/>
    <col min="2" max="2" width="4.7109375" style="1" customWidth="1"/>
    <col min="3" max="3" width="43.7109375" style="3" customWidth="1"/>
    <col min="4" max="19" width="9.7109375" style="3" customWidth="1"/>
    <col min="20" max="20" width="0" style="3" hidden="1" customWidth="1"/>
    <col min="21" max="21" width="4.57421875" style="3" customWidth="1"/>
    <col min="22" max="16384" width="9.140625" style="3" customWidth="1"/>
  </cols>
  <sheetData>
    <row r="1" spans="3:20" ht="11.25">
      <c r="C1" s="2" t="s">
        <v>269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Q1" s="2"/>
      <c r="R1" s="2"/>
      <c r="S1" s="4"/>
      <c r="T1" s="2"/>
    </row>
    <row r="2" spans="3:20" ht="11.2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Q2" s="2"/>
      <c r="R2" s="2"/>
      <c r="S2" s="4"/>
      <c r="T2" s="2"/>
    </row>
    <row r="3" spans="2:21" ht="12.75" customHeight="1">
      <c r="B3" s="298" t="s">
        <v>263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86"/>
      <c r="U3" s="86"/>
    </row>
    <row r="4" spans="2:21" ht="12.75" customHeight="1"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86"/>
      <c r="U4" s="86"/>
    </row>
    <row r="5" spans="3:19" ht="12.7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40"/>
      <c r="P5" s="141"/>
      <c r="Q5" s="141"/>
      <c r="R5" s="141"/>
      <c r="S5" s="142" t="s">
        <v>0</v>
      </c>
    </row>
    <row r="6" spans="1:19" ht="11.25">
      <c r="A6" s="109"/>
      <c r="B6" s="109"/>
      <c r="C6" s="109" t="s">
        <v>1</v>
      </c>
      <c r="D6" s="109" t="s">
        <v>2</v>
      </c>
      <c r="E6" s="109" t="s">
        <v>3</v>
      </c>
      <c r="F6" s="109" t="s">
        <v>4</v>
      </c>
      <c r="G6" s="109" t="s">
        <v>5</v>
      </c>
      <c r="H6" s="109" t="s">
        <v>6</v>
      </c>
      <c r="I6" s="109" t="s">
        <v>7</v>
      </c>
      <c r="J6" s="109" t="s">
        <v>8</v>
      </c>
      <c r="K6" s="109" t="s">
        <v>9</v>
      </c>
      <c r="L6" s="109" t="s">
        <v>10</v>
      </c>
      <c r="M6" s="109" t="s">
        <v>11</v>
      </c>
      <c r="N6" s="109" t="s">
        <v>12</v>
      </c>
      <c r="O6" s="109" t="s">
        <v>13</v>
      </c>
      <c r="P6" s="109" t="s">
        <v>14</v>
      </c>
      <c r="Q6" s="109" t="s">
        <v>203</v>
      </c>
      <c r="R6" s="109" t="s">
        <v>225</v>
      </c>
      <c r="S6" s="109" t="s">
        <v>227</v>
      </c>
    </row>
    <row r="7" spans="1:19" s="6" customFormat="1" ht="12.75" customHeight="1">
      <c r="A7" s="288" t="s">
        <v>218</v>
      </c>
      <c r="B7" s="299" t="s">
        <v>219</v>
      </c>
      <c r="C7" s="296" t="s">
        <v>15</v>
      </c>
      <c r="D7" s="293" t="s">
        <v>76</v>
      </c>
      <c r="E7" s="293" t="s">
        <v>204</v>
      </c>
      <c r="F7" s="293" t="s">
        <v>205</v>
      </c>
      <c r="G7" s="293" t="s">
        <v>221</v>
      </c>
      <c r="H7" s="293" t="s">
        <v>226</v>
      </c>
      <c r="I7" s="293" t="s">
        <v>180</v>
      </c>
      <c r="J7" s="293" t="s">
        <v>241</v>
      </c>
      <c r="K7" s="303" t="s">
        <v>186</v>
      </c>
      <c r="L7" s="303"/>
      <c r="M7" s="303"/>
      <c r="N7" s="303"/>
      <c r="O7" s="303"/>
      <c r="P7" s="303"/>
      <c r="Q7" s="303"/>
      <c r="R7" s="303"/>
      <c r="S7" s="303"/>
    </row>
    <row r="8" spans="1:19" s="6" customFormat="1" ht="12.75" customHeight="1">
      <c r="A8" s="288"/>
      <c r="B8" s="299"/>
      <c r="C8" s="297"/>
      <c r="D8" s="294"/>
      <c r="E8" s="294"/>
      <c r="F8" s="294"/>
      <c r="G8" s="294"/>
      <c r="H8" s="294"/>
      <c r="I8" s="294"/>
      <c r="J8" s="294"/>
      <c r="K8" s="293" t="s">
        <v>51</v>
      </c>
      <c r="L8" s="300" t="s">
        <v>52</v>
      </c>
      <c r="M8" s="300" t="s">
        <v>53</v>
      </c>
      <c r="N8" s="300" t="s">
        <v>55</v>
      </c>
      <c r="O8" s="299" t="s">
        <v>54</v>
      </c>
      <c r="P8" s="299"/>
      <c r="Q8" s="299"/>
      <c r="R8" s="300" t="s">
        <v>59</v>
      </c>
      <c r="S8" s="300" t="s">
        <v>60</v>
      </c>
    </row>
    <row r="9" spans="1:19" s="6" customFormat="1" ht="12.75" customHeight="1">
      <c r="A9" s="288"/>
      <c r="B9" s="299"/>
      <c r="C9" s="297"/>
      <c r="D9" s="294"/>
      <c r="E9" s="294"/>
      <c r="F9" s="294"/>
      <c r="G9" s="294"/>
      <c r="H9" s="294"/>
      <c r="I9" s="294"/>
      <c r="J9" s="294"/>
      <c r="K9" s="294"/>
      <c r="L9" s="301"/>
      <c r="M9" s="301"/>
      <c r="N9" s="301"/>
      <c r="O9" s="300" t="s">
        <v>56</v>
      </c>
      <c r="P9" s="300" t="s">
        <v>57</v>
      </c>
      <c r="Q9" s="300" t="s">
        <v>58</v>
      </c>
      <c r="R9" s="301"/>
      <c r="S9" s="301"/>
    </row>
    <row r="10" spans="1:19" s="7" customFormat="1" ht="19.5" customHeight="1">
      <c r="A10" s="288"/>
      <c r="B10" s="299"/>
      <c r="C10" s="297"/>
      <c r="D10" s="295"/>
      <c r="E10" s="295"/>
      <c r="F10" s="295"/>
      <c r="G10" s="295"/>
      <c r="H10" s="295"/>
      <c r="I10" s="295"/>
      <c r="J10" s="295"/>
      <c r="K10" s="295"/>
      <c r="L10" s="302"/>
      <c r="M10" s="302"/>
      <c r="N10" s="302"/>
      <c r="O10" s="302"/>
      <c r="P10" s="302"/>
      <c r="Q10" s="302"/>
      <c r="R10" s="302"/>
      <c r="S10" s="302"/>
    </row>
    <row r="11" spans="1:21" ht="11.25">
      <c r="A11" s="290" t="s">
        <v>119</v>
      </c>
      <c r="B11" s="196">
        <v>1</v>
      </c>
      <c r="C11" s="34" t="s">
        <v>62</v>
      </c>
      <c r="D11" s="8">
        <v>20729</v>
      </c>
      <c r="E11" s="8"/>
      <c r="F11" s="8"/>
      <c r="G11" s="8"/>
      <c r="H11" s="8"/>
      <c r="I11" s="54"/>
      <c r="J11" s="8"/>
      <c r="K11" s="9"/>
      <c r="L11" s="9"/>
      <c r="M11" s="9"/>
      <c r="N11" s="11"/>
      <c r="O11" s="9"/>
      <c r="P11" s="9"/>
      <c r="Q11" s="9"/>
      <c r="R11" s="10"/>
      <c r="S11" s="10"/>
      <c r="T11" s="3">
        <f>(SUM(K11:S11))-J11</f>
        <v>0</v>
      </c>
      <c r="U11" s="3">
        <f>(SUM(H11:I11))-J11</f>
        <v>0</v>
      </c>
    </row>
    <row r="12" spans="1:21" ht="11.25">
      <c r="A12" s="291"/>
      <c r="B12" s="195">
        <v>2</v>
      </c>
      <c r="C12" s="34" t="s">
        <v>63</v>
      </c>
      <c r="D12" s="8">
        <v>399</v>
      </c>
      <c r="E12" s="8"/>
      <c r="F12" s="8"/>
      <c r="G12" s="8"/>
      <c r="H12" s="8"/>
      <c r="I12" s="54"/>
      <c r="J12" s="8"/>
      <c r="K12" s="9"/>
      <c r="L12" s="9"/>
      <c r="M12" s="9"/>
      <c r="N12" s="11"/>
      <c r="O12" s="9"/>
      <c r="P12" s="9"/>
      <c r="Q12" s="9"/>
      <c r="R12" s="10"/>
      <c r="S12" s="10"/>
      <c r="T12" s="3">
        <f aca="true" t="shared" si="0" ref="T12:T47">(SUM(K12:S12))-J12</f>
        <v>0</v>
      </c>
      <c r="U12" s="3">
        <f aca="true" t="shared" si="1" ref="U12:U48">(SUM(H12:I12))-J12</f>
        <v>0</v>
      </c>
    </row>
    <row r="13" spans="1:21" ht="11.25">
      <c r="A13" s="291"/>
      <c r="B13" s="196">
        <v>3</v>
      </c>
      <c r="C13" s="34" t="s">
        <v>222</v>
      </c>
      <c r="D13" s="8"/>
      <c r="E13" s="8"/>
      <c r="F13" s="8"/>
      <c r="G13" s="8"/>
      <c r="H13" s="8"/>
      <c r="I13" s="54"/>
      <c r="J13" s="8"/>
      <c r="K13" s="9"/>
      <c r="L13" s="9"/>
      <c r="M13" s="9"/>
      <c r="N13" s="11"/>
      <c r="O13" s="9"/>
      <c r="P13" s="9"/>
      <c r="Q13" s="9"/>
      <c r="R13" s="10"/>
      <c r="S13" s="10"/>
      <c r="U13" s="3">
        <f t="shared" si="1"/>
        <v>0</v>
      </c>
    </row>
    <row r="14" spans="1:21" ht="11.25">
      <c r="A14" s="291"/>
      <c r="B14" s="196">
        <v>4</v>
      </c>
      <c r="C14" s="34" t="s">
        <v>224</v>
      </c>
      <c r="D14" s="8"/>
      <c r="E14" s="8"/>
      <c r="F14" s="8"/>
      <c r="G14" s="8"/>
      <c r="H14" s="8"/>
      <c r="I14" s="54"/>
      <c r="J14" s="8"/>
      <c r="K14" s="9"/>
      <c r="L14" s="9"/>
      <c r="M14" s="9"/>
      <c r="N14" s="11"/>
      <c r="O14" s="9"/>
      <c r="P14" s="9"/>
      <c r="Q14" s="9"/>
      <c r="R14" s="10"/>
      <c r="S14" s="10"/>
      <c r="U14" s="3">
        <f t="shared" si="1"/>
        <v>0</v>
      </c>
    </row>
    <row r="15" spans="1:21" ht="11.25">
      <c r="A15" s="291"/>
      <c r="B15" s="195">
        <v>5</v>
      </c>
      <c r="C15" s="35" t="s">
        <v>16</v>
      </c>
      <c r="D15" s="8">
        <v>1020</v>
      </c>
      <c r="E15" s="8"/>
      <c r="F15" s="8"/>
      <c r="G15" s="8"/>
      <c r="H15" s="8"/>
      <c r="I15" s="54"/>
      <c r="J15" s="8"/>
      <c r="K15" s="9"/>
      <c r="L15" s="11"/>
      <c r="M15" s="9"/>
      <c r="N15" s="9"/>
      <c r="O15" s="9"/>
      <c r="P15" s="9"/>
      <c r="Q15" s="9"/>
      <c r="R15" s="10"/>
      <c r="S15" s="10"/>
      <c r="T15" s="3">
        <f t="shared" si="0"/>
        <v>0</v>
      </c>
      <c r="U15" s="3">
        <f t="shared" si="1"/>
        <v>0</v>
      </c>
    </row>
    <row r="16" spans="1:21" ht="11.25">
      <c r="A16" s="291"/>
      <c r="B16" s="196">
        <v>6</v>
      </c>
      <c r="C16" s="35" t="s">
        <v>17</v>
      </c>
      <c r="D16" s="8">
        <v>1824</v>
      </c>
      <c r="E16" s="8"/>
      <c r="F16" s="8"/>
      <c r="G16" s="8"/>
      <c r="H16" s="8"/>
      <c r="I16" s="54"/>
      <c r="J16" s="8"/>
      <c r="K16" s="9"/>
      <c r="L16" s="11"/>
      <c r="M16" s="9"/>
      <c r="N16" s="9"/>
      <c r="O16" s="9"/>
      <c r="P16" s="9"/>
      <c r="Q16" s="9"/>
      <c r="R16" s="10"/>
      <c r="S16" s="10"/>
      <c r="T16" s="3">
        <f t="shared" si="0"/>
        <v>0</v>
      </c>
      <c r="U16" s="3">
        <f t="shared" si="1"/>
        <v>0</v>
      </c>
    </row>
    <row r="17" spans="1:21" ht="11.25">
      <c r="A17" s="291"/>
      <c r="B17" s="196">
        <v>7</v>
      </c>
      <c r="C17" s="35" t="s">
        <v>193</v>
      </c>
      <c r="D17" s="8">
        <v>178</v>
      </c>
      <c r="E17" s="8"/>
      <c r="F17" s="8"/>
      <c r="G17" s="8"/>
      <c r="H17" s="8"/>
      <c r="I17" s="54"/>
      <c r="J17" s="8"/>
      <c r="K17" s="9"/>
      <c r="L17" s="11"/>
      <c r="M17" s="9"/>
      <c r="N17" s="9"/>
      <c r="O17" s="9"/>
      <c r="P17" s="9"/>
      <c r="Q17" s="9"/>
      <c r="R17" s="10"/>
      <c r="S17" s="10"/>
      <c r="T17" s="3">
        <f t="shared" si="0"/>
        <v>0</v>
      </c>
      <c r="U17" s="3">
        <f t="shared" si="1"/>
        <v>0</v>
      </c>
    </row>
    <row r="18" spans="1:21" ht="11.25">
      <c r="A18" s="291"/>
      <c r="B18" s="195">
        <v>8</v>
      </c>
      <c r="C18" s="35" t="s">
        <v>18</v>
      </c>
      <c r="D18" s="8">
        <v>978</v>
      </c>
      <c r="E18" s="8"/>
      <c r="F18" s="8"/>
      <c r="G18" s="8"/>
      <c r="H18" s="8"/>
      <c r="I18" s="54"/>
      <c r="J18" s="8"/>
      <c r="K18" s="9"/>
      <c r="L18" s="11"/>
      <c r="M18" s="9"/>
      <c r="N18" s="9"/>
      <c r="O18" s="9"/>
      <c r="P18" s="9"/>
      <c r="Q18" s="9"/>
      <c r="R18" s="10"/>
      <c r="S18" s="10"/>
      <c r="T18" s="3">
        <f t="shared" si="0"/>
        <v>0</v>
      </c>
      <c r="U18" s="3">
        <f t="shared" si="1"/>
        <v>0</v>
      </c>
    </row>
    <row r="19" spans="1:21" ht="11.25">
      <c r="A19" s="291"/>
      <c r="B19" s="196">
        <v>9</v>
      </c>
      <c r="C19" s="36" t="s">
        <v>19</v>
      </c>
      <c r="D19" s="8">
        <v>200</v>
      </c>
      <c r="E19" s="8"/>
      <c r="F19" s="8"/>
      <c r="G19" s="8"/>
      <c r="H19" s="8"/>
      <c r="I19" s="54"/>
      <c r="J19" s="8"/>
      <c r="K19" s="9"/>
      <c r="L19" s="11"/>
      <c r="M19" s="9"/>
      <c r="N19" s="9"/>
      <c r="O19" s="9"/>
      <c r="P19" s="9"/>
      <c r="Q19" s="9"/>
      <c r="R19" s="10"/>
      <c r="S19" s="10"/>
      <c r="T19" s="3">
        <f t="shared" si="0"/>
        <v>0</v>
      </c>
      <c r="U19" s="3">
        <f t="shared" si="1"/>
        <v>0</v>
      </c>
    </row>
    <row r="20" spans="1:21" ht="11.25">
      <c r="A20" s="291"/>
      <c r="B20" s="196">
        <v>10</v>
      </c>
      <c r="C20" s="36" t="s">
        <v>20</v>
      </c>
      <c r="D20" s="8">
        <v>0</v>
      </c>
      <c r="E20" s="8"/>
      <c r="F20" s="8"/>
      <c r="G20" s="8"/>
      <c r="H20" s="8"/>
      <c r="I20" s="54"/>
      <c r="J20" s="8"/>
      <c r="K20" s="9"/>
      <c r="L20" s="11"/>
      <c r="M20" s="9"/>
      <c r="N20" s="9"/>
      <c r="O20" s="9"/>
      <c r="P20" s="9"/>
      <c r="Q20" s="9"/>
      <c r="R20" s="10"/>
      <c r="S20" s="10"/>
      <c r="T20" s="3">
        <f t="shared" si="0"/>
        <v>0</v>
      </c>
      <c r="U20" s="3">
        <f t="shared" si="1"/>
        <v>0</v>
      </c>
    </row>
    <row r="21" spans="1:21" ht="11.25">
      <c r="A21" s="291"/>
      <c r="B21" s="195">
        <v>11</v>
      </c>
      <c r="C21" s="36" t="s">
        <v>21</v>
      </c>
      <c r="D21" s="8">
        <v>6684</v>
      </c>
      <c r="E21" s="8"/>
      <c r="F21" s="8"/>
      <c r="G21" s="54"/>
      <c r="H21" s="54"/>
      <c r="I21" s="54"/>
      <c r="J21" s="54"/>
      <c r="K21" s="9"/>
      <c r="L21" s="11"/>
      <c r="M21" s="9"/>
      <c r="N21" s="9"/>
      <c r="O21" s="9"/>
      <c r="P21" s="9"/>
      <c r="Q21" s="9"/>
      <c r="R21" s="10"/>
      <c r="S21" s="10"/>
      <c r="T21" s="3">
        <f t="shared" si="0"/>
        <v>0</v>
      </c>
      <c r="U21" s="3">
        <f t="shared" si="1"/>
        <v>0</v>
      </c>
    </row>
    <row r="22" spans="1:21" ht="11.25">
      <c r="A22" s="291"/>
      <c r="B22" s="196">
        <v>12</v>
      </c>
      <c r="C22" s="36" t="s">
        <v>240</v>
      </c>
      <c r="D22" s="8">
        <v>0</v>
      </c>
      <c r="E22" s="8"/>
      <c r="F22" s="8"/>
      <c r="G22" s="8"/>
      <c r="H22" s="8"/>
      <c r="I22" s="54"/>
      <c r="J22" s="8"/>
      <c r="K22" s="9"/>
      <c r="L22" s="11"/>
      <c r="M22" s="9"/>
      <c r="N22" s="9"/>
      <c r="O22" s="9"/>
      <c r="P22" s="9"/>
      <c r="Q22" s="9"/>
      <c r="R22" s="10"/>
      <c r="S22" s="10"/>
      <c r="T22" s="3">
        <f t="shared" si="0"/>
        <v>0</v>
      </c>
      <c r="U22" s="3">
        <f t="shared" si="1"/>
        <v>0</v>
      </c>
    </row>
    <row r="23" spans="1:21" ht="11.25">
      <c r="A23" s="291"/>
      <c r="B23" s="196">
        <v>13</v>
      </c>
      <c r="C23" s="36" t="s">
        <v>45</v>
      </c>
      <c r="D23" s="8">
        <v>0</v>
      </c>
      <c r="E23" s="8"/>
      <c r="F23" s="8"/>
      <c r="G23" s="8"/>
      <c r="H23" s="8"/>
      <c r="I23" s="54"/>
      <c r="J23" s="8"/>
      <c r="K23" s="12"/>
      <c r="L23" s="12"/>
      <c r="M23" s="12"/>
      <c r="N23" s="12"/>
      <c r="O23" s="12"/>
      <c r="P23" s="11"/>
      <c r="Q23" s="12"/>
      <c r="R23" s="13"/>
      <c r="S23" s="13"/>
      <c r="T23" s="3">
        <f t="shared" si="0"/>
        <v>0</v>
      </c>
      <c r="U23" s="3">
        <f t="shared" si="1"/>
        <v>0</v>
      </c>
    </row>
    <row r="24" spans="1:21" ht="11.25">
      <c r="A24" s="291"/>
      <c r="B24" s="195">
        <v>14</v>
      </c>
      <c r="C24" s="36" t="s">
        <v>22</v>
      </c>
      <c r="D24" s="8">
        <v>780</v>
      </c>
      <c r="E24" s="8"/>
      <c r="F24" s="8"/>
      <c r="G24" s="8"/>
      <c r="H24" s="8"/>
      <c r="I24" s="54"/>
      <c r="J24" s="8"/>
      <c r="K24" s="11"/>
      <c r="L24" s="9"/>
      <c r="M24" s="9"/>
      <c r="N24" s="9"/>
      <c r="O24" s="9"/>
      <c r="P24" s="9"/>
      <c r="Q24" s="9"/>
      <c r="R24" s="10"/>
      <c r="S24" s="10"/>
      <c r="T24" s="3">
        <f>(SUM(K24:S24))-J24</f>
        <v>0</v>
      </c>
      <c r="U24" s="3">
        <f t="shared" si="1"/>
        <v>0</v>
      </c>
    </row>
    <row r="25" spans="1:21" ht="22.5">
      <c r="A25" s="291"/>
      <c r="B25" s="196">
        <v>15</v>
      </c>
      <c r="C25" s="147" t="s">
        <v>48</v>
      </c>
      <c r="D25" s="8">
        <v>7950</v>
      </c>
      <c r="E25" s="8"/>
      <c r="F25" s="8"/>
      <c r="G25" s="8"/>
      <c r="H25" s="8"/>
      <c r="I25" s="8"/>
      <c r="J25" s="8"/>
      <c r="K25" s="11"/>
      <c r="L25" s="9"/>
      <c r="M25" s="9"/>
      <c r="N25" s="9"/>
      <c r="O25" s="9"/>
      <c r="P25" s="9"/>
      <c r="Q25" s="9"/>
      <c r="R25" s="10"/>
      <c r="S25" s="10"/>
      <c r="T25" s="3">
        <f t="shared" si="0"/>
        <v>0</v>
      </c>
      <c r="U25" s="3">
        <f t="shared" si="1"/>
        <v>0</v>
      </c>
    </row>
    <row r="26" spans="1:21" ht="22.5">
      <c r="A26" s="291"/>
      <c r="B26" s="196">
        <v>16</v>
      </c>
      <c r="C26" s="147" t="s">
        <v>49</v>
      </c>
      <c r="D26" s="8">
        <v>8287</v>
      </c>
      <c r="E26" s="8"/>
      <c r="F26" s="8"/>
      <c r="G26" s="8"/>
      <c r="H26" s="8"/>
      <c r="I26" s="8"/>
      <c r="J26" s="8"/>
      <c r="K26" s="11"/>
      <c r="L26" s="9"/>
      <c r="M26" s="9"/>
      <c r="N26" s="9"/>
      <c r="O26" s="9"/>
      <c r="P26" s="9"/>
      <c r="Q26" s="9"/>
      <c r="R26" s="10"/>
      <c r="S26" s="10"/>
      <c r="T26" s="3">
        <f t="shared" si="0"/>
        <v>0</v>
      </c>
      <c r="U26" s="3">
        <f t="shared" si="1"/>
        <v>0</v>
      </c>
    </row>
    <row r="27" spans="1:21" ht="22.5">
      <c r="A27" s="291"/>
      <c r="B27" s="195">
        <v>17</v>
      </c>
      <c r="C27" s="147" t="s">
        <v>173</v>
      </c>
      <c r="D27" s="54">
        <v>497</v>
      </c>
      <c r="E27" s="54"/>
      <c r="F27" s="8"/>
      <c r="G27" s="8"/>
      <c r="H27" s="8"/>
      <c r="I27" s="54"/>
      <c r="J27" s="8"/>
      <c r="K27" s="11"/>
      <c r="L27" s="9"/>
      <c r="M27" s="9"/>
      <c r="N27" s="9"/>
      <c r="O27" s="9"/>
      <c r="P27" s="9"/>
      <c r="Q27" s="9"/>
      <c r="R27" s="10"/>
      <c r="S27" s="10"/>
      <c r="T27" s="3">
        <f t="shared" si="0"/>
        <v>0</v>
      </c>
      <c r="U27" s="3">
        <f t="shared" si="1"/>
        <v>0</v>
      </c>
    </row>
    <row r="28" spans="1:21" ht="22.5">
      <c r="A28" s="291"/>
      <c r="B28" s="196">
        <v>18</v>
      </c>
      <c r="C28" s="147" t="s">
        <v>174</v>
      </c>
      <c r="D28" s="54">
        <v>2951</v>
      </c>
      <c r="E28" s="54"/>
      <c r="F28" s="8"/>
      <c r="G28" s="8"/>
      <c r="H28" s="8"/>
      <c r="I28" s="54"/>
      <c r="J28" s="8"/>
      <c r="K28" s="11"/>
      <c r="L28" s="9"/>
      <c r="M28" s="9"/>
      <c r="N28" s="9"/>
      <c r="O28" s="9"/>
      <c r="P28" s="9"/>
      <c r="Q28" s="9"/>
      <c r="R28" s="10"/>
      <c r="S28" s="10"/>
      <c r="T28" s="3">
        <f t="shared" si="0"/>
        <v>0</v>
      </c>
      <c r="U28" s="3">
        <f t="shared" si="1"/>
        <v>0</v>
      </c>
    </row>
    <row r="29" spans="1:21" ht="11.25">
      <c r="A29" s="291"/>
      <c r="B29" s="196">
        <v>19</v>
      </c>
      <c r="C29" s="147" t="s">
        <v>172</v>
      </c>
      <c r="D29" s="8">
        <v>297</v>
      </c>
      <c r="E29" s="8"/>
      <c r="F29" s="8"/>
      <c r="G29" s="8"/>
      <c r="H29" s="8"/>
      <c r="I29" s="8"/>
      <c r="J29" s="8"/>
      <c r="K29" s="11"/>
      <c r="L29" s="9"/>
      <c r="M29" s="9"/>
      <c r="N29" s="9"/>
      <c r="O29" s="9"/>
      <c r="P29" s="9"/>
      <c r="Q29" s="9"/>
      <c r="R29" s="10"/>
      <c r="S29" s="10"/>
      <c r="T29" s="3">
        <f t="shared" si="0"/>
        <v>0</v>
      </c>
      <c r="U29" s="3">
        <f t="shared" si="1"/>
        <v>0</v>
      </c>
    </row>
    <row r="30" spans="1:21" ht="11.25">
      <c r="A30" s="291"/>
      <c r="B30" s="195">
        <v>20</v>
      </c>
      <c r="C30" s="147" t="s">
        <v>171</v>
      </c>
      <c r="D30" s="8">
        <v>1006</v>
      </c>
      <c r="E30" s="8"/>
      <c r="F30" s="8"/>
      <c r="G30" s="8"/>
      <c r="H30" s="8"/>
      <c r="I30" s="8"/>
      <c r="J30" s="8"/>
      <c r="K30" s="11"/>
      <c r="L30" s="9"/>
      <c r="M30" s="9"/>
      <c r="N30" s="9"/>
      <c r="O30" s="9"/>
      <c r="P30" s="9"/>
      <c r="Q30" s="9"/>
      <c r="R30" s="10"/>
      <c r="S30" s="10"/>
      <c r="T30" s="3">
        <f t="shared" si="0"/>
        <v>0</v>
      </c>
      <c r="U30" s="3">
        <f t="shared" si="1"/>
        <v>0</v>
      </c>
    </row>
    <row r="31" spans="1:21" s="14" customFormat="1" ht="11.25">
      <c r="A31" s="291"/>
      <c r="B31" s="196">
        <v>21</v>
      </c>
      <c r="C31" s="147" t="s">
        <v>23</v>
      </c>
      <c r="D31" s="54">
        <v>5290</v>
      </c>
      <c r="E31" s="54"/>
      <c r="F31" s="8"/>
      <c r="G31" s="8"/>
      <c r="H31" s="8"/>
      <c r="I31" s="54"/>
      <c r="J31" s="8"/>
      <c r="K31" s="11"/>
      <c r="L31" s="9"/>
      <c r="M31" s="9"/>
      <c r="N31" s="9"/>
      <c r="O31" s="9"/>
      <c r="P31" s="9"/>
      <c r="Q31" s="9"/>
      <c r="R31" s="13"/>
      <c r="S31" s="13"/>
      <c r="T31" s="3">
        <f t="shared" si="0"/>
        <v>0</v>
      </c>
      <c r="U31" s="3">
        <f t="shared" si="1"/>
        <v>0</v>
      </c>
    </row>
    <row r="32" spans="1:21" ht="11.25" customHeight="1">
      <c r="A32" s="291"/>
      <c r="B32" s="196">
        <v>22</v>
      </c>
      <c r="C32" s="147" t="s">
        <v>194</v>
      </c>
      <c r="D32" s="8">
        <v>106</v>
      </c>
      <c r="E32" s="8"/>
      <c r="F32" s="8"/>
      <c r="G32" s="8"/>
      <c r="H32" s="8"/>
      <c r="I32" s="8"/>
      <c r="J32" s="8"/>
      <c r="K32" s="11"/>
      <c r="L32" s="15"/>
      <c r="M32" s="16"/>
      <c r="N32" s="16"/>
      <c r="O32" s="16"/>
      <c r="P32" s="16"/>
      <c r="Q32" s="16"/>
      <c r="R32" s="17"/>
      <c r="S32" s="17"/>
      <c r="T32" s="3">
        <f t="shared" si="0"/>
        <v>0</v>
      </c>
      <c r="U32" s="3">
        <f t="shared" si="1"/>
        <v>0</v>
      </c>
    </row>
    <row r="33" spans="1:21" ht="11.25">
      <c r="A33" s="291"/>
      <c r="B33" s="195">
        <v>23</v>
      </c>
      <c r="C33" s="147" t="s">
        <v>187</v>
      </c>
      <c r="D33" s="8">
        <v>0</v>
      </c>
      <c r="E33" s="8"/>
      <c r="F33" s="8"/>
      <c r="G33" s="8"/>
      <c r="H33" s="8"/>
      <c r="I33" s="8"/>
      <c r="J33" s="8"/>
      <c r="K33" s="11"/>
      <c r="L33" s="9"/>
      <c r="M33" s="9"/>
      <c r="N33" s="9"/>
      <c r="O33" s="9"/>
      <c r="P33" s="11"/>
      <c r="Q33" s="9"/>
      <c r="R33" s="10"/>
      <c r="S33" s="10"/>
      <c r="T33" s="3">
        <f t="shared" si="0"/>
        <v>0</v>
      </c>
      <c r="U33" s="3">
        <f t="shared" si="1"/>
        <v>0</v>
      </c>
    </row>
    <row r="34" spans="1:21" ht="12" customHeight="1">
      <c r="A34" s="291"/>
      <c r="B34" s="196">
        <v>24</v>
      </c>
      <c r="C34" s="191" t="s">
        <v>169</v>
      </c>
      <c r="D34" s="8">
        <v>600</v>
      </c>
      <c r="E34" s="8"/>
      <c r="F34" s="8"/>
      <c r="G34" s="8"/>
      <c r="H34" s="8"/>
      <c r="I34" s="8"/>
      <c r="J34" s="8"/>
      <c r="K34" s="11"/>
      <c r="L34" s="11"/>
      <c r="M34" s="11"/>
      <c r="N34" s="11"/>
      <c r="O34" s="11"/>
      <c r="P34" s="11"/>
      <c r="Q34" s="11"/>
      <c r="R34" s="11"/>
      <c r="S34" s="37"/>
      <c r="T34" s="3">
        <f t="shared" si="0"/>
        <v>0</v>
      </c>
      <c r="U34" s="3">
        <f t="shared" si="1"/>
        <v>0</v>
      </c>
    </row>
    <row r="35" spans="1:21" ht="22.5" customHeight="1">
      <c r="A35" s="291"/>
      <c r="B35" s="196">
        <v>25</v>
      </c>
      <c r="C35" s="38" t="s">
        <v>50</v>
      </c>
      <c r="D35" s="8">
        <v>50</v>
      </c>
      <c r="E35" s="8"/>
      <c r="F35" s="8"/>
      <c r="G35" s="8"/>
      <c r="H35" s="8"/>
      <c r="I35" s="8"/>
      <c r="J35" s="8"/>
      <c r="K35" s="11"/>
      <c r="L35" s="11"/>
      <c r="M35" s="11"/>
      <c r="N35" s="11"/>
      <c r="O35" s="11"/>
      <c r="P35" s="11"/>
      <c r="Q35" s="11"/>
      <c r="R35" s="11"/>
      <c r="S35" s="37"/>
      <c r="T35" s="3">
        <f t="shared" si="0"/>
        <v>0</v>
      </c>
      <c r="U35" s="3">
        <f t="shared" si="1"/>
        <v>0</v>
      </c>
    </row>
    <row r="36" spans="1:21" ht="22.5" customHeight="1">
      <c r="A36" s="291"/>
      <c r="B36" s="195">
        <v>26</v>
      </c>
      <c r="C36" s="38" t="s">
        <v>230</v>
      </c>
      <c r="D36" s="8"/>
      <c r="E36" s="8"/>
      <c r="F36" s="8"/>
      <c r="G36" s="8"/>
      <c r="H36" s="8"/>
      <c r="I36" s="8"/>
      <c r="J36" s="8"/>
      <c r="K36" s="11"/>
      <c r="L36" s="11"/>
      <c r="M36" s="11"/>
      <c r="N36" s="11"/>
      <c r="O36" s="11"/>
      <c r="P36" s="11"/>
      <c r="Q36" s="11"/>
      <c r="R36" s="11"/>
      <c r="S36" s="37"/>
      <c r="U36" s="3">
        <f t="shared" si="1"/>
        <v>0</v>
      </c>
    </row>
    <row r="37" spans="1:21" ht="22.5">
      <c r="A37" s="291"/>
      <c r="B37" s="196">
        <v>27</v>
      </c>
      <c r="C37" s="36" t="s">
        <v>44</v>
      </c>
      <c r="D37" s="8">
        <v>0</v>
      </c>
      <c r="E37" s="8"/>
      <c r="F37" s="8"/>
      <c r="G37" s="8"/>
      <c r="H37" s="8"/>
      <c r="I37" s="8"/>
      <c r="J37" s="8"/>
      <c r="K37" s="10"/>
      <c r="L37" s="10"/>
      <c r="M37" s="10"/>
      <c r="N37" s="10"/>
      <c r="O37" s="10"/>
      <c r="P37" s="11"/>
      <c r="Q37" s="11"/>
      <c r="R37" s="11"/>
      <c r="S37" s="10"/>
      <c r="T37" s="3">
        <f t="shared" si="0"/>
        <v>0</v>
      </c>
      <c r="U37" s="3">
        <f t="shared" si="1"/>
        <v>0</v>
      </c>
    </row>
    <row r="38" spans="1:21" ht="22.5">
      <c r="A38" s="291"/>
      <c r="B38" s="196">
        <v>28</v>
      </c>
      <c r="C38" s="36" t="s">
        <v>43</v>
      </c>
      <c r="D38" s="54">
        <v>94</v>
      </c>
      <c r="E38" s="54"/>
      <c r="F38" s="8"/>
      <c r="G38" s="8"/>
      <c r="H38" s="8"/>
      <c r="I38" s="54"/>
      <c r="J38" s="8"/>
      <c r="K38" s="11"/>
      <c r="L38" s="11"/>
      <c r="M38" s="11"/>
      <c r="N38" s="11"/>
      <c r="O38" s="11"/>
      <c r="P38" s="11"/>
      <c r="Q38" s="11"/>
      <c r="R38" s="11"/>
      <c r="S38" s="10"/>
      <c r="T38" s="3">
        <f t="shared" si="0"/>
        <v>0</v>
      </c>
      <c r="U38" s="3">
        <f t="shared" si="1"/>
        <v>0</v>
      </c>
    </row>
    <row r="39" spans="1:21" s="6" customFormat="1" ht="11.25">
      <c r="A39" s="291"/>
      <c r="B39" s="195">
        <v>29</v>
      </c>
      <c r="C39" s="36" t="s">
        <v>47</v>
      </c>
      <c r="D39" s="54">
        <v>20967</v>
      </c>
      <c r="E39" s="54"/>
      <c r="F39" s="8"/>
      <c r="G39" s="8"/>
      <c r="H39" s="8"/>
      <c r="I39" s="54"/>
      <c r="J39" s="8"/>
      <c r="K39" s="15"/>
      <c r="L39" s="15"/>
      <c r="M39" s="15"/>
      <c r="N39" s="15"/>
      <c r="O39" s="15"/>
      <c r="P39" s="11"/>
      <c r="Q39" s="11"/>
      <c r="R39" s="15"/>
      <c r="S39" s="20"/>
      <c r="T39" s="3">
        <f t="shared" si="0"/>
        <v>0</v>
      </c>
      <c r="U39" s="3">
        <f t="shared" si="1"/>
        <v>0</v>
      </c>
    </row>
    <row r="40" spans="1:21" s="6" customFormat="1" ht="22.5">
      <c r="A40" s="291"/>
      <c r="B40" s="196">
        <v>30</v>
      </c>
      <c r="C40" s="36" t="s">
        <v>189</v>
      </c>
      <c r="D40" s="54">
        <v>0</v>
      </c>
      <c r="E40" s="54"/>
      <c r="F40" s="8"/>
      <c r="G40" s="8"/>
      <c r="H40" s="8"/>
      <c r="I40" s="54"/>
      <c r="J40" s="8"/>
      <c r="K40" s="15"/>
      <c r="L40" s="15"/>
      <c r="M40" s="15"/>
      <c r="N40" s="15"/>
      <c r="O40" s="15"/>
      <c r="P40" s="11"/>
      <c r="Q40" s="11"/>
      <c r="R40" s="15"/>
      <c r="S40" s="20"/>
      <c r="T40" s="3">
        <f t="shared" si="0"/>
        <v>0</v>
      </c>
      <c r="U40" s="3">
        <f t="shared" si="1"/>
        <v>0</v>
      </c>
    </row>
    <row r="41" spans="1:21" s="6" customFormat="1" ht="22.5">
      <c r="A41" s="291"/>
      <c r="B41" s="196">
        <v>31</v>
      </c>
      <c r="C41" s="36" t="s">
        <v>212</v>
      </c>
      <c r="D41" s="54"/>
      <c r="E41" s="54"/>
      <c r="F41" s="8"/>
      <c r="G41" s="8"/>
      <c r="H41" s="8"/>
      <c r="I41" s="54"/>
      <c r="J41" s="8"/>
      <c r="K41" s="15"/>
      <c r="L41" s="15"/>
      <c r="M41" s="15"/>
      <c r="N41" s="15"/>
      <c r="O41" s="15"/>
      <c r="P41" s="11"/>
      <c r="Q41" s="11"/>
      <c r="R41" s="15"/>
      <c r="S41" s="20"/>
      <c r="T41" s="3">
        <f t="shared" si="0"/>
        <v>0</v>
      </c>
      <c r="U41" s="3">
        <f t="shared" si="1"/>
        <v>0</v>
      </c>
    </row>
    <row r="42" spans="1:21" s="6" customFormat="1" ht="11.25">
      <c r="A42" s="291"/>
      <c r="B42" s="195">
        <v>32</v>
      </c>
      <c r="C42" s="36" t="s">
        <v>213</v>
      </c>
      <c r="D42" s="54"/>
      <c r="E42" s="54"/>
      <c r="F42" s="8"/>
      <c r="G42" s="8"/>
      <c r="H42" s="8"/>
      <c r="I42" s="54"/>
      <c r="J42" s="8"/>
      <c r="K42" s="15"/>
      <c r="L42" s="15"/>
      <c r="M42" s="15"/>
      <c r="N42" s="15"/>
      <c r="O42" s="15"/>
      <c r="P42" s="11"/>
      <c r="Q42" s="11"/>
      <c r="R42" s="15"/>
      <c r="S42" s="20"/>
      <c r="T42" s="3">
        <f t="shared" si="0"/>
        <v>0</v>
      </c>
      <c r="U42" s="3">
        <f t="shared" si="1"/>
        <v>0</v>
      </c>
    </row>
    <row r="43" spans="1:21" s="6" customFormat="1" ht="12.75" customHeight="1">
      <c r="A43" s="291"/>
      <c r="B43" s="196">
        <v>33</v>
      </c>
      <c r="C43" s="36" t="s">
        <v>188</v>
      </c>
      <c r="D43" s="8">
        <v>6600</v>
      </c>
      <c r="E43" s="8"/>
      <c r="F43" s="8"/>
      <c r="G43" s="8"/>
      <c r="H43" s="8"/>
      <c r="I43" s="8"/>
      <c r="J43" s="8"/>
      <c r="K43" s="11"/>
      <c r="L43" s="11"/>
      <c r="M43" s="11"/>
      <c r="N43" s="11"/>
      <c r="O43" s="11"/>
      <c r="P43" s="11"/>
      <c r="Q43" s="11"/>
      <c r="R43" s="11"/>
      <c r="S43" s="11"/>
      <c r="T43" s="3">
        <f t="shared" si="0"/>
        <v>0</v>
      </c>
      <c r="U43" s="3">
        <f t="shared" si="1"/>
        <v>0</v>
      </c>
    </row>
    <row r="44" spans="1:21" s="6" customFormat="1" ht="12.75" customHeight="1">
      <c r="A44" s="291"/>
      <c r="B44" s="196">
        <v>34</v>
      </c>
      <c r="C44" s="36" t="s">
        <v>46</v>
      </c>
      <c r="D44" s="8">
        <v>0</v>
      </c>
      <c r="E44" s="8"/>
      <c r="F44" s="8"/>
      <c r="G44" s="8"/>
      <c r="H44" s="8"/>
      <c r="I44" s="8"/>
      <c r="J44" s="8"/>
      <c r="K44" s="11"/>
      <c r="L44" s="11"/>
      <c r="M44" s="11"/>
      <c r="N44" s="11"/>
      <c r="O44" s="11"/>
      <c r="P44" s="11"/>
      <c r="Q44" s="11"/>
      <c r="R44" s="11"/>
      <c r="S44" s="11"/>
      <c r="T44" s="3">
        <f t="shared" si="0"/>
        <v>0</v>
      </c>
      <c r="U44" s="3">
        <f t="shared" si="1"/>
        <v>0</v>
      </c>
    </row>
    <row r="45" spans="1:21" s="6" customFormat="1" ht="12.75" customHeight="1">
      <c r="A45" s="291"/>
      <c r="B45" s="195">
        <v>35</v>
      </c>
      <c r="C45" s="36" t="s">
        <v>196</v>
      </c>
      <c r="D45" s="8">
        <v>0</v>
      </c>
      <c r="E45" s="8"/>
      <c r="F45" s="8"/>
      <c r="G45" s="8"/>
      <c r="H45" s="8"/>
      <c r="I45" s="8"/>
      <c r="J45" s="8"/>
      <c r="K45" s="11"/>
      <c r="L45" s="11"/>
      <c r="M45" s="11"/>
      <c r="N45" s="11"/>
      <c r="O45" s="11"/>
      <c r="P45" s="11"/>
      <c r="Q45" s="11"/>
      <c r="R45" s="11"/>
      <c r="S45" s="11"/>
      <c r="T45" s="3"/>
      <c r="U45" s="3">
        <f t="shared" si="1"/>
        <v>0</v>
      </c>
    </row>
    <row r="46" spans="1:21" s="6" customFormat="1" ht="11.25">
      <c r="A46" s="292"/>
      <c r="B46" s="196">
        <v>36</v>
      </c>
      <c r="C46" s="36" t="s">
        <v>214</v>
      </c>
      <c r="D46" s="8">
        <v>0</v>
      </c>
      <c r="E46" s="8"/>
      <c r="F46" s="8"/>
      <c r="G46" s="8"/>
      <c r="H46" s="8"/>
      <c r="I46" s="8"/>
      <c r="J46" s="8"/>
      <c r="K46" s="11"/>
      <c r="L46" s="11"/>
      <c r="M46" s="11"/>
      <c r="N46" s="11"/>
      <c r="O46" s="11"/>
      <c r="P46" s="11"/>
      <c r="Q46" s="11"/>
      <c r="R46" s="11"/>
      <c r="S46" s="11"/>
      <c r="T46" s="3">
        <f t="shared" si="0"/>
        <v>0</v>
      </c>
      <c r="U46" s="3">
        <f t="shared" si="1"/>
        <v>0</v>
      </c>
    </row>
    <row r="47" spans="1:21" s="21" customFormat="1" ht="18" customHeight="1">
      <c r="A47" s="193"/>
      <c r="B47" s="193"/>
      <c r="C47" s="39" t="s">
        <v>24</v>
      </c>
      <c r="D47" s="40">
        <f>SUM(D11:D46)</f>
        <v>87487</v>
      </c>
      <c r="E47" s="40">
        <f>SUM(E11:E46)</f>
        <v>0</v>
      </c>
      <c r="F47" s="40">
        <v>100880</v>
      </c>
      <c r="G47" s="40">
        <f aca="true" t="shared" si="2" ref="G47:S47">SUM(G11:G46)</f>
        <v>0</v>
      </c>
      <c r="H47" s="40">
        <f>SUM(H11:H46)</f>
        <v>0</v>
      </c>
      <c r="I47" s="40">
        <f t="shared" si="2"/>
        <v>0</v>
      </c>
      <c r="J47" s="40">
        <f t="shared" si="2"/>
        <v>0</v>
      </c>
      <c r="K47" s="40">
        <f t="shared" si="2"/>
        <v>0</v>
      </c>
      <c r="L47" s="40">
        <f t="shared" si="2"/>
        <v>0</v>
      </c>
      <c r="M47" s="40">
        <f t="shared" si="2"/>
        <v>0</v>
      </c>
      <c r="N47" s="40">
        <f t="shared" si="2"/>
        <v>0</v>
      </c>
      <c r="O47" s="40">
        <f t="shared" si="2"/>
        <v>0</v>
      </c>
      <c r="P47" s="40">
        <f t="shared" si="2"/>
        <v>0</v>
      </c>
      <c r="Q47" s="40">
        <f t="shared" si="2"/>
        <v>0</v>
      </c>
      <c r="R47" s="40">
        <f t="shared" si="2"/>
        <v>0</v>
      </c>
      <c r="S47" s="40">
        <f t="shared" si="2"/>
        <v>0</v>
      </c>
      <c r="T47" s="3">
        <f t="shared" si="0"/>
        <v>0</v>
      </c>
      <c r="U47" s="3">
        <f t="shared" si="1"/>
        <v>0</v>
      </c>
    </row>
    <row r="48" spans="1:21" s="6" customFormat="1" ht="11.25" hidden="1">
      <c r="A48" s="48"/>
      <c r="C48" s="22"/>
      <c r="D48" s="23"/>
      <c r="E48" s="23"/>
      <c r="F48" s="23">
        <f>+B47+E47-F47</f>
        <v>-100880</v>
      </c>
      <c r="G48" s="23">
        <f>+B47+F47-G47</f>
        <v>100880</v>
      </c>
      <c r="H48" s="23">
        <f>+B47+G47-H47</f>
        <v>0</v>
      </c>
      <c r="I48" s="23"/>
      <c r="J48" s="23">
        <f>+D47+I47-J47</f>
        <v>87487</v>
      </c>
      <c r="K48" s="19"/>
      <c r="L48" s="19"/>
      <c r="M48" s="19"/>
      <c r="N48" s="19"/>
      <c r="O48" s="19"/>
      <c r="P48" s="19"/>
      <c r="Q48" s="19"/>
      <c r="R48" s="19"/>
      <c r="S48" s="19"/>
      <c r="U48" s="3">
        <f t="shared" si="1"/>
        <v>-87487</v>
      </c>
    </row>
    <row r="49" spans="1:19" s="6" customFormat="1" ht="11.25">
      <c r="A49" s="48"/>
      <c r="C49" s="23"/>
      <c r="D49" s="23"/>
      <c r="E49" s="23"/>
      <c r="F49" s="23"/>
      <c r="G49" s="23"/>
      <c r="H49" s="23"/>
      <c r="I49" s="23"/>
      <c r="J49" s="23"/>
      <c r="K49" s="19"/>
      <c r="L49" s="19"/>
      <c r="M49" s="19"/>
      <c r="N49" s="19"/>
      <c r="O49" s="19"/>
      <c r="P49" s="19"/>
      <c r="Q49" s="19"/>
      <c r="R49" s="19"/>
      <c r="S49" s="19"/>
    </row>
    <row r="50" spans="1:19" s="6" customFormat="1" ht="11.25">
      <c r="A50" s="48"/>
      <c r="C50" s="23"/>
      <c r="D50" s="23"/>
      <c r="E50" s="23"/>
      <c r="F50" s="23"/>
      <c r="G50" s="23"/>
      <c r="H50" s="23"/>
      <c r="I50" s="23"/>
      <c r="J50" s="23"/>
      <c r="K50" s="19"/>
      <c r="L50" s="19"/>
      <c r="M50" s="19"/>
      <c r="N50" s="19"/>
      <c r="O50" s="19"/>
      <c r="P50" s="19"/>
      <c r="Q50" s="19"/>
      <c r="R50" s="19"/>
      <c r="S50" s="19"/>
    </row>
    <row r="51" spans="1:19" s="6" customFormat="1" ht="11.25">
      <c r="A51" s="48"/>
      <c r="C51" s="23"/>
      <c r="D51" s="23"/>
      <c r="E51" s="23"/>
      <c r="F51" s="23"/>
      <c r="G51" s="23"/>
      <c r="H51" s="23"/>
      <c r="I51" s="23"/>
      <c r="J51" s="23"/>
      <c r="K51" s="19"/>
      <c r="L51" s="19"/>
      <c r="M51" s="19"/>
      <c r="N51" s="19"/>
      <c r="O51" s="19"/>
      <c r="P51" s="19"/>
      <c r="Q51" s="19"/>
      <c r="R51" s="19"/>
      <c r="S51" s="19"/>
    </row>
    <row r="52" spans="1:19" s="6" customFormat="1" ht="11.25">
      <c r="A52" s="48"/>
      <c r="C52" s="23"/>
      <c r="D52" s="23"/>
      <c r="E52" s="23"/>
      <c r="F52" s="23"/>
      <c r="G52" s="23"/>
      <c r="H52" s="23"/>
      <c r="I52" s="23"/>
      <c r="J52" s="23"/>
      <c r="K52" s="19"/>
      <c r="L52" s="19"/>
      <c r="M52" s="19"/>
      <c r="N52" s="19"/>
      <c r="O52" s="19"/>
      <c r="P52" s="19"/>
      <c r="Q52" s="19"/>
      <c r="R52" s="19"/>
      <c r="S52" s="19"/>
    </row>
    <row r="53" spans="1:19" s="6" customFormat="1" ht="11.25">
      <c r="A53" s="48"/>
      <c r="C53" s="23"/>
      <c r="D53" s="23"/>
      <c r="E53" s="23"/>
      <c r="F53" s="23"/>
      <c r="G53" s="23"/>
      <c r="H53" s="23"/>
      <c r="I53" s="23"/>
      <c r="J53" s="23"/>
      <c r="K53" s="19"/>
      <c r="L53" s="19"/>
      <c r="M53" s="19"/>
      <c r="N53" s="19"/>
      <c r="O53" s="19"/>
      <c r="P53" s="19"/>
      <c r="Q53" s="19"/>
      <c r="R53" s="19"/>
      <c r="S53" s="19"/>
    </row>
    <row r="54" spans="3:19" ht="11.25"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3:19" ht="11.25"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3:19" ht="11.25"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3:19" ht="11.25"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3:19" ht="11.25"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3:19" ht="11.25"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3:19" ht="11.25"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3:19" ht="11.25"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3:19" ht="11.25"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3:19" ht="11.25"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3:19" ht="11.25"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1:19" s="6" customFormat="1" ht="11.25">
      <c r="A65" s="48"/>
      <c r="C65" s="22"/>
      <c r="D65" s="23"/>
      <c r="E65" s="23"/>
      <c r="F65" s="23"/>
      <c r="G65" s="23"/>
      <c r="H65" s="23"/>
      <c r="I65" s="23"/>
      <c r="J65" s="23"/>
      <c r="K65" s="19"/>
      <c r="L65" s="19"/>
      <c r="M65" s="19"/>
      <c r="N65" s="19"/>
      <c r="O65" s="19"/>
      <c r="P65" s="19"/>
      <c r="Q65" s="19"/>
      <c r="R65" s="19"/>
      <c r="S65" s="19"/>
    </row>
    <row r="66" spans="1:19" s="6" customFormat="1" ht="11.25">
      <c r="A66" s="48"/>
      <c r="C66" s="22"/>
      <c r="D66" s="23"/>
      <c r="E66" s="23"/>
      <c r="F66" s="23"/>
      <c r="G66" s="23"/>
      <c r="H66" s="23"/>
      <c r="I66" s="23"/>
      <c r="J66" s="23"/>
      <c r="K66" s="19"/>
      <c r="L66" s="19"/>
      <c r="M66" s="19"/>
      <c r="N66" s="19"/>
      <c r="O66" s="19"/>
      <c r="P66" s="19"/>
      <c r="Q66" s="19"/>
      <c r="R66" s="19"/>
      <c r="S66" s="19"/>
    </row>
    <row r="67" spans="1:19" s="6" customFormat="1" ht="11.25">
      <c r="A67" s="48"/>
      <c r="C67" s="22"/>
      <c r="D67" s="23"/>
      <c r="E67" s="23"/>
      <c r="F67" s="23"/>
      <c r="G67" s="23"/>
      <c r="H67" s="23"/>
      <c r="I67" s="23"/>
      <c r="J67" s="23"/>
      <c r="K67" s="19"/>
      <c r="L67" s="19"/>
      <c r="M67" s="19"/>
      <c r="N67" s="19"/>
      <c r="O67" s="19"/>
      <c r="P67" s="19"/>
      <c r="Q67" s="19"/>
      <c r="R67" s="19"/>
      <c r="S67" s="19"/>
    </row>
    <row r="68" spans="1:19" s="6" customFormat="1" ht="11.25">
      <c r="A68" s="48"/>
      <c r="C68" s="22"/>
      <c r="D68" s="23"/>
      <c r="E68" s="23"/>
      <c r="F68" s="23"/>
      <c r="G68" s="23"/>
      <c r="H68" s="23"/>
      <c r="I68" s="23"/>
      <c r="J68" s="23"/>
      <c r="K68" s="19"/>
      <c r="L68" s="19"/>
      <c r="M68" s="19"/>
      <c r="N68" s="19"/>
      <c r="O68" s="19"/>
      <c r="P68" s="19"/>
      <c r="Q68" s="19"/>
      <c r="R68" s="19"/>
      <c r="S68" s="19"/>
    </row>
    <row r="69" spans="3:19" ht="11.25"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3:19" ht="11.25"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3:19" ht="11.25"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  <row r="72" spans="3:19" ht="11.25"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</row>
    <row r="73" spans="3:19" ht="11.25"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</row>
    <row r="74" spans="3:19" ht="11.25"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</row>
    <row r="75" spans="3:19" ht="11.25"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</row>
    <row r="76" spans="3:19" ht="11.25"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</row>
    <row r="77" spans="3:19" ht="11.25"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</row>
    <row r="78" spans="3:19" ht="11.25">
      <c r="C78" s="24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</row>
    <row r="79" spans="3:19" ht="11.25"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</row>
    <row r="80" spans="3:19" ht="11.25"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</row>
    <row r="81" spans="3:19" ht="11.2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3:19" ht="11.2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3:19" ht="11.2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s="6" customFormat="1" ht="11.25">
      <c r="A84" s="48"/>
      <c r="C84" s="7"/>
      <c r="D84" s="7"/>
      <c r="E84" s="7"/>
      <c r="F84" s="7"/>
      <c r="G84" s="7"/>
      <c r="H84" s="7"/>
      <c r="I84" s="7"/>
      <c r="J84" s="7"/>
      <c r="K84" s="25"/>
      <c r="L84" s="25"/>
      <c r="M84" s="25"/>
      <c r="N84" s="25"/>
      <c r="O84" s="25"/>
      <c r="P84" s="25"/>
      <c r="Q84" s="25"/>
      <c r="R84" s="25"/>
      <c r="S84" s="25"/>
    </row>
    <row r="85" spans="1:19" s="6" customFormat="1" ht="11.25">
      <c r="A85" s="48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5"/>
      <c r="P85" s="25"/>
      <c r="Q85" s="25"/>
      <c r="R85" s="7"/>
      <c r="S85" s="7"/>
    </row>
    <row r="86" spans="1:19" s="6" customFormat="1" ht="11.25">
      <c r="A86" s="48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s="6" customFormat="1" ht="11.25">
      <c r="A87" s="48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3:19" ht="11.25"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</row>
    <row r="89" spans="1:19" s="6" customFormat="1" ht="11.25">
      <c r="A89" s="48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3:19" ht="11.25"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</row>
    <row r="91" spans="3:19" ht="11.25"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</row>
    <row r="92" spans="3:19" ht="11.25"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</row>
    <row r="93" spans="3:19" ht="11.25"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</row>
    <row r="94" spans="3:19" ht="11.25"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</row>
    <row r="95" spans="3:19" ht="11.25"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</row>
    <row r="96" spans="3:19" ht="11.25"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</row>
    <row r="97" spans="3:19" ht="11.25"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</row>
    <row r="98" spans="3:19" ht="11.25"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</row>
    <row r="99" spans="1:19" s="6" customFormat="1" ht="11.25">
      <c r="A99" s="48"/>
      <c r="C99" s="26"/>
      <c r="D99" s="23"/>
      <c r="E99" s="23"/>
      <c r="F99" s="23"/>
      <c r="G99" s="23"/>
      <c r="H99" s="23"/>
      <c r="I99" s="23"/>
      <c r="J99" s="23"/>
      <c r="K99" s="19"/>
      <c r="L99" s="19"/>
      <c r="M99" s="19"/>
      <c r="N99" s="19"/>
      <c r="O99" s="19"/>
      <c r="P99" s="19"/>
      <c r="Q99" s="19"/>
      <c r="R99" s="19"/>
      <c r="S99" s="19"/>
    </row>
    <row r="100" spans="1:19" s="6" customFormat="1" ht="11.25">
      <c r="A100" s="48"/>
      <c r="C100" s="22"/>
      <c r="D100" s="23"/>
      <c r="E100" s="23"/>
      <c r="F100" s="23"/>
      <c r="G100" s="23"/>
      <c r="H100" s="23"/>
      <c r="I100" s="23"/>
      <c r="J100" s="23"/>
      <c r="K100" s="19"/>
      <c r="L100" s="19"/>
      <c r="M100" s="19"/>
      <c r="N100" s="19"/>
      <c r="O100" s="19"/>
      <c r="P100" s="19"/>
      <c r="Q100" s="19"/>
      <c r="R100" s="19"/>
      <c r="S100" s="19"/>
    </row>
    <row r="101" spans="1:19" s="6" customFormat="1" ht="11.25">
      <c r="A101" s="48"/>
      <c r="C101" s="22"/>
      <c r="D101" s="23"/>
      <c r="E101" s="23"/>
      <c r="F101" s="23"/>
      <c r="G101" s="23"/>
      <c r="H101" s="23"/>
      <c r="I101" s="23"/>
      <c r="J101" s="23"/>
      <c r="K101" s="19"/>
      <c r="L101" s="19"/>
      <c r="M101" s="19"/>
      <c r="N101" s="19"/>
      <c r="O101" s="19"/>
      <c r="P101" s="19"/>
      <c r="Q101" s="19"/>
      <c r="R101" s="19"/>
      <c r="S101" s="19"/>
    </row>
    <row r="102" spans="3:19" ht="11.25"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</row>
    <row r="103" spans="3:19" ht="11.25"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</row>
    <row r="104" spans="3:19" ht="11.25"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</row>
    <row r="105" spans="3:19" ht="11.25"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</row>
    <row r="106" spans="3:19" ht="11.25">
      <c r="C106" s="23"/>
      <c r="D106" s="19"/>
      <c r="E106" s="19"/>
      <c r="F106" s="19"/>
      <c r="G106" s="19"/>
      <c r="H106" s="19"/>
      <c r="I106" s="19"/>
      <c r="J106" s="19"/>
      <c r="K106" s="23"/>
      <c r="L106" s="23"/>
      <c r="M106" s="23"/>
      <c r="N106" s="23"/>
      <c r="O106" s="23"/>
      <c r="P106" s="23"/>
      <c r="Q106" s="23"/>
      <c r="R106" s="23"/>
      <c r="S106" s="23"/>
    </row>
    <row r="107" spans="3:19" ht="11.25">
      <c r="C107" s="23"/>
      <c r="D107" s="19"/>
      <c r="E107" s="19"/>
      <c r="F107" s="19"/>
      <c r="G107" s="19"/>
      <c r="H107" s="19"/>
      <c r="I107" s="19"/>
      <c r="J107" s="19"/>
      <c r="K107" s="23"/>
      <c r="L107" s="23"/>
      <c r="M107" s="23"/>
      <c r="N107" s="23"/>
      <c r="O107" s="23"/>
      <c r="P107" s="23"/>
      <c r="Q107" s="23"/>
      <c r="R107" s="23"/>
      <c r="S107" s="23"/>
    </row>
    <row r="108" spans="3:19" ht="11.25">
      <c r="C108" s="23"/>
      <c r="D108" s="19"/>
      <c r="E108" s="19"/>
      <c r="F108" s="19"/>
      <c r="G108" s="19"/>
      <c r="H108" s="19"/>
      <c r="I108" s="19"/>
      <c r="J108" s="19"/>
      <c r="K108" s="23"/>
      <c r="L108" s="23"/>
      <c r="M108" s="23"/>
      <c r="N108" s="23"/>
      <c r="O108" s="23"/>
      <c r="P108" s="23"/>
      <c r="Q108" s="23"/>
      <c r="R108" s="23"/>
      <c r="S108" s="23"/>
    </row>
    <row r="109" spans="3:19" ht="11.25">
      <c r="C109" s="23"/>
      <c r="D109" s="19"/>
      <c r="E109" s="19"/>
      <c r="F109" s="19"/>
      <c r="G109" s="19"/>
      <c r="H109" s="19"/>
      <c r="I109" s="19"/>
      <c r="J109" s="19"/>
      <c r="K109" s="23"/>
      <c r="L109" s="23"/>
      <c r="M109" s="23"/>
      <c r="N109" s="23"/>
      <c r="O109" s="23"/>
      <c r="P109" s="23"/>
      <c r="Q109" s="23"/>
      <c r="R109" s="23"/>
      <c r="S109" s="23"/>
    </row>
    <row r="110" spans="3:19" ht="11.25">
      <c r="C110" s="23"/>
      <c r="D110" s="19"/>
      <c r="E110" s="19"/>
      <c r="F110" s="19"/>
      <c r="G110" s="19"/>
      <c r="H110" s="19"/>
      <c r="I110" s="19"/>
      <c r="J110" s="19"/>
      <c r="K110" s="23"/>
      <c r="L110" s="23"/>
      <c r="M110" s="23"/>
      <c r="N110" s="23"/>
      <c r="O110" s="23"/>
      <c r="P110" s="23"/>
      <c r="Q110" s="23"/>
      <c r="R110" s="23"/>
      <c r="S110" s="23"/>
    </row>
    <row r="111" spans="3:19" ht="11.25">
      <c r="C111" s="23"/>
      <c r="D111" s="19"/>
      <c r="E111" s="19"/>
      <c r="F111" s="19"/>
      <c r="G111" s="19"/>
      <c r="H111" s="19"/>
      <c r="I111" s="19"/>
      <c r="J111" s="19"/>
      <c r="K111" s="23"/>
      <c r="L111" s="23"/>
      <c r="M111" s="23"/>
      <c r="N111" s="23"/>
      <c r="O111" s="23"/>
      <c r="P111" s="23"/>
      <c r="Q111" s="23"/>
      <c r="R111" s="23"/>
      <c r="S111" s="23"/>
    </row>
    <row r="112" spans="3:19" ht="11.25">
      <c r="C112" s="23"/>
      <c r="D112" s="19"/>
      <c r="E112" s="19"/>
      <c r="F112" s="19"/>
      <c r="G112" s="19"/>
      <c r="H112" s="19"/>
      <c r="I112" s="19"/>
      <c r="J112" s="19"/>
      <c r="K112" s="23"/>
      <c r="L112" s="23"/>
      <c r="M112" s="23"/>
      <c r="N112" s="23"/>
      <c r="O112" s="23"/>
      <c r="P112" s="23"/>
      <c r="Q112" s="23"/>
      <c r="R112" s="23"/>
      <c r="S112" s="23"/>
    </row>
    <row r="113" spans="3:19" ht="11.25">
      <c r="C113" s="23"/>
      <c r="D113" s="19"/>
      <c r="E113" s="19"/>
      <c r="F113" s="19"/>
      <c r="G113" s="19"/>
      <c r="H113" s="19"/>
      <c r="I113" s="19"/>
      <c r="J113" s="19"/>
      <c r="K113" s="23"/>
      <c r="L113" s="23"/>
      <c r="M113" s="23"/>
      <c r="N113" s="23"/>
      <c r="O113" s="23"/>
      <c r="P113" s="23"/>
      <c r="Q113" s="23"/>
      <c r="R113" s="23"/>
      <c r="S113" s="23"/>
    </row>
    <row r="114" spans="3:19" ht="11.25">
      <c r="C114" s="23"/>
      <c r="D114" s="19"/>
      <c r="E114" s="19"/>
      <c r="F114" s="19"/>
      <c r="G114" s="19"/>
      <c r="H114" s="19"/>
      <c r="I114" s="19"/>
      <c r="J114" s="19"/>
      <c r="K114" s="23"/>
      <c r="L114" s="23"/>
      <c r="M114" s="23"/>
      <c r="N114" s="23"/>
      <c r="O114" s="23"/>
      <c r="P114" s="23"/>
      <c r="Q114" s="23"/>
      <c r="R114" s="23"/>
      <c r="S114" s="23"/>
    </row>
    <row r="115" spans="3:19" ht="11.25">
      <c r="C115" s="23"/>
      <c r="D115" s="19"/>
      <c r="E115" s="19"/>
      <c r="F115" s="19"/>
      <c r="G115" s="19"/>
      <c r="H115" s="19"/>
      <c r="I115" s="19"/>
      <c r="J115" s="19"/>
      <c r="K115" s="23"/>
      <c r="L115" s="23"/>
      <c r="M115" s="23"/>
      <c r="N115" s="23"/>
      <c r="O115" s="23"/>
      <c r="P115" s="23"/>
      <c r="Q115" s="23"/>
      <c r="R115" s="23"/>
      <c r="S115" s="23"/>
    </row>
    <row r="116" spans="3:19" ht="11.25">
      <c r="C116" s="23"/>
      <c r="D116" s="19"/>
      <c r="E116" s="19"/>
      <c r="F116" s="19"/>
      <c r="G116" s="19"/>
      <c r="H116" s="19"/>
      <c r="I116" s="19"/>
      <c r="J116" s="19"/>
      <c r="K116" s="23"/>
      <c r="L116" s="23"/>
      <c r="M116" s="23"/>
      <c r="N116" s="23"/>
      <c r="O116" s="23"/>
      <c r="P116" s="23"/>
      <c r="Q116" s="23"/>
      <c r="R116" s="23"/>
      <c r="S116" s="23"/>
    </row>
    <row r="117" spans="3:19" ht="11.25">
      <c r="C117" s="23"/>
      <c r="D117" s="19"/>
      <c r="E117" s="19"/>
      <c r="F117" s="19"/>
      <c r="G117" s="19"/>
      <c r="H117" s="19"/>
      <c r="I117" s="19"/>
      <c r="J117" s="19"/>
      <c r="K117" s="23"/>
      <c r="L117" s="23"/>
      <c r="M117" s="23"/>
      <c r="N117" s="23"/>
      <c r="O117" s="23"/>
      <c r="P117" s="23"/>
      <c r="Q117" s="23"/>
      <c r="R117" s="23"/>
      <c r="S117" s="23"/>
    </row>
    <row r="118" spans="3:19" ht="11.25">
      <c r="C118" s="23"/>
      <c r="D118" s="19"/>
      <c r="E118" s="19"/>
      <c r="F118" s="19"/>
      <c r="G118" s="19"/>
      <c r="H118" s="19"/>
      <c r="I118" s="19"/>
      <c r="J118" s="19"/>
      <c r="K118" s="23"/>
      <c r="L118" s="23"/>
      <c r="M118" s="23"/>
      <c r="N118" s="23"/>
      <c r="O118" s="23"/>
      <c r="P118" s="23"/>
      <c r="Q118" s="23"/>
      <c r="R118" s="23"/>
      <c r="S118" s="23"/>
    </row>
    <row r="119" spans="3:19" ht="11.25">
      <c r="C119" s="23"/>
      <c r="D119" s="19"/>
      <c r="E119" s="19"/>
      <c r="F119" s="19"/>
      <c r="G119" s="19"/>
      <c r="H119" s="19"/>
      <c r="I119" s="19"/>
      <c r="J119" s="19"/>
      <c r="K119" s="23"/>
      <c r="L119" s="23"/>
      <c r="M119" s="23"/>
      <c r="N119" s="23"/>
      <c r="O119" s="23"/>
      <c r="P119" s="23"/>
      <c r="Q119" s="23"/>
      <c r="R119" s="23"/>
      <c r="S119" s="23"/>
    </row>
    <row r="120" spans="3:19" ht="11.25">
      <c r="C120" s="23"/>
      <c r="D120" s="19"/>
      <c r="E120" s="19"/>
      <c r="F120" s="19"/>
      <c r="G120" s="19"/>
      <c r="H120" s="19"/>
      <c r="I120" s="19"/>
      <c r="J120" s="19"/>
      <c r="K120" s="23"/>
      <c r="L120" s="23"/>
      <c r="M120" s="23"/>
      <c r="N120" s="23"/>
      <c r="O120" s="23"/>
      <c r="P120" s="23"/>
      <c r="Q120" s="23"/>
      <c r="R120" s="23"/>
      <c r="S120" s="23"/>
    </row>
    <row r="121" spans="3:19" ht="11.25">
      <c r="C121" s="23"/>
      <c r="D121" s="19"/>
      <c r="E121" s="19"/>
      <c r="F121" s="19"/>
      <c r="G121" s="19"/>
      <c r="H121" s="19"/>
      <c r="I121" s="19"/>
      <c r="J121" s="19"/>
      <c r="K121" s="23"/>
      <c r="L121" s="23"/>
      <c r="M121" s="23"/>
      <c r="N121" s="23"/>
      <c r="O121" s="23"/>
      <c r="P121" s="23"/>
      <c r="Q121" s="23"/>
      <c r="R121" s="23"/>
      <c r="S121" s="23"/>
    </row>
    <row r="122" spans="3:19" ht="11.25"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</row>
    <row r="123" spans="3:19" ht="11.25"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</row>
    <row r="124" spans="1:19" s="6" customFormat="1" ht="11.25">
      <c r="A124" s="48"/>
      <c r="C124" s="7"/>
      <c r="D124" s="7"/>
      <c r="E124" s="7"/>
      <c r="F124" s="7"/>
      <c r="G124" s="7"/>
      <c r="H124" s="7"/>
      <c r="I124" s="7"/>
      <c r="J124" s="7"/>
      <c r="K124" s="25"/>
      <c r="L124" s="25"/>
      <c r="M124" s="25"/>
      <c r="N124" s="25"/>
      <c r="O124" s="25"/>
      <c r="P124" s="25"/>
      <c r="Q124" s="25"/>
      <c r="R124" s="25"/>
      <c r="S124" s="25"/>
    </row>
    <row r="125" spans="1:19" s="6" customFormat="1" ht="11.25">
      <c r="A125" s="48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25"/>
      <c r="P125" s="25"/>
      <c r="Q125" s="25"/>
      <c r="R125" s="7"/>
      <c r="S125" s="7"/>
    </row>
    <row r="126" spans="1:19" s="6" customFormat="1" ht="11.25">
      <c r="A126" s="48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1:19" s="6" customFormat="1" ht="11.25">
      <c r="A127" s="48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spans="3:19" ht="11.25">
      <c r="C128" s="23"/>
      <c r="D128" s="19"/>
      <c r="E128" s="19"/>
      <c r="F128" s="19"/>
      <c r="G128" s="19"/>
      <c r="H128" s="19"/>
      <c r="I128" s="19"/>
      <c r="J128" s="19"/>
      <c r="K128" s="23"/>
      <c r="L128" s="23"/>
      <c r="M128" s="23"/>
      <c r="N128" s="23"/>
      <c r="O128" s="23"/>
      <c r="P128" s="23"/>
      <c r="Q128" s="23"/>
      <c r="R128" s="23"/>
      <c r="S128" s="23"/>
    </row>
    <row r="129" spans="3:19" ht="11.25">
      <c r="C129" s="23"/>
      <c r="D129" s="19"/>
      <c r="E129" s="19"/>
      <c r="F129" s="19"/>
      <c r="G129" s="19"/>
      <c r="H129" s="19"/>
      <c r="I129" s="19"/>
      <c r="J129" s="19"/>
      <c r="K129" s="23"/>
      <c r="L129" s="23"/>
      <c r="M129" s="23"/>
      <c r="N129" s="23"/>
      <c r="O129" s="23"/>
      <c r="P129" s="23"/>
      <c r="Q129" s="23"/>
      <c r="R129" s="23"/>
      <c r="S129" s="23"/>
    </row>
    <row r="130" spans="3:19" ht="11.25">
      <c r="C130" s="23"/>
      <c r="D130" s="19"/>
      <c r="E130" s="19"/>
      <c r="F130" s="19"/>
      <c r="G130" s="19"/>
      <c r="H130" s="19"/>
      <c r="I130" s="19"/>
      <c r="J130" s="19"/>
      <c r="K130" s="23"/>
      <c r="L130" s="23"/>
      <c r="M130" s="23"/>
      <c r="N130" s="23"/>
      <c r="O130" s="23"/>
      <c r="P130" s="23"/>
      <c r="Q130" s="23"/>
      <c r="R130" s="23"/>
      <c r="S130" s="23"/>
    </row>
    <row r="131" spans="3:19" ht="11.25">
      <c r="C131" s="23"/>
      <c r="D131" s="19"/>
      <c r="E131" s="19"/>
      <c r="F131" s="19"/>
      <c r="G131" s="19"/>
      <c r="H131" s="19"/>
      <c r="I131" s="19"/>
      <c r="J131" s="19"/>
      <c r="K131" s="23"/>
      <c r="L131" s="23"/>
      <c r="M131" s="23"/>
      <c r="N131" s="23"/>
      <c r="O131" s="23"/>
      <c r="P131" s="23"/>
      <c r="Q131" s="23"/>
      <c r="R131" s="23"/>
      <c r="S131" s="23"/>
    </row>
    <row r="132" spans="3:19" ht="11.25">
      <c r="C132" s="23"/>
      <c r="D132" s="19"/>
      <c r="E132" s="19"/>
      <c r="F132" s="19"/>
      <c r="G132" s="19"/>
      <c r="H132" s="19"/>
      <c r="I132" s="19"/>
      <c r="J132" s="19"/>
      <c r="K132" s="23"/>
      <c r="L132" s="23"/>
      <c r="M132" s="23"/>
      <c r="N132" s="23"/>
      <c r="O132" s="23"/>
      <c r="P132" s="23"/>
      <c r="Q132" s="23"/>
      <c r="R132" s="23"/>
      <c r="S132" s="23"/>
    </row>
    <row r="133" spans="3:19" ht="11.25">
      <c r="C133" s="23"/>
      <c r="D133" s="19"/>
      <c r="E133" s="19"/>
      <c r="F133" s="19"/>
      <c r="G133" s="19"/>
      <c r="H133" s="19"/>
      <c r="I133" s="19"/>
      <c r="J133" s="19"/>
      <c r="K133" s="23"/>
      <c r="L133" s="23"/>
      <c r="M133" s="23"/>
      <c r="N133" s="23"/>
      <c r="O133" s="23"/>
      <c r="P133" s="23"/>
      <c r="Q133" s="23"/>
      <c r="R133" s="23"/>
      <c r="S133" s="23"/>
    </row>
    <row r="134" spans="3:19" ht="11.25">
      <c r="C134" s="23"/>
      <c r="D134" s="19"/>
      <c r="E134" s="19"/>
      <c r="F134" s="19"/>
      <c r="G134" s="19"/>
      <c r="H134" s="19"/>
      <c r="I134" s="19"/>
      <c r="J134" s="19"/>
      <c r="K134" s="23"/>
      <c r="L134" s="23"/>
      <c r="M134" s="23"/>
      <c r="N134" s="23"/>
      <c r="O134" s="23"/>
      <c r="P134" s="23"/>
      <c r="Q134" s="23"/>
      <c r="R134" s="23"/>
      <c r="S134" s="23"/>
    </row>
    <row r="135" spans="3:19" ht="11.25">
      <c r="C135" s="23"/>
      <c r="D135" s="19"/>
      <c r="E135" s="19"/>
      <c r="F135" s="19"/>
      <c r="G135" s="19"/>
      <c r="H135" s="19"/>
      <c r="I135" s="19"/>
      <c r="J135" s="19"/>
      <c r="K135" s="23"/>
      <c r="L135" s="23"/>
      <c r="M135" s="23"/>
      <c r="N135" s="23"/>
      <c r="O135" s="23"/>
      <c r="P135" s="23"/>
      <c r="Q135" s="23"/>
      <c r="R135" s="23"/>
      <c r="S135" s="23"/>
    </row>
    <row r="136" spans="3:19" ht="11.25">
      <c r="C136" s="23"/>
      <c r="D136" s="19"/>
      <c r="E136" s="19"/>
      <c r="F136" s="19"/>
      <c r="G136" s="19"/>
      <c r="H136" s="19"/>
      <c r="I136" s="19"/>
      <c r="J136" s="19"/>
      <c r="K136" s="23"/>
      <c r="L136" s="23"/>
      <c r="M136" s="23"/>
      <c r="N136" s="23"/>
      <c r="O136" s="23"/>
      <c r="P136" s="23"/>
      <c r="Q136" s="23"/>
      <c r="R136" s="23"/>
      <c r="S136" s="23"/>
    </row>
    <row r="137" spans="3:19" ht="11.25">
      <c r="C137" s="23"/>
      <c r="D137" s="19"/>
      <c r="E137" s="19"/>
      <c r="F137" s="19"/>
      <c r="G137" s="19"/>
      <c r="H137" s="19"/>
      <c r="I137" s="19"/>
      <c r="J137" s="19"/>
      <c r="K137" s="23"/>
      <c r="L137" s="23"/>
      <c r="M137" s="23"/>
      <c r="N137" s="23"/>
      <c r="O137" s="23"/>
      <c r="P137" s="23"/>
      <c r="Q137" s="23"/>
      <c r="R137" s="23"/>
      <c r="S137" s="23"/>
    </row>
    <row r="138" spans="3:19" ht="11.25">
      <c r="C138" s="23"/>
      <c r="D138" s="19"/>
      <c r="E138" s="19"/>
      <c r="F138" s="19"/>
      <c r="G138" s="19"/>
      <c r="H138" s="19"/>
      <c r="I138" s="19"/>
      <c r="J138" s="19"/>
      <c r="K138" s="23"/>
      <c r="L138" s="23"/>
      <c r="M138" s="23"/>
      <c r="N138" s="23"/>
      <c r="O138" s="23"/>
      <c r="P138" s="23"/>
      <c r="Q138" s="23"/>
      <c r="R138" s="23"/>
      <c r="S138" s="23"/>
    </row>
    <row r="139" spans="3:19" ht="11.25">
      <c r="C139" s="23"/>
      <c r="D139" s="19"/>
      <c r="E139" s="19"/>
      <c r="F139" s="19"/>
      <c r="G139" s="19"/>
      <c r="H139" s="19"/>
      <c r="I139" s="19"/>
      <c r="J139" s="19"/>
      <c r="K139" s="23"/>
      <c r="L139" s="23"/>
      <c r="M139" s="23"/>
      <c r="N139" s="23"/>
      <c r="O139" s="23"/>
      <c r="P139" s="23"/>
      <c r="Q139" s="23"/>
      <c r="R139" s="23"/>
      <c r="S139" s="23"/>
    </row>
    <row r="140" spans="3:19" ht="11.25">
      <c r="C140" s="23"/>
      <c r="D140" s="19"/>
      <c r="E140" s="19"/>
      <c r="F140" s="19"/>
      <c r="G140" s="19"/>
      <c r="H140" s="19"/>
      <c r="I140" s="19"/>
      <c r="J140" s="19"/>
      <c r="K140" s="23"/>
      <c r="L140" s="23"/>
      <c r="M140" s="23"/>
      <c r="N140" s="23"/>
      <c r="O140" s="23"/>
      <c r="P140" s="23"/>
      <c r="Q140" s="23"/>
      <c r="R140" s="23"/>
      <c r="S140" s="23"/>
    </row>
    <row r="141" spans="3:19" ht="11.25">
      <c r="C141" s="23"/>
      <c r="D141" s="19"/>
      <c r="E141" s="19"/>
      <c r="F141" s="19"/>
      <c r="G141" s="19"/>
      <c r="H141" s="19"/>
      <c r="I141" s="19"/>
      <c r="J141" s="19"/>
      <c r="K141" s="23"/>
      <c r="L141" s="23"/>
      <c r="M141" s="23"/>
      <c r="N141" s="23"/>
      <c r="O141" s="23"/>
      <c r="P141" s="23"/>
      <c r="Q141" s="23"/>
      <c r="R141" s="23"/>
      <c r="S141" s="23"/>
    </row>
    <row r="142" spans="3:19" ht="11.25">
      <c r="C142" s="23"/>
      <c r="D142" s="19"/>
      <c r="E142" s="19"/>
      <c r="F142" s="19"/>
      <c r="G142" s="19"/>
      <c r="H142" s="19"/>
      <c r="I142" s="19"/>
      <c r="J142" s="19"/>
      <c r="K142" s="23"/>
      <c r="L142" s="23"/>
      <c r="M142" s="23"/>
      <c r="N142" s="23"/>
      <c r="O142" s="23"/>
      <c r="P142" s="23"/>
      <c r="Q142" s="23"/>
      <c r="R142" s="23"/>
      <c r="S142" s="23"/>
    </row>
    <row r="143" spans="3:19" ht="11.25">
      <c r="C143" s="23"/>
      <c r="D143" s="19"/>
      <c r="E143" s="19"/>
      <c r="F143" s="19"/>
      <c r="G143" s="19"/>
      <c r="H143" s="19"/>
      <c r="I143" s="19"/>
      <c r="J143" s="19"/>
      <c r="K143" s="23"/>
      <c r="L143" s="23"/>
      <c r="M143" s="23"/>
      <c r="N143" s="23"/>
      <c r="O143" s="23"/>
      <c r="P143" s="23"/>
      <c r="Q143" s="23"/>
      <c r="R143" s="23"/>
      <c r="S143" s="23"/>
    </row>
    <row r="144" spans="3:19" ht="11.25">
      <c r="C144" s="23"/>
      <c r="D144" s="19"/>
      <c r="E144" s="19"/>
      <c r="F144" s="19"/>
      <c r="G144" s="19"/>
      <c r="H144" s="19"/>
      <c r="I144" s="19"/>
      <c r="J144" s="19"/>
      <c r="K144" s="23"/>
      <c r="L144" s="23"/>
      <c r="M144" s="23"/>
      <c r="N144" s="23"/>
      <c r="O144" s="23"/>
      <c r="P144" s="23"/>
      <c r="Q144" s="23"/>
      <c r="R144" s="23"/>
      <c r="S144" s="23"/>
    </row>
    <row r="145" spans="3:19" ht="11.25">
      <c r="C145" s="23"/>
      <c r="D145" s="19"/>
      <c r="E145" s="19"/>
      <c r="F145" s="19"/>
      <c r="G145" s="19"/>
      <c r="H145" s="19"/>
      <c r="I145" s="19"/>
      <c r="J145" s="19"/>
      <c r="K145" s="23"/>
      <c r="L145" s="23"/>
      <c r="M145" s="23"/>
      <c r="N145" s="23"/>
      <c r="O145" s="23"/>
      <c r="P145" s="23"/>
      <c r="Q145" s="23"/>
      <c r="R145" s="23"/>
      <c r="S145" s="23"/>
    </row>
    <row r="146" spans="3:19" ht="11.25">
      <c r="C146" s="23"/>
      <c r="D146" s="19"/>
      <c r="E146" s="19"/>
      <c r="F146" s="19"/>
      <c r="G146" s="19"/>
      <c r="H146" s="19"/>
      <c r="I146" s="19"/>
      <c r="J146" s="19"/>
      <c r="K146" s="23"/>
      <c r="L146" s="23"/>
      <c r="M146" s="23"/>
      <c r="N146" s="23"/>
      <c r="O146" s="23"/>
      <c r="P146" s="23"/>
      <c r="Q146" s="23"/>
      <c r="R146" s="23"/>
      <c r="S146" s="23"/>
    </row>
    <row r="147" spans="3:19" ht="11.25">
      <c r="C147" s="23"/>
      <c r="D147" s="19"/>
      <c r="E147" s="19"/>
      <c r="F147" s="19"/>
      <c r="G147" s="19"/>
      <c r="H147" s="19"/>
      <c r="I147" s="19"/>
      <c r="J147" s="19"/>
      <c r="K147" s="23"/>
      <c r="L147" s="23"/>
      <c r="M147" s="23"/>
      <c r="N147" s="23"/>
      <c r="O147" s="23"/>
      <c r="P147" s="23"/>
      <c r="Q147" s="23"/>
      <c r="R147" s="23"/>
      <c r="S147" s="23"/>
    </row>
    <row r="148" spans="3:19" ht="11.25">
      <c r="C148" s="23"/>
      <c r="D148" s="19"/>
      <c r="E148" s="19"/>
      <c r="F148" s="19"/>
      <c r="G148" s="19"/>
      <c r="H148" s="19"/>
      <c r="I148" s="19"/>
      <c r="J148" s="19"/>
      <c r="K148" s="23"/>
      <c r="L148" s="23"/>
      <c r="M148" s="23"/>
      <c r="N148" s="23"/>
      <c r="O148" s="23"/>
      <c r="P148" s="23"/>
      <c r="Q148" s="23"/>
      <c r="R148" s="23"/>
      <c r="S148" s="23"/>
    </row>
    <row r="149" spans="3:19" ht="11.25">
      <c r="C149" s="23"/>
      <c r="D149" s="19"/>
      <c r="E149" s="19"/>
      <c r="F149" s="19"/>
      <c r="G149" s="19"/>
      <c r="H149" s="19"/>
      <c r="I149" s="19"/>
      <c r="J149" s="19"/>
      <c r="K149" s="23"/>
      <c r="L149" s="23"/>
      <c r="M149" s="23"/>
      <c r="N149" s="23"/>
      <c r="O149" s="23"/>
      <c r="P149" s="23"/>
      <c r="Q149" s="23"/>
      <c r="R149" s="23"/>
      <c r="S149" s="23"/>
    </row>
    <row r="150" spans="3:19" ht="11.25">
      <c r="C150" s="23"/>
      <c r="D150" s="19"/>
      <c r="E150" s="19"/>
      <c r="F150" s="19"/>
      <c r="G150" s="19"/>
      <c r="H150" s="19"/>
      <c r="I150" s="19"/>
      <c r="J150" s="19"/>
      <c r="K150" s="23"/>
      <c r="L150" s="23"/>
      <c r="M150" s="23"/>
      <c r="N150" s="23"/>
      <c r="O150" s="23"/>
      <c r="P150" s="23"/>
      <c r="Q150" s="23"/>
      <c r="R150" s="23"/>
      <c r="S150" s="23"/>
    </row>
    <row r="151" spans="3:19" ht="11.25">
      <c r="C151" s="23"/>
      <c r="D151" s="19"/>
      <c r="E151" s="19"/>
      <c r="F151" s="19"/>
      <c r="G151" s="19"/>
      <c r="H151" s="19"/>
      <c r="I151" s="19"/>
      <c r="J151" s="19"/>
      <c r="K151" s="23"/>
      <c r="L151" s="23"/>
      <c r="M151" s="23"/>
      <c r="N151" s="23"/>
      <c r="O151" s="23"/>
      <c r="P151" s="23"/>
      <c r="Q151" s="23"/>
      <c r="R151" s="23"/>
      <c r="S151" s="23"/>
    </row>
    <row r="152" spans="3:19" ht="11.25">
      <c r="C152" s="23"/>
      <c r="D152" s="19"/>
      <c r="E152" s="19"/>
      <c r="F152" s="19"/>
      <c r="G152" s="19"/>
      <c r="H152" s="19"/>
      <c r="I152" s="19"/>
      <c r="J152" s="19"/>
      <c r="K152" s="23"/>
      <c r="L152" s="23"/>
      <c r="M152" s="23"/>
      <c r="N152" s="23"/>
      <c r="O152" s="23"/>
      <c r="P152" s="23"/>
      <c r="Q152" s="23"/>
      <c r="R152" s="23"/>
      <c r="S152" s="23"/>
    </row>
    <row r="153" spans="3:19" ht="11.25">
      <c r="C153" s="23"/>
      <c r="D153" s="19"/>
      <c r="E153" s="19"/>
      <c r="F153" s="19"/>
      <c r="G153" s="19"/>
      <c r="H153" s="19"/>
      <c r="I153" s="19"/>
      <c r="J153" s="19"/>
      <c r="K153" s="23"/>
      <c r="L153" s="23"/>
      <c r="M153" s="23"/>
      <c r="N153" s="23"/>
      <c r="O153" s="23"/>
      <c r="P153" s="23"/>
      <c r="Q153" s="23"/>
      <c r="R153" s="23"/>
      <c r="S153" s="23"/>
    </row>
    <row r="154" spans="3:19" ht="11.25">
      <c r="C154" s="23"/>
      <c r="D154" s="19"/>
      <c r="E154" s="19"/>
      <c r="F154" s="19"/>
      <c r="G154" s="19"/>
      <c r="H154" s="19"/>
      <c r="I154" s="19"/>
      <c r="J154" s="19"/>
      <c r="K154" s="23"/>
      <c r="L154" s="23"/>
      <c r="M154" s="23"/>
      <c r="N154" s="23"/>
      <c r="O154" s="23"/>
      <c r="P154" s="23"/>
      <c r="Q154" s="23"/>
      <c r="R154" s="23"/>
      <c r="S154" s="23"/>
    </row>
    <row r="155" spans="3:19" ht="11.25">
      <c r="C155" s="23"/>
      <c r="D155" s="19"/>
      <c r="E155" s="19"/>
      <c r="F155" s="19"/>
      <c r="G155" s="19"/>
      <c r="H155" s="19"/>
      <c r="I155" s="19"/>
      <c r="J155" s="19"/>
      <c r="K155" s="23"/>
      <c r="L155" s="23"/>
      <c r="M155" s="23"/>
      <c r="N155" s="23"/>
      <c r="O155" s="23"/>
      <c r="P155" s="23"/>
      <c r="Q155" s="23"/>
      <c r="R155" s="23"/>
      <c r="S155" s="23"/>
    </row>
    <row r="156" spans="3:19" ht="11.25">
      <c r="C156" s="23"/>
      <c r="D156" s="19"/>
      <c r="E156" s="19"/>
      <c r="F156" s="19"/>
      <c r="G156" s="19"/>
      <c r="H156" s="19"/>
      <c r="I156" s="19"/>
      <c r="J156" s="19"/>
      <c r="K156" s="23"/>
      <c r="L156" s="23"/>
      <c r="M156" s="23"/>
      <c r="N156" s="23"/>
      <c r="O156" s="23"/>
      <c r="P156" s="23"/>
      <c r="Q156" s="23"/>
      <c r="R156" s="23"/>
      <c r="S156" s="23"/>
    </row>
    <row r="157" spans="1:19" s="30" customFormat="1" ht="11.25">
      <c r="A157" s="48"/>
      <c r="B157" s="6"/>
      <c r="C157" s="28"/>
      <c r="D157" s="29"/>
      <c r="E157" s="29"/>
      <c r="F157" s="29"/>
      <c r="G157" s="29"/>
      <c r="H157" s="29"/>
      <c r="I157" s="29"/>
      <c r="J157" s="29"/>
      <c r="K157" s="28"/>
      <c r="L157" s="28"/>
      <c r="M157" s="28"/>
      <c r="N157" s="28"/>
      <c r="O157" s="28"/>
      <c r="P157" s="28"/>
      <c r="Q157" s="28"/>
      <c r="R157" s="28"/>
      <c r="S157" s="28"/>
    </row>
    <row r="158" spans="1:19" s="30" customFormat="1" ht="11.25">
      <c r="A158" s="48"/>
      <c r="B158" s="6"/>
      <c r="C158" s="31"/>
      <c r="D158" s="19"/>
      <c r="E158" s="19"/>
      <c r="F158" s="19"/>
      <c r="G158" s="19"/>
      <c r="H158" s="19"/>
      <c r="I158" s="19"/>
      <c r="J158" s="19"/>
      <c r="K158" s="32"/>
      <c r="L158" s="28"/>
      <c r="M158" s="28"/>
      <c r="N158" s="32"/>
      <c r="O158" s="32"/>
      <c r="P158" s="32"/>
      <c r="Q158" s="32"/>
      <c r="R158" s="28"/>
      <c r="S158" s="32"/>
    </row>
    <row r="159" spans="1:19" s="30" customFormat="1" ht="11.25">
      <c r="A159" s="48"/>
      <c r="B159" s="6"/>
      <c r="C159" s="33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</row>
    <row r="160" spans="3:19" ht="11.25">
      <c r="C160" s="31"/>
      <c r="D160" s="19"/>
      <c r="E160" s="19"/>
      <c r="F160" s="19"/>
      <c r="G160" s="19"/>
      <c r="H160" s="19"/>
      <c r="I160" s="19"/>
      <c r="J160" s="19"/>
      <c r="K160" s="23"/>
      <c r="L160" s="23"/>
      <c r="M160" s="23"/>
      <c r="N160" s="23"/>
      <c r="O160" s="23"/>
      <c r="P160" s="23"/>
      <c r="Q160" s="23"/>
      <c r="R160" s="23"/>
      <c r="S160" s="23"/>
    </row>
    <row r="161" spans="1:19" s="30" customFormat="1" ht="11.25">
      <c r="A161" s="48"/>
      <c r="B161" s="6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</row>
  </sheetData>
  <sheetProtection/>
  <mergeCells count="23">
    <mergeCell ref="K7:S7"/>
    <mergeCell ref="R8:R10"/>
    <mergeCell ref="S8:S10"/>
    <mergeCell ref="L8:L10"/>
    <mergeCell ref="K8:K10"/>
    <mergeCell ref="M8:M10"/>
    <mergeCell ref="B3:S3"/>
    <mergeCell ref="B7:B10"/>
    <mergeCell ref="N8:N10"/>
    <mergeCell ref="O9:O10"/>
    <mergeCell ref="P9:P10"/>
    <mergeCell ref="H7:H10"/>
    <mergeCell ref="Q9:Q10"/>
    <mergeCell ref="I7:I10"/>
    <mergeCell ref="O8:Q8"/>
    <mergeCell ref="J7:J10"/>
    <mergeCell ref="A11:A46"/>
    <mergeCell ref="E7:E10"/>
    <mergeCell ref="G7:G10"/>
    <mergeCell ref="C7:C10"/>
    <mergeCell ref="F7:F10"/>
    <mergeCell ref="D7:D10"/>
    <mergeCell ref="A7:A10"/>
  </mergeCells>
  <printOptions horizontalCentered="1"/>
  <pageMargins left="0.5905511811023623" right="0.5905511811023623" top="0.54" bottom="0.54" header="0.5118110236220472" footer="0.5118110236220472"/>
  <pageSetup horizontalDpi="600" verticalDpi="600" orientation="landscape" paperSize="8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02"/>
  <sheetViews>
    <sheetView view="pageBreakPreview" zoomScale="120" zoomScaleNormal="120" zoomScaleSheetLayoutView="120" zoomScalePageLayoutView="0" workbookViewId="0" topLeftCell="A1">
      <selection activeCell="C1" sqref="C1"/>
    </sheetView>
  </sheetViews>
  <sheetFormatPr defaultColWidth="9.140625" defaultRowHeight="12.75"/>
  <cols>
    <col min="1" max="1" width="4.7109375" style="194" bestFit="1" customWidth="1"/>
    <col min="2" max="2" width="4.7109375" style="1" bestFit="1" customWidth="1"/>
    <col min="3" max="3" width="43.7109375" style="3" customWidth="1"/>
    <col min="4" max="20" width="9.7109375" style="3" customWidth="1"/>
    <col min="21" max="21" width="0" style="3" hidden="1" customWidth="1"/>
    <col min="22" max="22" width="4.57421875" style="3" customWidth="1"/>
    <col min="23" max="16384" width="9.140625" style="3" customWidth="1"/>
  </cols>
  <sheetData>
    <row r="1" spans="3:20" ht="12.75" customHeight="1">
      <c r="C1" s="2" t="s">
        <v>269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07"/>
      <c r="P1" s="307"/>
      <c r="Q1" s="307"/>
      <c r="R1" s="307"/>
      <c r="S1" s="307"/>
      <c r="T1" s="307"/>
    </row>
    <row r="2" spans="3:20" ht="12.7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4"/>
      <c r="P2" s="4"/>
      <c r="Q2" s="4"/>
      <c r="R2" s="4"/>
      <c r="S2" s="4"/>
      <c r="T2" s="4"/>
    </row>
    <row r="3" spans="1:21" ht="12.75" customHeight="1">
      <c r="A3" s="298" t="s">
        <v>262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86"/>
    </row>
    <row r="4" spans="1:21" ht="12.7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86"/>
    </row>
    <row r="5" spans="3:20" ht="11.25"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2" t="s">
        <v>0</v>
      </c>
    </row>
    <row r="6" spans="1:20" ht="11.25">
      <c r="A6" s="109"/>
      <c r="B6" s="109"/>
      <c r="C6" s="109" t="s">
        <v>1</v>
      </c>
      <c r="D6" s="109" t="s">
        <v>2</v>
      </c>
      <c r="E6" s="109" t="s">
        <v>3</v>
      </c>
      <c r="F6" s="109" t="s">
        <v>4</v>
      </c>
      <c r="G6" s="109" t="s">
        <v>5</v>
      </c>
      <c r="H6" s="109" t="s">
        <v>6</v>
      </c>
      <c r="I6" s="109" t="s">
        <v>7</v>
      </c>
      <c r="J6" s="109" t="s">
        <v>8</v>
      </c>
      <c r="K6" s="109" t="s">
        <v>9</v>
      </c>
      <c r="L6" s="109" t="s">
        <v>10</v>
      </c>
      <c r="M6" s="109" t="s">
        <v>11</v>
      </c>
      <c r="N6" s="109" t="s">
        <v>12</v>
      </c>
      <c r="O6" s="109" t="s">
        <v>13</v>
      </c>
      <c r="P6" s="109" t="s">
        <v>14</v>
      </c>
      <c r="Q6" s="109" t="s">
        <v>203</v>
      </c>
      <c r="R6" s="109" t="s">
        <v>223</v>
      </c>
      <c r="S6" s="109" t="s">
        <v>227</v>
      </c>
      <c r="T6" s="109" t="s">
        <v>242</v>
      </c>
    </row>
    <row r="7" spans="1:20" s="6" customFormat="1" ht="12" customHeight="1">
      <c r="A7" s="288" t="s">
        <v>218</v>
      </c>
      <c r="B7" s="299" t="s">
        <v>219</v>
      </c>
      <c r="C7" s="296" t="s">
        <v>15</v>
      </c>
      <c r="D7" s="293" t="s">
        <v>76</v>
      </c>
      <c r="E7" s="293" t="s">
        <v>204</v>
      </c>
      <c r="F7" s="293" t="s">
        <v>205</v>
      </c>
      <c r="G7" s="293" t="s">
        <v>221</v>
      </c>
      <c r="H7" s="293" t="s">
        <v>226</v>
      </c>
      <c r="I7" s="293" t="s">
        <v>180</v>
      </c>
      <c r="J7" s="293" t="s">
        <v>241</v>
      </c>
      <c r="K7" s="303" t="s">
        <v>186</v>
      </c>
      <c r="L7" s="303"/>
      <c r="M7" s="303"/>
      <c r="N7" s="303"/>
      <c r="O7" s="303"/>
      <c r="P7" s="303"/>
      <c r="Q7" s="303"/>
      <c r="R7" s="303"/>
      <c r="S7" s="303"/>
      <c r="T7" s="303"/>
    </row>
    <row r="8" spans="1:20" s="6" customFormat="1" ht="11.25" customHeight="1">
      <c r="A8" s="288"/>
      <c r="B8" s="299"/>
      <c r="C8" s="296"/>
      <c r="D8" s="294"/>
      <c r="E8" s="294"/>
      <c r="F8" s="294"/>
      <c r="G8" s="294"/>
      <c r="H8" s="294"/>
      <c r="I8" s="294"/>
      <c r="J8" s="294"/>
      <c r="K8" s="300" t="s">
        <v>66</v>
      </c>
      <c r="L8" s="300" t="s">
        <v>67</v>
      </c>
      <c r="M8" s="300" t="s">
        <v>68</v>
      </c>
      <c r="N8" s="299" t="s">
        <v>72</v>
      </c>
      <c r="O8" s="299"/>
      <c r="P8" s="300" t="s">
        <v>69</v>
      </c>
      <c r="Q8" s="300" t="s">
        <v>70</v>
      </c>
      <c r="R8" s="300" t="s">
        <v>71</v>
      </c>
      <c r="S8" s="300" t="s">
        <v>59</v>
      </c>
      <c r="T8" s="296" t="s">
        <v>74</v>
      </c>
    </row>
    <row r="9" spans="1:20" s="7" customFormat="1" ht="11.25">
      <c r="A9" s="288"/>
      <c r="B9" s="299"/>
      <c r="C9" s="296"/>
      <c r="D9" s="294"/>
      <c r="E9" s="294"/>
      <c r="F9" s="294"/>
      <c r="G9" s="294"/>
      <c r="H9" s="294"/>
      <c r="I9" s="294"/>
      <c r="J9" s="294"/>
      <c r="K9" s="301"/>
      <c r="L9" s="301"/>
      <c r="M9" s="301"/>
      <c r="N9" s="300" t="s">
        <v>57</v>
      </c>
      <c r="O9" s="300" t="s">
        <v>73</v>
      </c>
      <c r="P9" s="301"/>
      <c r="Q9" s="301"/>
      <c r="R9" s="301"/>
      <c r="S9" s="301"/>
      <c r="T9" s="309"/>
    </row>
    <row r="10" spans="1:20" s="7" customFormat="1" ht="11.25">
      <c r="A10" s="288"/>
      <c r="B10" s="299"/>
      <c r="C10" s="308"/>
      <c r="D10" s="295"/>
      <c r="E10" s="295"/>
      <c r="F10" s="295"/>
      <c r="G10" s="295"/>
      <c r="H10" s="295"/>
      <c r="I10" s="295"/>
      <c r="J10" s="295"/>
      <c r="K10" s="302"/>
      <c r="L10" s="302"/>
      <c r="M10" s="302"/>
      <c r="N10" s="302"/>
      <c r="O10" s="302"/>
      <c r="P10" s="302"/>
      <c r="Q10" s="302"/>
      <c r="R10" s="302"/>
      <c r="S10" s="302"/>
      <c r="T10" s="309"/>
    </row>
    <row r="11" spans="1:22" s="41" customFormat="1" ht="11.25">
      <c r="A11" s="304">
        <v>2</v>
      </c>
      <c r="B11" s="126">
        <v>1</v>
      </c>
      <c r="C11" s="127" t="s">
        <v>165</v>
      </c>
      <c r="D11" s="128">
        <v>11252</v>
      </c>
      <c r="E11" s="128"/>
      <c r="F11" s="128"/>
      <c r="G11" s="128"/>
      <c r="H11" s="128"/>
      <c r="I11" s="129"/>
      <c r="J11" s="128"/>
      <c r="K11" s="129"/>
      <c r="L11" s="129"/>
      <c r="M11" s="129"/>
      <c r="N11" s="129"/>
      <c r="O11" s="129"/>
      <c r="P11" s="129"/>
      <c r="Q11" s="128"/>
      <c r="R11" s="128"/>
      <c r="S11" s="128"/>
      <c r="T11" s="130"/>
      <c r="U11" s="41">
        <f>(SUM(K11:T11))-J11</f>
        <v>0</v>
      </c>
      <c r="V11" s="41">
        <f>+H11+I11-J11</f>
        <v>0</v>
      </c>
    </row>
    <row r="12" spans="1:22" s="14" customFormat="1" ht="11.25">
      <c r="A12" s="305"/>
      <c r="B12" s="56">
        <v>2</v>
      </c>
      <c r="C12" s="52" t="s">
        <v>120</v>
      </c>
      <c r="D12" s="9">
        <v>16472</v>
      </c>
      <c r="E12" s="9"/>
      <c r="F12" s="128"/>
      <c r="G12" s="128"/>
      <c r="H12" s="128"/>
      <c r="I12" s="11"/>
      <c r="J12" s="128"/>
      <c r="K12" s="11"/>
      <c r="L12" s="11"/>
      <c r="M12" s="11"/>
      <c r="N12" s="11"/>
      <c r="O12" s="11"/>
      <c r="P12" s="11"/>
      <c r="Q12" s="9"/>
      <c r="R12" s="9"/>
      <c r="S12" s="9"/>
      <c r="T12" s="53"/>
      <c r="U12" s="41">
        <f aca="true" t="shared" si="0" ref="U12:U53">(SUM(K12:T12))-J12</f>
        <v>0</v>
      </c>
      <c r="V12" s="41">
        <f aca="true" t="shared" si="1" ref="V12:V54">+H12+I12-J12</f>
        <v>0</v>
      </c>
    </row>
    <row r="13" spans="1:22" s="123" customFormat="1" ht="11.25">
      <c r="A13" s="305"/>
      <c r="B13" s="126">
        <v>3</v>
      </c>
      <c r="C13" s="131" t="s">
        <v>175</v>
      </c>
      <c r="D13" s="43">
        <v>4245</v>
      </c>
      <c r="E13" s="43"/>
      <c r="F13" s="128"/>
      <c r="G13" s="128"/>
      <c r="H13" s="128"/>
      <c r="I13" s="43"/>
      <c r="J13" s="128"/>
      <c r="K13" s="43"/>
      <c r="L13" s="43"/>
      <c r="M13" s="43"/>
      <c r="N13" s="43"/>
      <c r="O13" s="43"/>
      <c r="P13" s="43"/>
      <c r="Q13" s="44"/>
      <c r="R13" s="44"/>
      <c r="S13" s="44"/>
      <c r="T13" s="122"/>
      <c r="U13" s="41">
        <f t="shared" si="0"/>
        <v>0</v>
      </c>
      <c r="V13" s="41">
        <f t="shared" si="1"/>
        <v>0</v>
      </c>
    </row>
    <row r="14" spans="1:22" s="14" customFormat="1" ht="11.25">
      <c r="A14" s="305"/>
      <c r="B14" s="56">
        <v>4</v>
      </c>
      <c r="C14" s="52" t="s">
        <v>121</v>
      </c>
      <c r="D14" s="9">
        <v>1000</v>
      </c>
      <c r="E14" s="9"/>
      <c r="F14" s="128"/>
      <c r="G14" s="128"/>
      <c r="H14" s="128"/>
      <c r="I14" s="11"/>
      <c r="J14" s="128"/>
      <c r="K14" s="11"/>
      <c r="L14" s="11"/>
      <c r="M14" s="11"/>
      <c r="N14" s="11"/>
      <c r="O14" s="11"/>
      <c r="P14" s="11"/>
      <c r="Q14" s="9"/>
      <c r="R14" s="9"/>
      <c r="S14" s="9"/>
      <c r="T14" s="54"/>
      <c r="U14" s="41">
        <f t="shared" si="0"/>
        <v>0</v>
      </c>
      <c r="V14" s="41">
        <f t="shared" si="1"/>
        <v>0</v>
      </c>
    </row>
    <row r="15" spans="1:22" ht="11.25">
      <c r="A15" s="305"/>
      <c r="B15" s="126">
        <v>5</v>
      </c>
      <c r="C15" s="52" t="s">
        <v>163</v>
      </c>
      <c r="D15" s="9">
        <v>1778</v>
      </c>
      <c r="E15" s="9"/>
      <c r="F15" s="128"/>
      <c r="G15" s="128"/>
      <c r="H15" s="128"/>
      <c r="I15" s="11"/>
      <c r="J15" s="128"/>
      <c r="K15" s="11"/>
      <c r="L15" s="11"/>
      <c r="M15" s="11"/>
      <c r="N15" s="11"/>
      <c r="O15" s="11"/>
      <c r="P15" s="11"/>
      <c r="Q15" s="9"/>
      <c r="R15" s="9"/>
      <c r="S15" s="9"/>
      <c r="T15" s="53"/>
      <c r="U15" s="41">
        <f t="shared" si="0"/>
        <v>0</v>
      </c>
      <c r="V15" s="41">
        <f t="shared" si="1"/>
        <v>0</v>
      </c>
    </row>
    <row r="16" spans="1:22" ht="11.25">
      <c r="A16" s="305"/>
      <c r="B16" s="56">
        <v>1</v>
      </c>
      <c r="C16" s="52" t="s">
        <v>164</v>
      </c>
      <c r="D16" s="9">
        <v>13041</v>
      </c>
      <c r="E16" s="9"/>
      <c r="F16" s="128"/>
      <c r="G16" s="128"/>
      <c r="H16" s="128"/>
      <c r="I16" s="11"/>
      <c r="J16" s="128"/>
      <c r="K16" s="11"/>
      <c r="L16" s="11"/>
      <c r="M16" s="11"/>
      <c r="N16" s="11"/>
      <c r="O16" s="11"/>
      <c r="P16" s="11"/>
      <c r="Q16" s="9"/>
      <c r="R16" s="9"/>
      <c r="S16" s="9"/>
      <c r="T16" s="53"/>
      <c r="U16" s="41">
        <f>(SUM(K16:T16))-J16</f>
        <v>0</v>
      </c>
      <c r="V16" s="41">
        <f t="shared" si="1"/>
        <v>0</v>
      </c>
    </row>
    <row r="17" spans="1:22" ht="11.25">
      <c r="A17" s="305"/>
      <c r="B17" s="56">
        <v>6</v>
      </c>
      <c r="C17" s="52" t="s">
        <v>25</v>
      </c>
      <c r="D17" s="9">
        <v>1069</v>
      </c>
      <c r="E17" s="9"/>
      <c r="F17" s="128"/>
      <c r="G17" s="128"/>
      <c r="H17" s="128"/>
      <c r="I17" s="11"/>
      <c r="J17" s="128"/>
      <c r="K17" s="11"/>
      <c r="L17" s="11"/>
      <c r="M17" s="11"/>
      <c r="N17" s="11"/>
      <c r="O17" s="11"/>
      <c r="P17" s="11"/>
      <c r="Q17" s="9"/>
      <c r="R17" s="9"/>
      <c r="S17" s="9"/>
      <c r="T17" s="53"/>
      <c r="U17" s="41">
        <f t="shared" si="0"/>
        <v>0</v>
      </c>
      <c r="V17" s="41">
        <f t="shared" si="1"/>
        <v>0</v>
      </c>
    </row>
    <row r="18" spans="1:22" ht="11.25">
      <c r="A18" s="305"/>
      <c r="B18" s="126">
        <v>7</v>
      </c>
      <c r="C18" s="189" t="s">
        <v>216</v>
      </c>
      <c r="D18" s="9">
        <v>0</v>
      </c>
      <c r="E18" s="9"/>
      <c r="F18" s="128"/>
      <c r="G18" s="128"/>
      <c r="H18" s="128"/>
      <c r="I18" s="11"/>
      <c r="J18" s="128"/>
      <c r="K18" s="11"/>
      <c r="L18" s="11"/>
      <c r="M18" s="11"/>
      <c r="N18" s="11"/>
      <c r="O18" s="11"/>
      <c r="P18" s="11"/>
      <c r="Q18" s="9"/>
      <c r="R18" s="9"/>
      <c r="S18" s="9"/>
      <c r="T18" s="8"/>
      <c r="U18" s="41">
        <f t="shared" si="0"/>
        <v>0</v>
      </c>
      <c r="V18" s="41">
        <f t="shared" si="1"/>
        <v>0</v>
      </c>
    </row>
    <row r="19" spans="1:22" ht="11.25">
      <c r="A19" s="305"/>
      <c r="B19" s="56">
        <v>8</v>
      </c>
      <c r="C19" s="189" t="s">
        <v>27</v>
      </c>
      <c r="D19" s="11">
        <v>50</v>
      </c>
      <c r="E19" s="11"/>
      <c r="F19" s="129"/>
      <c r="G19" s="129"/>
      <c r="H19" s="129"/>
      <c r="I19" s="11"/>
      <c r="J19" s="129"/>
      <c r="K19" s="11"/>
      <c r="L19" s="11"/>
      <c r="M19" s="11"/>
      <c r="N19" s="11"/>
      <c r="O19" s="11"/>
      <c r="P19" s="11"/>
      <c r="Q19" s="9"/>
      <c r="R19" s="9"/>
      <c r="S19" s="9"/>
      <c r="T19" s="8"/>
      <c r="U19" s="41">
        <f t="shared" si="0"/>
        <v>0</v>
      </c>
      <c r="V19" s="41">
        <f t="shared" si="1"/>
        <v>0</v>
      </c>
    </row>
    <row r="20" spans="1:22" ht="11.25">
      <c r="A20" s="305"/>
      <c r="B20" s="126">
        <v>9</v>
      </c>
      <c r="C20" s="189" t="s">
        <v>28</v>
      </c>
      <c r="D20" s="9">
        <v>150</v>
      </c>
      <c r="E20" s="9"/>
      <c r="F20" s="128"/>
      <c r="G20" s="128"/>
      <c r="H20" s="129"/>
      <c r="I20" s="11"/>
      <c r="J20" s="129"/>
      <c r="K20" s="11"/>
      <c r="L20" s="11"/>
      <c r="M20" s="11"/>
      <c r="N20" s="11"/>
      <c r="O20" s="11"/>
      <c r="P20" s="11"/>
      <c r="Q20" s="9"/>
      <c r="R20" s="9"/>
      <c r="S20" s="9"/>
      <c r="T20" s="8"/>
      <c r="U20" s="41">
        <f t="shared" si="0"/>
        <v>0</v>
      </c>
      <c r="V20" s="41">
        <f t="shared" si="1"/>
        <v>0</v>
      </c>
    </row>
    <row r="21" spans="1:22" ht="11.25">
      <c r="A21" s="305"/>
      <c r="B21" s="56">
        <v>10</v>
      </c>
      <c r="C21" s="189" t="s">
        <v>29</v>
      </c>
      <c r="D21" s="9">
        <v>50</v>
      </c>
      <c r="E21" s="9"/>
      <c r="F21" s="128"/>
      <c r="G21" s="128"/>
      <c r="H21" s="129"/>
      <c r="I21" s="11"/>
      <c r="J21" s="129"/>
      <c r="K21" s="11"/>
      <c r="L21" s="11"/>
      <c r="M21" s="11"/>
      <c r="N21" s="11"/>
      <c r="O21" s="11"/>
      <c r="P21" s="11"/>
      <c r="Q21" s="9"/>
      <c r="R21" s="9"/>
      <c r="S21" s="9"/>
      <c r="T21" s="8"/>
      <c r="U21" s="41">
        <f t="shared" si="0"/>
        <v>0</v>
      </c>
      <c r="V21" s="41">
        <f t="shared" si="1"/>
        <v>0</v>
      </c>
    </row>
    <row r="22" spans="1:22" ht="11.25">
      <c r="A22" s="305"/>
      <c r="B22" s="126">
        <v>11</v>
      </c>
      <c r="C22" s="189" t="s">
        <v>30</v>
      </c>
      <c r="D22" s="11">
        <v>1200</v>
      </c>
      <c r="E22" s="11"/>
      <c r="F22" s="129"/>
      <c r="G22" s="129"/>
      <c r="H22" s="129"/>
      <c r="I22" s="11"/>
      <c r="J22" s="129"/>
      <c r="K22" s="11"/>
      <c r="L22" s="11"/>
      <c r="M22" s="11"/>
      <c r="N22" s="11"/>
      <c r="O22" s="11"/>
      <c r="P22" s="11"/>
      <c r="Q22" s="9"/>
      <c r="R22" s="9"/>
      <c r="S22" s="9"/>
      <c r="T22" s="8"/>
      <c r="U22" s="41">
        <f t="shared" si="0"/>
        <v>0</v>
      </c>
      <c r="V22" s="41">
        <f t="shared" si="1"/>
        <v>0</v>
      </c>
    </row>
    <row r="23" spans="1:22" ht="11.25">
      <c r="A23" s="305"/>
      <c r="B23" s="126">
        <v>12</v>
      </c>
      <c r="C23" s="189" t="s">
        <v>244</v>
      </c>
      <c r="D23" s="11"/>
      <c r="E23" s="11"/>
      <c r="F23" s="129"/>
      <c r="G23" s="129"/>
      <c r="H23" s="129"/>
      <c r="I23" s="11"/>
      <c r="J23" s="129"/>
      <c r="K23" s="11"/>
      <c r="L23" s="11"/>
      <c r="M23" s="11"/>
      <c r="N23" s="11"/>
      <c r="O23" s="11"/>
      <c r="P23" s="11"/>
      <c r="Q23" s="9"/>
      <c r="R23" s="9"/>
      <c r="S23" s="9"/>
      <c r="T23" s="8"/>
      <c r="U23" s="41"/>
      <c r="V23" s="41">
        <f t="shared" si="1"/>
        <v>0</v>
      </c>
    </row>
    <row r="24" spans="1:22" ht="11.25">
      <c r="A24" s="305"/>
      <c r="B24" s="56">
        <v>13</v>
      </c>
      <c r="C24" s="189" t="s">
        <v>31</v>
      </c>
      <c r="D24" s="11">
        <v>50</v>
      </c>
      <c r="E24" s="11"/>
      <c r="F24" s="129"/>
      <c r="G24" s="129"/>
      <c r="H24" s="129"/>
      <c r="I24" s="11"/>
      <c r="J24" s="129"/>
      <c r="K24" s="11"/>
      <c r="L24" s="11"/>
      <c r="M24" s="11"/>
      <c r="N24" s="11"/>
      <c r="O24" s="11"/>
      <c r="P24" s="11"/>
      <c r="Q24" s="9"/>
      <c r="R24" s="9"/>
      <c r="S24" s="9"/>
      <c r="T24" s="8"/>
      <c r="U24" s="41">
        <f t="shared" si="0"/>
        <v>0</v>
      </c>
      <c r="V24" s="41">
        <f t="shared" si="1"/>
        <v>0</v>
      </c>
    </row>
    <row r="25" spans="1:22" s="42" customFormat="1" ht="11.25">
      <c r="A25" s="305"/>
      <c r="B25" s="126">
        <v>14</v>
      </c>
      <c r="C25" s="189" t="s">
        <v>229</v>
      </c>
      <c r="D25" s="11">
        <v>150</v>
      </c>
      <c r="E25" s="11"/>
      <c r="F25" s="129"/>
      <c r="G25" s="129"/>
      <c r="H25" s="129"/>
      <c r="I25" s="11"/>
      <c r="J25" s="129"/>
      <c r="K25" s="11"/>
      <c r="L25" s="11"/>
      <c r="M25" s="11"/>
      <c r="N25" s="11"/>
      <c r="O25" s="11"/>
      <c r="P25" s="11"/>
      <c r="Q25" s="9"/>
      <c r="R25" s="9"/>
      <c r="S25" s="9"/>
      <c r="T25" s="54"/>
      <c r="U25" s="41">
        <f t="shared" si="0"/>
        <v>0</v>
      </c>
      <c r="V25" s="41">
        <f t="shared" si="1"/>
        <v>0</v>
      </c>
    </row>
    <row r="26" spans="1:22" s="42" customFormat="1" ht="11.25">
      <c r="A26" s="305"/>
      <c r="B26" s="126">
        <v>15</v>
      </c>
      <c r="C26" s="189" t="s">
        <v>26</v>
      </c>
      <c r="D26" s="9">
        <v>95</v>
      </c>
      <c r="E26" s="9"/>
      <c r="F26" s="128"/>
      <c r="G26" s="128"/>
      <c r="H26" s="128"/>
      <c r="I26" s="11"/>
      <c r="J26" s="128"/>
      <c r="K26" s="11"/>
      <c r="L26" s="11"/>
      <c r="M26" s="11"/>
      <c r="N26" s="11"/>
      <c r="O26" s="11"/>
      <c r="P26" s="11"/>
      <c r="Q26" s="9"/>
      <c r="R26" s="9"/>
      <c r="S26" s="9"/>
      <c r="T26" s="54"/>
      <c r="U26" s="41">
        <f t="shared" si="0"/>
        <v>0</v>
      </c>
      <c r="V26" s="41">
        <f t="shared" si="1"/>
        <v>0</v>
      </c>
    </row>
    <row r="27" spans="1:22" s="42" customFormat="1" ht="11.25">
      <c r="A27" s="305"/>
      <c r="B27" s="56">
        <v>16</v>
      </c>
      <c r="C27" s="189" t="s">
        <v>32</v>
      </c>
      <c r="D27" s="9">
        <f>SUM(D28:D31)</f>
        <v>830</v>
      </c>
      <c r="E27" s="9"/>
      <c r="F27" s="128"/>
      <c r="G27" s="128"/>
      <c r="H27" s="128"/>
      <c r="I27" s="11"/>
      <c r="J27" s="128"/>
      <c r="K27" s="11"/>
      <c r="L27" s="11"/>
      <c r="M27" s="11"/>
      <c r="N27" s="11"/>
      <c r="O27" s="11"/>
      <c r="P27" s="11"/>
      <c r="Q27" s="9"/>
      <c r="R27" s="9"/>
      <c r="S27" s="9"/>
      <c r="T27" s="54"/>
      <c r="U27" s="41">
        <f t="shared" si="0"/>
        <v>0</v>
      </c>
      <c r="V27" s="41">
        <f t="shared" si="1"/>
        <v>0</v>
      </c>
    </row>
    <row r="28" spans="1:22" s="45" customFormat="1" ht="11.25">
      <c r="A28" s="305"/>
      <c r="B28" s="126">
        <v>17</v>
      </c>
      <c r="C28" s="131" t="s">
        <v>38</v>
      </c>
      <c r="D28" s="44">
        <v>510</v>
      </c>
      <c r="E28" s="44"/>
      <c r="F28" s="128"/>
      <c r="G28" s="128"/>
      <c r="H28" s="128"/>
      <c r="I28" s="43"/>
      <c r="J28" s="128"/>
      <c r="K28" s="43"/>
      <c r="L28" s="43"/>
      <c r="M28" s="43"/>
      <c r="N28" s="43"/>
      <c r="O28" s="43"/>
      <c r="P28" s="43"/>
      <c r="Q28" s="44"/>
      <c r="R28" s="44"/>
      <c r="S28" s="44"/>
      <c r="T28" s="55"/>
      <c r="U28" s="41">
        <f t="shared" si="0"/>
        <v>0</v>
      </c>
      <c r="V28" s="41">
        <f t="shared" si="1"/>
        <v>0</v>
      </c>
    </row>
    <row r="29" spans="1:22" s="45" customFormat="1" ht="11.25">
      <c r="A29" s="305"/>
      <c r="B29" s="126">
        <v>18</v>
      </c>
      <c r="C29" s="131" t="s">
        <v>64</v>
      </c>
      <c r="D29" s="44">
        <v>270</v>
      </c>
      <c r="E29" s="44"/>
      <c r="F29" s="128"/>
      <c r="G29" s="128"/>
      <c r="H29" s="128"/>
      <c r="I29" s="43"/>
      <c r="J29" s="128"/>
      <c r="K29" s="44"/>
      <c r="L29" s="44"/>
      <c r="M29" s="44"/>
      <c r="N29" s="43"/>
      <c r="O29" s="44"/>
      <c r="P29" s="44"/>
      <c r="Q29" s="44"/>
      <c r="R29" s="44"/>
      <c r="S29" s="44"/>
      <c r="T29" s="55"/>
      <c r="U29" s="41">
        <f t="shared" si="0"/>
        <v>0</v>
      </c>
      <c r="V29" s="41">
        <f t="shared" si="1"/>
        <v>0</v>
      </c>
    </row>
    <row r="30" spans="1:22" s="45" customFormat="1" ht="11.25">
      <c r="A30" s="305"/>
      <c r="B30" s="56">
        <v>19</v>
      </c>
      <c r="C30" s="131" t="s">
        <v>65</v>
      </c>
      <c r="D30" s="44">
        <v>50</v>
      </c>
      <c r="E30" s="44"/>
      <c r="F30" s="128"/>
      <c r="G30" s="128"/>
      <c r="H30" s="128"/>
      <c r="I30" s="43"/>
      <c r="J30" s="128"/>
      <c r="K30" s="44"/>
      <c r="L30" s="44"/>
      <c r="M30" s="44"/>
      <c r="N30" s="43"/>
      <c r="O30" s="44"/>
      <c r="P30" s="44"/>
      <c r="Q30" s="44"/>
      <c r="R30" s="44"/>
      <c r="S30" s="44"/>
      <c r="T30" s="55"/>
      <c r="U30" s="41">
        <f t="shared" si="0"/>
        <v>0</v>
      </c>
      <c r="V30" s="41">
        <f t="shared" si="1"/>
        <v>0</v>
      </c>
    </row>
    <row r="31" spans="1:22" s="45" customFormat="1" ht="11.25">
      <c r="A31" s="305"/>
      <c r="B31" s="126">
        <v>20</v>
      </c>
      <c r="C31" s="190" t="s">
        <v>215</v>
      </c>
      <c r="D31" s="9"/>
      <c r="E31" s="9"/>
      <c r="F31" s="128"/>
      <c r="G31" s="128"/>
      <c r="H31" s="128"/>
      <c r="I31" s="11"/>
      <c r="J31" s="128"/>
      <c r="K31" s="44"/>
      <c r="L31" s="44"/>
      <c r="M31" s="44"/>
      <c r="N31" s="43"/>
      <c r="O31" s="44"/>
      <c r="P31" s="44"/>
      <c r="Q31" s="44"/>
      <c r="R31" s="44"/>
      <c r="S31" s="44"/>
      <c r="T31" s="55"/>
      <c r="U31" s="41">
        <f t="shared" si="0"/>
        <v>0</v>
      </c>
      <c r="V31" s="41">
        <f t="shared" si="1"/>
        <v>0</v>
      </c>
    </row>
    <row r="32" spans="1:22" s="42" customFormat="1" ht="11.25">
      <c r="A32" s="305"/>
      <c r="B32" s="126">
        <v>21</v>
      </c>
      <c r="C32" s="189" t="s">
        <v>33</v>
      </c>
      <c r="D32" s="9">
        <v>100</v>
      </c>
      <c r="E32" s="9"/>
      <c r="F32" s="128"/>
      <c r="G32" s="128"/>
      <c r="H32" s="128"/>
      <c r="I32" s="11"/>
      <c r="J32" s="128"/>
      <c r="K32" s="9"/>
      <c r="L32" s="9"/>
      <c r="M32" s="9"/>
      <c r="N32" s="11"/>
      <c r="O32" s="9"/>
      <c r="P32" s="9"/>
      <c r="Q32" s="9"/>
      <c r="R32" s="9"/>
      <c r="S32" s="9"/>
      <c r="T32" s="54"/>
      <c r="U32" s="41">
        <f t="shared" si="0"/>
        <v>0</v>
      </c>
      <c r="V32" s="41">
        <f t="shared" si="1"/>
        <v>0</v>
      </c>
    </row>
    <row r="33" spans="1:22" s="46" customFormat="1" ht="11.25">
      <c r="A33" s="305"/>
      <c r="B33" s="56">
        <v>22</v>
      </c>
      <c r="C33" s="131" t="s">
        <v>39</v>
      </c>
      <c r="D33" s="44">
        <v>100</v>
      </c>
      <c r="E33" s="44"/>
      <c r="F33" s="128"/>
      <c r="G33" s="128"/>
      <c r="H33" s="128"/>
      <c r="I33" s="43"/>
      <c r="J33" s="128"/>
      <c r="K33" s="44"/>
      <c r="L33" s="44"/>
      <c r="M33" s="43"/>
      <c r="N33" s="43"/>
      <c r="O33" s="43"/>
      <c r="P33" s="43"/>
      <c r="Q33" s="43"/>
      <c r="R33" s="43"/>
      <c r="S33" s="43"/>
      <c r="T33" s="55"/>
      <c r="U33" s="41">
        <f t="shared" si="0"/>
        <v>0</v>
      </c>
      <c r="V33" s="41">
        <f t="shared" si="1"/>
        <v>0</v>
      </c>
    </row>
    <row r="34" spans="1:22" s="42" customFormat="1" ht="11.25">
      <c r="A34" s="305"/>
      <c r="B34" s="126">
        <v>23</v>
      </c>
      <c r="C34" s="189" t="s">
        <v>176</v>
      </c>
      <c r="D34" s="11">
        <v>1125.8</v>
      </c>
      <c r="E34" s="11"/>
      <c r="F34" s="128"/>
      <c r="G34" s="128"/>
      <c r="H34" s="128"/>
      <c r="I34" s="11"/>
      <c r="J34" s="128"/>
      <c r="K34" s="11"/>
      <c r="L34" s="11"/>
      <c r="M34" s="11"/>
      <c r="N34" s="11"/>
      <c r="O34" s="11"/>
      <c r="P34" s="11"/>
      <c r="Q34" s="11"/>
      <c r="R34" s="11"/>
      <c r="S34" s="11"/>
      <c r="T34" s="54"/>
      <c r="U34" s="41">
        <f t="shared" si="0"/>
        <v>0</v>
      </c>
      <c r="V34" s="41">
        <f t="shared" si="1"/>
        <v>0</v>
      </c>
    </row>
    <row r="35" spans="1:22" s="42" customFormat="1" ht="11.25">
      <c r="A35" s="305"/>
      <c r="B35" s="126">
        <v>24</v>
      </c>
      <c r="C35" s="189" t="s">
        <v>177</v>
      </c>
      <c r="D35" s="11">
        <v>5333</v>
      </c>
      <c r="E35" s="11"/>
      <c r="F35" s="128"/>
      <c r="G35" s="128"/>
      <c r="H35" s="128"/>
      <c r="I35" s="11"/>
      <c r="J35" s="128"/>
      <c r="K35" s="11"/>
      <c r="L35" s="11"/>
      <c r="M35" s="11"/>
      <c r="N35" s="11"/>
      <c r="O35" s="11"/>
      <c r="P35" s="11"/>
      <c r="Q35" s="11"/>
      <c r="R35" s="11"/>
      <c r="S35" s="11"/>
      <c r="T35" s="54"/>
      <c r="U35" s="41">
        <f t="shared" si="0"/>
        <v>0</v>
      </c>
      <c r="V35" s="41">
        <f t="shared" si="1"/>
        <v>0</v>
      </c>
    </row>
    <row r="36" spans="1:22" s="42" customFormat="1" ht="11.25">
      <c r="A36" s="305"/>
      <c r="B36" s="56">
        <v>25</v>
      </c>
      <c r="C36" s="189" t="s">
        <v>166</v>
      </c>
      <c r="D36" s="11">
        <v>118</v>
      </c>
      <c r="E36" s="11"/>
      <c r="F36" s="128"/>
      <c r="G36" s="128"/>
      <c r="H36" s="128"/>
      <c r="I36" s="11"/>
      <c r="J36" s="128"/>
      <c r="K36" s="11"/>
      <c r="L36" s="11"/>
      <c r="M36" s="11"/>
      <c r="N36" s="11"/>
      <c r="O36" s="11"/>
      <c r="P36" s="11"/>
      <c r="Q36" s="11"/>
      <c r="R36" s="11"/>
      <c r="S36" s="11"/>
      <c r="T36" s="54"/>
      <c r="U36" s="41">
        <f t="shared" si="0"/>
        <v>0</v>
      </c>
      <c r="V36" s="41">
        <f t="shared" si="1"/>
        <v>0</v>
      </c>
    </row>
    <row r="37" spans="1:22" s="42" customFormat="1" ht="11.25">
      <c r="A37" s="305"/>
      <c r="B37" s="126">
        <v>26</v>
      </c>
      <c r="C37" s="189" t="s">
        <v>167</v>
      </c>
      <c r="D37" s="11">
        <v>425</v>
      </c>
      <c r="E37" s="11"/>
      <c r="F37" s="128"/>
      <c r="G37" s="128"/>
      <c r="H37" s="128"/>
      <c r="I37" s="11"/>
      <c r="J37" s="128"/>
      <c r="K37" s="11"/>
      <c r="L37" s="11"/>
      <c r="M37" s="11"/>
      <c r="N37" s="11"/>
      <c r="O37" s="11"/>
      <c r="P37" s="11"/>
      <c r="Q37" s="11"/>
      <c r="R37" s="11"/>
      <c r="S37" s="11"/>
      <c r="T37" s="53"/>
      <c r="U37" s="41">
        <f t="shared" si="0"/>
        <v>0</v>
      </c>
      <c r="V37" s="41">
        <f t="shared" si="1"/>
        <v>0</v>
      </c>
    </row>
    <row r="38" spans="1:22" s="42" customFormat="1" ht="12" customHeight="1">
      <c r="A38" s="305"/>
      <c r="B38" s="126">
        <v>27</v>
      </c>
      <c r="C38" s="189" t="s">
        <v>179</v>
      </c>
      <c r="D38" s="11">
        <v>20</v>
      </c>
      <c r="E38" s="11"/>
      <c r="F38" s="128"/>
      <c r="G38" s="128"/>
      <c r="H38" s="128"/>
      <c r="I38" s="11"/>
      <c r="J38" s="128"/>
      <c r="K38" s="11"/>
      <c r="L38" s="11"/>
      <c r="M38" s="11"/>
      <c r="N38" s="11"/>
      <c r="O38" s="11"/>
      <c r="P38" s="11"/>
      <c r="Q38" s="11"/>
      <c r="R38" s="11"/>
      <c r="S38" s="11"/>
      <c r="T38" s="53"/>
      <c r="U38" s="41">
        <f t="shared" si="0"/>
        <v>0</v>
      </c>
      <c r="V38" s="41">
        <f t="shared" si="1"/>
        <v>0</v>
      </c>
    </row>
    <row r="39" spans="1:22" s="42" customFormat="1" ht="12" customHeight="1">
      <c r="A39" s="305"/>
      <c r="B39" s="56">
        <v>28</v>
      </c>
      <c r="C39" s="189" t="s">
        <v>178</v>
      </c>
      <c r="D39" s="9">
        <v>33</v>
      </c>
      <c r="E39" s="9"/>
      <c r="F39" s="128"/>
      <c r="G39" s="128"/>
      <c r="H39" s="128"/>
      <c r="I39" s="11"/>
      <c r="J39" s="128"/>
      <c r="K39" s="9"/>
      <c r="L39" s="9"/>
      <c r="M39" s="11"/>
      <c r="N39" s="11"/>
      <c r="O39" s="11"/>
      <c r="P39" s="11"/>
      <c r="Q39" s="11"/>
      <c r="R39" s="11"/>
      <c r="S39" s="11"/>
      <c r="T39" s="53"/>
      <c r="U39" s="41">
        <f t="shared" si="0"/>
        <v>0</v>
      </c>
      <c r="V39" s="41">
        <f t="shared" si="1"/>
        <v>0</v>
      </c>
    </row>
    <row r="40" spans="1:22" s="42" customFormat="1" ht="11.25">
      <c r="A40" s="305"/>
      <c r="B40" s="126">
        <v>29</v>
      </c>
      <c r="C40" s="189" t="s">
        <v>195</v>
      </c>
      <c r="D40" s="9">
        <v>12</v>
      </c>
      <c r="E40" s="9"/>
      <c r="F40" s="128"/>
      <c r="G40" s="128"/>
      <c r="H40" s="128"/>
      <c r="I40" s="11"/>
      <c r="J40" s="128"/>
      <c r="K40" s="9"/>
      <c r="L40" s="9"/>
      <c r="M40" s="11"/>
      <c r="N40" s="11"/>
      <c r="O40" s="11"/>
      <c r="P40" s="11"/>
      <c r="Q40" s="11"/>
      <c r="R40" s="11"/>
      <c r="S40" s="11"/>
      <c r="T40" s="53"/>
      <c r="U40" s="41">
        <f t="shared" si="0"/>
        <v>0</v>
      </c>
      <c r="V40" s="41">
        <f t="shared" si="1"/>
        <v>0</v>
      </c>
    </row>
    <row r="41" spans="1:22" s="42" customFormat="1" ht="11.25">
      <c r="A41" s="305"/>
      <c r="B41" s="126">
        <v>30</v>
      </c>
      <c r="C41" s="189" t="s">
        <v>168</v>
      </c>
      <c r="D41" s="11">
        <v>30</v>
      </c>
      <c r="E41" s="11"/>
      <c r="F41" s="128"/>
      <c r="G41" s="128"/>
      <c r="H41" s="128"/>
      <c r="I41" s="11"/>
      <c r="J41" s="128"/>
      <c r="K41" s="11"/>
      <c r="L41" s="11"/>
      <c r="M41" s="11"/>
      <c r="N41" s="11"/>
      <c r="O41" s="11"/>
      <c r="P41" s="11"/>
      <c r="Q41" s="11"/>
      <c r="R41" s="11"/>
      <c r="S41" s="11"/>
      <c r="T41" s="53"/>
      <c r="U41" s="41">
        <f t="shared" si="0"/>
        <v>0</v>
      </c>
      <c r="V41" s="41">
        <f t="shared" si="1"/>
        <v>0</v>
      </c>
    </row>
    <row r="42" spans="1:22" s="42" customFormat="1" ht="11.25">
      <c r="A42" s="305"/>
      <c r="B42" s="56">
        <v>31</v>
      </c>
      <c r="C42" s="189" t="s">
        <v>170</v>
      </c>
      <c r="D42" s="11">
        <v>55</v>
      </c>
      <c r="E42" s="11"/>
      <c r="F42" s="128"/>
      <c r="G42" s="128"/>
      <c r="H42" s="128"/>
      <c r="I42" s="11"/>
      <c r="J42" s="128"/>
      <c r="K42" s="11"/>
      <c r="L42" s="11"/>
      <c r="M42" s="11"/>
      <c r="N42" s="11"/>
      <c r="O42" s="11"/>
      <c r="P42" s="11"/>
      <c r="Q42" s="11"/>
      <c r="R42" s="11"/>
      <c r="S42" s="11"/>
      <c r="T42" s="53"/>
      <c r="U42" s="41">
        <f t="shared" si="0"/>
        <v>0</v>
      </c>
      <c r="V42" s="41">
        <f t="shared" si="1"/>
        <v>0</v>
      </c>
    </row>
    <row r="43" spans="1:22" s="42" customFormat="1" ht="11.25">
      <c r="A43" s="305"/>
      <c r="B43" s="126">
        <v>32</v>
      </c>
      <c r="C43" s="189" t="s">
        <v>34</v>
      </c>
      <c r="D43" s="9">
        <v>850</v>
      </c>
      <c r="E43" s="9"/>
      <c r="F43" s="128"/>
      <c r="G43" s="128"/>
      <c r="H43" s="128"/>
      <c r="I43" s="11"/>
      <c r="J43" s="128"/>
      <c r="K43" s="9"/>
      <c r="L43" s="9"/>
      <c r="M43" s="11"/>
      <c r="N43" s="11"/>
      <c r="O43" s="11"/>
      <c r="P43" s="11"/>
      <c r="Q43" s="11"/>
      <c r="R43" s="11"/>
      <c r="S43" s="11"/>
      <c r="T43" s="53"/>
      <c r="U43" s="41">
        <f t="shared" si="0"/>
        <v>0</v>
      </c>
      <c r="V43" s="41">
        <f t="shared" si="1"/>
        <v>0</v>
      </c>
    </row>
    <row r="44" spans="1:22" s="42" customFormat="1" ht="11.25">
      <c r="A44" s="305"/>
      <c r="B44" s="126">
        <v>33</v>
      </c>
      <c r="C44" s="52" t="s">
        <v>35</v>
      </c>
      <c r="D44" s="9">
        <v>0</v>
      </c>
      <c r="E44" s="9"/>
      <c r="F44" s="128"/>
      <c r="G44" s="128"/>
      <c r="H44" s="128"/>
      <c r="I44" s="11"/>
      <c r="J44" s="128"/>
      <c r="K44" s="9"/>
      <c r="L44" s="9"/>
      <c r="M44" s="11"/>
      <c r="N44" s="11"/>
      <c r="O44" s="11"/>
      <c r="P44" s="11"/>
      <c r="Q44" s="11"/>
      <c r="R44" s="11"/>
      <c r="S44" s="11"/>
      <c r="T44" s="53"/>
      <c r="U44" s="41">
        <f t="shared" si="0"/>
        <v>0</v>
      </c>
      <c r="V44" s="41">
        <f t="shared" si="1"/>
        <v>0</v>
      </c>
    </row>
    <row r="45" spans="1:22" s="42" customFormat="1" ht="11.25">
      <c r="A45" s="305"/>
      <c r="B45" s="56">
        <v>34</v>
      </c>
      <c r="C45" s="52" t="s">
        <v>40</v>
      </c>
      <c r="D45" s="11">
        <v>26628</v>
      </c>
      <c r="E45" s="11"/>
      <c r="F45" s="128"/>
      <c r="G45" s="128"/>
      <c r="H45" s="128"/>
      <c r="I45" s="11"/>
      <c r="J45" s="128"/>
      <c r="K45" s="11"/>
      <c r="L45" s="11"/>
      <c r="M45" s="11"/>
      <c r="N45" s="11"/>
      <c r="O45" s="11"/>
      <c r="P45" s="11"/>
      <c r="Q45" s="11"/>
      <c r="R45" s="11"/>
      <c r="S45" s="11"/>
      <c r="T45" s="54"/>
      <c r="U45" s="41">
        <f t="shared" si="0"/>
        <v>0</v>
      </c>
      <c r="V45" s="41">
        <f t="shared" si="1"/>
        <v>0</v>
      </c>
    </row>
    <row r="46" spans="1:22" s="42" customFormat="1" ht="22.5">
      <c r="A46" s="305"/>
      <c r="B46" s="126">
        <v>35</v>
      </c>
      <c r="C46" s="36" t="s">
        <v>189</v>
      </c>
      <c r="D46" s="11"/>
      <c r="E46" s="11"/>
      <c r="F46" s="128"/>
      <c r="G46" s="128"/>
      <c r="H46" s="128"/>
      <c r="I46" s="11"/>
      <c r="J46" s="128"/>
      <c r="K46" s="11"/>
      <c r="L46" s="11"/>
      <c r="M46" s="11"/>
      <c r="N46" s="11"/>
      <c r="O46" s="11"/>
      <c r="P46" s="11"/>
      <c r="Q46" s="11"/>
      <c r="R46" s="11"/>
      <c r="S46" s="11"/>
      <c r="T46" s="54"/>
      <c r="U46" s="41">
        <f t="shared" si="0"/>
        <v>0</v>
      </c>
      <c r="V46" s="41">
        <f t="shared" si="1"/>
        <v>0</v>
      </c>
    </row>
    <row r="47" spans="1:22" s="42" customFormat="1" ht="22.5">
      <c r="A47" s="305"/>
      <c r="B47" s="126">
        <v>36</v>
      </c>
      <c r="C47" s="36" t="s">
        <v>212</v>
      </c>
      <c r="D47" s="11"/>
      <c r="E47" s="11"/>
      <c r="F47" s="128"/>
      <c r="G47" s="128"/>
      <c r="H47" s="128"/>
      <c r="I47" s="11"/>
      <c r="J47" s="128"/>
      <c r="K47" s="11"/>
      <c r="L47" s="11"/>
      <c r="M47" s="11"/>
      <c r="N47" s="11"/>
      <c r="O47" s="11"/>
      <c r="P47" s="11"/>
      <c r="Q47" s="11"/>
      <c r="R47" s="11"/>
      <c r="S47" s="11"/>
      <c r="T47" s="54"/>
      <c r="U47" s="41"/>
      <c r="V47" s="41">
        <f t="shared" si="1"/>
        <v>0</v>
      </c>
    </row>
    <row r="48" spans="1:22" s="42" customFormat="1" ht="21">
      <c r="A48" s="305"/>
      <c r="B48" s="56">
        <v>37</v>
      </c>
      <c r="C48" s="38" t="s">
        <v>230</v>
      </c>
      <c r="D48" s="11"/>
      <c r="E48" s="11"/>
      <c r="F48" s="128"/>
      <c r="G48" s="128"/>
      <c r="H48" s="128"/>
      <c r="I48" s="11"/>
      <c r="J48" s="128"/>
      <c r="K48" s="11"/>
      <c r="L48" s="11"/>
      <c r="M48" s="11"/>
      <c r="N48" s="11"/>
      <c r="O48" s="11"/>
      <c r="P48" s="11"/>
      <c r="Q48" s="11"/>
      <c r="R48" s="11"/>
      <c r="S48" s="11"/>
      <c r="T48" s="54"/>
      <c r="U48" s="41"/>
      <c r="V48" s="41">
        <f t="shared" si="1"/>
        <v>0</v>
      </c>
    </row>
    <row r="49" spans="1:22" s="42" customFormat="1" ht="11.25">
      <c r="A49" s="305"/>
      <c r="B49" s="126">
        <v>38</v>
      </c>
      <c r="C49" s="52" t="s">
        <v>36</v>
      </c>
      <c r="D49" s="11">
        <v>200</v>
      </c>
      <c r="E49" s="11"/>
      <c r="F49" s="128"/>
      <c r="G49" s="128"/>
      <c r="H49" s="128"/>
      <c r="I49" s="11"/>
      <c r="J49" s="128"/>
      <c r="K49" s="11"/>
      <c r="L49" s="11"/>
      <c r="M49" s="11"/>
      <c r="N49" s="11"/>
      <c r="O49" s="11"/>
      <c r="P49" s="11"/>
      <c r="Q49" s="11"/>
      <c r="R49" s="11"/>
      <c r="S49" s="11"/>
      <c r="T49" s="54"/>
      <c r="U49" s="41">
        <f t="shared" si="0"/>
        <v>0</v>
      </c>
      <c r="V49" s="41">
        <f t="shared" si="1"/>
        <v>0</v>
      </c>
    </row>
    <row r="50" spans="1:22" s="42" customFormat="1" ht="11.25">
      <c r="A50" s="305"/>
      <c r="B50" s="126">
        <v>39</v>
      </c>
      <c r="C50" s="52" t="s">
        <v>190</v>
      </c>
      <c r="D50" s="11"/>
      <c r="E50" s="11"/>
      <c r="F50" s="128"/>
      <c r="G50" s="128"/>
      <c r="H50" s="128"/>
      <c r="I50" s="11"/>
      <c r="J50" s="128"/>
      <c r="K50" s="11"/>
      <c r="L50" s="11"/>
      <c r="M50" s="11"/>
      <c r="N50" s="11"/>
      <c r="O50" s="11"/>
      <c r="P50" s="11"/>
      <c r="Q50" s="11"/>
      <c r="R50" s="11"/>
      <c r="S50" s="11"/>
      <c r="T50" s="54"/>
      <c r="U50" s="41">
        <f t="shared" si="0"/>
        <v>0</v>
      </c>
      <c r="V50" s="41">
        <f t="shared" si="1"/>
        <v>0</v>
      </c>
    </row>
    <row r="51" spans="1:22" s="42" customFormat="1" ht="11.25">
      <c r="A51" s="305"/>
      <c r="B51" s="56">
        <v>40</v>
      </c>
      <c r="C51" s="52" t="s">
        <v>217</v>
      </c>
      <c r="D51" s="11"/>
      <c r="E51" s="11"/>
      <c r="F51" s="128"/>
      <c r="G51" s="128"/>
      <c r="H51" s="128"/>
      <c r="I51" s="11"/>
      <c r="J51" s="128"/>
      <c r="K51" s="11"/>
      <c r="L51" s="11"/>
      <c r="M51" s="11"/>
      <c r="N51" s="11"/>
      <c r="O51" s="11"/>
      <c r="P51" s="11"/>
      <c r="Q51" s="11"/>
      <c r="R51" s="11"/>
      <c r="S51" s="11"/>
      <c r="T51" s="54"/>
      <c r="U51" s="41"/>
      <c r="V51" s="41">
        <f t="shared" si="1"/>
        <v>0</v>
      </c>
    </row>
    <row r="52" spans="1:22" s="42" customFormat="1" ht="11.25">
      <c r="A52" s="305"/>
      <c r="B52" s="126">
        <v>41</v>
      </c>
      <c r="C52" s="52" t="s">
        <v>41</v>
      </c>
      <c r="D52" s="11">
        <v>1339</v>
      </c>
      <c r="E52" s="11"/>
      <c r="F52" s="128"/>
      <c r="G52" s="128"/>
      <c r="H52" s="128"/>
      <c r="I52" s="11"/>
      <c r="J52" s="128"/>
      <c r="K52" s="11"/>
      <c r="L52" s="11"/>
      <c r="M52" s="11"/>
      <c r="N52" s="11"/>
      <c r="O52" s="11"/>
      <c r="P52" s="11"/>
      <c r="Q52" s="11"/>
      <c r="R52" s="11"/>
      <c r="S52" s="11"/>
      <c r="T52" s="54"/>
      <c r="U52" s="41">
        <f t="shared" si="0"/>
        <v>0</v>
      </c>
      <c r="V52" s="41">
        <f t="shared" si="1"/>
        <v>0</v>
      </c>
    </row>
    <row r="53" spans="1:22" s="42" customFormat="1" ht="11.25">
      <c r="A53" s="306"/>
      <c r="B53" s="126">
        <v>42</v>
      </c>
      <c r="C53" s="52" t="s">
        <v>42</v>
      </c>
      <c r="D53" s="11">
        <v>4031</v>
      </c>
      <c r="E53" s="11"/>
      <c r="F53" s="128"/>
      <c r="G53" s="128"/>
      <c r="H53" s="129">
        <v>0</v>
      </c>
      <c r="I53" s="11"/>
      <c r="J53" s="129">
        <f>SUM(K53:T53)</f>
        <v>0</v>
      </c>
      <c r="K53" s="11"/>
      <c r="L53" s="11"/>
      <c r="M53" s="11"/>
      <c r="N53" s="11"/>
      <c r="O53" s="11"/>
      <c r="P53" s="11"/>
      <c r="Q53" s="11"/>
      <c r="R53" s="11"/>
      <c r="S53" s="11"/>
      <c r="T53" s="54">
        <f>6485-183+2083-2100-33-2103-118-1324-2112+512+13+151+900+170+50+33-221-344-25+511+55-790+526-405-1429-302</f>
        <v>0</v>
      </c>
      <c r="U53" s="41">
        <f t="shared" si="0"/>
        <v>0</v>
      </c>
      <c r="V53" s="41">
        <f t="shared" si="1"/>
        <v>0</v>
      </c>
    </row>
    <row r="54" spans="1:22" s="47" customFormat="1" ht="20.25" customHeight="1">
      <c r="A54" s="192"/>
      <c r="B54" s="115"/>
      <c r="C54" s="39" t="s">
        <v>37</v>
      </c>
      <c r="D54" s="40">
        <f aca="true" t="shared" si="2" ref="D54:U54">(SUM(D11:D53))-D13-D27-D32</f>
        <v>87486.8</v>
      </c>
      <c r="E54" s="40">
        <f t="shared" si="2"/>
        <v>0</v>
      </c>
      <c r="F54" s="40"/>
      <c r="G54" s="40">
        <f t="shared" si="2"/>
        <v>0</v>
      </c>
      <c r="H54" s="40">
        <f>(SUM(H11:H53))-H13-H27-H32</f>
        <v>0</v>
      </c>
      <c r="I54" s="40">
        <f t="shared" si="2"/>
        <v>0</v>
      </c>
      <c r="J54" s="40">
        <f t="shared" si="2"/>
        <v>0</v>
      </c>
      <c r="K54" s="40">
        <f t="shared" si="2"/>
        <v>0</v>
      </c>
      <c r="L54" s="40">
        <f t="shared" si="2"/>
        <v>0</v>
      </c>
      <c r="M54" s="40">
        <f t="shared" si="2"/>
        <v>0</v>
      </c>
      <c r="N54" s="40">
        <f t="shared" si="2"/>
        <v>0</v>
      </c>
      <c r="O54" s="40">
        <f t="shared" si="2"/>
        <v>0</v>
      </c>
      <c r="P54" s="40">
        <f t="shared" si="2"/>
        <v>0</v>
      </c>
      <c r="Q54" s="40">
        <f t="shared" si="2"/>
        <v>0</v>
      </c>
      <c r="R54" s="40">
        <f t="shared" si="2"/>
        <v>0</v>
      </c>
      <c r="S54" s="40">
        <f t="shared" si="2"/>
        <v>0</v>
      </c>
      <c r="T54" s="40">
        <f t="shared" si="2"/>
        <v>0</v>
      </c>
      <c r="U54" s="40">
        <f t="shared" si="2"/>
        <v>0</v>
      </c>
      <c r="V54" s="41">
        <f t="shared" si="1"/>
        <v>0</v>
      </c>
    </row>
    <row r="55" spans="1:22" s="42" customFormat="1" ht="11.25" hidden="1">
      <c r="A55" s="48"/>
      <c r="B55" s="48"/>
      <c r="D55" s="120">
        <f>+Bevétel!D47-Kiadás!D54</f>
        <v>0.19999999999708962</v>
      </c>
      <c r="E55" s="120"/>
      <c r="F55" s="120">
        <f>+Bevétel!F47-Kiadás!F54+1424</f>
        <v>102304</v>
      </c>
      <c r="G55" s="120">
        <f>+Bevétel!G47-Kiadás!G54+1424</f>
        <v>1424</v>
      </c>
      <c r="H55" s="120">
        <f>+Bevétel!H47-Kiadás!H54+1424</f>
        <v>1424</v>
      </c>
      <c r="I55" s="120">
        <f>+Bevétel!I47-Kiadás!I54+1424</f>
        <v>1424</v>
      </c>
      <c r="J55" s="120">
        <f>+Bevétel!J47-Kiadás!J54+1424</f>
        <v>1424</v>
      </c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V55" s="41">
        <f>+F55+I55-J55</f>
        <v>102304</v>
      </c>
    </row>
    <row r="56" spans="1:20" s="42" customFormat="1" ht="11.25">
      <c r="A56" s="48"/>
      <c r="B56" s="48"/>
      <c r="D56" s="121">
        <f>+-D54+Bevétel!D47</f>
        <v>0.19999999999708962</v>
      </c>
      <c r="E56" s="121">
        <f>+-E54+Bevétel!E47</f>
        <v>0</v>
      </c>
      <c r="F56" s="121">
        <f>+-F54+Bevétel!F47</f>
        <v>100880</v>
      </c>
      <c r="G56" s="121">
        <f>+-G54+Bevétel!G47</f>
        <v>0</v>
      </c>
      <c r="H56" s="121">
        <f>+-H54+Bevétel!H47</f>
        <v>0</v>
      </c>
      <c r="I56" s="121">
        <f>+-I54+Bevétel!I47</f>
        <v>0</v>
      </c>
      <c r="J56" s="121">
        <f>+-J54+Bevétel!J47</f>
        <v>0</v>
      </c>
      <c r="K56" s="121"/>
      <c r="L56" s="121"/>
      <c r="M56" s="121"/>
      <c r="N56" s="121"/>
      <c r="O56" s="121"/>
      <c r="P56" s="121"/>
      <c r="Q56" s="121"/>
      <c r="R56" s="121"/>
      <c r="S56" s="121"/>
      <c r="T56" s="121"/>
    </row>
    <row r="63" spans="1:20" s="6" customFormat="1" ht="11.25">
      <c r="A63" s="48"/>
      <c r="C63" s="7"/>
      <c r="D63" s="7"/>
      <c r="E63" s="7"/>
      <c r="F63" s="7"/>
      <c r="G63" s="7"/>
      <c r="H63" s="7"/>
      <c r="I63" s="7"/>
      <c r="J63" s="7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1:20" s="6" customFormat="1" ht="11.25">
      <c r="A64" s="48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25"/>
      <c r="O64" s="25"/>
      <c r="P64" s="22"/>
      <c r="Q64" s="7"/>
      <c r="R64" s="7"/>
      <c r="S64" s="7"/>
      <c r="T64" s="7"/>
    </row>
    <row r="65" spans="1:20" s="6" customFormat="1" ht="11.25">
      <c r="A65" s="48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1:20" s="6" customFormat="1" ht="11.25">
      <c r="A66" s="48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3:20" ht="11.25">
      <c r="C67" s="24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</row>
    <row r="68" spans="3:20" ht="11.25">
      <c r="C68" s="24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</row>
    <row r="69" spans="3:20" ht="11.25">
      <c r="C69" s="24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</row>
    <row r="70" spans="3:20" ht="11.25">
      <c r="C70" s="24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</row>
    <row r="71" spans="3:20" ht="11.25">
      <c r="C71" s="24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</row>
    <row r="72" spans="3:20" ht="11.25"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</row>
    <row r="73" spans="3:20" ht="11.25">
      <c r="C73" s="24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</row>
    <row r="74" spans="3:20" ht="11.25">
      <c r="C74" s="24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</row>
    <row r="75" spans="3:20" ht="11.25">
      <c r="C75" s="24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</row>
    <row r="76" spans="3:20" ht="11.25">
      <c r="C76" s="24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</row>
    <row r="77" spans="3:20" ht="11.25">
      <c r="C77" s="24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</row>
    <row r="78" spans="3:20" ht="11.25"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</row>
    <row r="79" spans="3:20" ht="11.25"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</row>
    <row r="80" spans="1:20" s="42" customFormat="1" ht="11.25">
      <c r="A80" s="48"/>
      <c r="B80" s="48"/>
      <c r="C80" s="28"/>
      <c r="D80" s="23"/>
      <c r="E80" s="23"/>
      <c r="F80" s="23"/>
      <c r="G80" s="23"/>
      <c r="H80" s="23"/>
      <c r="I80" s="23"/>
      <c r="J80" s="23"/>
      <c r="K80" s="28"/>
      <c r="L80" s="28"/>
      <c r="M80" s="28"/>
      <c r="N80" s="28"/>
      <c r="O80" s="28"/>
      <c r="P80" s="28"/>
      <c r="Q80" s="28"/>
      <c r="R80" s="28"/>
      <c r="S80" s="28"/>
      <c r="T80" s="28"/>
    </row>
    <row r="81" spans="3:20" ht="11.25"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</row>
    <row r="82" spans="3:20" ht="11.25"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</row>
    <row r="83" spans="3:20" ht="11.25">
      <c r="C83" s="49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</row>
    <row r="84" spans="3:20" ht="11.25">
      <c r="C84" s="49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</row>
    <row r="85" spans="3:20" ht="11.25">
      <c r="C85" s="50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</row>
    <row r="86" spans="3:20" ht="11.25">
      <c r="C86" s="49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</row>
    <row r="87" spans="3:20" ht="11.25">
      <c r="C87" s="49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</row>
    <row r="88" spans="3:20" ht="11.25">
      <c r="C88" s="49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</row>
    <row r="89" spans="3:20" ht="11.25"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</row>
    <row r="90" spans="3:20" ht="11.25"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</row>
    <row r="91" spans="3:20" ht="11.25"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</row>
    <row r="92" spans="3:20" ht="11.25"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</row>
    <row r="93" spans="3:20" ht="11.25"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</row>
    <row r="94" spans="3:20" ht="11.25"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</row>
    <row r="95" spans="3:20" ht="11.25"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</row>
    <row r="96" spans="3:20" ht="11.25"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</row>
    <row r="97" spans="3:20" ht="11.25"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</row>
    <row r="98" spans="3:20" ht="11.25"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</row>
    <row r="99" spans="3:20" ht="11.25"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</row>
    <row r="101" spans="3:20" ht="11.25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3:20" ht="11.2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3:20" ht="12" customHeight="1"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</row>
    <row r="104" spans="1:20" s="6" customFormat="1" ht="11.25">
      <c r="A104" s="48"/>
      <c r="C104" s="7"/>
      <c r="D104" s="7"/>
      <c r="E104" s="7"/>
      <c r="F104" s="7"/>
      <c r="G104" s="7"/>
      <c r="H104" s="7"/>
      <c r="I104" s="7"/>
      <c r="J104" s="7"/>
      <c r="K104" s="25"/>
      <c r="L104" s="25"/>
      <c r="M104" s="25"/>
      <c r="N104" s="25"/>
      <c r="O104" s="25"/>
      <c r="P104" s="25"/>
      <c r="Q104" s="25"/>
      <c r="R104" s="25"/>
      <c r="S104" s="25"/>
      <c r="T104" s="25"/>
    </row>
    <row r="105" spans="1:20" s="6" customFormat="1" ht="11.25">
      <c r="A105" s="48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25"/>
      <c r="O105" s="25"/>
      <c r="P105" s="22"/>
      <c r="Q105" s="7"/>
      <c r="R105" s="7"/>
      <c r="S105" s="7"/>
      <c r="T105" s="7"/>
    </row>
    <row r="106" spans="1:20" s="6" customFormat="1" ht="11.25">
      <c r="A106" s="48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1:20" s="6" customFormat="1" ht="11.25">
      <c r="A107" s="48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3:20" ht="11.25"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</row>
    <row r="109" spans="3:20" ht="11.25"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</row>
    <row r="110" spans="3:20" ht="11.25"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</row>
    <row r="111" spans="3:20" ht="11.25"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</row>
    <row r="112" spans="3:20" ht="11.25"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</row>
    <row r="113" spans="3:20" ht="11.25"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</row>
    <row r="114" spans="3:20" ht="11.25"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</row>
    <row r="115" spans="3:20" ht="11.25"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</row>
    <row r="116" spans="3:20" ht="11.25"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</row>
    <row r="117" spans="3:20" ht="11.25"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</row>
    <row r="118" spans="1:20" s="6" customFormat="1" ht="11.25">
      <c r="A118" s="48"/>
      <c r="C118" s="23"/>
      <c r="D118" s="23"/>
      <c r="E118" s="23"/>
      <c r="F118" s="23"/>
      <c r="G118" s="23"/>
      <c r="H118" s="23"/>
      <c r="I118" s="23"/>
      <c r="J118" s="23"/>
      <c r="K118" s="19"/>
      <c r="L118" s="19"/>
      <c r="M118" s="19"/>
      <c r="N118" s="19"/>
      <c r="O118" s="19"/>
      <c r="P118" s="19"/>
      <c r="Q118" s="19"/>
      <c r="R118" s="19"/>
      <c r="S118" s="19"/>
      <c r="T118" s="19"/>
    </row>
    <row r="119" spans="3:20" ht="11.25"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</row>
    <row r="120" spans="3:20" ht="11.25"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</row>
    <row r="121" spans="3:20" ht="11.25"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</row>
    <row r="122" spans="3:20" ht="11.25"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</row>
    <row r="123" spans="3:20" ht="11.25"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</row>
    <row r="124" spans="3:20" ht="11.25"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</row>
    <row r="125" spans="3:20" ht="11.25"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</row>
    <row r="126" spans="3:20" ht="11.25"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</row>
    <row r="127" spans="3:20" ht="11.25"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</row>
    <row r="128" spans="3:20" ht="11.25"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</row>
    <row r="129" spans="3:20" ht="11.25"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</row>
    <row r="130" spans="3:20" ht="11.25"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</row>
    <row r="131" spans="3:20" ht="11.25"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</row>
    <row r="132" spans="3:20" ht="11.25"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</row>
    <row r="133" spans="3:20" ht="11.25"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</row>
    <row r="134" spans="3:20" ht="11.25">
      <c r="C134" s="22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</row>
    <row r="135" spans="3:20" ht="11.25">
      <c r="C135" s="22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</row>
    <row r="136" spans="3:20" ht="11.25">
      <c r="C136" s="22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</row>
    <row r="137" spans="3:20" ht="11.25">
      <c r="C137" s="22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</row>
    <row r="138" spans="3:20" ht="11.25"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</row>
    <row r="139" spans="3:20" ht="11.25">
      <c r="C139" s="22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</row>
    <row r="140" spans="3:20" ht="11.25">
      <c r="C140" s="22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</row>
    <row r="141" spans="3:20" ht="11.25"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</row>
    <row r="142" spans="3:20" ht="11.25" customHeight="1"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</row>
    <row r="143" spans="3:20" ht="11.25" customHeight="1"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</row>
    <row r="144" spans="3:20" ht="12" customHeight="1"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</row>
    <row r="145" spans="1:20" s="6" customFormat="1" ht="11.25">
      <c r="A145" s="48"/>
      <c r="C145" s="7"/>
      <c r="D145" s="7"/>
      <c r="E145" s="7"/>
      <c r="F145" s="7"/>
      <c r="G145" s="7"/>
      <c r="H145" s="7"/>
      <c r="I145" s="7"/>
      <c r="J145" s="7"/>
      <c r="K145" s="25"/>
      <c r="L145" s="25"/>
      <c r="M145" s="25"/>
      <c r="N145" s="25"/>
      <c r="O145" s="25"/>
      <c r="P145" s="25"/>
      <c r="Q145" s="25"/>
      <c r="R145" s="25"/>
      <c r="S145" s="25"/>
      <c r="T145" s="25"/>
    </row>
    <row r="146" spans="1:20" s="6" customFormat="1" ht="11.25">
      <c r="A146" s="48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25"/>
      <c r="O146" s="25"/>
      <c r="P146" s="22"/>
      <c r="Q146" s="7"/>
      <c r="R146" s="7"/>
      <c r="S146" s="7"/>
      <c r="T146" s="7"/>
    </row>
    <row r="147" spans="1:20" s="6" customFormat="1" ht="11.25">
      <c r="A147" s="48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</row>
    <row r="148" spans="1:20" s="6" customFormat="1" ht="11.25">
      <c r="A148" s="48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</row>
    <row r="149" spans="3:20" ht="11.25"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</row>
    <row r="150" spans="3:20" ht="11.25"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</row>
    <row r="151" spans="3:20" ht="11.25">
      <c r="C151" s="18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</row>
    <row r="152" spans="3:20" ht="11.25"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</row>
    <row r="153" spans="3:20" ht="11.25"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</row>
    <row r="154" spans="3:20" ht="11.25"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</row>
    <row r="155" spans="3:20" ht="11.25"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</row>
    <row r="156" spans="3:20" ht="11.25"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</row>
    <row r="157" spans="3:20" ht="11.25"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</row>
    <row r="158" spans="3:20" ht="11.25"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</row>
    <row r="159" spans="3:20" ht="11.25"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</row>
    <row r="160" spans="3:20" ht="11.25"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</row>
    <row r="161" spans="3:20" ht="11.25"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</row>
    <row r="162" spans="3:20" ht="11.25"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</row>
    <row r="163" spans="3:20" ht="11.25"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</row>
    <row r="164" spans="3:20" ht="11.25"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</row>
    <row r="165" spans="3:20" ht="11.25"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</row>
    <row r="166" spans="3:20" ht="11.25"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</row>
    <row r="167" spans="3:20" ht="11.25"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</row>
    <row r="168" spans="3:20" ht="11.25"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</row>
    <row r="169" spans="3:20" ht="11.25"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</row>
    <row r="170" spans="3:20" ht="11.25"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</row>
    <row r="171" spans="3:20" ht="11.25"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</row>
    <row r="172" spans="1:20" s="42" customFormat="1" ht="11.25">
      <c r="A172" s="48"/>
      <c r="B172" s="48"/>
      <c r="C172" s="28"/>
      <c r="D172" s="41"/>
      <c r="E172" s="41"/>
      <c r="F172" s="41"/>
      <c r="G172" s="41"/>
      <c r="H172" s="41"/>
      <c r="I172" s="41"/>
      <c r="J172" s="41"/>
      <c r="K172" s="28"/>
      <c r="L172" s="28"/>
      <c r="M172" s="28"/>
      <c r="N172" s="28"/>
      <c r="O172" s="28"/>
      <c r="P172" s="28"/>
      <c r="Q172" s="28"/>
      <c r="R172" s="28"/>
      <c r="S172" s="28"/>
      <c r="T172" s="28"/>
    </row>
    <row r="173" spans="3:20" ht="11.25"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</row>
    <row r="174" spans="3:20" ht="11.25"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</row>
    <row r="175" spans="3:20" ht="11.25"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</row>
    <row r="176" spans="3:20" ht="11.25"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</row>
    <row r="177" spans="3:20" ht="11.25"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</row>
    <row r="178" spans="3:20" ht="11.25"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</row>
    <row r="179" spans="3:20" ht="11.25"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</row>
    <row r="180" spans="3:20" ht="11.25"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</row>
    <row r="181" spans="3:20" ht="11.25"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</row>
    <row r="182" spans="3:20" ht="11.25"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</row>
    <row r="183" spans="3:20" ht="11.25"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</row>
    <row r="184" spans="3:20" ht="10.5" customHeight="1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3:20" ht="11.25" customHeight="1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3:20" ht="12" customHeight="1"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</row>
    <row r="187" spans="1:20" s="6" customFormat="1" ht="11.25">
      <c r="A187" s="48"/>
      <c r="C187" s="7"/>
      <c r="D187" s="7"/>
      <c r="E187" s="7"/>
      <c r="F187" s="7"/>
      <c r="G187" s="7"/>
      <c r="H187" s="7"/>
      <c r="I187" s="7"/>
      <c r="J187" s="7"/>
      <c r="K187" s="25"/>
      <c r="L187" s="25"/>
      <c r="M187" s="25"/>
      <c r="N187" s="25"/>
      <c r="O187" s="25"/>
      <c r="P187" s="25"/>
      <c r="Q187" s="25"/>
      <c r="R187" s="25"/>
      <c r="S187" s="25"/>
      <c r="T187" s="25"/>
    </row>
    <row r="188" spans="1:20" s="6" customFormat="1" ht="11.25">
      <c r="A188" s="48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25"/>
      <c r="O188" s="25"/>
      <c r="P188" s="22"/>
      <c r="Q188" s="7"/>
      <c r="R188" s="7"/>
      <c r="S188" s="7"/>
      <c r="T188" s="7"/>
    </row>
    <row r="189" spans="1:20" s="6" customFormat="1" ht="11.25">
      <c r="A189" s="48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1:20" s="6" customFormat="1" ht="11.25">
      <c r="A190" s="48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</row>
    <row r="191" spans="3:20" ht="11.25"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</row>
    <row r="192" spans="3:20" ht="11.25"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</row>
    <row r="193" spans="3:20" ht="11.25"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</row>
    <row r="194" spans="3:20" ht="11.25"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</row>
    <row r="195" spans="3:20" ht="11.25"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</row>
    <row r="196" spans="3:20" ht="11.25"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</row>
    <row r="197" spans="3:20" ht="11.25"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</row>
    <row r="198" spans="1:20" s="30" customFormat="1" ht="11.25">
      <c r="A198" s="48"/>
      <c r="B198" s="6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</row>
    <row r="199" spans="3:20" ht="11.25"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</row>
    <row r="200" spans="1:20" s="42" customFormat="1" ht="11.25">
      <c r="A200" s="48"/>
      <c r="B200" s="48"/>
      <c r="C200" s="51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</row>
    <row r="201" spans="3:20" ht="11.25"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41"/>
      <c r="S201" s="23"/>
      <c r="T201" s="23"/>
    </row>
    <row r="202" spans="1:20" s="30" customFormat="1" ht="11.25">
      <c r="A202" s="48"/>
      <c r="B202" s="6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</row>
  </sheetData>
  <sheetProtection/>
  <mergeCells count="25">
    <mergeCell ref="A3:T3"/>
    <mergeCell ref="O1:T1"/>
    <mergeCell ref="C7:C10"/>
    <mergeCell ref="T8:T10"/>
    <mergeCell ref="K7:T7"/>
    <mergeCell ref="N8:O8"/>
    <mergeCell ref="D7:D10"/>
    <mergeCell ref="K8:K10"/>
    <mergeCell ref="L8:L10"/>
    <mergeCell ref="S8:S10"/>
    <mergeCell ref="B7:B10"/>
    <mergeCell ref="A11:A53"/>
    <mergeCell ref="A7:A10"/>
    <mergeCell ref="M8:M10"/>
    <mergeCell ref="E7:E10"/>
    <mergeCell ref="F7:F10"/>
    <mergeCell ref="G7:G10"/>
    <mergeCell ref="H7:H10"/>
    <mergeCell ref="R8:R10"/>
    <mergeCell ref="N9:N10"/>
    <mergeCell ref="O9:O10"/>
    <mergeCell ref="I7:I10"/>
    <mergeCell ref="J7:J10"/>
    <mergeCell ref="P8:P10"/>
    <mergeCell ref="Q8:Q10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landscape" paperSize="8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78"/>
  <sheetViews>
    <sheetView view="pageBreakPreview" zoomScale="120" zoomScaleNormal="120" zoomScaleSheetLayoutView="120" zoomScalePageLayoutView="0" workbookViewId="0" topLeftCell="C1">
      <selection activeCell="J18" sqref="J18"/>
    </sheetView>
  </sheetViews>
  <sheetFormatPr defaultColWidth="9.140625" defaultRowHeight="12.75"/>
  <cols>
    <col min="1" max="1" width="4.7109375" style="197" bestFit="1" customWidth="1"/>
    <col min="2" max="2" width="4.7109375" style="148" bestFit="1" customWidth="1"/>
    <col min="3" max="3" width="43.7109375" style="151" customWidth="1"/>
    <col min="4" max="10" width="9.7109375" style="151" customWidth="1"/>
    <col min="11" max="18" width="10.7109375" style="151" customWidth="1"/>
    <col min="19" max="19" width="0" style="151" hidden="1" customWidth="1"/>
    <col min="20" max="20" width="4.7109375" style="151" customWidth="1"/>
    <col min="21" max="16384" width="9.140625" style="151" customWidth="1"/>
  </cols>
  <sheetData>
    <row r="1" spans="3:18" ht="12.75" customHeight="1">
      <c r="C1" s="149" t="s">
        <v>270</v>
      </c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319"/>
      <c r="P1" s="319"/>
      <c r="Q1" s="319"/>
      <c r="R1" s="319"/>
    </row>
    <row r="2" spans="3:18" ht="12.75" customHeight="1"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50"/>
      <c r="P2" s="150"/>
      <c r="Q2" s="150"/>
      <c r="R2" s="150"/>
    </row>
    <row r="3" spans="2:19" ht="12.75" customHeight="1">
      <c r="B3" s="311" t="s">
        <v>257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152"/>
    </row>
    <row r="4" spans="2:19" ht="12.75" customHeight="1">
      <c r="B4" s="311" t="s">
        <v>261</v>
      </c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152"/>
    </row>
    <row r="5" spans="1:19" ht="12.75" customHeight="1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52"/>
    </row>
    <row r="6" spans="3:18" ht="11.25"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4" t="s">
        <v>0</v>
      </c>
    </row>
    <row r="7" spans="1:18" ht="11.25">
      <c r="A7" s="155"/>
      <c r="B7" s="155"/>
      <c r="C7" s="155" t="s">
        <v>1</v>
      </c>
      <c r="D7" s="155" t="s">
        <v>2</v>
      </c>
      <c r="E7" s="155" t="s">
        <v>3</v>
      </c>
      <c r="F7" s="155" t="s">
        <v>4</v>
      </c>
      <c r="G7" s="155" t="s">
        <v>5</v>
      </c>
      <c r="H7" s="155" t="s">
        <v>6</v>
      </c>
      <c r="I7" s="155" t="s">
        <v>7</v>
      </c>
      <c r="J7" s="155" t="s">
        <v>8</v>
      </c>
      <c r="K7" s="155" t="s">
        <v>9</v>
      </c>
      <c r="L7" s="155" t="s">
        <v>10</v>
      </c>
      <c r="M7" s="155" t="s">
        <v>11</v>
      </c>
      <c r="N7" s="155" t="s">
        <v>12</v>
      </c>
      <c r="O7" s="155" t="s">
        <v>13</v>
      </c>
      <c r="P7" s="155" t="s">
        <v>14</v>
      </c>
      <c r="Q7" s="155" t="s">
        <v>203</v>
      </c>
      <c r="R7" s="155" t="s">
        <v>223</v>
      </c>
    </row>
    <row r="8" spans="1:18" s="157" customFormat="1" ht="15" customHeight="1">
      <c r="A8" s="315" t="s">
        <v>218</v>
      </c>
      <c r="B8" s="312" t="s">
        <v>219</v>
      </c>
      <c r="C8" s="320" t="s">
        <v>15</v>
      </c>
      <c r="D8" s="312" t="s">
        <v>76</v>
      </c>
      <c r="E8" s="312" t="s">
        <v>204</v>
      </c>
      <c r="F8" s="312" t="s">
        <v>205</v>
      </c>
      <c r="G8" s="312" t="s">
        <v>221</v>
      </c>
      <c r="H8" s="312" t="s">
        <v>226</v>
      </c>
      <c r="I8" s="312" t="s">
        <v>180</v>
      </c>
      <c r="J8" s="312" t="s">
        <v>241</v>
      </c>
      <c r="K8" s="321" t="s">
        <v>323</v>
      </c>
      <c r="L8" s="321"/>
      <c r="M8" s="321"/>
      <c r="N8" s="321"/>
      <c r="O8" s="321"/>
      <c r="P8" s="321"/>
      <c r="Q8" s="321"/>
      <c r="R8" s="321"/>
    </row>
    <row r="9" spans="1:18" s="157" customFormat="1" ht="15" customHeight="1">
      <c r="A9" s="316"/>
      <c r="B9" s="313"/>
      <c r="C9" s="320"/>
      <c r="D9" s="313"/>
      <c r="E9" s="313"/>
      <c r="F9" s="313"/>
      <c r="G9" s="313"/>
      <c r="H9" s="313"/>
      <c r="I9" s="313"/>
      <c r="J9" s="313"/>
      <c r="K9" s="310" t="s">
        <v>207</v>
      </c>
      <c r="L9" s="310"/>
      <c r="M9" s="310"/>
      <c r="N9" s="310"/>
      <c r="O9" s="310"/>
      <c r="P9" s="310" t="s">
        <v>210</v>
      </c>
      <c r="Q9" s="310"/>
      <c r="R9" s="310"/>
    </row>
    <row r="10" spans="1:18" s="158" customFormat="1" ht="32.25" customHeight="1">
      <c r="A10" s="317"/>
      <c r="B10" s="314"/>
      <c r="C10" s="320"/>
      <c r="D10" s="313"/>
      <c r="E10" s="313"/>
      <c r="F10" s="313"/>
      <c r="G10" s="313"/>
      <c r="H10" s="313"/>
      <c r="I10" s="313"/>
      <c r="J10" s="313"/>
      <c r="K10" s="156" t="s">
        <v>66</v>
      </c>
      <c r="L10" s="156" t="s">
        <v>206</v>
      </c>
      <c r="M10" s="156" t="s">
        <v>211</v>
      </c>
      <c r="N10" s="156" t="s">
        <v>208</v>
      </c>
      <c r="O10" s="156" t="s">
        <v>69</v>
      </c>
      <c r="P10" s="156" t="s">
        <v>70</v>
      </c>
      <c r="Q10" s="156" t="s">
        <v>71</v>
      </c>
      <c r="R10" s="156" t="s">
        <v>209</v>
      </c>
    </row>
    <row r="11" spans="1:20" s="163" customFormat="1" ht="11.25">
      <c r="A11" s="318">
        <v>1</v>
      </c>
      <c r="B11" s="199">
        <v>1</v>
      </c>
      <c r="C11" s="159" t="s">
        <v>258</v>
      </c>
      <c r="D11" s="160"/>
      <c r="E11" s="160"/>
      <c r="F11" s="160"/>
      <c r="G11" s="160"/>
      <c r="H11" s="160"/>
      <c r="I11" s="160"/>
      <c r="J11" s="160"/>
      <c r="K11" s="161"/>
      <c r="L11" s="161"/>
      <c r="M11" s="161"/>
      <c r="N11" s="161"/>
      <c r="O11" s="161"/>
      <c r="P11" s="162"/>
      <c r="Q11" s="162"/>
      <c r="R11" s="162"/>
      <c r="S11" s="163">
        <f aca="true" t="shared" si="0" ref="S11:S29">(SUM(K11:R11))-J11</f>
        <v>0</v>
      </c>
      <c r="T11" s="163">
        <f>+H11+I11-J11</f>
        <v>0</v>
      </c>
    </row>
    <row r="12" spans="1:20" s="165" customFormat="1" ht="11.25">
      <c r="A12" s="305"/>
      <c r="B12" s="200">
        <v>2</v>
      </c>
      <c r="C12" s="159"/>
      <c r="D12" s="160"/>
      <c r="E12" s="160"/>
      <c r="F12" s="160"/>
      <c r="G12" s="160"/>
      <c r="H12" s="160"/>
      <c r="I12" s="160"/>
      <c r="J12" s="160"/>
      <c r="K12" s="164"/>
      <c r="L12" s="164"/>
      <c r="M12" s="164"/>
      <c r="N12" s="164"/>
      <c r="O12" s="164"/>
      <c r="P12" s="160"/>
      <c r="Q12" s="160"/>
      <c r="R12" s="160"/>
      <c r="S12" s="163">
        <f t="shared" si="0"/>
        <v>0</v>
      </c>
      <c r="T12" s="163">
        <f>+G12+I12-J12</f>
        <v>0</v>
      </c>
    </row>
    <row r="13" spans="1:20" s="169" customFormat="1" ht="11.25" customHeight="1">
      <c r="A13" s="305"/>
      <c r="B13" s="200">
        <v>3</v>
      </c>
      <c r="C13" s="166"/>
      <c r="D13" s="167"/>
      <c r="E13" s="167"/>
      <c r="F13" s="162"/>
      <c r="G13" s="162"/>
      <c r="H13" s="162"/>
      <c r="I13" s="167"/>
      <c r="J13" s="162"/>
      <c r="K13" s="167"/>
      <c r="L13" s="167"/>
      <c r="M13" s="167"/>
      <c r="N13" s="167"/>
      <c r="O13" s="167"/>
      <c r="P13" s="168"/>
      <c r="Q13" s="168"/>
      <c r="R13" s="168"/>
      <c r="S13" s="163">
        <f t="shared" si="0"/>
        <v>0</v>
      </c>
      <c r="T13" s="163">
        <f>+G13+I13-J13</f>
        <v>0</v>
      </c>
    </row>
    <row r="14" spans="1:20" s="165" customFormat="1" ht="11.25" customHeight="1">
      <c r="A14" s="305"/>
      <c r="B14" s="200">
        <v>4</v>
      </c>
      <c r="C14" s="159"/>
      <c r="D14" s="160"/>
      <c r="E14" s="160"/>
      <c r="F14" s="162"/>
      <c r="G14" s="162"/>
      <c r="H14" s="162"/>
      <c r="I14" s="160"/>
      <c r="J14" s="162"/>
      <c r="K14" s="164"/>
      <c r="L14" s="164"/>
      <c r="M14" s="164"/>
      <c r="N14" s="164"/>
      <c r="O14" s="164"/>
      <c r="P14" s="160"/>
      <c r="Q14" s="160"/>
      <c r="R14" s="160"/>
      <c r="S14" s="163">
        <f t="shared" si="0"/>
        <v>0</v>
      </c>
      <c r="T14" s="163"/>
    </row>
    <row r="15" spans="1:20" ht="11.25" customHeight="1">
      <c r="A15" s="305"/>
      <c r="B15" s="200">
        <v>5</v>
      </c>
      <c r="C15" s="159"/>
      <c r="D15" s="160"/>
      <c r="E15" s="160"/>
      <c r="F15" s="162"/>
      <c r="G15" s="162"/>
      <c r="H15" s="162"/>
      <c r="I15" s="160"/>
      <c r="J15" s="162"/>
      <c r="K15" s="164"/>
      <c r="L15" s="164"/>
      <c r="M15" s="164"/>
      <c r="N15" s="164"/>
      <c r="O15" s="164"/>
      <c r="P15" s="160"/>
      <c r="Q15" s="160"/>
      <c r="R15" s="160"/>
      <c r="S15" s="163">
        <f t="shared" si="0"/>
        <v>0</v>
      </c>
      <c r="T15" s="163"/>
    </row>
    <row r="16" spans="1:20" ht="11.25" customHeight="1">
      <c r="A16" s="305"/>
      <c r="B16" s="200">
        <v>6</v>
      </c>
      <c r="C16" s="159"/>
      <c r="D16" s="160"/>
      <c r="E16" s="160"/>
      <c r="F16" s="162"/>
      <c r="G16" s="162"/>
      <c r="H16" s="162"/>
      <c r="I16" s="160"/>
      <c r="J16" s="162"/>
      <c r="K16" s="164"/>
      <c r="L16" s="164"/>
      <c r="M16" s="164"/>
      <c r="N16" s="164"/>
      <c r="O16" s="164"/>
      <c r="P16" s="160"/>
      <c r="Q16" s="160"/>
      <c r="R16" s="160"/>
      <c r="S16" s="163">
        <f t="shared" si="0"/>
        <v>0</v>
      </c>
      <c r="T16" s="163"/>
    </row>
    <row r="17" spans="1:20" ht="11.25" customHeight="1">
      <c r="A17" s="305"/>
      <c r="B17" s="200">
        <v>7</v>
      </c>
      <c r="C17" s="159"/>
      <c r="D17" s="160"/>
      <c r="E17" s="160"/>
      <c r="F17" s="162"/>
      <c r="G17" s="162"/>
      <c r="H17" s="162"/>
      <c r="I17" s="160"/>
      <c r="J17" s="162"/>
      <c r="K17" s="164"/>
      <c r="L17" s="164"/>
      <c r="M17" s="164"/>
      <c r="N17" s="164"/>
      <c r="O17" s="164"/>
      <c r="P17" s="160"/>
      <c r="Q17" s="160"/>
      <c r="R17" s="160"/>
      <c r="S17" s="163">
        <f t="shared" si="0"/>
        <v>0</v>
      </c>
      <c r="T17" s="163"/>
    </row>
    <row r="18" spans="1:20" ht="11.25" customHeight="1">
      <c r="A18" s="305"/>
      <c r="B18" s="200">
        <v>8</v>
      </c>
      <c r="C18" s="170"/>
      <c r="D18" s="160"/>
      <c r="E18" s="160"/>
      <c r="F18" s="162"/>
      <c r="G18" s="162"/>
      <c r="H18" s="162"/>
      <c r="I18" s="160"/>
      <c r="J18" s="162"/>
      <c r="K18" s="164"/>
      <c r="L18" s="164"/>
      <c r="M18" s="164"/>
      <c r="N18" s="164"/>
      <c r="O18" s="164"/>
      <c r="P18" s="160"/>
      <c r="Q18" s="160"/>
      <c r="R18" s="160"/>
      <c r="S18" s="163">
        <f t="shared" si="0"/>
        <v>0</v>
      </c>
      <c r="T18" s="163"/>
    </row>
    <row r="19" spans="1:20" ht="11.25" customHeight="1">
      <c r="A19" s="305"/>
      <c r="B19" s="200">
        <v>9</v>
      </c>
      <c r="C19" s="159"/>
      <c r="D19" s="160"/>
      <c r="E19" s="160"/>
      <c r="F19" s="162"/>
      <c r="G19" s="162"/>
      <c r="H19" s="162"/>
      <c r="I19" s="160"/>
      <c r="J19" s="162"/>
      <c r="K19" s="164"/>
      <c r="L19" s="164"/>
      <c r="M19" s="164"/>
      <c r="N19" s="164"/>
      <c r="O19" s="164"/>
      <c r="P19" s="160"/>
      <c r="Q19" s="160"/>
      <c r="R19" s="160"/>
      <c r="S19" s="163">
        <f t="shared" si="0"/>
        <v>0</v>
      </c>
      <c r="T19" s="163"/>
    </row>
    <row r="20" spans="1:20" ht="11.25" customHeight="1">
      <c r="A20" s="305"/>
      <c r="B20" s="200">
        <v>10</v>
      </c>
      <c r="C20" s="159"/>
      <c r="D20" s="160"/>
      <c r="E20" s="160"/>
      <c r="F20" s="162"/>
      <c r="G20" s="162"/>
      <c r="H20" s="162"/>
      <c r="I20" s="160"/>
      <c r="J20" s="162"/>
      <c r="K20" s="164"/>
      <c r="L20" s="164"/>
      <c r="M20" s="164"/>
      <c r="N20" s="164"/>
      <c r="O20" s="164"/>
      <c r="P20" s="160"/>
      <c r="Q20" s="160"/>
      <c r="R20" s="160"/>
      <c r="S20" s="163">
        <f t="shared" si="0"/>
        <v>0</v>
      </c>
      <c r="T20" s="163"/>
    </row>
    <row r="21" spans="1:20" ht="11.25" customHeight="1">
      <c r="A21" s="305"/>
      <c r="B21" s="200">
        <v>11</v>
      </c>
      <c r="C21" s="159"/>
      <c r="D21" s="160"/>
      <c r="E21" s="160"/>
      <c r="F21" s="162"/>
      <c r="G21" s="162"/>
      <c r="H21" s="162"/>
      <c r="I21" s="160"/>
      <c r="J21" s="162"/>
      <c r="K21" s="164"/>
      <c r="L21" s="164"/>
      <c r="M21" s="164"/>
      <c r="N21" s="164"/>
      <c r="O21" s="164"/>
      <c r="P21" s="160"/>
      <c r="Q21" s="160"/>
      <c r="R21" s="160"/>
      <c r="S21" s="163">
        <f t="shared" si="0"/>
        <v>0</v>
      </c>
      <c r="T21" s="163"/>
    </row>
    <row r="22" spans="1:20" ht="11.25" customHeight="1">
      <c r="A22" s="305"/>
      <c r="B22" s="200">
        <v>12</v>
      </c>
      <c r="C22" s="159"/>
      <c r="D22" s="160"/>
      <c r="E22" s="160"/>
      <c r="F22" s="162"/>
      <c r="G22" s="162"/>
      <c r="H22" s="162"/>
      <c r="I22" s="160"/>
      <c r="J22" s="162"/>
      <c r="K22" s="164"/>
      <c r="L22" s="164"/>
      <c r="M22" s="164"/>
      <c r="N22" s="164"/>
      <c r="O22" s="164"/>
      <c r="P22" s="160"/>
      <c r="Q22" s="160"/>
      <c r="R22" s="160"/>
      <c r="S22" s="163">
        <f t="shared" si="0"/>
        <v>0</v>
      </c>
      <c r="T22" s="163"/>
    </row>
    <row r="23" spans="1:20" ht="11.25" customHeight="1">
      <c r="A23" s="305"/>
      <c r="B23" s="200">
        <v>13</v>
      </c>
      <c r="C23" s="159"/>
      <c r="D23" s="160"/>
      <c r="E23" s="160"/>
      <c r="F23" s="162"/>
      <c r="G23" s="162"/>
      <c r="H23" s="162"/>
      <c r="I23" s="160"/>
      <c r="J23" s="162"/>
      <c r="K23" s="164"/>
      <c r="L23" s="164"/>
      <c r="M23" s="164"/>
      <c r="N23" s="164"/>
      <c r="O23" s="164"/>
      <c r="P23" s="160"/>
      <c r="Q23" s="160"/>
      <c r="R23" s="160"/>
      <c r="S23" s="163">
        <f t="shared" si="0"/>
        <v>0</v>
      </c>
      <c r="T23" s="163"/>
    </row>
    <row r="24" spans="1:20" ht="11.25" customHeight="1">
      <c r="A24" s="305"/>
      <c r="B24" s="200">
        <v>14</v>
      </c>
      <c r="C24" s="159"/>
      <c r="D24" s="160"/>
      <c r="E24" s="160"/>
      <c r="F24" s="162"/>
      <c r="G24" s="162"/>
      <c r="H24" s="162"/>
      <c r="I24" s="160"/>
      <c r="J24" s="162"/>
      <c r="K24" s="164"/>
      <c r="L24" s="164"/>
      <c r="M24" s="164"/>
      <c r="N24" s="164"/>
      <c r="O24" s="164"/>
      <c r="P24" s="160"/>
      <c r="Q24" s="160"/>
      <c r="R24" s="160"/>
      <c r="S24" s="163">
        <f t="shared" si="0"/>
        <v>0</v>
      </c>
      <c r="T24" s="163"/>
    </row>
    <row r="25" spans="1:20" ht="11.25" customHeight="1">
      <c r="A25" s="305"/>
      <c r="B25" s="200">
        <v>15</v>
      </c>
      <c r="C25" s="159"/>
      <c r="D25" s="160"/>
      <c r="E25" s="160"/>
      <c r="F25" s="162"/>
      <c r="G25" s="162"/>
      <c r="H25" s="162"/>
      <c r="I25" s="160"/>
      <c r="J25" s="162"/>
      <c r="K25" s="164"/>
      <c r="L25" s="164"/>
      <c r="M25" s="164"/>
      <c r="N25" s="164"/>
      <c r="O25" s="164"/>
      <c r="P25" s="160"/>
      <c r="Q25" s="160"/>
      <c r="R25" s="160"/>
      <c r="S25" s="163">
        <f t="shared" si="0"/>
        <v>0</v>
      </c>
      <c r="T25" s="163"/>
    </row>
    <row r="26" spans="1:20" s="171" customFormat="1" ht="11.25" customHeight="1">
      <c r="A26" s="305"/>
      <c r="B26" s="200">
        <v>16</v>
      </c>
      <c r="C26" s="159"/>
      <c r="D26" s="160"/>
      <c r="E26" s="160"/>
      <c r="F26" s="162"/>
      <c r="G26" s="162"/>
      <c r="H26" s="162"/>
      <c r="I26" s="160"/>
      <c r="J26" s="162"/>
      <c r="K26" s="164"/>
      <c r="L26" s="164"/>
      <c r="M26" s="164"/>
      <c r="N26" s="164"/>
      <c r="O26" s="164"/>
      <c r="P26" s="160"/>
      <c r="Q26" s="160"/>
      <c r="R26" s="160"/>
      <c r="S26" s="163">
        <f t="shared" si="0"/>
        <v>0</v>
      </c>
      <c r="T26" s="163"/>
    </row>
    <row r="27" spans="1:20" s="171" customFormat="1" ht="11.25" customHeight="1">
      <c r="A27" s="305"/>
      <c r="B27" s="200">
        <v>17</v>
      </c>
      <c r="C27" s="159"/>
      <c r="D27" s="160"/>
      <c r="E27" s="160"/>
      <c r="F27" s="162"/>
      <c r="G27" s="162"/>
      <c r="H27" s="162"/>
      <c r="I27" s="160"/>
      <c r="J27" s="162"/>
      <c r="K27" s="164"/>
      <c r="L27" s="164"/>
      <c r="M27" s="164"/>
      <c r="N27" s="164"/>
      <c r="O27" s="164"/>
      <c r="P27" s="160"/>
      <c r="Q27" s="160"/>
      <c r="R27" s="160"/>
      <c r="S27" s="163">
        <f t="shared" si="0"/>
        <v>0</v>
      </c>
      <c r="T27" s="163"/>
    </row>
    <row r="28" spans="1:20" s="171" customFormat="1" ht="11.25" customHeight="1">
      <c r="A28" s="305"/>
      <c r="B28" s="200">
        <v>18</v>
      </c>
      <c r="C28" s="159"/>
      <c r="D28" s="160"/>
      <c r="E28" s="160"/>
      <c r="F28" s="162"/>
      <c r="G28" s="162"/>
      <c r="H28" s="162"/>
      <c r="I28" s="160"/>
      <c r="J28" s="162"/>
      <c r="K28" s="164"/>
      <c r="L28" s="164"/>
      <c r="M28" s="164"/>
      <c r="N28" s="164"/>
      <c r="O28" s="164"/>
      <c r="P28" s="160"/>
      <c r="Q28" s="160"/>
      <c r="R28" s="160"/>
      <c r="S28" s="163">
        <f t="shared" si="0"/>
        <v>0</v>
      </c>
      <c r="T28" s="163"/>
    </row>
    <row r="29" spans="1:20" s="171" customFormat="1" ht="11.25" customHeight="1">
      <c r="A29" s="306"/>
      <c r="B29" s="200">
        <v>19</v>
      </c>
      <c r="C29" s="159"/>
      <c r="D29" s="160"/>
      <c r="E29" s="160"/>
      <c r="F29" s="162"/>
      <c r="G29" s="162"/>
      <c r="H29" s="162"/>
      <c r="I29" s="160"/>
      <c r="J29" s="162"/>
      <c r="K29" s="164"/>
      <c r="L29" s="164"/>
      <c r="M29" s="164"/>
      <c r="N29" s="164"/>
      <c r="O29" s="164"/>
      <c r="P29" s="160"/>
      <c r="Q29" s="160"/>
      <c r="R29" s="160"/>
      <c r="S29" s="163">
        <f t="shared" si="0"/>
        <v>0</v>
      </c>
      <c r="T29" s="163"/>
    </row>
    <row r="30" spans="1:20" s="174" customFormat="1" ht="20.25" customHeight="1">
      <c r="A30" s="198"/>
      <c r="B30" s="156"/>
      <c r="C30" s="172" t="s">
        <v>37</v>
      </c>
      <c r="D30" s="173">
        <f>SUM(D11:D29)</f>
        <v>0</v>
      </c>
      <c r="E30" s="173">
        <f aca="true" t="shared" si="1" ref="E30:S30">SUM(E11:E29)</f>
        <v>0</v>
      </c>
      <c r="F30" s="173">
        <f t="shared" si="1"/>
        <v>0</v>
      </c>
      <c r="G30" s="173">
        <f t="shared" si="1"/>
        <v>0</v>
      </c>
      <c r="H30" s="173">
        <f t="shared" si="1"/>
        <v>0</v>
      </c>
      <c r="I30" s="173">
        <f t="shared" si="1"/>
        <v>0</v>
      </c>
      <c r="J30" s="173">
        <f t="shared" si="1"/>
        <v>0</v>
      </c>
      <c r="K30" s="173">
        <f t="shared" si="1"/>
        <v>0</v>
      </c>
      <c r="L30" s="173">
        <f t="shared" si="1"/>
        <v>0</v>
      </c>
      <c r="M30" s="173">
        <f t="shared" si="1"/>
        <v>0</v>
      </c>
      <c r="N30" s="173">
        <f t="shared" si="1"/>
        <v>0</v>
      </c>
      <c r="O30" s="173">
        <f t="shared" si="1"/>
        <v>0</v>
      </c>
      <c r="P30" s="173">
        <f t="shared" si="1"/>
        <v>0</v>
      </c>
      <c r="Q30" s="173">
        <f t="shared" si="1"/>
        <v>0</v>
      </c>
      <c r="R30" s="173">
        <f t="shared" si="1"/>
        <v>0</v>
      </c>
      <c r="S30" s="173">
        <f t="shared" si="1"/>
        <v>0</v>
      </c>
      <c r="T30" s="163">
        <f>+H30+I30-J30</f>
        <v>0</v>
      </c>
    </row>
    <row r="31" spans="1:20" s="171" customFormat="1" ht="11.25" customHeight="1" hidden="1">
      <c r="A31" s="175"/>
      <c r="B31" s="175"/>
      <c r="D31" s="176">
        <f>+Bevétel!D47-'Kiad-ovi'!D30</f>
        <v>87487</v>
      </c>
      <c r="E31" s="176"/>
      <c r="F31" s="176">
        <f>+Bevétel!F47-'Kiad-ovi'!F30+1424</f>
        <v>102304</v>
      </c>
      <c r="G31" s="176">
        <f>+Bevétel!G47-'Kiad-ovi'!G30+1424</f>
        <v>1424</v>
      </c>
      <c r="H31" s="176">
        <f>+Bevétel!G47-'Kiad-ovi'!H30+1424</f>
        <v>1424</v>
      </c>
      <c r="I31" s="176">
        <f>+Bevétel!I47-'Kiad-ovi'!I30+1424</f>
        <v>1424</v>
      </c>
      <c r="J31" s="176">
        <f>+Bevétel!J47-'Kiad-ovi'!J30+1424</f>
        <v>1424</v>
      </c>
      <c r="K31" s="176"/>
      <c r="L31" s="176"/>
      <c r="M31" s="176"/>
      <c r="N31" s="176"/>
      <c r="O31" s="176"/>
      <c r="P31" s="176"/>
      <c r="Q31" s="176"/>
      <c r="R31" s="176"/>
      <c r="T31" s="163">
        <f>+G31+I31-J31</f>
        <v>1424</v>
      </c>
    </row>
    <row r="32" spans="1:18" s="171" customFormat="1" ht="11.25">
      <c r="A32" s="175"/>
      <c r="B32" s="175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</row>
    <row r="39" spans="1:18" s="157" customFormat="1" ht="11.25">
      <c r="A39" s="175"/>
      <c r="C39" s="158"/>
      <c r="D39" s="158"/>
      <c r="E39" s="158"/>
      <c r="F39" s="158"/>
      <c r="G39" s="158"/>
      <c r="H39" s="158"/>
      <c r="I39" s="158"/>
      <c r="J39" s="158"/>
      <c r="K39" s="178"/>
      <c r="L39" s="178"/>
      <c r="M39" s="178"/>
      <c r="N39" s="178"/>
      <c r="O39" s="178"/>
      <c r="P39" s="178"/>
      <c r="Q39" s="178"/>
      <c r="R39" s="178"/>
    </row>
    <row r="40" spans="1:18" s="157" customFormat="1" ht="11.25">
      <c r="A40" s="175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78"/>
      <c r="O40" s="178"/>
      <c r="P40" s="158"/>
      <c r="Q40" s="158"/>
      <c r="R40" s="158"/>
    </row>
    <row r="41" spans="1:18" s="157" customFormat="1" ht="11.25">
      <c r="A41" s="175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</row>
    <row r="42" spans="1:18" s="157" customFormat="1" ht="11.25">
      <c r="A42" s="175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</row>
    <row r="43" spans="3:18" ht="11.25">
      <c r="C43" s="179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</row>
    <row r="44" spans="3:18" ht="11.25">
      <c r="C44" s="179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</row>
    <row r="45" spans="3:18" ht="11.25">
      <c r="C45" s="179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</row>
    <row r="46" spans="3:18" ht="11.25">
      <c r="C46" s="179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</row>
    <row r="47" spans="3:18" ht="11.25">
      <c r="C47" s="179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</row>
    <row r="48" spans="3:18" ht="11.25"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</row>
    <row r="49" spans="3:18" ht="11.25">
      <c r="C49" s="179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</row>
    <row r="50" spans="3:18" ht="11.25">
      <c r="C50" s="179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</row>
    <row r="51" spans="3:18" ht="11.25">
      <c r="C51" s="179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</row>
    <row r="52" spans="3:18" ht="11.25">
      <c r="C52" s="179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</row>
    <row r="53" spans="3:18" ht="11.25">
      <c r="C53" s="179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</row>
    <row r="54" spans="3:18" ht="11.25"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</row>
    <row r="55" spans="3:18" ht="11.25"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</row>
    <row r="56" spans="1:18" s="171" customFormat="1" ht="11.25">
      <c r="A56" s="175"/>
      <c r="B56" s="175"/>
      <c r="C56" s="181"/>
      <c r="D56" s="180"/>
      <c r="E56" s="180"/>
      <c r="F56" s="180"/>
      <c r="G56" s="180"/>
      <c r="H56" s="180"/>
      <c r="I56" s="180"/>
      <c r="J56" s="180"/>
      <c r="K56" s="181"/>
      <c r="L56" s="181"/>
      <c r="M56" s="181"/>
      <c r="N56" s="181"/>
      <c r="O56" s="181"/>
      <c r="P56" s="181"/>
      <c r="Q56" s="181"/>
      <c r="R56" s="181"/>
    </row>
    <row r="57" spans="3:18" ht="11.25"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</row>
    <row r="58" spans="3:18" ht="11.25"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</row>
    <row r="59" spans="3:18" ht="11.25">
      <c r="C59" s="182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</row>
    <row r="60" spans="3:18" ht="11.25">
      <c r="C60" s="182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</row>
    <row r="61" spans="3:18" ht="11.25">
      <c r="C61" s="182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</row>
    <row r="62" spans="3:18" ht="11.25">
      <c r="C62" s="182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</row>
    <row r="63" spans="3:18" ht="11.25">
      <c r="C63" s="182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</row>
    <row r="64" spans="3:18" ht="11.25">
      <c r="C64" s="182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</row>
    <row r="65" spans="3:18" ht="11.25"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</row>
    <row r="66" spans="3:18" ht="11.25"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</row>
    <row r="67" spans="3:18" ht="11.25"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</row>
    <row r="68" spans="3:18" ht="11.25"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</row>
    <row r="69" spans="3:18" ht="11.25"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</row>
    <row r="70" spans="3:18" ht="11.25"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</row>
    <row r="71" spans="3:18" ht="11.25"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</row>
    <row r="72" spans="3:18" ht="11.25"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</row>
    <row r="73" spans="3:18" ht="11.25"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</row>
    <row r="74" spans="3:18" ht="11.25"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</row>
    <row r="75" spans="3:18" ht="11.25"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</row>
    <row r="77" spans="3:18" ht="11.25" customHeight="1"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</row>
    <row r="78" spans="3:18" ht="11.25"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</row>
    <row r="79" spans="3:18" ht="12" customHeight="1"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</row>
    <row r="80" spans="1:18" s="157" customFormat="1" ht="11.25">
      <c r="A80" s="175"/>
      <c r="C80" s="158"/>
      <c r="D80" s="158"/>
      <c r="E80" s="158"/>
      <c r="F80" s="158"/>
      <c r="G80" s="158"/>
      <c r="H80" s="158"/>
      <c r="I80" s="158"/>
      <c r="J80" s="158"/>
      <c r="K80" s="178"/>
      <c r="L80" s="178"/>
      <c r="M80" s="178"/>
      <c r="N80" s="178"/>
      <c r="O80" s="178"/>
      <c r="P80" s="178"/>
      <c r="Q80" s="178"/>
      <c r="R80" s="178"/>
    </row>
    <row r="81" spans="1:18" s="157" customFormat="1" ht="11.25">
      <c r="A81" s="175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78"/>
      <c r="O81" s="178"/>
      <c r="P81" s="158"/>
      <c r="Q81" s="158"/>
      <c r="R81" s="158"/>
    </row>
    <row r="82" spans="1:18" s="157" customFormat="1" ht="11.25">
      <c r="A82" s="175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</row>
    <row r="83" spans="1:18" s="157" customFormat="1" ht="11.25">
      <c r="A83" s="175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</row>
    <row r="84" spans="3:18" ht="11.25"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</row>
    <row r="85" spans="3:18" ht="11.25"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</row>
    <row r="86" spans="3:18" ht="11.25"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</row>
    <row r="87" spans="3:18" ht="11.25"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</row>
    <row r="88" spans="3:18" ht="11.25"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</row>
    <row r="89" spans="3:18" ht="11.25"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</row>
    <row r="90" spans="3:18" ht="11.25"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</row>
    <row r="91" spans="3:18" ht="11.25"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</row>
    <row r="92" spans="3:18" ht="11.25"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</row>
    <row r="93" spans="3:18" ht="11.25"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</row>
    <row r="94" spans="1:18" s="157" customFormat="1" ht="11.25">
      <c r="A94" s="175"/>
      <c r="C94" s="180"/>
      <c r="D94" s="180"/>
      <c r="E94" s="180"/>
      <c r="F94" s="180"/>
      <c r="G94" s="180"/>
      <c r="H94" s="180"/>
      <c r="I94" s="180"/>
      <c r="J94" s="180"/>
      <c r="K94" s="184"/>
      <c r="L94" s="184"/>
      <c r="M94" s="184"/>
      <c r="N94" s="184"/>
      <c r="O94" s="184"/>
      <c r="P94" s="184"/>
      <c r="Q94" s="184"/>
      <c r="R94" s="184"/>
    </row>
    <row r="95" spans="3:18" ht="11.25"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</row>
    <row r="96" spans="3:18" ht="11.25"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</row>
    <row r="97" spans="3:18" ht="11.25"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</row>
    <row r="98" spans="3:18" ht="11.25"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</row>
    <row r="99" spans="3:18" ht="11.25"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</row>
    <row r="100" spans="3:18" ht="11.25"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</row>
    <row r="101" spans="3:18" ht="11.25"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</row>
    <row r="102" spans="3:18" ht="11.25"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</row>
    <row r="103" spans="3:18" ht="11.25"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</row>
    <row r="104" spans="3:18" ht="11.25"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</row>
    <row r="105" spans="3:18" ht="11.25"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</row>
    <row r="106" spans="3:18" ht="11.25"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</row>
    <row r="107" spans="3:18" ht="11.25"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</row>
    <row r="108" spans="3:18" ht="11.25"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</row>
    <row r="109" spans="3:18" ht="11.25"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</row>
    <row r="110" spans="3:18" ht="11.25">
      <c r="C110" s="185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</row>
    <row r="111" spans="3:18" ht="11.25">
      <c r="C111" s="185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</row>
    <row r="112" spans="3:18" ht="11.25">
      <c r="C112" s="185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</row>
    <row r="113" spans="3:18" ht="11.25">
      <c r="C113" s="185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</row>
    <row r="114" spans="3:18" ht="11.25">
      <c r="C114" s="185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</row>
    <row r="115" spans="3:18" ht="11.25">
      <c r="C115" s="185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</row>
    <row r="116" spans="3:18" ht="11.25">
      <c r="C116" s="185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</row>
    <row r="117" spans="3:18" ht="11.25"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</row>
    <row r="118" spans="3:18" ht="11.25" customHeight="1">
      <c r="C118" s="183"/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</row>
    <row r="119" spans="3:18" ht="11.25" customHeight="1">
      <c r="C119" s="183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</row>
    <row r="120" spans="3:18" ht="12" customHeight="1">
      <c r="C120" s="183"/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</row>
    <row r="121" spans="1:18" s="157" customFormat="1" ht="11.25">
      <c r="A121" s="175"/>
      <c r="C121" s="158"/>
      <c r="D121" s="158"/>
      <c r="E121" s="158"/>
      <c r="F121" s="158"/>
      <c r="G121" s="158"/>
      <c r="H121" s="158"/>
      <c r="I121" s="158"/>
      <c r="J121" s="158"/>
      <c r="K121" s="178"/>
      <c r="L121" s="178"/>
      <c r="M121" s="178"/>
      <c r="N121" s="178"/>
      <c r="O121" s="178"/>
      <c r="P121" s="178"/>
      <c r="Q121" s="178"/>
      <c r="R121" s="178"/>
    </row>
    <row r="122" spans="1:18" s="157" customFormat="1" ht="11.25">
      <c r="A122" s="175"/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78"/>
      <c r="O122" s="178"/>
      <c r="P122" s="158"/>
      <c r="Q122" s="158"/>
      <c r="R122" s="158"/>
    </row>
    <row r="123" spans="1:18" s="157" customFormat="1" ht="11.25">
      <c r="A123" s="175"/>
      <c r="C123" s="158"/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</row>
    <row r="124" spans="1:18" s="157" customFormat="1" ht="11.25">
      <c r="A124" s="175"/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</row>
    <row r="125" spans="3:18" ht="11.25"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</row>
    <row r="126" spans="3:18" ht="11.25"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</row>
    <row r="127" spans="3:18" ht="11.25">
      <c r="C127" s="186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</row>
    <row r="128" spans="3:18" ht="11.25"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</row>
    <row r="129" spans="3:18" ht="11.25"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</row>
    <row r="130" spans="3:18" ht="11.25"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</row>
    <row r="131" spans="3:18" ht="11.25"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</row>
    <row r="132" spans="3:18" ht="11.25"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</row>
    <row r="133" spans="3:18" ht="11.25"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</row>
    <row r="134" spans="3:18" ht="11.25"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</row>
    <row r="135" spans="3:18" ht="11.25"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</row>
    <row r="136" spans="3:18" ht="11.25"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</row>
    <row r="137" spans="3:18" ht="11.25"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</row>
    <row r="138" spans="3:18" ht="11.25"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</row>
    <row r="139" spans="3:18" ht="11.25"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</row>
    <row r="140" spans="3:18" ht="11.25"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</row>
    <row r="141" spans="3:18" ht="11.25"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</row>
    <row r="142" spans="3:18" ht="11.25">
      <c r="C142" s="180"/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</row>
    <row r="143" spans="3:18" ht="11.25"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</row>
    <row r="144" spans="3:18" ht="11.25">
      <c r="C144" s="180"/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</row>
    <row r="145" spans="3:18" ht="11.25">
      <c r="C145" s="180"/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</row>
    <row r="146" spans="3:18" ht="11.25">
      <c r="C146" s="180"/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</row>
    <row r="147" spans="3:18" ht="11.25">
      <c r="C147" s="180"/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</row>
    <row r="148" spans="1:18" s="171" customFormat="1" ht="11.25">
      <c r="A148" s="175"/>
      <c r="B148" s="175"/>
      <c r="C148" s="181"/>
      <c r="D148" s="163"/>
      <c r="E148" s="163"/>
      <c r="F148" s="163"/>
      <c r="G148" s="163"/>
      <c r="H148" s="163"/>
      <c r="I148" s="163"/>
      <c r="J148" s="163"/>
      <c r="K148" s="181"/>
      <c r="L148" s="181"/>
      <c r="M148" s="181"/>
      <c r="N148" s="181"/>
      <c r="O148" s="181"/>
      <c r="P148" s="181"/>
      <c r="Q148" s="181"/>
      <c r="R148" s="181"/>
    </row>
    <row r="149" spans="3:18" ht="11.25"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</row>
    <row r="150" spans="3:18" ht="11.25"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</row>
    <row r="151" spans="3:18" ht="11.25"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</row>
    <row r="152" spans="3:18" ht="11.25"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</row>
    <row r="153" spans="3:18" ht="11.25"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</row>
    <row r="154" spans="3:18" ht="11.25"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</row>
    <row r="155" spans="3:18" ht="11.25"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</row>
    <row r="156" spans="3:18" ht="11.25">
      <c r="C156" s="180"/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</row>
    <row r="157" spans="3:18" ht="11.25"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</row>
    <row r="158" spans="3:18" ht="11.25"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</row>
    <row r="159" spans="3:18" ht="11.25"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</row>
    <row r="160" spans="3:18" ht="10.5" customHeight="1"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</row>
    <row r="161" spans="3:18" ht="11.25" customHeight="1"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</row>
    <row r="162" spans="3:18" ht="12" customHeight="1"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3"/>
      <c r="P162" s="183"/>
      <c r="Q162" s="183"/>
      <c r="R162" s="183"/>
    </row>
    <row r="163" spans="1:18" s="157" customFormat="1" ht="11.25">
      <c r="A163" s="175"/>
      <c r="C163" s="158"/>
      <c r="D163" s="158"/>
      <c r="E163" s="158"/>
      <c r="F163" s="158"/>
      <c r="G163" s="158"/>
      <c r="H163" s="158"/>
      <c r="I163" s="158"/>
      <c r="J163" s="158"/>
      <c r="K163" s="178"/>
      <c r="L163" s="178"/>
      <c r="M163" s="178"/>
      <c r="N163" s="178"/>
      <c r="O163" s="178"/>
      <c r="P163" s="178"/>
      <c r="Q163" s="178"/>
      <c r="R163" s="178"/>
    </row>
    <row r="164" spans="1:18" s="157" customFormat="1" ht="11.25">
      <c r="A164" s="175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78"/>
      <c r="O164" s="178"/>
      <c r="P164" s="158"/>
      <c r="Q164" s="158"/>
      <c r="R164" s="158"/>
    </row>
    <row r="165" spans="1:18" s="157" customFormat="1" ht="11.25">
      <c r="A165" s="175"/>
      <c r="C165" s="158"/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</row>
    <row r="166" spans="1:18" s="157" customFormat="1" ht="11.25">
      <c r="A166" s="175"/>
      <c r="C166" s="158"/>
      <c r="D166" s="158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</row>
    <row r="167" spans="3:18" ht="11.25">
      <c r="C167" s="180"/>
      <c r="D167" s="180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  <c r="R167" s="180"/>
    </row>
    <row r="168" spans="3:18" ht="11.25"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</row>
    <row r="169" spans="3:18" ht="11.25">
      <c r="C169" s="180"/>
      <c r="D169" s="180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</row>
    <row r="170" spans="3:18" ht="11.25">
      <c r="C170" s="180"/>
      <c r="D170" s="180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  <c r="R170" s="180"/>
    </row>
    <row r="171" spans="3:18" ht="11.25">
      <c r="C171" s="180"/>
      <c r="D171" s="180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  <c r="R171" s="180"/>
    </row>
    <row r="172" spans="3:18" ht="11.25">
      <c r="C172" s="180"/>
      <c r="D172" s="180"/>
      <c r="E172" s="180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  <c r="R172" s="180"/>
    </row>
    <row r="173" spans="3:18" ht="11.25"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</row>
    <row r="174" spans="1:18" s="187" customFormat="1" ht="11.25">
      <c r="A174" s="175"/>
      <c r="B174" s="157"/>
      <c r="C174" s="181"/>
      <c r="D174" s="181"/>
      <c r="E174" s="181"/>
      <c r="F174" s="181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  <c r="R174" s="181"/>
    </row>
    <row r="175" spans="3:18" ht="11.25">
      <c r="C175" s="180"/>
      <c r="D175" s="180"/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  <c r="R175" s="180"/>
    </row>
    <row r="176" spans="1:18" s="171" customFormat="1" ht="11.25">
      <c r="A176" s="175"/>
      <c r="B176" s="175"/>
      <c r="C176" s="188"/>
      <c r="D176" s="181"/>
      <c r="E176" s="181"/>
      <c r="F176" s="181"/>
      <c r="G176" s="181"/>
      <c r="H176" s="181"/>
      <c r="I176" s="181"/>
      <c r="J176" s="181"/>
      <c r="K176" s="181"/>
      <c r="L176" s="181"/>
      <c r="M176" s="181"/>
      <c r="N176" s="181"/>
      <c r="O176" s="181"/>
      <c r="P176" s="181"/>
      <c r="Q176" s="181"/>
      <c r="R176" s="181"/>
    </row>
    <row r="177" spans="3:18" ht="11.25">
      <c r="C177" s="180"/>
      <c r="D177" s="180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63"/>
      <c r="R177" s="180"/>
    </row>
    <row r="178" spans="1:18" s="187" customFormat="1" ht="11.25">
      <c r="A178" s="175"/>
      <c r="B178" s="157"/>
      <c r="C178" s="181"/>
      <c r="D178" s="181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  <c r="R178" s="181"/>
    </row>
  </sheetData>
  <sheetProtection/>
  <mergeCells count="17">
    <mergeCell ref="A8:A10"/>
    <mergeCell ref="A11:A29"/>
    <mergeCell ref="O1:R1"/>
    <mergeCell ref="C8:C10"/>
    <mergeCell ref="K8:R8"/>
    <mergeCell ref="D8:D10"/>
    <mergeCell ref="I8:I10"/>
    <mergeCell ref="J8:J10"/>
    <mergeCell ref="E8:E10"/>
    <mergeCell ref="B4:R4"/>
    <mergeCell ref="P9:R9"/>
    <mergeCell ref="K9:O9"/>
    <mergeCell ref="B3:R3"/>
    <mergeCell ref="B8:B10"/>
    <mergeCell ref="F8:F10"/>
    <mergeCell ref="G8:G10"/>
    <mergeCell ref="H8:H10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landscape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78"/>
  <sheetViews>
    <sheetView view="pageBreakPreview" zoomScale="120" zoomScaleNormal="120" zoomScaleSheetLayoutView="120" zoomScalePageLayoutView="0" workbookViewId="0" topLeftCell="A1">
      <selection activeCell="C1" sqref="C1"/>
    </sheetView>
  </sheetViews>
  <sheetFormatPr defaultColWidth="9.140625" defaultRowHeight="12.75"/>
  <cols>
    <col min="1" max="1" width="4.7109375" style="197" bestFit="1" customWidth="1"/>
    <col min="2" max="2" width="4.7109375" style="148" bestFit="1" customWidth="1"/>
    <col min="3" max="3" width="43.7109375" style="151" customWidth="1"/>
    <col min="4" max="10" width="9.7109375" style="151" customWidth="1"/>
    <col min="11" max="18" width="10.7109375" style="151" customWidth="1"/>
    <col min="19" max="19" width="0" style="151" hidden="1" customWidth="1"/>
    <col min="20" max="20" width="4.7109375" style="151" customWidth="1"/>
    <col min="21" max="16384" width="9.140625" style="151" customWidth="1"/>
  </cols>
  <sheetData>
    <row r="1" spans="3:18" ht="12.75" customHeight="1">
      <c r="C1" s="149" t="s">
        <v>271</v>
      </c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319"/>
      <c r="P1" s="319"/>
      <c r="Q1" s="319"/>
      <c r="R1" s="319"/>
    </row>
    <row r="2" spans="3:18" ht="12.75" customHeight="1"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50"/>
      <c r="P2" s="150"/>
      <c r="Q2" s="150"/>
      <c r="R2" s="150"/>
    </row>
    <row r="3" spans="2:19" ht="12.75" customHeight="1">
      <c r="B3" s="311" t="s">
        <v>257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152"/>
    </row>
    <row r="4" spans="2:19" ht="12.75" customHeight="1">
      <c r="B4" s="311" t="s">
        <v>261</v>
      </c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152"/>
    </row>
    <row r="5" spans="1:19" ht="12.75" customHeight="1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52"/>
    </row>
    <row r="6" spans="3:18" ht="11.25"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4" t="s">
        <v>0</v>
      </c>
    </row>
    <row r="7" spans="1:18" ht="11.25">
      <c r="A7" s="155"/>
      <c r="B7" s="155"/>
      <c r="C7" s="155" t="s">
        <v>1</v>
      </c>
      <c r="D7" s="155" t="s">
        <v>2</v>
      </c>
      <c r="E7" s="155" t="s">
        <v>3</v>
      </c>
      <c r="F7" s="155" t="s">
        <v>4</v>
      </c>
      <c r="G7" s="155" t="s">
        <v>5</v>
      </c>
      <c r="H7" s="155" t="s">
        <v>6</v>
      </c>
      <c r="I7" s="155" t="s">
        <v>7</v>
      </c>
      <c r="J7" s="155" t="s">
        <v>8</v>
      </c>
      <c r="K7" s="155" t="s">
        <v>9</v>
      </c>
      <c r="L7" s="155" t="s">
        <v>10</v>
      </c>
      <c r="M7" s="155" t="s">
        <v>11</v>
      </c>
      <c r="N7" s="155" t="s">
        <v>12</v>
      </c>
      <c r="O7" s="155" t="s">
        <v>13</v>
      </c>
      <c r="P7" s="155" t="s">
        <v>14</v>
      </c>
      <c r="Q7" s="155" t="s">
        <v>203</v>
      </c>
      <c r="R7" s="155" t="s">
        <v>223</v>
      </c>
    </row>
    <row r="8" spans="1:18" s="157" customFormat="1" ht="15" customHeight="1">
      <c r="A8" s="315" t="s">
        <v>218</v>
      </c>
      <c r="B8" s="312" t="s">
        <v>219</v>
      </c>
      <c r="C8" s="320" t="s">
        <v>15</v>
      </c>
      <c r="D8" s="312" t="s">
        <v>76</v>
      </c>
      <c r="E8" s="312" t="s">
        <v>204</v>
      </c>
      <c r="F8" s="312" t="s">
        <v>205</v>
      </c>
      <c r="G8" s="312" t="s">
        <v>221</v>
      </c>
      <c r="H8" s="312" t="s">
        <v>226</v>
      </c>
      <c r="I8" s="312" t="s">
        <v>180</v>
      </c>
      <c r="J8" s="312" t="s">
        <v>241</v>
      </c>
      <c r="K8" s="321" t="s">
        <v>186</v>
      </c>
      <c r="L8" s="321"/>
      <c r="M8" s="321"/>
      <c r="N8" s="321"/>
      <c r="O8" s="321"/>
      <c r="P8" s="321"/>
      <c r="Q8" s="321"/>
      <c r="R8" s="321"/>
    </row>
    <row r="9" spans="1:18" s="157" customFormat="1" ht="15" customHeight="1">
      <c r="A9" s="316"/>
      <c r="B9" s="313"/>
      <c r="C9" s="320"/>
      <c r="D9" s="313"/>
      <c r="E9" s="313"/>
      <c r="F9" s="313"/>
      <c r="G9" s="313"/>
      <c r="H9" s="313"/>
      <c r="I9" s="313"/>
      <c r="J9" s="313"/>
      <c r="K9" s="310" t="s">
        <v>207</v>
      </c>
      <c r="L9" s="310"/>
      <c r="M9" s="310"/>
      <c r="N9" s="310"/>
      <c r="O9" s="310"/>
      <c r="P9" s="310" t="s">
        <v>210</v>
      </c>
      <c r="Q9" s="310"/>
      <c r="R9" s="310"/>
    </row>
    <row r="10" spans="1:18" s="158" customFormat="1" ht="32.25" customHeight="1">
      <c r="A10" s="317"/>
      <c r="B10" s="314"/>
      <c r="C10" s="320"/>
      <c r="D10" s="313"/>
      <c r="E10" s="313"/>
      <c r="F10" s="313"/>
      <c r="G10" s="313"/>
      <c r="H10" s="313"/>
      <c r="I10" s="313"/>
      <c r="J10" s="313"/>
      <c r="K10" s="156" t="s">
        <v>66</v>
      </c>
      <c r="L10" s="156" t="s">
        <v>206</v>
      </c>
      <c r="M10" s="156" t="s">
        <v>211</v>
      </c>
      <c r="N10" s="156" t="s">
        <v>208</v>
      </c>
      <c r="O10" s="156" t="s">
        <v>69</v>
      </c>
      <c r="P10" s="156" t="s">
        <v>70</v>
      </c>
      <c r="Q10" s="156" t="s">
        <v>71</v>
      </c>
      <c r="R10" s="156" t="s">
        <v>209</v>
      </c>
    </row>
    <row r="11" spans="1:20" s="163" customFormat="1" ht="11.25">
      <c r="A11" s="318">
        <v>1</v>
      </c>
      <c r="B11" s="199">
        <v>1</v>
      </c>
      <c r="C11" s="159" t="s">
        <v>258</v>
      </c>
      <c r="D11" s="160"/>
      <c r="E11" s="160"/>
      <c r="F11" s="160"/>
      <c r="G11" s="160"/>
      <c r="H11" s="160"/>
      <c r="I11" s="160"/>
      <c r="J11" s="160"/>
      <c r="K11" s="161"/>
      <c r="L11" s="161"/>
      <c r="M11" s="161"/>
      <c r="N11" s="161"/>
      <c r="O11" s="161"/>
      <c r="P11" s="162"/>
      <c r="Q11" s="162"/>
      <c r="R11" s="162"/>
      <c r="S11" s="163">
        <f aca="true" t="shared" si="0" ref="S11:S29">(SUM(K11:R11))-J11</f>
        <v>0</v>
      </c>
      <c r="T11" s="163">
        <f>+H11+I11-J11</f>
        <v>0</v>
      </c>
    </row>
    <row r="12" spans="1:20" s="165" customFormat="1" ht="11.25">
      <c r="A12" s="305"/>
      <c r="B12" s="200">
        <v>2</v>
      </c>
      <c r="C12" s="159"/>
      <c r="D12" s="160"/>
      <c r="E12" s="160"/>
      <c r="F12" s="160"/>
      <c r="G12" s="160"/>
      <c r="H12" s="160"/>
      <c r="I12" s="160"/>
      <c r="J12" s="160"/>
      <c r="K12" s="164"/>
      <c r="L12" s="164"/>
      <c r="M12" s="164"/>
      <c r="N12" s="164"/>
      <c r="O12" s="164"/>
      <c r="P12" s="160"/>
      <c r="Q12" s="160"/>
      <c r="R12" s="160"/>
      <c r="S12" s="163">
        <f t="shared" si="0"/>
        <v>0</v>
      </c>
      <c r="T12" s="163">
        <f>+G12+I12-J12</f>
        <v>0</v>
      </c>
    </row>
    <row r="13" spans="1:20" s="169" customFormat="1" ht="11.25" customHeight="1">
      <c r="A13" s="305"/>
      <c r="B13" s="200">
        <v>3</v>
      </c>
      <c r="C13" s="166"/>
      <c r="D13" s="167"/>
      <c r="E13" s="167"/>
      <c r="F13" s="162"/>
      <c r="G13" s="162"/>
      <c r="H13" s="162"/>
      <c r="I13" s="167"/>
      <c r="J13" s="162"/>
      <c r="K13" s="167"/>
      <c r="L13" s="167"/>
      <c r="M13" s="167"/>
      <c r="N13" s="167"/>
      <c r="O13" s="167"/>
      <c r="P13" s="168"/>
      <c r="Q13" s="168"/>
      <c r="R13" s="168"/>
      <c r="S13" s="163">
        <f t="shared" si="0"/>
        <v>0</v>
      </c>
      <c r="T13" s="163">
        <f>+G13+I13-J13</f>
        <v>0</v>
      </c>
    </row>
    <row r="14" spans="1:20" s="165" customFormat="1" ht="11.25" customHeight="1">
      <c r="A14" s="305"/>
      <c r="B14" s="200">
        <v>4</v>
      </c>
      <c r="C14" s="159"/>
      <c r="D14" s="160"/>
      <c r="E14" s="160"/>
      <c r="F14" s="162"/>
      <c r="G14" s="162"/>
      <c r="H14" s="162"/>
      <c r="I14" s="160"/>
      <c r="J14" s="162"/>
      <c r="K14" s="164"/>
      <c r="L14" s="164"/>
      <c r="M14" s="164"/>
      <c r="N14" s="164"/>
      <c r="O14" s="164"/>
      <c r="P14" s="160"/>
      <c r="Q14" s="160"/>
      <c r="R14" s="160"/>
      <c r="S14" s="163">
        <f t="shared" si="0"/>
        <v>0</v>
      </c>
      <c r="T14" s="163"/>
    </row>
    <row r="15" spans="1:20" ht="11.25" customHeight="1">
      <c r="A15" s="305"/>
      <c r="B15" s="200">
        <v>5</v>
      </c>
      <c r="C15" s="159"/>
      <c r="D15" s="160"/>
      <c r="E15" s="160"/>
      <c r="F15" s="162"/>
      <c r="G15" s="162"/>
      <c r="H15" s="162"/>
      <c r="I15" s="160"/>
      <c r="J15" s="162"/>
      <c r="K15" s="164"/>
      <c r="L15" s="164"/>
      <c r="M15" s="164"/>
      <c r="N15" s="164"/>
      <c r="O15" s="164"/>
      <c r="P15" s="160"/>
      <c r="Q15" s="160"/>
      <c r="R15" s="160"/>
      <c r="S15" s="163">
        <f t="shared" si="0"/>
        <v>0</v>
      </c>
      <c r="T15" s="163"/>
    </row>
    <row r="16" spans="1:20" ht="11.25" customHeight="1">
      <c r="A16" s="305"/>
      <c r="B16" s="200">
        <v>6</v>
      </c>
      <c r="C16" s="159"/>
      <c r="D16" s="160"/>
      <c r="E16" s="160"/>
      <c r="F16" s="162"/>
      <c r="G16" s="162"/>
      <c r="H16" s="162"/>
      <c r="I16" s="160"/>
      <c r="J16" s="162"/>
      <c r="K16" s="164"/>
      <c r="L16" s="164"/>
      <c r="M16" s="164"/>
      <c r="N16" s="164"/>
      <c r="O16" s="164"/>
      <c r="P16" s="160"/>
      <c r="Q16" s="160"/>
      <c r="R16" s="160"/>
      <c r="S16" s="163">
        <f t="shared" si="0"/>
        <v>0</v>
      </c>
      <c r="T16" s="163"/>
    </row>
    <row r="17" spans="1:20" ht="11.25" customHeight="1">
      <c r="A17" s="305"/>
      <c r="B17" s="200">
        <v>7</v>
      </c>
      <c r="C17" s="159"/>
      <c r="D17" s="160"/>
      <c r="E17" s="160"/>
      <c r="F17" s="162"/>
      <c r="G17" s="162"/>
      <c r="H17" s="162"/>
      <c r="I17" s="160"/>
      <c r="J17" s="162"/>
      <c r="K17" s="164"/>
      <c r="L17" s="164"/>
      <c r="M17" s="164"/>
      <c r="N17" s="164"/>
      <c r="O17" s="164"/>
      <c r="P17" s="160"/>
      <c r="Q17" s="160"/>
      <c r="R17" s="160"/>
      <c r="S17" s="163">
        <f t="shared" si="0"/>
        <v>0</v>
      </c>
      <c r="T17" s="163"/>
    </row>
    <row r="18" spans="1:20" ht="11.25" customHeight="1">
      <c r="A18" s="305"/>
      <c r="B18" s="200">
        <v>8</v>
      </c>
      <c r="C18" s="170"/>
      <c r="D18" s="160"/>
      <c r="E18" s="160"/>
      <c r="F18" s="162"/>
      <c r="G18" s="162"/>
      <c r="H18" s="162"/>
      <c r="I18" s="160"/>
      <c r="J18" s="162"/>
      <c r="K18" s="164"/>
      <c r="L18" s="164"/>
      <c r="M18" s="164"/>
      <c r="N18" s="164"/>
      <c r="O18" s="164"/>
      <c r="P18" s="160"/>
      <c r="Q18" s="160"/>
      <c r="R18" s="160"/>
      <c r="S18" s="163">
        <f t="shared" si="0"/>
        <v>0</v>
      </c>
      <c r="T18" s="163"/>
    </row>
    <row r="19" spans="1:20" ht="11.25" customHeight="1">
      <c r="A19" s="305"/>
      <c r="B19" s="200">
        <v>9</v>
      </c>
      <c r="C19" s="159"/>
      <c r="D19" s="160"/>
      <c r="E19" s="160"/>
      <c r="F19" s="162"/>
      <c r="G19" s="162"/>
      <c r="H19" s="162"/>
      <c r="I19" s="160"/>
      <c r="J19" s="162"/>
      <c r="K19" s="164"/>
      <c r="L19" s="164"/>
      <c r="M19" s="164"/>
      <c r="N19" s="164"/>
      <c r="O19" s="164"/>
      <c r="P19" s="160"/>
      <c r="Q19" s="160"/>
      <c r="R19" s="160"/>
      <c r="S19" s="163">
        <f t="shared" si="0"/>
        <v>0</v>
      </c>
      <c r="T19" s="163"/>
    </row>
    <row r="20" spans="1:20" ht="11.25" customHeight="1">
      <c r="A20" s="305"/>
      <c r="B20" s="200">
        <v>10</v>
      </c>
      <c r="C20" s="159"/>
      <c r="D20" s="160"/>
      <c r="E20" s="160"/>
      <c r="F20" s="162"/>
      <c r="G20" s="162"/>
      <c r="H20" s="162"/>
      <c r="I20" s="160"/>
      <c r="J20" s="162"/>
      <c r="K20" s="164"/>
      <c r="L20" s="164"/>
      <c r="M20" s="164"/>
      <c r="N20" s="164"/>
      <c r="O20" s="164"/>
      <c r="P20" s="160"/>
      <c r="Q20" s="160"/>
      <c r="R20" s="160"/>
      <c r="S20" s="163">
        <f t="shared" si="0"/>
        <v>0</v>
      </c>
      <c r="T20" s="163"/>
    </row>
    <row r="21" spans="1:20" ht="11.25" customHeight="1">
      <c r="A21" s="305"/>
      <c r="B21" s="200">
        <v>11</v>
      </c>
      <c r="C21" s="159"/>
      <c r="D21" s="160"/>
      <c r="E21" s="160"/>
      <c r="F21" s="162"/>
      <c r="G21" s="162"/>
      <c r="H21" s="162"/>
      <c r="I21" s="160"/>
      <c r="J21" s="162"/>
      <c r="K21" s="164"/>
      <c r="L21" s="164"/>
      <c r="M21" s="164"/>
      <c r="N21" s="164"/>
      <c r="O21" s="164"/>
      <c r="P21" s="160"/>
      <c r="Q21" s="160"/>
      <c r="R21" s="160"/>
      <c r="S21" s="163">
        <f t="shared" si="0"/>
        <v>0</v>
      </c>
      <c r="T21" s="163"/>
    </row>
    <row r="22" spans="1:20" ht="11.25" customHeight="1">
      <c r="A22" s="305"/>
      <c r="B22" s="200">
        <v>12</v>
      </c>
      <c r="C22" s="159"/>
      <c r="D22" s="160"/>
      <c r="E22" s="160"/>
      <c r="F22" s="162"/>
      <c r="G22" s="162"/>
      <c r="H22" s="162"/>
      <c r="I22" s="160"/>
      <c r="J22" s="162"/>
      <c r="K22" s="164"/>
      <c r="L22" s="164"/>
      <c r="M22" s="164"/>
      <c r="N22" s="164"/>
      <c r="O22" s="164"/>
      <c r="P22" s="160"/>
      <c r="Q22" s="160"/>
      <c r="R22" s="160"/>
      <c r="S22" s="163">
        <f t="shared" si="0"/>
        <v>0</v>
      </c>
      <c r="T22" s="163"/>
    </row>
    <row r="23" spans="1:20" ht="11.25" customHeight="1">
      <c r="A23" s="305"/>
      <c r="B23" s="200">
        <v>13</v>
      </c>
      <c r="C23" s="159"/>
      <c r="D23" s="160"/>
      <c r="E23" s="160"/>
      <c r="F23" s="162"/>
      <c r="G23" s="162"/>
      <c r="H23" s="162"/>
      <c r="I23" s="160"/>
      <c r="J23" s="162"/>
      <c r="K23" s="164"/>
      <c r="L23" s="164"/>
      <c r="M23" s="164"/>
      <c r="N23" s="164"/>
      <c r="O23" s="164"/>
      <c r="P23" s="160"/>
      <c r="Q23" s="160"/>
      <c r="R23" s="160"/>
      <c r="S23" s="163">
        <f t="shared" si="0"/>
        <v>0</v>
      </c>
      <c r="T23" s="163"/>
    </row>
    <row r="24" spans="1:20" ht="11.25" customHeight="1">
      <c r="A24" s="305"/>
      <c r="B24" s="200">
        <v>14</v>
      </c>
      <c r="C24" s="159"/>
      <c r="D24" s="160"/>
      <c r="E24" s="160"/>
      <c r="F24" s="162"/>
      <c r="G24" s="162"/>
      <c r="H24" s="162"/>
      <c r="I24" s="160"/>
      <c r="J24" s="162"/>
      <c r="K24" s="164"/>
      <c r="L24" s="164"/>
      <c r="M24" s="164"/>
      <c r="N24" s="164"/>
      <c r="O24" s="164"/>
      <c r="P24" s="160"/>
      <c r="Q24" s="160"/>
      <c r="R24" s="160"/>
      <c r="S24" s="163">
        <f t="shared" si="0"/>
        <v>0</v>
      </c>
      <c r="T24" s="163"/>
    </row>
    <row r="25" spans="1:20" ht="11.25" customHeight="1">
      <c r="A25" s="305"/>
      <c r="B25" s="200">
        <v>15</v>
      </c>
      <c r="C25" s="159"/>
      <c r="D25" s="160"/>
      <c r="E25" s="160"/>
      <c r="F25" s="162"/>
      <c r="G25" s="162"/>
      <c r="H25" s="162"/>
      <c r="I25" s="160"/>
      <c r="J25" s="162"/>
      <c r="K25" s="164"/>
      <c r="L25" s="164"/>
      <c r="M25" s="164"/>
      <c r="N25" s="164"/>
      <c r="O25" s="164"/>
      <c r="P25" s="160"/>
      <c r="Q25" s="160"/>
      <c r="R25" s="160"/>
      <c r="S25" s="163">
        <f t="shared" si="0"/>
        <v>0</v>
      </c>
      <c r="T25" s="163"/>
    </row>
    <row r="26" spans="1:20" s="171" customFormat="1" ht="11.25" customHeight="1">
      <c r="A26" s="305"/>
      <c r="B26" s="200">
        <v>16</v>
      </c>
      <c r="C26" s="159"/>
      <c r="D26" s="160"/>
      <c r="E26" s="160"/>
      <c r="F26" s="162"/>
      <c r="G26" s="162"/>
      <c r="H26" s="162"/>
      <c r="I26" s="160"/>
      <c r="J26" s="162"/>
      <c r="K26" s="164"/>
      <c r="L26" s="164"/>
      <c r="M26" s="164"/>
      <c r="N26" s="164"/>
      <c r="O26" s="164"/>
      <c r="P26" s="160"/>
      <c r="Q26" s="160"/>
      <c r="R26" s="160"/>
      <c r="S26" s="163">
        <f t="shared" si="0"/>
        <v>0</v>
      </c>
      <c r="T26" s="163"/>
    </row>
    <row r="27" spans="1:20" s="171" customFormat="1" ht="11.25" customHeight="1">
      <c r="A27" s="305"/>
      <c r="B27" s="200">
        <v>17</v>
      </c>
      <c r="C27" s="159"/>
      <c r="D27" s="160"/>
      <c r="E27" s="160"/>
      <c r="F27" s="162"/>
      <c r="G27" s="162"/>
      <c r="H27" s="162"/>
      <c r="I27" s="160"/>
      <c r="J27" s="162"/>
      <c r="K27" s="164"/>
      <c r="L27" s="164"/>
      <c r="M27" s="164"/>
      <c r="N27" s="164"/>
      <c r="O27" s="164"/>
      <c r="P27" s="160"/>
      <c r="Q27" s="160"/>
      <c r="R27" s="160"/>
      <c r="S27" s="163">
        <f t="shared" si="0"/>
        <v>0</v>
      </c>
      <c r="T27" s="163"/>
    </row>
    <row r="28" spans="1:20" s="171" customFormat="1" ht="11.25" customHeight="1">
      <c r="A28" s="305"/>
      <c r="B28" s="200">
        <v>18</v>
      </c>
      <c r="C28" s="159"/>
      <c r="D28" s="160"/>
      <c r="E28" s="160"/>
      <c r="F28" s="162"/>
      <c r="G28" s="162"/>
      <c r="H28" s="162"/>
      <c r="I28" s="160"/>
      <c r="J28" s="162"/>
      <c r="K28" s="164"/>
      <c r="L28" s="164"/>
      <c r="M28" s="164"/>
      <c r="N28" s="164"/>
      <c r="O28" s="164"/>
      <c r="P28" s="160"/>
      <c r="Q28" s="160"/>
      <c r="R28" s="160"/>
      <c r="S28" s="163">
        <f t="shared" si="0"/>
        <v>0</v>
      </c>
      <c r="T28" s="163"/>
    </row>
    <row r="29" spans="1:20" s="171" customFormat="1" ht="11.25" customHeight="1">
      <c r="A29" s="306"/>
      <c r="B29" s="200">
        <v>19</v>
      </c>
      <c r="C29" s="159"/>
      <c r="D29" s="160"/>
      <c r="E29" s="160"/>
      <c r="F29" s="162"/>
      <c r="G29" s="162"/>
      <c r="H29" s="162"/>
      <c r="I29" s="160"/>
      <c r="J29" s="162"/>
      <c r="K29" s="164"/>
      <c r="L29" s="164"/>
      <c r="M29" s="164"/>
      <c r="N29" s="164"/>
      <c r="O29" s="164"/>
      <c r="P29" s="160"/>
      <c r="Q29" s="160"/>
      <c r="R29" s="160"/>
      <c r="S29" s="163">
        <f t="shared" si="0"/>
        <v>0</v>
      </c>
      <c r="T29" s="163"/>
    </row>
    <row r="30" spans="1:20" s="174" customFormat="1" ht="20.25" customHeight="1">
      <c r="A30" s="198"/>
      <c r="B30" s="156"/>
      <c r="C30" s="172" t="s">
        <v>37</v>
      </c>
      <c r="D30" s="173">
        <f>SUM(D11:D29)</f>
        <v>0</v>
      </c>
      <c r="E30" s="173">
        <f aca="true" t="shared" si="1" ref="E30:S30">SUM(E11:E29)</f>
        <v>0</v>
      </c>
      <c r="F30" s="173">
        <f t="shared" si="1"/>
        <v>0</v>
      </c>
      <c r="G30" s="173">
        <f t="shared" si="1"/>
        <v>0</v>
      </c>
      <c r="H30" s="173">
        <f t="shared" si="1"/>
        <v>0</v>
      </c>
      <c r="I30" s="173">
        <f t="shared" si="1"/>
        <v>0</v>
      </c>
      <c r="J30" s="173">
        <f t="shared" si="1"/>
        <v>0</v>
      </c>
      <c r="K30" s="173">
        <f t="shared" si="1"/>
        <v>0</v>
      </c>
      <c r="L30" s="173">
        <f t="shared" si="1"/>
        <v>0</v>
      </c>
      <c r="M30" s="173">
        <f t="shared" si="1"/>
        <v>0</v>
      </c>
      <c r="N30" s="173">
        <f t="shared" si="1"/>
        <v>0</v>
      </c>
      <c r="O30" s="173">
        <f t="shared" si="1"/>
        <v>0</v>
      </c>
      <c r="P30" s="173">
        <f t="shared" si="1"/>
        <v>0</v>
      </c>
      <c r="Q30" s="173">
        <f t="shared" si="1"/>
        <v>0</v>
      </c>
      <c r="R30" s="173">
        <f t="shared" si="1"/>
        <v>0</v>
      </c>
      <c r="S30" s="173">
        <f t="shared" si="1"/>
        <v>0</v>
      </c>
      <c r="T30" s="163">
        <f>+H30+I30-J30</f>
        <v>0</v>
      </c>
    </row>
    <row r="31" spans="1:20" s="171" customFormat="1" ht="11.25" customHeight="1" hidden="1">
      <c r="A31" s="175"/>
      <c r="B31" s="175"/>
      <c r="D31" s="176">
        <f>+Bevétel!D47-'Kiad-int'!D30</f>
        <v>87487</v>
      </c>
      <c r="E31" s="176"/>
      <c r="F31" s="176">
        <f>+Bevétel!F47-'Kiad-int'!F30+1424</f>
        <v>102304</v>
      </c>
      <c r="G31" s="176">
        <f>+Bevétel!G47-'Kiad-int'!G30+1424</f>
        <v>1424</v>
      </c>
      <c r="H31" s="176">
        <f>+Bevétel!G47-'Kiad-int'!H30+1424</f>
        <v>1424</v>
      </c>
      <c r="I31" s="176">
        <f>+Bevétel!I47-'Kiad-int'!I30+1424</f>
        <v>1424</v>
      </c>
      <c r="J31" s="176">
        <f>+Bevétel!J47-'Kiad-int'!J30+1424</f>
        <v>1424</v>
      </c>
      <c r="K31" s="176"/>
      <c r="L31" s="176"/>
      <c r="M31" s="176"/>
      <c r="N31" s="176"/>
      <c r="O31" s="176"/>
      <c r="P31" s="176"/>
      <c r="Q31" s="176"/>
      <c r="R31" s="176"/>
      <c r="T31" s="163">
        <f>+G31+I31-J31</f>
        <v>1424</v>
      </c>
    </row>
    <row r="32" spans="1:18" s="171" customFormat="1" ht="11.25">
      <c r="A32" s="175"/>
      <c r="B32" s="175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</row>
    <row r="39" spans="1:18" s="157" customFormat="1" ht="11.25">
      <c r="A39" s="175"/>
      <c r="C39" s="158"/>
      <c r="D39" s="158"/>
      <c r="E39" s="158"/>
      <c r="F39" s="158"/>
      <c r="G39" s="158"/>
      <c r="H39" s="158"/>
      <c r="I39" s="158"/>
      <c r="J39" s="158"/>
      <c r="K39" s="178"/>
      <c r="L39" s="178"/>
      <c r="M39" s="178"/>
      <c r="N39" s="178"/>
      <c r="O39" s="178"/>
      <c r="P39" s="178"/>
      <c r="Q39" s="178"/>
      <c r="R39" s="178"/>
    </row>
    <row r="40" spans="1:18" s="157" customFormat="1" ht="11.25">
      <c r="A40" s="175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78"/>
      <c r="O40" s="178"/>
      <c r="P40" s="158"/>
      <c r="Q40" s="158"/>
      <c r="R40" s="158"/>
    </row>
    <row r="41" spans="1:18" s="157" customFormat="1" ht="11.25">
      <c r="A41" s="175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</row>
    <row r="42" spans="1:18" s="157" customFormat="1" ht="11.25">
      <c r="A42" s="175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</row>
    <row r="43" spans="3:18" ht="11.25">
      <c r="C43" s="179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</row>
    <row r="44" spans="3:18" ht="11.25">
      <c r="C44" s="179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</row>
    <row r="45" spans="3:18" ht="11.25">
      <c r="C45" s="179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</row>
    <row r="46" spans="3:18" ht="11.25">
      <c r="C46" s="179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</row>
    <row r="47" spans="3:18" ht="11.25">
      <c r="C47" s="179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</row>
    <row r="48" spans="3:18" ht="11.25"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</row>
    <row r="49" spans="3:18" ht="11.25">
      <c r="C49" s="179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</row>
    <row r="50" spans="3:18" ht="11.25">
      <c r="C50" s="179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</row>
    <row r="51" spans="3:18" ht="11.25">
      <c r="C51" s="179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</row>
    <row r="52" spans="3:18" ht="11.25">
      <c r="C52" s="179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</row>
    <row r="53" spans="3:18" ht="11.25">
      <c r="C53" s="179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</row>
    <row r="54" spans="3:18" ht="11.25"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</row>
    <row r="55" spans="3:18" ht="11.25"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</row>
    <row r="56" spans="1:18" s="171" customFormat="1" ht="11.25">
      <c r="A56" s="175"/>
      <c r="B56" s="175"/>
      <c r="C56" s="181"/>
      <c r="D56" s="180"/>
      <c r="E56" s="180"/>
      <c r="F56" s="180"/>
      <c r="G56" s="180"/>
      <c r="H56" s="180"/>
      <c r="I56" s="180"/>
      <c r="J56" s="180"/>
      <c r="K56" s="181"/>
      <c r="L56" s="181"/>
      <c r="M56" s="181"/>
      <c r="N56" s="181"/>
      <c r="O56" s="181"/>
      <c r="P56" s="181"/>
      <c r="Q56" s="181"/>
      <c r="R56" s="181"/>
    </row>
    <row r="57" spans="3:18" ht="11.25"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</row>
    <row r="58" spans="3:18" ht="11.25"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</row>
    <row r="59" spans="3:18" ht="11.25">
      <c r="C59" s="182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</row>
    <row r="60" spans="3:18" ht="11.25">
      <c r="C60" s="182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</row>
    <row r="61" spans="3:18" ht="11.25">
      <c r="C61" s="182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</row>
    <row r="62" spans="3:18" ht="11.25">
      <c r="C62" s="182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</row>
    <row r="63" spans="3:18" ht="11.25">
      <c r="C63" s="182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</row>
    <row r="64" spans="3:18" ht="11.25">
      <c r="C64" s="182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</row>
    <row r="65" spans="3:18" ht="11.25"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</row>
    <row r="66" spans="3:18" ht="11.25"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</row>
    <row r="67" spans="3:18" ht="11.25"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</row>
    <row r="68" spans="3:18" ht="11.25"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</row>
    <row r="69" spans="3:18" ht="11.25"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</row>
    <row r="70" spans="3:18" ht="11.25"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</row>
    <row r="71" spans="3:18" ht="11.25"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</row>
    <row r="72" spans="3:18" ht="11.25"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</row>
    <row r="73" spans="3:18" ht="11.25"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</row>
    <row r="74" spans="3:18" ht="11.25"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</row>
    <row r="75" spans="3:18" ht="11.25"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</row>
    <row r="77" spans="3:18" ht="11.25" customHeight="1"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</row>
    <row r="78" spans="3:18" ht="11.25"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</row>
    <row r="79" spans="3:18" ht="12" customHeight="1"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</row>
    <row r="80" spans="1:18" s="157" customFormat="1" ht="11.25">
      <c r="A80" s="175"/>
      <c r="C80" s="158"/>
      <c r="D80" s="158"/>
      <c r="E80" s="158"/>
      <c r="F80" s="158"/>
      <c r="G80" s="158"/>
      <c r="H80" s="158"/>
      <c r="I80" s="158"/>
      <c r="J80" s="158"/>
      <c r="K80" s="178"/>
      <c r="L80" s="178"/>
      <c r="M80" s="178"/>
      <c r="N80" s="178"/>
      <c r="O80" s="178"/>
      <c r="P80" s="178"/>
      <c r="Q80" s="178"/>
      <c r="R80" s="178"/>
    </row>
    <row r="81" spans="1:18" s="157" customFormat="1" ht="11.25">
      <c r="A81" s="175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78"/>
      <c r="O81" s="178"/>
      <c r="P81" s="158"/>
      <c r="Q81" s="158"/>
      <c r="R81" s="158"/>
    </row>
    <row r="82" spans="1:18" s="157" customFormat="1" ht="11.25">
      <c r="A82" s="175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</row>
    <row r="83" spans="1:18" s="157" customFormat="1" ht="11.25">
      <c r="A83" s="175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</row>
    <row r="84" spans="3:18" ht="11.25"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</row>
    <row r="85" spans="3:18" ht="11.25"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</row>
    <row r="86" spans="3:18" ht="11.25"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</row>
    <row r="87" spans="3:18" ht="11.25"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</row>
    <row r="88" spans="3:18" ht="11.25"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</row>
    <row r="89" spans="3:18" ht="11.25"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</row>
    <row r="90" spans="3:18" ht="11.25"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</row>
    <row r="91" spans="3:18" ht="11.25"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</row>
    <row r="92" spans="3:18" ht="11.25"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</row>
    <row r="93" spans="3:18" ht="11.25"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</row>
    <row r="94" spans="1:18" s="157" customFormat="1" ht="11.25">
      <c r="A94" s="175"/>
      <c r="C94" s="180"/>
      <c r="D94" s="180"/>
      <c r="E94" s="180"/>
      <c r="F94" s="180"/>
      <c r="G94" s="180"/>
      <c r="H94" s="180"/>
      <c r="I94" s="180"/>
      <c r="J94" s="180"/>
      <c r="K94" s="184"/>
      <c r="L94" s="184"/>
      <c r="M94" s="184"/>
      <c r="N94" s="184"/>
      <c r="O94" s="184"/>
      <c r="P94" s="184"/>
      <c r="Q94" s="184"/>
      <c r="R94" s="184"/>
    </row>
    <row r="95" spans="3:18" ht="11.25"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</row>
    <row r="96" spans="3:18" ht="11.25"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</row>
    <row r="97" spans="3:18" ht="11.25"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</row>
    <row r="98" spans="3:18" ht="11.25"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</row>
    <row r="99" spans="3:18" ht="11.25"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</row>
    <row r="100" spans="3:18" ht="11.25"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</row>
    <row r="101" spans="3:18" ht="11.25"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</row>
    <row r="102" spans="3:18" ht="11.25"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</row>
    <row r="103" spans="3:18" ht="11.25"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</row>
    <row r="104" spans="3:18" ht="11.25"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</row>
    <row r="105" spans="3:18" ht="11.25"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</row>
    <row r="106" spans="3:18" ht="11.25"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</row>
    <row r="107" spans="3:18" ht="11.25"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</row>
    <row r="108" spans="3:18" ht="11.25"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</row>
    <row r="109" spans="3:18" ht="11.25"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</row>
    <row r="110" spans="3:18" ht="11.25">
      <c r="C110" s="185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</row>
    <row r="111" spans="3:18" ht="11.25">
      <c r="C111" s="185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</row>
    <row r="112" spans="3:18" ht="11.25">
      <c r="C112" s="185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</row>
    <row r="113" spans="3:18" ht="11.25">
      <c r="C113" s="185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</row>
    <row r="114" spans="3:18" ht="11.25">
      <c r="C114" s="185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</row>
    <row r="115" spans="3:18" ht="11.25">
      <c r="C115" s="185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</row>
    <row r="116" spans="3:18" ht="11.25">
      <c r="C116" s="185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</row>
    <row r="117" spans="3:18" ht="11.25"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</row>
    <row r="118" spans="3:18" ht="11.25" customHeight="1">
      <c r="C118" s="183"/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</row>
    <row r="119" spans="3:18" ht="11.25" customHeight="1">
      <c r="C119" s="183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</row>
    <row r="120" spans="3:18" ht="12" customHeight="1">
      <c r="C120" s="183"/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</row>
    <row r="121" spans="1:18" s="157" customFormat="1" ht="11.25">
      <c r="A121" s="175"/>
      <c r="C121" s="158"/>
      <c r="D121" s="158"/>
      <c r="E121" s="158"/>
      <c r="F121" s="158"/>
      <c r="G121" s="158"/>
      <c r="H121" s="158"/>
      <c r="I121" s="158"/>
      <c r="J121" s="158"/>
      <c r="K121" s="178"/>
      <c r="L121" s="178"/>
      <c r="M121" s="178"/>
      <c r="N121" s="178"/>
      <c r="O121" s="178"/>
      <c r="P121" s="178"/>
      <c r="Q121" s="178"/>
      <c r="R121" s="178"/>
    </row>
    <row r="122" spans="1:18" s="157" customFormat="1" ht="11.25">
      <c r="A122" s="175"/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78"/>
      <c r="O122" s="178"/>
      <c r="P122" s="158"/>
      <c r="Q122" s="158"/>
      <c r="R122" s="158"/>
    </row>
    <row r="123" spans="1:18" s="157" customFormat="1" ht="11.25">
      <c r="A123" s="175"/>
      <c r="C123" s="158"/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</row>
    <row r="124" spans="1:18" s="157" customFormat="1" ht="11.25">
      <c r="A124" s="175"/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</row>
    <row r="125" spans="3:18" ht="11.25"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</row>
    <row r="126" spans="3:18" ht="11.25"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</row>
    <row r="127" spans="3:18" ht="11.25">
      <c r="C127" s="186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</row>
    <row r="128" spans="3:18" ht="11.25"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</row>
    <row r="129" spans="3:18" ht="11.25"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</row>
    <row r="130" spans="3:18" ht="11.25"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</row>
    <row r="131" spans="3:18" ht="11.25"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</row>
    <row r="132" spans="3:18" ht="11.25"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</row>
    <row r="133" spans="3:18" ht="11.25"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</row>
    <row r="134" spans="3:18" ht="11.25"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</row>
    <row r="135" spans="3:18" ht="11.25"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</row>
    <row r="136" spans="3:18" ht="11.25"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</row>
    <row r="137" spans="3:18" ht="11.25"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</row>
    <row r="138" spans="3:18" ht="11.25"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</row>
    <row r="139" spans="3:18" ht="11.25"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</row>
    <row r="140" spans="3:18" ht="11.25"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</row>
    <row r="141" spans="3:18" ht="11.25"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</row>
    <row r="142" spans="3:18" ht="11.25">
      <c r="C142" s="180"/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</row>
    <row r="143" spans="3:18" ht="11.25"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</row>
    <row r="144" spans="3:18" ht="11.25">
      <c r="C144" s="180"/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</row>
    <row r="145" spans="3:18" ht="11.25">
      <c r="C145" s="180"/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</row>
    <row r="146" spans="3:18" ht="11.25">
      <c r="C146" s="180"/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</row>
    <row r="147" spans="3:18" ht="11.25">
      <c r="C147" s="180"/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</row>
    <row r="148" spans="1:18" s="171" customFormat="1" ht="11.25">
      <c r="A148" s="175"/>
      <c r="B148" s="175"/>
      <c r="C148" s="181"/>
      <c r="D148" s="163"/>
      <c r="E148" s="163"/>
      <c r="F148" s="163"/>
      <c r="G148" s="163"/>
      <c r="H148" s="163"/>
      <c r="I148" s="163"/>
      <c r="J148" s="163"/>
      <c r="K148" s="181"/>
      <c r="L148" s="181"/>
      <c r="M148" s="181"/>
      <c r="N148" s="181"/>
      <c r="O148" s="181"/>
      <c r="P148" s="181"/>
      <c r="Q148" s="181"/>
      <c r="R148" s="181"/>
    </row>
    <row r="149" spans="3:18" ht="11.25"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</row>
    <row r="150" spans="3:18" ht="11.25"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</row>
    <row r="151" spans="3:18" ht="11.25"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</row>
    <row r="152" spans="3:18" ht="11.25"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</row>
    <row r="153" spans="3:18" ht="11.25"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</row>
    <row r="154" spans="3:18" ht="11.25"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</row>
    <row r="155" spans="3:18" ht="11.25"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</row>
    <row r="156" spans="3:18" ht="11.25">
      <c r="C156" s="180"/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</row>
    <row r="157" spans="3:18" ht="11.25"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</row>
    <row r="158" spans="3:18" ht="11.25"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</row>
    <row r="159" spans="3:18" ht="11.25"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</row>
    <row r="160" spans="3:18" ht="10.5" customHeight="1"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</row>
    <row r="161" spans="3:18" ht="11.25" customHeight="1"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</row>
    <row r="162" spans="3:18" ht="12" customHeight="1"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3"/>
      <c r="P162" s="183"/>
      <c r="Q162" s="183"/>
      <c r="R162" s="183"/>
    </row>
    <row r="163" spans="1:18" s="157" customFormat="1" ht="11.25">
      <c r="A163" s="175"/>
      <c r="C163" s="158"/>
      <c r="D163" s="158"/>
      <c r="E163" s="158"/>
      <c r="F163" s="158"/>
      <c r="G163" s="158"/>
      <c r="H163" s="158"/>
      <c r="I163" s="158"/>
      <c r="J163" s="158"/>
      <c r="K163" s="178"/>
      <c r="L163" s="178"/>
      <c r="M163" s="178"/>
      <c r="N163" s="178"/>
      <c r="O163" s="178"/>
      <c r="P163" s="178"/>
      <c r="Q163" s="178"/>
      <c r="R163" s="178"/>
    </row>
    <row r="164" spans="1:18" s="157" customFormat="1" ht="11.25">
      <c r="A164" s="175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78"/>
      <c r="O164" s="178"/>
      <c r="P164" s="158"/>
      <c r="Q164" s="158"/>
      <c r="R164" s="158"/>
    </row>
    <row r="165" spans="1:18" s="157" customFormat="1" ht="11.25">
      <c r="A165" s="175"/>
      <c r="C165" s="158"/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</row>
    <row r="166" spans="1:18" s="157" customFormat="1" ht="11.25">
      <c r="A166" s="175"/>
      <c r="C166" s="158"/>
      <c r="D166" s="158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</row>
    <row r="167" spans="3:18" ht="11.25">
      <c r="C167" s="180"/>
      <c r="D167" s="180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  <c r="R167" s="180"/>
    </row>
    <row r="168" spans="3:18" ht="11.25"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</row>
    <row r="169" spans="3:18" ht="11.25">
      <c r="C169" s="180"/>
      <c r="D169" s="180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</row>
    <row r="170" spans="3:18" ht="11.25">
      <c r="C170" s="180"/>
      <c r="D170" s="180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  <c r="R170" s="180"/>
    </row>
    <row r="171" spans="3:18" ht="11.25">
      <c r="C171" s="180"/>
      <c r="D171" s="180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  <c r="R171" s="180"/>
    </row>
    <row r="172" spans="3:18" ht="11.25">
      <c r="C172" s="180"/>
      <c r="D172" s="180"/>
      <c r="E172" s="180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  <c r="R172" s="180"/>
    </row>
    <row r="173" spans="3:18" ht="11.25"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</row>
    <row r="174" spans="1:18" s="187" customFormat="1" ht="11.25">
      <c r="A174" s="175"/>
      <c r="B174" s="157"/>
      <c r="C174" s="181"/>
      <c r="D174" s="181"/>
      <c r="E174" s="181"/>
      <c r="F174" s="181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  <c r="R174" s="181"/>
    </row>
    <row r="175" spans="3:18" ht="11.25">
      <c r="C175" s="180"/>
      <c r="D175" s="180"/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  <c r="R175" s="180"/>
    </row>
    <row r="176" spans="1:18" s="171" customFormat="1" ht="11.25">
      <c r="A176" s="175"/>
      <c r="B176" s="175"/>
      <c r="C176" s="188"/>
      <c r="D176" s="181"/>
      <c r="E176" s="181"/>
      <c r="F176" s="181"/>
      <c r="G176" s="181"/>
      <c r="H176" s="181"/>
      <c r="I176" s="181"/>
      <c r="J176" s="181"/>
      <c r="K176" s="181"/>
      <c r="L176" s="181"/>
      <c r="M176" s="181"/>
      <c r="N176" s="181"/>
      <c r="O176" s="181"/>
      <c r="P176" s="181"/>
      <c r="Q176" s="181"/>
      <c r="R176" s="181"/>
    </row>
    <row r="177" spans="3:18" ht="11.25">
      <c r="C177" s="180"/>
      <c r="D177" s="180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63"/>
      <c r="R177" s="180"/>
    </row>
    <row r="178" spans="1:18" s="187" customFormat="1" ht="11.25">
      <c r="A178" s="175"/>
      <c r="B178" s="157"/>
      <c r="C178" s="181"/>
      <c r="D178" s="181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  <c r="R178" s="181"/>
    </row>
  </sheetData>
  <sheetProtection/>
  <mergeCells count="17">
    <mergeCell ref="O1:R1"/>
    <mergeCell ref="B3:R3"/>
    <mergeCell ref="B4:R4"/>
    <mergeCell ref="A8:A10"/>
    <mergeCell ref="B8:B10"/>
    <mergeCell ref="C8:C10"/>
    <mergeCell ref="D8:D10"/>
    <mergeCell ref="E8:E10"/>
    <mergeCell ref="F8:F10"/>
    <mergeCell ref="G8:G10"/>
    <mergeCell ref="A11:A29"/>
    <mergeCell ref="H8:H10"/>
    <mergeCell ref="I8:I10"/>
    <mergeCell ref="J8:J10"/>
    <mergeCell ref="K8:R8"/>
    <mergeCell ref="K9:O9"/>
    <mergeCell ref="P9:R9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landscape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0"/>
  <sheetViews>
    <sheetView view="pageBreakPreview" zoomScale="120" zoomScaleNormal="120" zoomScaleSheetLayoutView="120" zoomScalePageLayoutView="0" workbookViewId="0" topLeftCell="A1">
      <selection activeCell="G8" sqref="G8:G11"/>
    </sheetView>
  </sheetViews>
  <sheetFormatPr defaultColWidth="9.140625" defaultRowHeight="12.75"/>
  <cols>
    <col min="1" max="1" width="4.7109375" style="3" bestFit="1" customWidth="1"/>
    <col min="2" max="2" width="43.7109375" style="3" customWidth="1"/>
    <col min="3" max="13" width="9.7109375" style="3" customWidth="1"/>
    <col min="14" max="16384" width="9.140625" style="3" customWidth="1"/>
  </cols>
  <sheetData>
    <row r="1" spans="2:14" ht="12">
      <c r="B1" s="3" t="s">
        <v>272</v>
      </c>
      <c r="K1" s="201"/>
      <c r="L1" s="201"/>
      <c r="M1" s="202"/>
      <c r="N1" s="201"/>
    </row>
    <row r="2" spans="11:14" ht="12">
      <c r="K2" s="201"/>
      <c r="L2" s="201"/>
      <c r="M2" s="202"/>
      <c r="N2" s="201"/>
    </row>
    <row r="3" spans="2:13" ht="15.75">
      <c r="B3" s="298" t="s">
        <v>256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</row>
    <row r="4" spans="2:13" ht="15.75">
      <c r="B4" s="298" t="s">
        <v>260</v>
      </c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322"/>
    </row>
    <row r="5" spans="2:13" ht="15.75"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203"/>
    </row>
    <row r="6" spans="2:13" ht="11.25"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2" t="s">
        <v>0</v>
      </c>
    </row>
    <row r="7" spans="1:13" ht="11.25">
      <c r="A7" s="109"/>
      <c r="B7" s="109" t="s">
        <v>1</v>
      </c>
      <c r="C7" s="109" t="s">
        <v>2</v>
      </c>
      <c r="D7" s="109" t="s">
        <v>3</v>
      </c>
      <c r="E7" s="109" t="s">
        <v>4</v>
      </c>
      <c r="F7" s="109" t="s">
        <v>6</v>
      </c>
      <c r="G7" s="109" t="s">
        <v>5</v>
      </c>
      <c r="H7" s="109" t="s">
        <v>6</v>
      </c>
      <c r="I7" s="109" t="s">
        <v>7</v>
      </c>
      <c r="J7" s="109" t="s">
        <v>8</v>
      </c>
      <c r="K7" s="109" t="s">
        <v>9</v>
      </c>
      <c r="L7" s="109" t="s">
        <v>10</v>
      </c>
      <c r="M7" s="109" t="s">
        <v>11</v>
      </c>
    </row>
    <row r="8" spans="1:13" s="1" customFormat="1" ht="12.75" customHeight="1">
      <c r="A8" s="299" t="s">
        <v>61</v>
      </c>
      <c r="B8" s="323" t="s">
        <v>231</v>
      </c>
      <c r="C8" s="293" t="s">
        <v>76</v>
      </c>
      <c r="D8" s="293" t="s">
        <v>204</v>
      </c>
      <c r="E8" s="293" t="s">
        <v>205</v>
      </c>
      <c r="F8" s="293" t="s">
        <v>226</v>
      </c>
      <c r="G8" s="293" t="s">
        <v>180</v>
      </c>
      <c r="H8" s="293" t="s">
        <v>241</v>
      </c>
      <c r="I8" s="303" t="s">
        <v>186</v>
      </c>
      <c r="J8" s="303"/>
      <c r="K8" s="303"/>
      <c r="L8" s="303"/>
      <c r="M8" s="303"/>
    </row>
    <row r="9" spans="1:13" s="1" customFormat="1" ht="12.75" customHeight="1">
      <c r="A9" s="299"/>
      <c r="B9" s="324"/>
      <c r="C9" s="294"/>
      <c r="D9" s="294"/>
      <c r="E9" s="294"/>
      <c r="F9" s="294"/>
      <c r="G9" s="294"/>
      <c r="H9" s="294"/>
      <c r="I9" s="299" t="s">
        <v>232</v>
      </c>
      <c r="J9" s="299" t="s">
        <v>233</v>
      </c>
      <c r="K9" s="299" t="s">
        <v>234</v>
      </c>
      <c r="L9" s="299" t="s">
        <v>235</v>
      </c>
      <c r="M9" s="299" t="s">
        <v>236</v>
      </c>
    </row>
    <row r="10" spans="1:13" s="1" customFormat="1" ht="12.75" customHeight="1">
      <c r="A10" s="299"/>
      <c r="B10" s="324"/>
      <c r="C10" s="294"/>
      <c r="D10" s="294"/>
      <c r="E10" s="294"/>
      <c r="F10" s="294"/>
      <c r="G10" s="294"/>
      <c r="H10" s="294"/>
      <c r="I10" s="299"/>
      <c r="J10" s="299"/>
      <c r="K10" s="299"/>
      <c r="L10" s="299"/>
      <c r="M10" s="299"/>
    </row>
    <row r="11" spans="1:13" s="1" customFormat="1" ht="13.5" customHeight="1">
      <c r="A11" s="299"/>
      <c r="B11" s="325"/>
      <c r="C11" s="295"/>
      <c r="D11" s="295"/>
      <c r="E11" s="295"/>
      <c r="F11" s="295"/>
      <c r="G11" s="295"/>
      <c r="H11" s="295"/>
      <c r="I11" s="299"/>
      <c r="J11" s="299"/>
      <c r="K11" s="299"/>
      <c r="L11" s="299"/>
      <c r="M11" s="299"/>
    </row>
    <row r="12" spans="1:13" ht="11.25">
      <c r="A12" s="8">
        <v>1</v>
      </c>
      <c r="B12" s="52" t="s">
        <v>36</v>
      </c>
      <c r="C12" s="8">
        <f>SUM(I12:M12)</f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1.25">
      <c r="A13" s="8">
        <v>2</v>
      </c>
      <c r="B13" s="52" t="s">
        <v>237</v>
      </c>
      <c r="C13" s="8">
        <f>SUM(I13:M13)</f>
        <v>0</v>
      </c>
      <c r="D13" s="8"/>
      <c r="E13" s="8"/>
      <c r="F13" s="8"/>
      <c r="G13" s="8"/>
      <c r="H13" s="8"/>
      <c r="I13" s="9"/>
      <c r="J13" s="8"/>
      <c r="K13" s="8"/>
      <c r="L13" s="8"/>
      <c r="M13" s="8"/>
    </row>
    <row r="14" spans="1:13" ht="21">
      <c r="A14" s="8">
        <v>3</v>
      </c>
      <c r="B14" s="38" t="s">
        <v>230</v>
      </c>
      <c r="C14" s="8"/>
      <c r="D14" s="8"/>
      <c r="E14" s="8"/>
      <c r="F14" s="8"/>
      <c r="G14" s="8"/>
      <c r="H14" s="8"/>
      <c r="I14" s="9"/>
      <c r="J14" s="8"/>
      <c r="K14" s="8"/>
      <c r="L14" s="8"/>
      <c r="M14" s="8"/>
    </row>
    <row r="15" spans="1:13" ht="11.25">
      <c r="A15" s="8">
        <v>4</v>
      </c>
      <c r="B15" s="52" t="s">
        <v>190</v>
      </c>
      <c r="C15" s="8"/>
      <c r="D15" s="8"/>
      <c r="E15" s="8"/>
      <c r="F15" s="8"/>
      <c r="G15" s="8"/>
      <c r="H15" s="8"/>
      <c r="I15" s="9"/>
      <c r="J15" s="8"/>
      <c r="K15" s="8"/>
      <c r="L15" s="8"/>
      <c r="M15" s="8"/>
    </row>
    <row r="16" spans="1:13" ht="11.25">
      <c r="A16" s="8">
        <v>5</v>
      </c>
      <c r="B16" s="52" t="s">
        <v>217</v>
      </c>
      <c r="C16" s="8"/>
      <c r="D16" s="8"/>
      <c r="E16" s="8"/>
      <c r="F16" s="8"/>
      <c r="G16" s="8"/>
      <c r="H16" s="8"/>
      <c r="I16" s="9"/>
      <c r="J16" s="8"/>
      <c r="K16" s="8"/>
      <c r="L16" s="8"/>
      <c r="M16" s="8"/>
    </row>
    <row r="17" spans="1:13" ht="11.25">
      <c r="A17" s="8">
        <v>6</v>
      </c>
      <c r="B17" s="52" t="s">
        <v>41</v>
      </c>
      <c r="C17" s="8">
        <f>L17</f>
        <v>0</v>
      </c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s="206" customFormat="1" ht="21.75" customHeight="1">
      <c r="A18" s="204">
        <v>7</v>
      </c>
      <c r="B18" s="39" t="s">
        <v>238</v>
      </c>
      <c r="C18" s="205">
        <f aca="true" t="shared" si="0" ref="C18:M18">SUM(C12:C17)</f>
        <v>0</v>
      </c>
      <c r="D18" s="205">
        <f t="shared" si="0"/>
        <v>0</v>
      </c>
      <c r="E18" s="205">
        <f t="shared" si="0"/>
        <v>0</v>
      </c>
      <c r="F18" s="205">
        <f>SUM(F12:F17)</f>
        <v>0</v>
      </c>
      <c r="G18" s="205">
        <f t="shared" si="0"/>
        <v>0</v>
      </c>
      <c r="H18" s="205">
        <f t="shared" si="0"/>
        <v>0</v>
      </c>
      <c r="I18" s="205">
        <f t="shared" si="0"/>
        <v>0</v>
      </c>
      <c r="J18" s="205">
        <f t="shared" si="0"/>
        <v>0</v>
      </c>
      <c r="K18" s="205">
        <f t="shared" si="0"/>
        <v>0</v>
      </c>
      <c r="L18" s="205">
        <f t="shared" si="0"/>
        <v>0</v>
      </c>
      <c r="M18" s="205">
        <f t="shared" si="0"/>
        <v>0</v>
      </c>
    </row>
    <row r="34" spans="2:13" ht="11.25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07"/>
    </row>
    <row r="35" spans="2:13" ht="11.2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07"/>
    </row>
    <row r="36" spans="2:13" ht="11.2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07"/>
    </row>
    <row r="37" spans="2:13" ht="11.25">
      <c r="B37" s="7"/>
      <c r="C37" s="7"/>
      <c r="D37" s="7"/>
      <c r="E37" s="7"/>
      <c r="F37" s="7"/>
      <c r="G37" s="7"/>
      <c r="H37" s="7"/>
      <c r="I37" s="7"/>
      <c r="J37" s="25"/>
      <c r="K37" s="25"/>
      <c r="L37" s="25"/>
      <c r="M37" s="207"/>
    </row>
    <row r="38" spans="2:13" ht="11.2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208"/>
    </row>
    <row r="39" spans="2:13" ht="11.2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208"/>
    </row>
    <row r="40" spans="2:13" ht="11.2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208"/>
    </row>
    <row r="41" spans="2:13" ht="11.2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2:13" ht="11.2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spans="2:13" ht="11.2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spans="2:13" ht="11.2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2:13" ht="11.2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2:13" ht="11.2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2:13" ht="11.2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2:13" ht="11.2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2:13" ht="11.2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ht="11.2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2:13" ht="11.2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</row>
    <row r="52" spans="2:13" ht="11.25">
      <c r="B52" s="23"/>
      <c r="C52" s="41"/>
      <c r="D52" s="41"/>
      <c r="E52" s="41"/>
      <c r="F52" s="41"/>
      <c r="G52" s="41"/>
      <c r="H52" s="41"/>
      <c r="I52" s="23"/>
      <c r="J52" s="41"/>
      <c r="K52" s="41"/>
      <c r="L52" s="41"/>
      <c r="M52" s="41"/>
    </row>
    <row r="53" spans="2:13" ht="11.2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2:13" ht="11.2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  <row r="55" spans="2:13" ht="11.2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</row>
    <row r="56" spans="2:13" ht="11.2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</row>
    <row r="57" spans="2:13" ht="11.2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</row>
    <row r="58" spans="2:13" ht="11.2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</row>
    <row r="59" spans="2:13" ht="11.25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</row>
    <row r="60" spans="2:13" ht="11.25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</row>
    <row r="61" spans="2:13" ht="11.25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</row>
    <row r="62" spans="2:13" ht="11.2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</row>
    <row r="63" spans="2:13" ht="11.25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</row>
    <row r="64" spans="2:13" ht="11.25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2:13" ht="11.2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</row>
    <row r="66" spans="2:13" ht="11.2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</row>
    <row r="67" spans="2:13" ht="11.2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</row>
    <row r="68" spans="2:13" ht="11.25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</row>
    <row r="69" spans="2:13" ht="11.2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</row>
    <row r="70" spans="2:13" ht="11.2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</row>
    <row r="71" spans="2:13" ht="11.2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ht="11.2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2:13" s="209" customFormat="1" ht="11.25">
      <c r="B73" s="207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</row>
    <row r="74" spans="2:13" s="209" customFormat="1" ht="11.25"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</row>
    <row r="75" spans="2:13" s="209" customFormat="1" ht="11.25"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</row>
    <row r="76" spans="2:13" s="209" customFormat="1" ht="11.25">
      <c r="B76" s="210"/>
      <c r="C76" s="7"/>
      <c r="D76" s="7"/>
      <c r="E76" s="7"/>
      <c r="F76" s="7"/>
      <c r="G76" s="7"/>
      <c r="H76" s="7"/>
      <c r="I76" s="7"/>
      <c r="J76" s="25"/>
      <c r="K76" s="25"/>
      <c r="L76" s="25"/>
      <c r="M76" s="207"/>
    </row>
    <row r="77" spans="2:13" s="209" customFormat="1" ht="11.25">
      <c r="B77" s="210"/>
      <c r="C77" s="7"/>
      <c r="D77" s="7"/>
      <c r="E77" s="7"/>
      <c r="F77" s="7"/>
      <c r="G77" s="7"/>
      <c r="H77" s="7"/>
      <c r="I77" s="7"/>
      <c r="J77" s="7"/>
      <c r="K77" s="7"/>
      <c r="L77" s="7"/>
      <c r="M77" s="208"/>
    </row>
    <row r="78" spans="2:13" s="209" customFormat="1" ht="11.25">
      <c r="B78" s="210"/>
      <c r="C78" s="7"/>
      <c r="D78" s="7"/>
      <c r="E78" s="7"/>
      <c r="F78" s="7"/>
      <c r="G78" s="7"/>
      <c r="H78" s="7"/>
      <c r="I78" s="7"/>
      <c r="J78" s="7"/>
      <c r="K78" s="7"/>
      <c r="L78" s="7"/>
      <c r="M78" s="208"/>
    </row>
    <row r="79" spans="2:13" s="209" customFormat="1" ht="11.25">
      <c r="B79" s="210"/>
      <c r="C79" s="7"/>
      <c r="D79" s="7"/>
      <c r="E79" s="7"/>
      <c r="F79" s="7"/>
      <c r="G79" s="7"/>
      <c r="H79" s="7"/>
      <c r="I79" s="7"/>
      <c r="J79" s="7"/>
      <c r="K79" s="7"/>
      <c r="L79" s="7"/>
      <c r="M79" s="208"/>
    </row>
    <row r="80" spans="2:13" ht="11.25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ht="11.25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</row>
    <row r="82" spans="2:13" ht="11.25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</row>
    <row r="83" spans="2:13" ht="11.25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2:13" ht="11.2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</row>
    <row r="85" spans="2:13" ht="11.25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2:13" ht="11.25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</row>
    <row r="87" spans="2:13" ht="11.25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</row>
    <row r="88" spans="2:13" ht="11.2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</row>
    <row r="89" spans="2:13" ht="11.25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</row>
    <row r="90" spans="2:13" ht="11.2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</row>
    <row r="91" spans="2:13" ht="11.2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</row>
    <row r="92" spans="2:13" ht="11.2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</row>
    <row r="93" spans="2:13" s="209" customFormat="1" ht="11.25">
      <c r="B93" s="31"/>
      <c r="C93" s="23"/>
      <c r="D93" s="23"/>
      <c r="E93" s="23"/>
      <c r="F93" s="23"/>
      <c r="G93" s="23"/>
      <c r="H93" s="23"/>
      <c r="I93" s="23"/>
      <c r="J93" s="23"/>
      <c r="K93" s="31"/>
      <c r="L93" s="31"/>
      <c r="M93" s="31"/>
    </row>
    <row r="94" spans="2:13" s="211" customFormat="1" ht="11.25">
      <c r="B94" s="33"/>
      <c r="C94" s="23"/>
      <c r="D94" s="23"/>
      <c r="E94" s="23"/>
      <c r="F94" s="23"/>
      <c r="G94" s="23"/>
      <c r="H94" s="23"/>
      <c r="I94" s="23"/>
      <c r="J94" s="23"/>
      <c r="K94" s="33"/>
      <c r="L94" s="33"/>
      <c r="M94" s="33"/>
    </row>
    <row r="95" spans="2:13" s="211" customFormat="1" ht="11.25">
      <c r="B95" s="31"/>
      <c r="C95" s="23"/>
      <c r="D95" s="23"/>
      <c r="E95" s="23"/>
      <c r="F95" s="23"/>
      <c r="G95" s="23"/>
      <c r="H95" s="23"/>
      <c r="I95" s="23"/>
      <c r="J95" s="23"/>
      <c r="K95" s="31"/>
      <c r="L95" s="31"/>
      <c r="M95" s="33"/>
    </row>
    <row r="96" spans="2:13" s="209" customFormat="1" ht="11.25">
      <c r="B96" s="3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</row>
    <row r="97" spans="2:13" s="211" customFormat="1" ht="11.25">
      <c r="B97" s="3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2:13" s="209" customFormat="1" ht="11.25">
      <c r="B98" s="3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</row>
    <row r="99" spans="2:13" s="209" customFormat="1" ht="11.25">
      <c r="B99" s="31"/>
      <c r="C99" s="23"/>
      <c r="D99" s="23"/>
      <c r="E99" s="23"/>
      <c r="F99" s="23"/>
      <c r="G99" s="23"/>
      <c r="H99" s="23"/>
      <c r="I99" s="23"/>
      <c r="J99" s="23"/>
      <c r="K99" s="41"/>
      <c r="L99" s="41"/>
      <c r="M99" s="41"/>
    </row>
    <row r="100" spans="2:13" s="209" customFormat="1" ht="11.25">
      <c r="B100" s="3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</row>
    <row r="101" spans="2:13" s="209" customFormat="1" ht="11.25">
      <c r="B101" s="31"/>
      <c r="C101" s="23"/>
      <c r="D101" s="23"/>
      <c r="E101" s="23"/>
      <c r="F101" s="23"/>
      <c r="G101" s="23"/>
      <c r="H101" s="23"/>
      <c r="I101" s="23"/>
      <c r="J101" s="41"/>
      <c r="K101" s="41"/>
      <c r="L101" s="41"/>
      <c r="M101" s="41"/>
    </row>
    <row r="102" spans="2:13" s="209" customFormat="1" ht="11.25">
      <c r="B102" s="3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</row>
    <row r="103" spans="2:13" s="209" customFormat="1" ht="11.25">
      <c r="B103" s="31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</row>
    <row r="104" spans="2:13" s="209" customFormat="1" ht="11.25">
      <c r="B104" s="31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</row>
    <row r="105" spans="2:13" s="209" customFormat="1" ht="11.25">
      <c r="B105" s="31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</row>
    <row r="106" spans="2:13" s="209" customFormat="1" ht="11.25">
      <c r="B106" s="31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</row>
    <row r="107" spans="2:13" s="209" customFormat="1" ht="11.25">
      <c r="B107" s="31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</row>
    <row r="108" spans="2:13" s="209" customFormat="1" ht="11.25">
      <c r="B108" s="31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</row>
    <row r="109" spans="2:13" s="209" customFormat="1" ht="11.25">
      <c r="B109" s="31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</row>
    <row r="110" spans="2:13" s="211" customFormat="1" ht="11.25">
      <c r="B110" s="33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</row>
    <row r="111" spans="2:13" s="211" customFormat="1" ht="11.25">
      <c r="B111" s="33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</row>
    <row r="112" spans="2:13" s="209" customFormat="1" ht="11.25">
      <c r="B112" s="207"/>
      <c r="C112" s="207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</row>
    <row r="113" spans="2:13" s="209" customFormat="1" ht="11.25">
      <c r="B113" s="207"/>
      <c r="C113" s="207"/>
      <c r="D113" s="207"/>
      <c r="E113" s="207"/>
      <c r="F113" s="207"/>
      <c r="G113" s="207"/>
      <c r="H113" s="207"/>
      <c r="I113" s="207"/>
      <c r="J113" s="207"/>
      <c r="K113" s="207"/>
      <c r="L113" s="207"/>
      <c r="M113" s="207"/>
    </row>
    <row r="114" spans="2:13" s="209" customFormat="1" ht="11.25">
      <c r="B114" s="207"/>
      <c r="C114" s="207"/>
      <c r="D114" s="207"/>
      <c r="E114" s="207"/>
      <c r="F114" s="207"/>
      <c r="G114" s="207"/>
      <c r="H114" s="207"/>
      <c r="I114" s="207"/>
      <c r="J114" s="207"/>
      <c r="K114" s="207"/>
      <c r="L114" s="207"/>
      <c r="M114" s="207"/>
    </row>
    <row r="115" spans="2:13" s="209" customFormat="1" ht="11.25">
      <c r="B115" s="210"/>
      <c r="C115" s="7"/>
      <c r="D115" s="7"/>
      <c r="E115" s="7"/>
      <c r="F115" s="7"/>
      <c r="G115" s="7"/>
      <c r="H115" s="7"/>
      <c r="I115" s="7"/>
      <c r="J115" s="25"/>
      <c r="K115" s="25"/>
      <c r="L115" s="25"/>
      <c r="M115" s="207"/>
    </row>
    <row r="116" spans="2:13" s="209" customFormat="1" ht="11.25">
      <c r="B116" s="210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208"/>
    </row>
    <row r="117" spans="2:13" s="209" customFormat="1" ht="11.25">
      <c r="B117" s="210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208"/>
    </row>
    <row r="118" spans="2:13" s="209" customFormat="1" ht="11.25">
      <c r="B118" s="210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208"/>
    </row>
    <row r="119" spans="2:13" s="211" customFormat="1" ht="11.25">
      <c r="B119" s="33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</row>
    <row r="120" spans="2:13" s="211" customFormat="1" ht="11.25">
      <c r="B120" s="33"/>
      <c r="C120" s="23"/>
      <c r="D120" s="23"/>
      <c r="E120" s="23"/>
      <c r="F120" s="23"/>
      <c r="G120" s="23"/>
      <c r="H120" s="23"/>
      <c r="I120" s="23"/>
      <c r="J120" s="23"/>
      <c r="K120" s="41"/>
      <c r="L120" s="41"/>
      <c r="M120" s="41"/>
    </row>
    <row r="121" spans="2:13" s="211" customFormat="1" ht="11.25">
      <c r="B121" s="33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</row>
    <row r="122" spans="2:13" s="209" customFormat="1" ht="11.25">
      <c r="B122" s="3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</row>
    <row r="123" spans="2:13" s="209" customFormat="1" ht="11.25">
      <c r="B123" s="31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</row>
    <row r="124" spans="2:13" s="209" customFormat="1" ht="11.25">
      <c r="B124" s="31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</row>
    <row r="125" spans="2:13" s="209" customFormat="1" ht="11.25">
      <c r="B125" s="31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</row>
    <row r="126" spans="2:13" s="209" customFormat="1" ht="11.25">
      <c r="B126" s="31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</row>
    <row r="127" spans="2:13" s="209" customFormat="1" ht="11.25">
      <c r="B127" s="3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</row>
    <row r="128" spans="2:13" s="209" customFormat="1" ht="11.25">
      <c r="B128" s="3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</row>
    <row r="129" spans="2:13" s="209" customFormat="1" ht="11.25">
      <c r="B129" s="31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</row>
    <row r="130" spans="2:13" s="209" customFormat="1" ht="11.25">
      <c r="B130" s="3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</row>
  </sheetData>
  <sheetProtection/>
  <mergeCells count="16">
    <mergeCell ref="H8:H11"/>
    <mergeCell ref="D8:D11"/>
    <mergeCell ref="E8:E11"/>
    <mergeCell ref="A8:A11"/>
    <mergeCell ref="B8:B11"/>
    <mergeCell ref="F8:F11"/>
    <mergeCell ref="B3:M3"/>
    <mergeCell ref="I8:M8"/>
    <mergeCell ref="B4:M4"/>
    <mergeCell ref="L9:L11"/>
    <mergeCell ref="M9:M11"/>
    <mergeCell ref="C8:C11"/>
    <mergeCell ref="I9:I11"/>
    <mergeCell ref="J9:J11"/>
    <mergeCell ref="K9:K11"/>
    <mergeCell ref="G8:G11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300" verticalDpi="300" orientation="landscape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2"/>
  <sheetViews>
    <sheetView view="pageBreakPreview" zoomScale="120" zoomScaleSheetLayoutView="120" zoomScalePageLayoutView="0" workbookViewId="0" topLeftCell="A1">
      <selection activeCell="E20" sqref="E20"/>
    </sheetView>
  </sheetViews>
  <sheetFormatPr defaultColWidth="9.140625" defaultRowHeight="12.75"/>
  <cols>
    <col min="1" max="1" width="4.7109375" style="57" customWidth="1"/>
    <col min="2" max="2" width="35.7109375" style="58" customWidth="1"/>
    <col min="3" max="9" width="12.7109375" style="58" customWidth="1"/>
    <col min="10" max="16384" width="9.140625" style="58" customWidth="1"/>
  </cols>
  <sheetData>
    <row r="1" spans="2:15" ht="12.75">
      <c r="B1" s="59" t="s">
        <v>239</v>
      </c>
      <c r="C1" s="59"/>
      <c r="D1" s="132"/>
      <c r="E1" s="132"/>
      <c r="F1" s="132"/>
      <c r="G1" s="132"/>
      <c r="H1" s="59"/>
      <c r="I1" s="132"/>
      <c r="J1" s="59"/>
      <c r="L1" s="59"/>
      <c r="M1" s="59"/>
      <c r="N1" s="59"/>
      <c r="O1" s="59"/>
    </row>
    <row r="2" spans="2:15" ht="12.75">
      <c r="B2" s="59"/>
      <c r="C2" s="59"/>
      <c r="D2" s="132"/>
      <c r="E2" s="132"/>
      <c r="F2" s="132"/>
      <c r="G2" s="132"/>
      <c r="H2" s="59"/>
      <c r="I2" s="132"/>
      <c r="J2" s="59"/>
      <c r="L2" s="59"/>
      <c r="M2" s="59"/>
      <c r="N2" s="59"/>
      <c r="O2" s="59"/>
    </row>
    <row r="3" spans="1:10" ht="12.75">
      <c r="A3" s="326" t="s">
        <v>259</v>
      </c>
      <c r="B3" s="326"/>
      <c r="C3" s="326"/>
      <c r="D3" s="326"/>
      <c r="E3" s="326"/>
      <c r="F3" s="326"/>
      <c r="G3" s="326"/>
      <c r="H3" s="326"/>
      <c r="I3" s="326"/>
      <c r="J3" s="136"/>
    </row>
    <row r="4" spans="1:10" ht="12.75">
      <c r="A4" s="326" t="s">
        <v>75</v>
      </c>
      <c r="B4" s="326"/>
      <c r="C4" s="326"/>
      <c r="D4" s="326"/>
      <c r="E4" s="326"/>
      <c r="F4" s="326"/>
      <c r="G4" s="326"/>
      <c r="H4" s="326"/>
      <c r="I4" s="326"/>
      <c r="J4" s="136"/>
    </row>
    <row r="5" spans="2:10" ht="12.75">
      <c r="B5" s="57"/>
      <c r="C5" s="57"/>
      <c r="D5" s="57"/>
      <c r="E5" s="57"/>
      <c r="F5" s="57"/>
      <c r="G5" s="57"/>
      <c r="H5" s="57"/>
      <c r="I5" s="57"/>
      <c r="J5" s="57"/>
    </row>
    <row r="6" spans="3:9" ht="12.75">
      <c r="C6" s="143"/>
      <c r="D6" s="144"/>
      <c r="E6" s="144"/>
      <c r="F6" s="144"/>
      <c r="G6" s="144"/>
      <c r="H6" s="125"/>
      <c r="I6" s="144" t="s">
        <v>0</v>
      </c>
    </row>
    <row r="7" spans="1:9" ht="12.75">
      <c r="A7" s="116"/>
      <c r="B7" s="117" t="s">
        <v>1</v>
      </c>
      <c r="C7" s="117" t="s">
        <v>2</v>
      </c>
      <c r="D7" s="117" t="s">
        <v>3</v>
      </c>
      <c r="E7" s="117" t="s">
        <v>4</v>
      </c>
      <c r="F7" s="117" t="s">
        <v>5</v>
      </c>
      <c r="G7" s="117" t="s">
        <v>6</v>
      </c>
      <c r="H7" s="117" t="s">
        <v>7</v>
      </c>
      <c r="I7" s="117" t="s">
        <v>8</v>
      </c>
    </row>
    <row r="8" spans="1:9" ht="36.75" customHeight="1">
      <c r="A8" s="118" t="s">
        <v>61</v>
      </c>
      <c r="B8" s="118" t="s">
        <v>15</v>
      </c>
      <c r="C8" s="118" t="s">
        <v>76</v>
      </c>
      <c r="D8" s="118" t="s">
        <v>204</v>
      </c>
      <c r="E8" s="118" t="s">
        <v>205</v>
      </c>
      <c r="F8" s="118" t="s">
        <v>221</v>
      </c>
      <c r="G8" s="118" t="s">
        <v>226</v>
      </c>
      <c r="H8" s="118" t="s">
        <v>180</v>
      </c>
      <c r="I8" s="118" t="s">
        <v>241</v>
      </c>
    </row>
    <row r="9" spans="1:9" ht="12.75">
      <c r="A9" s="88">
        <v>1</v>
      </c>
      <c r="B9" s="89" t="s">
        <v>42</v>
      </c>
      <c r="C9" s="90"/>
      <c r="D9" s="90"/>
      <c r="E9" s="90"/>
      <c r="F9" s="90"/>
      <c r="G9" s="90"/>
      <c r="H9" s="90"/>
      <c r="I9" s="90"/>
    </row>
    <row r="10" spans="1:9" ht="12.75">
      <c r="A10" s="88">
        <v>2</v>
      </c>
      <c r="B10" s="91"/>
      <c r="C10" s="92"/>
      <c r="D10" s="92"/>
      <c r="E10" s="92"/>
      <c r="F10" s="92"/>
      <c r="G10" s="92"/>
      <c r="H10" s="92"/>
      <c r="I10" s="92"/>
    </row>
    <row r="11" spans="1:9" ht="12.75">
      <c r="A11" s="88">
        <v>3</v>
      </c>
      <c r="B11" s="89" t="s">
        <v>77</v>
      </c>
      <c r="C11" s="92"/>
      <c r="D11" s="92"/>
      <c r="E11" s="92"/>
      <c r="F11" s="92"/>
      <c r="G11" s="92"/>
      <c r="H11" s="92"/>
      <c r="I11" s="92"/>
    </row>
    <row r="12" spans="1:9" ht="12.75">
      <c r="A12" s="88">
        <v>4</v>
      </c>
      <c r="B12" s="91" t="s">
        <v>162</v>
      </c>
      <c r="C12" s="92"/>
      <c r="D12" s="92"/>
      <c r="E12" s="92"/>
      <c r="F12" s="92"/>
      <c r="G12" s="92"/>
      <c r="H12" s="92"/>
      <c r="I12" s="92"/>
    </row>
    <row r="13" spans="1:9" ht="12.75">
      <c r="A13" s="88">
        <v>5</v>
      </c>
      <c r="B13" s="89" t="s">
        <v>78</v>
      </c>
      <c r="C13" s="90"/>
      <c r="D13" s="90"/>
      <c r="E13" s="90"/>
      <c r="F13" s="90"/>
      <c r="G13" s="90"/>
      <c r="H13" s="90"/>
      <c r="I13" s="90"/>
    </row>
    <row r="14" spans="1:9" ht="12.75">
      <c r="A14" s="88">
        <v>6</v>
      </c>
      <c r="B14" s="91"/>
      <c r="C14" s="92"/>
      <c r="D14" s="92"/>
      <c r="E14" s="92"/>
      <c r="F14" s="92"/>
      <c r="G14" s="92"/>
      <c r="H14" s="92"/>
      <c r="I14" s="92"/>
    </row>
    <row r="15" spans="1:9" ht="12.75">
      <c r="A15" s="88">
        <v>7</v>
      </c>
      <c r="B15" s="89" t="s">
        <v>41</v>
      </c>
      <c r="C15" s="90"/>
      <c r="D15" s="90"/>
      <c r="E15" s="90"/>
      <c r="F15" s="90"/>
      <c r="G15" s="90"/>
      <c r="H15" s="90"/>
      <c r="I15" s="90"/>
    </row>
    <row r="16" spans="1:9" ht="12.75">
      <c r="A16" s="88">
        <v>8</v>
      </c>
      <c r="B16" s="91"/>
      <c r="C16" s="92"/>
      <c r="D16" s="92"/>
      <c r="E16" s="92"/>
      <c r="F16" s="92"/>
      <c r="G16" s="92"/>
      <c r="H16" s="92"/>
      <c r="I16" s="92"/>
    </row>
    <row r="17" spans="1:9" ht="12.75">
      <c r="A17" s="88">
        <v>9</v>
      </c>
      <c r="B17" s="89" t="s">
        <v>79</v>
      </c>
      <c r="C17" s="92"/>
      <c r="D17" s="92"/>
      <c r="E17" s="92"/>
      <c r="F17" s="92"/>
      <c r="G17" s="92"/>
      <c r="H17" s="92"/>
      <c r="I17" s="92"/>
    </row>
    <row r="18" spans="1:9" ht="12.75">
      <c r="A18" s="88">
        <v>10</v>
      </c>
      <c r="B18" s="89" t="s">
        <v>80</v>
      </c>
      <c r="C18" s="90">
        <v>0</v>
      </c>
      <c r="D18" s="90">
        <v>0</v>
      </c>
      <c r="E18" s="90">
        <v>0</v>
      </c>
      <c r="F18" s="90">
        <v>0</v>
      </c>
      <c r="G18" s="90">
        <v>0</v>
      </c>
      <c r="H18" s="90">
        <v>0</v>
      </c>
      <c r="I18" s="90">
        <v>0</v>
      </c>
    </row>
    <row r="19" spans="1:9" ht="12.75">
      <c r="A19" s="88">
        <v>11</v>
      </c>
      <c r="B19" s="91"/>
      <c r="C19" s="92"/>
      <c r="D19" s="92"/>
      <c r="E19" s="92"/>
      <c r="F19" s="92"/>
      <c r="G19" s="92"/>
      <c r="H19" s="92"/>
      <c r="I19" s="92"/>
    </row>
    <row r="20" spans="1:9" ht="21.75" customHeight="1">
      <c r="A20" s="117">
        <v>12</v>
      </c>
      <c r="B20" s="117" t="s">
        <v>81</v>
      </c>
      <c r="C20" s="119">
        <f>C9+C13+C15+C18</f>
        <v>0</v>
      </c>
      <c r="D20" s="119">
        <f>D9+D13+D15+D18</f>
        <v>0</v>
      </c>
      <c r="E20" s="119"/>
      <c r="F20" s="119">
        <f>F9+F13+F15+F18</f>
        <v>0</v>
      </c>
      <c r="G20" s="119">
        <f>G9+G13+G15+G18</f>
        <v>0</v>
      </c>
      <c r="H20" s="119">
        <f>H9+H13+H15+H18</f>
        <v>0</v>
      </c>
      <c r="I20" s="119">
        <f>I9+I13+I15+I18</f>
        <v>0</v>
      </c>
    </row>
    <row r="21" spans="3:9" ht="12.75">
      <c r="C21" s="60"/>
      <c r="D21" s="60"/>
      <c r="E21" s="60"/>
      <c r="F21" s="60"/>
      <c r="G21" s="60"/>
      <c r="H21" s="60"/>
      <c r="I21" s="60"/>
    </row>
    <row r="22" spans="3:9" ht="12.75">
      <c r="C22" s="60"/>
      <c r="D22" s="60"/>
      <c r="E22" s="60"/>
      <c r="F22" s="60"/>
      <c r="G22" s="60"/>
      <c r="H22" s="60"/>
      <c r="I22" s="60"/>
    </row>
  </sheetData>
  <sheetProtection/>
  <mergeCells count="2">
    <mergeCell ref="A3:I3"/>
    <mergeCell ref="A4:I4"/>
  </mergeCells>
  <printOptions horizontalCentered="1"/>
  <pageMargins left="0.5905511811023623" right="0.5905511811023623" top="0.984251968503937" bottom="0.984251968503937" header="0.5118110236220472" footer="0.5118110236220472"/>
  <pageSetup horizontalDpi="200" verticalDpi="2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22">
      <selection activeCell="I32" sqref="I32"/>
    </sheetView>
  </sheetViews>
  <sheetFormatPr defaultColWidth="9.140625" defaultRowHeight="12.75"/>
  <cols>
    <col min="1" max="1" width="4.57421875" style="0" customWidth="1"/>
    <col min="2" max="2" width="28.7109375" style="0" customWidth="1"/>
    <col min="3" max="3" width="11.140625" style="0" customWidth="1"/>
    <col min="4" max="4" width="12.8515625" style="0" customWidth="1"/>
    <col min="5" max="5" width="17.7109375" style="0" customWidth="1"/>
  </cols>
  <sheetData>
    <row r="1" spans="1:5" ht="15.75">
      <c r="A1" s="327" t="s">
        <v>273</v>
      </c>
      <c r="B1" s="327"/>
      <c r="C1" s="327"/>
      <c r="D1" s="327"/>
      <c r="E1" s="327"/>
    </row>
    <row r="2" spans="1:5" ht="16.5" thickBot="1">
      <c r="A2" s="328" t="s">
        <v>274</v>
      </c>
      <c r="B2" s="328"/>
      <c r="C2" s="214"/>
      <c r="D2" s="213"/>
      <c r="E2" s="215" t="s">
        <v>275</v>
      </c>
    </row>
    <row r="3" spans="1:5" ht="36.75" thickBot="1">
      <c r="A3" s="216" t="s">
        <v>276</v>
      </c>
      <c r="B3" s="217" t="s">
        <v>277</v>
      </c>
      <c r="C3" s="217" t="str">
        <f>+CONCATENATE(LEFT('[5]ÖSSZEFÜGGÉSEK'!A5,4)+1,". évi")</f>
        <v>2017. évi</v>
      </c>
      <c r="D3" s="218" t="str">
        <f>+CONCATENATE(LEFT('[5]ÖSSZEFÜGGÉSEK'!A5,4)+2,". évi")</f>
        <v>2018. évi</v>
      </c>
      <c r="E3" s="219" t="str">
        <f>+CONCATENATE(LEFT('[5]ÖSSZEFÜGGÉSEK'!A5,4)+3,". évi")</f>
        <v>2019. évi</v>
      </c>
    </row>
    <row r="4" spans="1:5" ht="13.5" thickBot="1">
      <c r="A4" s="220" t="s">
        <v>1</v>
      </c>
      <c r="B4" s="221" t="s">
        <v>2</v>
      </c>
      <c r="C4" s="221" t="s">
        <v>3</v>
      </c>
      <c r="D4" s="221" t="s">
        <v>4</v>
      </c>
      <c r="E4" s="222" t="s">
        <v>5</v>
      </c>
    </row>
    <row r="5" spans="1:5" ht="22.5" customHeight="1" thickBot="1">
      <c r="A5" s="223" t="s">
        <v>278</v>
      </c>
      <c r="B5" s="224" t="s">
        <v>279</v>
      </c>
      <c r="C5" s="225">
        <v>300000</v>
      </c>
      <c r="D5" s="225">
        <v>300000</v>
      </c>
      <c r="E5" s="226">
        <v>310000</v>
      </c>
    </row>
    <row r="6" spans="1:5" ht="25.5" customHeight="1" thickBot="1">
      <c r="A6" s="223" t="s">
        <v>119</v>
      </c>
      <c r="B6" s="227" t="s">
        <v>280</v>
      </c>
      <c r="C6" s="225">
        <v>0</v>
      </c>
      <c r="D6" s="225">
        <v>5000</v>
      </c>
      <c r="E6" s="226">
        <v>6000</v>
      </c>
    </row>
    <row r="7" spans="1:5" ht="27" customHeight="1" thickBot="1">
      <c r="A7" s="223" t="s">
        <v>281</v>
      </c>
      <c r="B7" s="224" t="s">
        <v>282</v>
      </c>
      <c r="C7" s="225"/>
      <c r="D7" s="225"/>
      <c r="E7" s="226"/>
    </row>
    <row r="8" spans="1:5" ht="21.75" customHeight="1" thickBot="1">
      <c r="A8" s="223" t="s">
        <v>283</v>
      </c>
      <c r="B8" s="224" t="s">
        <v>284</v>
      </c>
      <c r="C8" s="228">
        <f>SUM(C9:C15)</f>
        <v>27550</v>
      </c>
      <c r="D8" s="228">
        <f>SUM(D9:D15)</f>
        <v>29150</v>
      </c>
      <c r="E8" s="229">
        <f>SUM(E9:E15)</f>
        <v>30050</v>
      </c>
    </row>
    <row r="9" spans="1:5" ht="17.25" customHeight="1">
      <c r="A9" s="230" t="s">
        <v>285</v>
      </c>
      <c r="B9" s="231" t="s">
        <v>286</v>
      </c>
      <c r="C9" s="232">
        <v>100</v>
      </c>
      <c r="D9" s="233">
        <v>150</v>
      </c>
      <c r="E9" s="234">
        <v>300</v>
      </c>
    </row>
    <row r="10" spans="1:5" ht="12.75" customHeight="1">
      <c r="A10" s="235" t="s">
        <v>287</v>
      </c>
      <c r="B10" s="236" t="s">
        <v>288</v>
      </c>
      <c r="C10" s="237">
        <v>6000</v>
      </c>
      <c r="D10" s="238">
        <v>6000</v>
      </c>
      <c r="E10" s="239">
        <v>6500</v>
      </c>
    </row>
    <row r="11" spans="1:5" ht="12.75" customHeight="1">
      <c r="A11" s="235" t="s">
        <v>289</v>
      </c>
      <c r="B11" s="236" t="s">
        <v>21</v>
      </c>
      <c r="C11" s="237">
        <v>18000</v>
      </c>
      <c r="D11" s="238">
        <v>20000</v>
      </c>
      <c r="E11" s="239">
        <v>20000</v>
      </c>
    </row>
    <row r="12" spans="1:5" ht="13.5" customHeight="1">
      <c r="A12" s="235" t="s">
        <v>290</v>
      </c>
      <c r="B12" s="236" t="s">
        <v>20</v>
      </c>
      <c r="C12" s="237">
        <v>150</v>
      </c>
      <c r="D12" s="238"/>
      <c r="E12" s="239">
        <v>150</v>
      </c>
    </row>
    <row r="13" spans="1:5" ht="12.75" customHeight="1">
      <c r="A13" s="235" t="s">
        <v>291</v>
      </c>
      <c r="B13" s="236" t="s">
        <v>16</v>
      </c>
      <c r="C13" s="237">
        <v>3300</v>
      </c>
      <c r="D13" s="238">
        <v>3000</v>
      </c>
      <c r="E13" s="239">
        <v>3100</v>
      </c>
    </row>
    <row r="14" spans="1:5" ht="18.75" customHeight="1">
      <c r="A14" s="235" t="s">
        <v>292</v>
      </c>
      <c r="B14" s="236" t="s">
        <v>293</v>
      </c>
      <c r="C14" s="237"/>
      <c r="D14" s="237"/>
      <c r="E14" s="239"/>
    </row>
    <row r="15" spans="1:5" ht="18" customHeight="1" thickBot="1">
      <c r="A15" s="240" t="s">
        <v>294</v>
      </c>
      <c r="B15" s="241" t="s">
        <v>295</v>
      </c>
      <c r="C15" s="242"/>
      <c r="D15" s="242"/>
      <c r="E15" s="243"/>
    </row>
    <row r="16" spans="1:5" ht="21.75" customHeight="1" thickBot="1">
      <c r="A16" s="223" t="s">
        <v>296</v>
      </c>
      <c r="B16" s="224" t="s">
        <v>297</v>
      </c>
      <c r="C16" s="225">
        <v>45000</v>
      </c>
      <c r="D16" s="225">
        <v>40000</v>
      </c>
      <c r="E16" s="226">
        <v>50000</v>
      </c>
    </row>
    <row r="17" spans="1:5" ht="13.5" customHeight="1" thickBot="1">
      <c r="A17" s="223" t="s">
        <v>298</v>
      </c>
      <c r="B17" s="224" t="s">
        <v>299</v>
      </c>
      <c r="C17" s="225"/>
      <c r="D17" s="225"/>
      <c r="E17" s="226"/>
    </row>
    <row r="18" spans="1:5" ht="24" customHeight="1" thickBot="1">
      <c r="A18" s="223" t="s">
        <v>300</v>
      </c>
      <c r="B18" s="224" t="s">
        <v>301</v>
      </c>
      <c r="C18" s="225"/>
      <c r="D18" s="225"/>
      <c r="E18" s="226"/>
    </row>
    <row r="19" spans="1:5" ht="24.75" customHeight="1" thickBot="1">
      <c r="A19" s="223" t="s">
        <v>302</v>
      </c>
      <c r="B19" s="227" t="s">
        <v>303</v>
      </c>
      <c r="C19" s="225"/>
      <c r="D19" s="225"/>
      <c r="E19" s="226"/>
    </row>
    <row r="20" spans="1:5" ht="24.75" customHeight="1" thickBot="1">
      <c r="A20" s="223" t="s">
        <v>304</v>
      </c>
      <c r="B20" s="224" t="s">
        <v>305</v>
      </c>
      <c r="C20" s="228">
        <f>+C5+C6+C7+C8+C16+C17+C18+C19</f>
        <v>372550</v>
      </c>
      <c r="D20" s="228">
        <f>+D5+D6+D7+D8+D16+D17+D18+D19</f>
        <v>374150</v>
      </c>
      <c r="E20" s="244">
        <f>+E5+E6+E7+E8+E16+E17+E18+E19</f>
        <v>396050</v>
      </c>
    </row>
    <row r="21" spans="1:5" ht="24.75" customHeight="1" thickBot="1">
      <c r="A21" s="223" t="s">
        <v>306</v>
      </c>
      <c r="B21" s="224" t="s">
        <v>307</v>
      </c>
      <c r="C21" s="245"/>
      <c r="D21" s="245"/>
      <c r="E21" s="246"/>
    </row>
    <row r="22" spans="1:5" ht="33" customHeight="1" thickBot="1">
      <c r="A22" s="223" t="s">
        <v>308</v>
      </c>
      <c r="B22" s="224" t="s">
        <v>309</v>
      </c>
      <c r="C22" s="228">
        <f>+C20+C21</f>
        <v>372550</v>
      </c>
      <c r="D22" s="228">
        <f>+D20+D21</f>
        <v>374150</v>
      </c>
      <c r="E22" s="229">
        <f>+E20+E21</f>
        <v>396050</v>
      </c>
    </row>
    <row r="23" spans="1:5" ht="15.75">
      <c r="A23" s="247"/>
      <c r="B23" s="248"/>
      <c r="C23" s="249"/>
      <c r="D23" s="250"/>
      <c r="E23" s="251"/>
    </row>
    <row r="24" spans="1:5" ht="15.75">
      <c r="A24" s="327" t="s">
        <v>310</v>
      </c>
      <c r="B24" s="327"/>
      <c r="C24" s="327"/>
      <c r="D24" s="327"/>
      <c r="E24" s="327"/>
    </row>
    <row r="25" spans="1:5" ht="16.5" thickBot="1">
      <c r="A25" s="329" t="s">
        <v>311</v>
      </c>
      <c r="B25" s="329"/>
      <c r="C25" s="214"/>
      <c r="D25" s="213"/>
      <c r="E25" s="215" t="s">
        <v>275</v>
      </c>
    </row>
    <row r="26" spans="1:5" ht="36.75" thickBot="1">
      <c r="A26" s="216" t="s">
        <v>61</v>
      </c>
      <c r="B26" s="217" t="s">
        <v>312</v>
      </c>
      <c r="C26" s="217" t="str">
        <f>+C3</f>
        <v>2017. évi</v>
      </c>
      <c r="D26" s="217" t="str">
        <f>+D3</f>
        <v>2018. évi</v>
      </c>
      <c r="E26" s="219" t="str">
        <f>+E3</f>
        <v>2019. évi</v>
      </c>
    </row>
    <row r="27" spans="1:5" ht="13.5" thickBot="1">
      <c r="A27" s="252" t="s">
        <v>1</v>
      </c>
      <c r="B27" s="253" t="s">
        <v>2</v>
      </c>
      <c r="C27" s="253" t="s">
        <v>3</v>
      </c>
      <c r="D27" s="253" t="s">
        <v>4</v>
      </c>
      <c r="E27" s="254" t="s">
        <v>5</v>
      </c>
    </row>
    <row r="28" spans="1:5" ht="21.75" customHeight="1" thickBot="1">
      <c r="A28" s="223" t="s">
        <v>278</v>
      </c>
      <c r="B28" s="255" t="s">
        <v>313</v>
      </c>
      <c r="C28" s="225">
        <v>310000</v>
      </c>
      <c r="D28" s="225">
        <v>320000</v>
      </c>
      <c r="E28" s="256">
        <v>344550</v>
      </c>
    </row>
    <row r="29" spans="1:5" ht="18" customHeight="1" thickBot="1">
      <c r="A29" s="257" t="s">
        <v>119</v>
      </c>
      <c r="B29" s="258" t="s">
        <v>314</v>
      </c>
      <c r="C29" s="259">
        <f>+C30+C31+C32</f>
        <v>29000</v>
      </c>
      <c r="D29" s="259">
        <f>+D30+D31+D32</f>
        <v>30000</v>
      </c>
      <c r="E29" s="260">
        <f>+E30+E31+E32</f>
        <v>30000</v>
      </c>
    </row>
    <row r="30" spans="1:5" ht="15" customHeight="1">
      <c r="A30" s="230" t="s">
        <v>315</v>
      </c>
      <c r="B30" s="261" t="s">
        <v>71</v>
      </c>
      <c r="C30" s="262">
        <v>15000</v>
      </c>
      <c r="D30" s="262">
        <v>10000</v>
      </c>
      <c r="E30" s="234">
        <v>15000</v>
      </c>
    </row>
    <row r="31" spans="1:5" ht="14.25" customHeight="1">
      <c r="A31" s="230" t="s">
        <v>316</v>
      </c>
      <c r="B31" s="263" t="s">
        <v>317</v>
      </c>
      <c r="C31" s="237">
        <v>14000</v>
      </c>
      <c r="D31" s="237">
        <v>20000</v>
      </c>
      <c r="E31" s="239">
        <v>15000</v>
      </c>
    </row>
    <row r="32" spans="1:5" ht="16.5" customHeight="1" thickBot="1">
      <c r="A32" s="230" t="s">
        <v>318</v>
      </c>
      <c r="B32" s="264" t="s">
        <v>209</v>
      </c>
      <c r="C32" s="237"/>
      <c r="D32" s="237"/>
      <c r="E32" s="239"/>
    </row>
    <row r="33" spans="1:5" ht="24" customHeight="1" thickBot="1">
      <c r="A33" s="223" t="s">
        <v>281</v>
      </c>
      <c r="B33" s="265" t="s">
        <v>319</v>
      </c>
      <c r="C33" s="266">
        <f>+C28+C29</f>
        <v>339000</v>
      </c>
      <c r="D33" s="266">
        <f>+D28+D29</f>
        <v>350000</v>
      </c>
      <c r="E33" s="267">
        <f>+E28+E29</f>
        <v>374550</v>
      </c>
    </row>
    <row r="34" spans="1:5" ht="28.5" customHeight="1" thickBot="1">
      <c r="A34" s="223" t="s">
        <v>320</v>
      </c>
      <c r="B34" s="265" t="s">
        <v>321</v>
      </c>
      <c r="C34" s="268">
        <v>33550</v>
      </c>
      <c r="D34" s="268">
        <v>24150</v>
      </c>
      <c r="E34" s="269">
        <v>21500</v>
      </c>
    </row>
    <row r="35" spans="1:5" ht="21" customHeight="1" thickBot="1">
      <c r="A35" s="270" t="s">
        <v>296</v>
      </c>
      <c r="B35" s="271" t="s">
        <v>322</v>
      </c>
      <c r="C35" s="272">
        <f>+C33+C34</f>
        <v>372550</v>
      </c>
      <c r="D35" s="272">
        <f>+D33+D34</f>
        <v>374150</v>
      </c>
      <c r="E35" s="273">
        <f>+E33+E34</f>
        <v>396050</v>
      </c>
    </row>
    <row r="36" spans="1:5" ht="15.75">
      <c r="A36" s="274"/>
      <c r="B36" s="274"/>
      <c r="C36" s="274"/>
      <c r="D36" s="274"/>
      <c r="E36" s="274"/>
    </row>
  </sheetData>
  <sheetProtection/>
  <mergeCells count="4">
    <mergeCell ref="A1:E1"/>
    <mergeCell ref="A2:B2"/>
    <mergeCell ref="A24:E24"/>
    <mergeCell ref="A25:B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4"/>
  <sheetViews>
    <sheetView zoomScalePageLayoutView="0" workbookViewId="0" topLeftCell="B10">
      <selection activeCell="C16" sqref="C16"/>
    </sheetView>
  </sheetViews>
  <sheetFormatPr defaultColWidth="9.140625" defaultRowHeight="12.75"/>
  <cols>
    <col min="1" max="1" width="1.421875" style="63" hidden="1" customWidth="1"/>
    <col min="2" max="2" width="4.7109375" style="66" customWidth="1"/>
    <col min="3" max="3" width="35.7109375" style="63" customWidth="1"/>
    <col min="4" max="5" width="9.7109375" style="63" customWidth="1"/>
    <col min="6" max="6" width="35.7109375" style="63" customWidth="1"/>
    <col min="7" max="8" width="9.7109375" style="63" customWidth="1"/>
    <col min="9" max="16384" width="9.140625" style="63" customWidth="1"/>
  </cols>
  <sheetData>
    <row r="1" spans="3:6" ht="12.75">
      <c r="C1" s="275" t="s">
        <v>245</v>
      </c>
      <c r="D1" s="276"/>
      <c r="E1" s="276"/>
      <c r="F1" s="59"/>
    </row>
    <row r="2" spans="3:8" ht="12.75">
      <c r="C2" s="59"/>
      <c r="D2" s="59"/>
      <c r="E2" s="59"/>
      <c r="F2" s="59"/>
      <c r="G2" s="132"/>
      <c r="H2" s="132"/>
    </row>
    <row r="3" spans="3:8" ht="15.75">
      <c r="C3" s="277" t="s">
        <v>246</v>
      </c>
      <c r="D3" s="277"/>
      <c r="E3" s="277"/>
      <c r="F3" s="277"/>
      <c r="G3" s="278"/>
      <c r="H3" s="278"/>
    </row>
    <row r="4" spans="3:8" ht="15.75">
      <c r="C4" s="277" t="s">
        <v>247</v>
      </c>
      <c r="D4" s="277"/>
      <c r="E4" s="277"/>
      <c r="F4" s="277"/>
      <c r="G4" s="278"/>
      <c r="H4" s="278"/>
    </row>
    <row r="5" spans="3:8" ht="15.75">
      <c r="C5" s="135"/>
      <c r="D5" s="135"/>
      <c r="E5" s="135"/>
      <c r="F5" s="135"/>
      <c r="G5" s="136"/>
      <c r="H5" s="136"/>
    </row>
    <row r="6" spans="3:8" ht="12.75">
      <c r="C6" s="280"/>
      <c r="D6" s="280"/>
      <c r="E6" s="280"/>
      <c r="F6" s="280"/>
      <c r="H6" s="63" t="s">
        <v>250</v>
      </c>
    </row>
    <row r="7" spans="2:8" ht="12.75">
      <c r="B7" s="106"/>
      <c r="C7" s="107" t="s">
        <v>1</v>
      </c>
      <c r="D7" s="107" t="s">
        <v>2</v>
      </c>
      <c r="E7" s="107" t="s">
        <v>3</v>
      </c>
      <c r="F7" s="108" t="s">
        <v>4</v>
      </c>
      <c r="G7" s="108" t="s">
        <v>5</v>
      </c>
      <c r="H7" s="108" t="s">
        <v>6</v>
      </c>
    </row>
    <row r="8" spans="2:8" ht="17.25" customHeight="1">
      <c r="B8" s="281" t="s">
        <v>61</v>
      </c>
      <c r="C8" s="279" t="s">
        <v>15</v>
      </c>
      <c r="D8" s="279" t="s">
        <v>248</v>
      </c>
      <c r="E8" s="279" t="s">
        <v>249</v>
      </c>
      <c r="F8" s="279" t="s">
        <v>15</v>
      </c>
      <c r="G8" s="279" t="s">
        <v>248</v>
      </c>
      <c r="H8" s="279" t="s">
        <v>249</v>
      </c>
    </row>
    <row r="9" spans="2:8" ht="24" customHeight="1">
      <c r="B9" s="282"/>
      <c r="C9" s="279"/>
      <c r="D9" s="279"/>
      <c r="E9" s="279"/>
      <c r="F9" s="279"/>
      <c r="G9" s="279"/>
      <c r="H9" s="279"/>
    </row>
    <row r="10" spans="2:8" ht="12.75">
      <c r="B10" s="93">
        <v>1</v>
      </c>
      <c r="C10" s="137" t="s">
        <v>122</v>
      </c>
      <c r="D10" s="67"/>
      <c r="E10" s="67"/>
      <c r="F10" s="137" t="s">
        <v>123</v>
      </c>
      <c r="G10" s="94"/>
      <c r="H10" s="94"/>
    </row>
    <row r="11" spans="2:8" ht="12.75">
      <c r="B11" s="93">
        <v>2</v>
      </c>
      <c r="C11" s="95" t="s">
        <v>124</v>
      </c>
      <c r="D11" s="67">
        <v>51339</v>
      </c>
      <c r="E11" s="67">
        <v>43850</v>
      </c>
      <c r="F11" s="95" t="s">
        <v>125</v>
      </c>
      <c r="G11" s="67">
        <v>25769</v>
      </c>
      <c r="H11" s="67">
        <v>32199</v>
      </c>
    </row>
    <row r="12" spans="2:8" ht="12.75">
      <c r="B12" s="93">
        <v>3</v>
      </c>
      <c r="C12" s="95" t="s">
        <v>126</v>
      </c>
      <c r="D12" s="67">
        <v>35518</v>
      </c>
      <c r="E12" s="67">
        <v>28390</v>
      </c>
      <c r="F12" s="95" t="s">
        <v>127</v>
      </c>
      <c r="G12" s="67">
        <v>6318</v>
      </c>
      <c r="H12" s="67">
        <v>7668</v>
      </c>
    </row>
    <row r="13" spans="2:8" ht="12.75">
      <c r="B13" s="93">
        <v>4</v>
      </c>
      <c r="C13" s="95" t="s">
        <v>128</v>
      </c>
      <c r="D13" s="67">
        <v>116971</v>
      </c>
      <c r="E13" s="67">
        <v>286979</v>
      </c>
      <c r="F13" s="95" t="s">
        <v>129</v>
      </c>
      <c r="G13" s="67">
        <v>58969</v>
      </c>
      <c r="H13" s="67">
        <v>53604</v>
      </c>
    </row>
    <row r="14" spans="2:8" ht="12.75">
      <c r="B14" s="93">
        <v>5</v>
      </c>
      <c r="C14" s="95" t="s">
        <v>130</v>
      </c>
      <c r="D14" s="67"/>
      <c r="E14" s="67"/>
      <c r="F14" s="95" t="s">
        <v>131</v>
      </c>
      <c r="G14" s="67">
        <v>7156</v>
      </c>
      <c r="H14" s="67">
        <v>7554</v>
      </c>
    </row>
    <row r="15" spans="2:8" ht="12.75">
      <c r="B15" s="93">
        <v>6</v>
      </c>
      <c r="C15" s="95" t="s">
        <v>132</v>
      </c>
      <c r="D15" s="67"/>
      <c r="E15" s="67"/>
      <c r="F15" s="95" t="s">
        <v>133</v>
      </c>
      <c r="G15" s="67">
        <v>2666</v>
      </c>
      <c r="H15" s="67">
        <v>205525</v>
      </c>
    </row>
    <row r="16" spans="2:8" ht="12.75">
      <c r="B16" s="93">
        <v>7</v>
      </c>
      <c r="C16" s="95" t="s">
        <v>326</v>
      </c>
      <c r="D16" s="67"/>
      <c r="E16" s="67">
        <v>0</v>
      </c>
      <c r="F16" s="96" t="s">
        <v>135</v>
      </c>
      <c r="G16" s="67"/>
      <c r="H16" s="67"/>
    </row>
    <row r="17" spans="2:8" ht="12.75">
      <c r="B17" s="93">
        <v>8</v>
      </c>
      <c r="C17" s="72"/>
      <c r="D17" s="67"/>
      <c r="E17" s="67"/>
      <c r="F17" s="95" t="s">
        <v>136</v>
      </c>
      <c r="G17" s="67"/>
      <c r="H17" s="67"/>
    </row>
    <row r="18" spans="2:9" s="69" customFormat="1" ht="21" customHeight="1">
      <c r="B18" s="98">
        <v>9</v>
      </c>
      <c r="C18" s="99" t="s">
        <v>137</v>
      </c>
      <c r="D18" s="99">
        <f>SUM(D11:D17)</f>
        <v>203828</v>
      </c>
      <c r="E18" s="99">
        <f>SUM(E11:E17)</f>
        <v>359219</v>
      </c>
      <c r="F18" s="100" t="s">
        <v>138</v>
      </c>
      <c r="G18" s="100">
        <f>SUM(G11:G17)</f>
        <v>100878</v>
      </c>
      <c r="H18" s="100">
        <f>SUM(H11:H17)</f>
        <v>306550</v>
      </c>
      <c r="I18" s="68"/>
    </row>
    <row r="19" spans="2:8" ht="12.75">
      <c r="B19" s="93">
        <v>10</v>
      </c>
      <c r="C19" s="137" t="s">
        <v>139</v>
      </c>
      <c r="D19" s="67"/>
      <c r="E19" s="67"/>
      <c r="F19" s="137" t="s">
        <v>140</v>
      </c>
      <c r="G19" s="67"/>
      <c r="H19" s="67"/>
    </row>
    <row r="20" spans="2:8" ht="12.75">
      <c r="B20" s="93">
        <v>11</v>
      </c>
      <c r="C20" s="95" t="s">
        <v>141</v>
      </c>
      <c r="D20" s="67"/>
      <c r="E20" s="67">
        <v>3390</v>
      </c>
      <c r="F20" s="95" t="s">
        <v>142</v>
      </c>
      <c r="G20" s="67">
        <v>11472</v>
      </c>
      <c r="H20" s="67">
        <v>10601</v>
      </c>
    </row>
    <row r="21" spans="2:8" ht="12.75">
      <c r="B21" s="93">
        <v>12</v>
      </c>
      <c r="C21" s="95" t="s">
        <v>143</v>
      </c>
      <c r="D21" s="67">
        <v>15526</v>
      </c>
      <c r="E21" s="67"/>
      <c r="F21" s="75" t="s">
        <v>144</v>
      </c>
      <c r="G21" s="67">
        <v>13683</v>
      </c>
      <c r="H21" s="67">
        <v>2375</v>
      </c>
    </row>
    <row r="22" spans="2:8" ht="12.75">
      <c r="B22" s="93">
        <v>13</v>
      </c>
      <c r="C22" s="95" t="s">
        <v>145</v>
      </c>
      <c r="D22" s="67"/>
      <c r="E22" s="67"/>
      <c r="F22" s="95" t="s">
        <v>146</v>
      </c>
      <c r="G22" s="67"/>
      <c r="H22" s="67"/>
    </row>
    <row r="23" spans="2:8" ht="12.75">
      <c r="B23" s="93">
        <v>14</v>
      </c>
      <c r="C23" s="95" t="s">
        <v>147</v>
      </c>
      <c r="D23" s="67">
        <v>2304</v>
      </c>
      <c r="E23" s="67"/>
      <c r="F23" s="95" t="s">
        <v>148</v>
      </c>
      <c r="G23" s="67"/>
      <c r="H23" s="67"/>
    </row>
    <row r="24" spans="2:8" ht="12.75">
      <c r="B24" s="93">
        <v>15</v>
      </c>
      <c r="C24" s="95" t="s">
        <v>149</v>
      </c>
      <c r="D24" s="67"/>
      <c r="E24" s="67"/>
      <c r="F24" s="95" t="s">
        <v>150</v>
      </c>
      <c r="G24" s="67"/>
      <c r="H24" s="67"/>
    </row>
    <row r="25" spans="2:9" ht="21" customHeight="1">
      <c r="B25" s="93">
        <v>16</v>
      </c>
      <c r="C25" s="134" t="s">
        <v>151</v>
      </c>
      <c r="D25" s="101">
        <f>SUM(D19:D24)</f>
        <v>17830</v>
      </c>
      <c r="E25" s="101">
        <f>SUM(E19:E24)</f>
        <v>3390</v>
      </c>
      <c r="F25" s="134" t="s">
        <v>152</v>
      </c>
      <c r="G25" s="100">
        <f>SUM(G19:G24)</f>
        <v>25155</v>
      </c>
      <c r="H25" s="100">
        <f>SUM(H19:H24)</f>
        <v>12976</v>
      </c>
      <c r="I25" s="71"/>
    </row>
    <row r="26" spans="2:8" ht="12.75">
      <c r="B26" s="93">
        <v>17</v>
      </c>
      <c r="C26" s="102" t="s">
        <v>153</v>
      </c>
      <c r="D26" s="79">
        <v>7990</v>
      </c>
      <c r="E26" s="79">
        <v>0</v>
      </c>
      <c r="F26" s="102" t="s">
        <v>153</v>
      </c>
      <c r="G26" s="79"/>
      <c r="H26" s="79"/>
    </row>
    <row r="27" spans="2:8" ht="12.75" customHeight="1">
      <c r="B27" s="93">
        <v>18</v>
      </c>
      <c r="C27" s="133"/>
      <c r="D27" s="67"/>
      <c r="E27" s="67"/>
      <c r="F27" s="133"/>
      <c r="G27" s="67"/>
      <c r="H27" s="67"/>
    </row>
    <row r="28" spans="2:8" ht="12.75">
      <c r="B28" s="93">
        <v>19</v>
      </c>
      <c r="C28" s="97" t="s">
        <v>154</v>
      </c>
      <c r="D28" s="97">
        <f>+D29+D30</f>
        <v>34476</v>
      </c>
      <c r="E28" s="97">
        <f>+E29+E30</f>
        <v>19666</v>
      </c>
      <c r="F28" s="137" t="s">
        <v>155</v>
      </c>
      <c r="G28" s="79">
        <f>+G29+G30</f>
        <v>78914</v>
      </c>
      <c r="H28" s="79">
        <f>+H29+H30</f>
        <v>61544</v>
      </c>
    </row>
    <row r="29" spans="2:8" ht="12.75">
      <c r="B29" s="93">
        <v>20</v>
      </c>
      <c r="C29" s="76" t="s">
        <v>156</v>
      </c>
      <c r="D29" s="96">
        <v>11464</v>
      </c>
      <c r="E29" s="96"/>
      <c r="F29" s="76" t="s">
        <v>157</v>
      </c>
      <c r="G29" s="67">
        <v>78914</v>
      </c>
      <c r="H29" s="67">
        <v>61544</v>
      </c>
    </row>
    <row r="30" spans="2:8" ht="12.75">
      <c r="B30" s="93">
        <v>21</v>
      </c>
      <c r="C30" s="76" t="s">
        <v>324</v>
      </c>
      <c r="D30" s="96">
        <v>23012</v>
      </c>
      <c r="E30" s="96">
        <v>19666</v>
      </c>
      <c r="F30" s="76" t="s">
        <v>159</v>
      </c>
      <c r="G30" s="67">
        <v>0</v>
      </c>
      <c r="H30" s="67">
        <v>0</v>
      </c>
    </row>
    <row r="31" spans="2:9" s="69" customFormat="1" ht="21" customHeight="1">
      <c r="B31" s="104">
        <v>22</v>
      </c>
      <c r="C31" s="138" t="s">
        <v>160</v>
      </c>
      <c r="D31" s="105">
        <f>SUM(D18+D25+D28)</f>
        <v>256134</v>
      </c>
      <c r="E31" s="105">
        <f>SUM(E18+E25+E28)</f>
        <v>382275</v>
      </c>
      <c r="F31" s="138" t="s">
        <v>161</v>
      </c>
      <c r="G31" s="105">
        <f>SUM(G18+G25+G28)</f>
        <v>204947</v>
      </c>
      <c r="H31" s="105">
        <f>SUM(H18+H25+H28)</f>
        <v>381070</v>
      </c>
      <c r="I31" s="68"/>
    </row>
    <row r="32" spans="2:8" ht="12.75">
      <c r="B32" s="61"/>
      <c r="C32" s="87"/>
      <c r="D32" s="87"/>
      <c r="E32" s="87"/>
      <c r="F32" s="87"/>
      <c r="G32" s="87"/>
      <c r="H32" s="87"/>
    </row>
    <row r="34" spans="4:5" ht="12.75">
      <c r="D34" s="71"/>
      <c r="E34" s="71"/>
    </row>
  </sheetData>
  <sheetProtection/>
  <mergeCells count="11">
    <mergeCell ref="H8:H9"/>
    <mergeCell ref="C1:E1"/>
    <mergeCell ref="C3:H3"/>
    <mergeCell ref="C4:H4"/>
    <mergeCell ref="C6:F6"/>
    <mergeCell ref="B8:B9"/>
    <mergeCell ref="C8:C9"/>
    <mergeCell ref="D8:D9"/>
    <mergeCell ref="E8:E9"/>
    <mergeCell ref="F8:F9"/>
    <mergeCell ref="G8:G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4"/>
  <sheetViews>
    <sheetView zoomScalePageLayoutView="0" workbookViewId="0" topLeftCell="B7">
      <selection activeCell="C30" sqref="C30"/>
    </sheetView>
  </sheetViews>
  <sheetFormatPr defaultColWidth="9.140625" defaultRowHeight="12.75"/>
  <cols>
    <col min="1" max="1" width="1.421875" style="63" hidden="1" customWidth="1"/>
    <col min="2" max="2" width="4.7109375" style="66" customWidth="1"/>
    <col min="3" max="3" width="35.7109375" style="63" customWidth="1"/>
    <col min="4" max="5" width="9.7109375" style="63" customWidth="1"/>
    <col min="6" max="6" width="35.7109375" style="63" customWidth="1"/>
    <col min="7" max="8" width="9.7109375" style="63" customWidth="1"/>
    <col min="9" max="16384" width="9.140625" style="63" customWidth="1"/>
  </cols>
  <sheetData>
    <row r="1" spans="3:6" ht="12.75">
      <c r="C1" s="275" t="s">
        <v>245</v>
      </c>
      <c r="D1" s="276"/>
      <c r="E1" s="276"/>
      <c r="F1" s="59"/>
    </row>
    <row r="2" spans="3:8" ht="12.75">
      <c r="C2" s="59"/>
      <c r="D2" s="59"/>
      <c r="E2" s="59"/>
      <c r="F2" s="59"/>
      <c r="G2" s="132"/>
      <c r="H2" s="132"/>
    </row>
    <row r="3" spans="3:8" ht="15.75">
      <c r="C3" s="277" t="s">
        <v>246</v>
      </c>
      <c r="D3" s="277"/>
      <c r="E3" s="277"/>
      <c r="F3" s="277"/>
      <c r="G3" s="278"/>
      <c r="H3" s="278"/>
    </row>
    <row r="4" spans="3:8" ht="15.75">
      <c r="C4" s="277" t="s">
        <v>247</v>
      </c>
      <c r="D4" s="277"/>
      <c r="E4" s="277"/>
      <c r="F4" s="277"/>
      <c r="G4" s="278"/>
      <c r="H4" s="278"/>
    </row>
    <row r="5" spans="3:8" ht="15.75">
      <c r="C5" s="135"/>
      <c r="D5" s="135"/>
      <c r="E5" s="135"/>
      <c r="F5" s="135"/>
      <c r="G5" s="136"/>
      <c r="H5" s="136"/>
    </row>
    <row r="6" spans="3:8" ht="12.75">
      <c r="C6" s="280"/>
      <c r="D6" s="280"/>
      <c r="E6" s="280"/>
      <c r="F6" s="280"/>
      <c r="H6" s="63" t="s">
        <v>250</v>
      </c>
    </row>
    <row r="7" spans="2:8" ht="12.75">
      <c r="B7" s="106"/>
      <c r="C7" s="107" t="s">
        <v>1</v>
      </c>
      <c r="D7" s="107" t="s">
        <v>2</v>
      </c>
      <c r="E7" s="107" t="s">
        <v>3</v>
      </c>
      <c r="F7" s="108" t="s">
        <v>4</v>
      </c>
      <c r="G7" s="108" t="s">
        <v>5</v>
      </c>
      <c r="H7" s="108" t="s">
        <v>6</v>
      </c>
    </row>
    <row r="8" spans="2:8" ht="17.25" customHeight="1">
      <c r="B8" s="281" t="s">
        <v>61</v>
      </c>
      <c r="C8" s="279" t="s">
        <v>15</v>
      </c>
      <c r="D8" s="279" t="s">
        <v>248</v>
      </c>
      <c r="E8" s="279" t="s">
        <v>249</v>
      </c>
      <c r="F8" s="279" t="s">
        <v>15</v>
      </c>
      <c r="G8" s="279" t="s">
        <v>248</v>
      </c>
      <c r="H8" s="279" t="s">
        <v>249</v>
      </c>
    </row>
    <row r="9" spans="2:8" ht="24" customHeight="1">
      <c r="B9" s="282"/>
      <c r="C9" s="279"/>
      <c r="D9" s="279"/>
      <c r="E9" s="279"/>
      <c r="F9" s="279"/>
      <c r="G9" s="279"/>
      <c r="H9" s="279"/>
    </row>
    <row r="10" spans="2:8" ht="12.75">
      <c r="B10" s="93">
        <v>1</v>
      </c>
      <c r="C10" s="137" t="s">
        <v>122</v>
      </c>
      <c r="D10" s="67"/>
      <c r="E10" s="67"/>
      <c r="F10" s="137" t="s">
        <v>123</v>
      </c>
      <c r="G10" s="94"/>
      <c r="H10" s="94"/>
    </row>
    <row r="11" spans="2:8" ht="12.75">
      <c r="B11" s="93">
        <v>2</v>
      </c>
      <c r="C11" s="95" t="s">
        <v>124</v>
      </c>
      <c r="D11" s="67">
        <v>2049</v>
      </c>
      <c r="E11" s="67">
        <v>1092</v>
      </c>
      <c r="F11" s="95" t="s">
        <v>125</v>
      </c>
      <c r="G11" s="67">
        <v>1089</v>
      </c>
      <c r="H11" s="67">
        <v>973</v>
      </c>
    </row>
    <row r="12" spans="2:8" ht="12.75">
      <c r="B12" s="93">
        <v>3</v>
      </c>
      <c r="C12" s="95" t="s">
        <v>126</v>
      </c>
      <c r="D12" s="67"/>
      <c r="E12" s="67"/>
      <c r="F12" s="95" t="s">
        <v>127</v>
      </c>
      <c r="G12" s="67">
        <v>292</v>
      </c>
      <c r="H12" s="67">
        <v>263</v>
      </c>
    </row>
    <row r="13" spans="2:8" ht="12.75">
      <c r="B13" s="93">
        <v>4</v>
      </c>
      <c r="C13" s="95" t="s">
        <v>128</v>
      </c>
      <c r="D13" s="67"/>
      <c r="E13" s="67"/>
      <c r="F13" s="95" t="s">
        <v>129</v>
      </c>
      <c r="G13" s="67">
        <v>642</v>
      </c>
      <c r="H13" s="67">
        <v>997</v>
      </c>
    </row>
    <row r="14" spans="2:8" ht="12.75">
      <c r="B14" s="93">
        <v>5</v>
      </c>
      <c r="C14" s="95" t="s">
        <v>130</v>
      </c>
      <c r="D14" s="67"/>
      <c r="E14" s="67"/>
      <c r="F14" s="95" t="s">
        <v>131</v>
      </c>
      <c r="G14" s="67"/>
      <c r="H14" s="67"/>
    </row>
    <row r="15" spans="2:8" ht="12.75">
      <c r="B15" s="93">
        <v>6</v>
      </c>
      <c r="C15" s="95" t="s">
        <v>132</v>
      </c>
      <c r="D15" s="67"/>
      <c r="E15" s="67"/>
      <c r="F15" s="95" t="s">
        <v>133</v>
      </c>
      <c r="G15" s="67"/>
      <c r="H15" s="67"/>
    </row>
    <row r="16" spans="2:8" ht="12.75">
      <c r="B16" s="93">
        <v>7</v>
      </c>
      <c r="C16" s="95" t="s">
        <v>134</v>
      </c>
      <c r="D16" s="67"/>
      <c r="E16" s="67"/>
      <c r="F16" s="96" t="s">
        <v>135</v>
      </c>
      <c r="G16" s="67"/>
      <c r="H16" s="67"/>
    </row>
    <row r="17" spans="2:8" ht="12.75">
      <c r="B17" s="93">
        <v>8</v>
      </c>
      <c r="C17" s="72"/>
      <c r="D17" s="67"/>
      <c r="E17" s="67"/>
      <c r="F17" s="95" t="s">
        <v>136</v>
      </c>
      <c r="G17" s="67"/>
      <c r="H17" s="67"/>
    </row>
    <row r="18" spans="2:9" s="69" customFormat="1" ht="21" customHeight="1">
      <c r="B18" s="98">
        <v>9</v>
      </c>
      <c r="C18" s="99" t="s">
        <v>137</v>
      </c>
      <c r="D18" s="99">
        <f>SUM(D11:D17)</f>
        <v>2049</v>
      </c>
      <c r="E18" s="99">
        <f>SUM(E11:E17)</f>
        <v>1092</v>
      </c>
      <c r="F18" s="100" t="s">
        <v>138</v>
      </c>
      <c r="G18" s="100">
        <f>SUM(G11:G17)</f>
        <v>2023</v>
      </c>
      <c r="H18" s="100">
        <f>SUM(H11:H17)</f>
        <v>2233</v>
      </c>
      <c r="I18" s="68"/>
    </row>
    <row r="19" spans="2:8" ht="12.75">
      <c r="B19" s="93">
        <v>10</v>
      </c>
      <c r="C19" s="137" t="s">
        <v>139</v>
      </c>
      <c r="D19" s="67"/>
      <c r="E19" s="67"/>
      <c r="F19" s="137" t="s">
        <v>140</v>
      </c>
      <c r="G19" s="67"/>
      <c r="H19" s="67"/>
    </row>
    <row r="20" spans="2:8" ht="12.75">
      <c r="B20" s="93">
        <v>11</v>
      </c>
      <c r="C20" s="95" t="s">
        <v>141</v>
      </c>
      <c r="D20" s="67"/>
      <c r="E20" s="67"/>
      <c r="F20" s="95" t="s">
        <v>142</v>
      </c>
      <c r="G20" s="67">
        <v>15</v>
      </c>
      <c r="H20" s="67">
        <v>64</v>
      </c>
    </row>
    <row r="21" spans="2:8" ht="12.75">
      <c r="B21" s="93">
        <v>12</v>
      </c>
      <c r="C21" s="95" t="s">
        <v>143</v>
      </c>
      <c r="D21" s="67"/>
      <c r="E21" s="67"/>
      <c r="F21" s="75" t="s">
        <v>144</v>
      </c>
      <c r="G21" s="67"/>
      <c r="H21" s="67"/>
    </row>
    <row r="22" spans="2:8" ht="12.75">
      <c r="B22" s="93">
        <v>13</v>
      </c>
      <c r="C22" s="95" t="s">
        <v>145</v>
      </c>
      <c r="D22" s="67"/>
      <c r="E22" s="67"/>
      <c r="F22" s="95" t="s">
        <v>146</v>
      </c>
      <c r="G22" s="67"/>
      <c r="H22" s="67"/>
    </row>
    <row r="23" spans="2:8" ht="12.75">
      <c r="B23" s="93">
        <v>14</v>
      </c>
      <c r="C23" s="95" t="s">
        <v>147</v>
      </c>
      <c r="D23" s="67"/>
      <c r="E23" s="67"/>
      <c r="F23" s="95" t="s">
        <v>148</v>
      </c>
      <c r="G23" s="67"/>
      <c r="H23" s="67"/>
    </row>
    <row r="24" spans="2:8" ht="12.75">
      <c r="B24" s="93">
        <v>15</v>
      </c>
      <c r="C24" s="95" t="s">
        <v>149</v>
      </c>
      <c r="D24" s="67"/>
      <c r="E24" s="67"/>
      <c r="F24" s="95" t="s">
        <v>150</v>
      </c>
      <c r="G24" s="67"/>
      <c r="H24" s="67"/>
    </row>
    <row r="25" spans="2:9" ht="21" customHeight="1">
      <c r="B25" s="93">
        <v>16</v>
      </c>
      <c r="C25" s="134" t="s">
        <v>151</v>
      </c>
      <c r="D25" s="101">
        <f>SUM(D19:D24)</f>
        <v>0</v>
      </c>
      <c r="E25" s="101">
        <f>SUM(E19:E24)</f>
        <v>0</v>
      </c>
      <c r="F25" s="134" t="s">
        <v>152</v>
      </c>
      <c r="G25" s="100">
        <f>SUM(G19:G24)</f>
        <v>15</v>
      </c>
      <c r="H25" s="100">
        <f>SUM(H19:H24)</f>
        <v>64</v>
      </c>
      <c r="I25" s="71"/>
    </row>
    <row r="26" spans="2:8" ht="12.75">
      <c r="B26" s="93">
        <v>17</v>
      </c>
      <c r="C26" s="102" t="s">
        <v>153</v>
      </c>
      <c r="D26" s="79"/>
      <c r="E26" s="79">
        <v>0</v>
      </c>
      <c r="F26" s="102" t="s">
        <v>153</v>
      </c>
      <c r="G26" s="79"/>
      <c r="H26" s="79"/>
    </row>
    <row r="27" spans="2:8" ht="12.75" customHeight="1">
      <c r="B27" s="93">
        <v>18</v>
      </c>
      <c r="C27" s="133"/>
      <c r="D27" s="67"/>
      <c r="E27" s="67"/>
      <c r="F27" s="133"/>
      <c r="G27" s="67"/>
      <c r="H27" s="67"/>
    </row>
    <row r="28" spans="2:8" ht="12.75">
      <c r="B28" s="93">
        <v>19</v>
      </c>
      <c r="C28" s="97" t="s">
        <v>154</v>
      </c>
      <c r="D28" s="97">
        <f>+D29+D30</f>
        <v>0</v>
      </c>
      <c r="E28" s="97"/>
      <c r="F28" s="137" t="s">
        <v>155</v>
      </c>
      <c r="G28" s="79">
        <f>+G29+G30</f>
        <v>0</v>
      </c>
      <c r="H28" s="79">
        <f>+H29+H30</f>
        <v>0</v>
      </c>
    </row>
    <row r="29" spans="2:8" ht="12.75">
      <c r="B29" s="93">
        <v>20</v>
      </c>
      <c r="C29" s="76" t="s">
        <v>156</v>
      </c>
      <c r="D29" s="96"/>
      <c r="E29" s="96"/>
      <c r="F29" s="76" t="s">
        <v>157</v>
      </c>
      <c r="G29" s="67"/>
      <c r="H29" s="67"/>
    </row>
    <row r="30" spans="2:8" ht="12.75">
      <c r="B30" s="93">
        <v>21</v>
      </c>
      <c r="C30" s="95" t="s">
        <v>134</v>
      </c>
      <c r="D30" s="96"/>
      <c r="E30" s="96"/>
      <c r="F30" s="76" t="s">
        <v>159</v>
      </c>
      <c r="G30" s="67"/>
      <c r="H30" s="67"/>
    </row>
    <row r="31" spans="2:9" s="69" customFormat="1" ht="21" customHeight="1">
      <c r="B31" s="104">
        <v>22</v>
      </c>
      <c r="C31" s="138" t="s">
        <v>160</v>
      </c>
      <c r="D31" s="105">
        <f>SUM(D18+D25+D28)</f>
        <v>2049</v>
      </c>
      <c r="E31" s="105">
        <f>SUM(E18+E25+E28)</f>
        <v>1092</v>
      </c>
      <c r="F31" s="138" t="s">
        <v>161</v>
      </c>
      <c r="G31" s="105">
        <f>SUM(G18+G25+G28)</f>
        <v>2038</v>
      </c>
      <c r="H31" s="105">
        <f>SUM(H18+H25+H28)</f>
        <v>2297</v>
      </c>
      <c r="I31" s="68"/>
    </row>
    <row r="32" spans="2:8" ht="12.75">
      <c r="B32" s="61"/>
      <c r="C32" s="87"/>
      <c r="D32" s="87"/>
      <c r="E32" s="87"/>
      <c r="F32" s="87"/>
      <c r="G32" s="87"/>
      <c r="H32" s="87"/>
    </row>
    <row r="34" spans="4:5" ht="12.75">
      <c r="D34" s="71"/>
      <c r="E34" s="71"/>
    </row>
  </sheetData>
  <sheetProtection/>
  <mergeCells count="11">
    <mergeCell ref="H8:H9"/>
    <mergeCell ref="C1:E1"/>
    <mergeCell ref="C3:H3"/>
    <mergeCell ref="C4:H4"/>
    <mergeCell ref="C6:F6"/>
    <mergeCell ref="B8:B9"/>
    <mergeCell ref="C8:C9"/>
    <mergeCell ref="D8:D9"/>
    <mergeCell ref="E8:E9"/>
    <mergeCell ref="F8:F9"/>
    <mergeCell ref="G8:G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4"/>
  <sheetViews>
    <sheetView zoomScalePageLayoutView="0" workbookViewId="0" topLeftCell="B10">
      <selection activeCell="M24" sqref="M24"/>
    </sheetView>
  </sheetViews>
  <sheetFormatPr defaultColWidth="9.140625" defaultRowHeight="12.75"/>
  <cols>
    <col min="1" max="1" width="1.421875" style="63" hidden="1" customWidth="1"/>
    <col min="2" max="2" width="4.7109375" style="66" customWidth="1"/>
    <col min="3" max="3" width="35.7109375" style="63" customWidth="1"/>
    <col min="4" max="5" width="9.7109375" style="63" customWidth="1"/>
    <col min="6" max="6" width="35.7109375" style="63" customWidth="1"/>
    <col min="7" max="8" width="9.7109375" style="63" customWidth="1"/>
    <col min="9" max="16384" width="9.140625" style="63" customWidth="1"/>
  </cols>
  <sheetData>
    <row r="1" spans="3:6" ht="12.75">
      <c r="C1" s="275" t="s">
        <v>265</v>
      </c>
      <c r="D1" s="276"/>
      <c r="E1" s="276"/>
      <c r="F1" s="59"/>
    </row>
    <row r="2" spans="3:8" ht="12.75">
      <c r="C2" s="59"/>
      <c r="D2" s="59"/>
      <c r="E2" s="59"/>
      <c r="F2" s="59"/>
      <c r="G2" s="132"/>
      <c r="H2" s="132"/>
    </row>
    <row r="3" spans="3:8" ht="15.75">
      <c r="C3" s="277" t="s">
        <v>246</v>
      </c>
      <c r="D3" s="277"/>
      <c r="E3" s="277"/>
      <c r="F3" s="277"/>
      <c r="G3" s="278"/>
      <c r="H3" s="278"/>
    </row>
    <row r="4" spans="3:8" ht="15.75">
      <c r="C4" s="277" t="s">
        <v>253</v>
      </c>
      <c r="D4" s="277"/>
      <c r="E4" s="277"/>
      <c r="F4" s="277"/>
      <c r="G4" s="278"/>
      <c r="H4" s="278"/>
    </row>
    <row r="5" spans="3:8" ht="15.75">
      <c r="C5" s="135"/>
      <c r="D5" s="135"/>
      <c r="E5" s="135"/>
      <c r="F5" s="135"/>
      <c r="G5" s="136"/>
      <c r="H5" s="136"/>
    </row>
    <row r="6" spans="3:8" ht="12.75">
      <c r="C6" s="280"/>
      <c r="D6" s="280"/>
      <c r="E6" s="280"/>
      <c r="F6" s="280"/>
      <c r="H6" s="63" t="s">
        <v>250</v>
      </c>
    </row>
    <row r="7" spans="2:8" ht="12.75">
      <c r="B7" s="106"/>
      <c r="C7" s="107" t="s">
        <v>1</v>
      </c>
      <c r="D7" s="107" t="s">
        <v>2</v>
      </c>
      <c r="E7" s="107" t="s">
        <v>3</v>
      </c>
      <c r="F7" s="108" t="s">
        <v>4</v>
      </c>
      <c r="G7" s="108" t="s">
        <v>5</v>
      </c>
      <c r="H7" s="108" t="s">
        <v>6</v>
      </c>
    </row>
    <row r="8" spans="2:8" ht="17.25" customHeight="1">
      <c r="B8" s="281" t="s">
        <v>61</v>
      </c>
      <c r="C8" s="279" t="s">
        <v>15</v>
      </c>
      <c r="D8" s="279" t="s">
        <v>248</v>
      </c>
      <c r="E8" s="279" t="s">
        <v>249</v>
      </c>
      <c r="F8" s="279" t="s">
        <v>15</v>
      </c>
      <c r="G8" s="279" t="s">
        <v>248</v>
      </c>
      <c r="H8" s="279" t="s">
        <v>249</v>
      </c>
    </row>
    <row r="9" spans="2:8" ht="24" customHeight="1">
      <c r="B9" s="282"/>
      <c r="C9" s="279"/>
      <c r="D9" s="279"/>
      <c r="E9" s="279"/>
      <c r="F9" s="279"/>
      <c r="G9" s="279"/>
      <c r="H9" s="279"/>
    </row>
    <row r="10" spans="2:8" ht="12.75">
      <c r="B10" s="93">
        <v>1</v>
      </c>
      <c r="C10" s="137" t="s">
        <v>122</v>
      </c>
      <c r="D10" s="67"/>
      <c r="E10" s="67"/>
      <c r="F10" s="137" t="s">
        <v>123</v>
      </c>
      <c r="G10" s="94"/>
      <c r="H10" s="94"/>
    </row>
    <row r="11" spans="2:8" ht="12.75">
      <c r="B11" s="93">
        <v>2</v>
      </c>
      <c r="C11" s="95" t="s">
        <v>124</v>
      </c>
      <c r="D11" s="67">
        <v>52129</v>
      </c>
      <c r="E11" s="67">
        <f>6267+38578</f>
        <v>44845</v>
      </c>
      <c r="F11" s="95" t="s">
        <v>125</v>
      </c>
      <c r="G11" s="67">
        <v>26858</v>
      </c>
      <c r="H11" s="67">
        <v>29291</v>
      </c>
    </row>
    <row r="12" spans="2:8" ht="12.75">
      <c r="B12" s="93">
        <v>3</v>
      </c>
      <c r="C12" s="95" t="s">
        <v>126</v>
      </c>
      <c r="D12" s="67">
        <v>35518</v>
      </c>
      <c r="E12" s="67">
        <f>15000+6500+2990+3900</f>
        <v>28390</v>
      </c>
      <c r="F12" s="95" t="s">
        <v>127</v>
      </c>
      <c r="G12" s="67">
        <v>6610</v>
      </c>
      <c r="H12" s="67">
        <v>7931</v>
      </c>
    </row>
    <row r="13" spans="2:8" ht="12.75">
      <c r="B13" s="93">
        <v>4</v>
      </c>
      <c r="C13" s="95" t="s">
        <v>128</v>
      </c>
      <c r="D13" s="67">
        <v>115852</v>
      </c>
      <c r="E13" s="67">
        <v>283004</v>
      </c>
      <c r="F13" s="95" t="s">
        <v>129</v>
      </c>
      <c r="G13" s="67">
        <v>59611</v>
      </c>
      <c r="H13" s="67">
        <v>54601</v>
      </c>
    </row>
    <row r="14" spans="2:8" ht="12.75">
      <c r="B14" s="93">
        <v>5</v>
      </c>
      <c r="C14" s="95" t="s">
        <v>130</v>
      </c>
      <c r="D14" s="67"/>
      <c r="E14" s="67"/>
      <c r="F14" s="95" t="s">
        <v>131</v>
      </c>
      <c r="G14" s="67">
        <v>7156</v>
      </c>
      <c r="H14" s="67">
        <v>7554</v>
      </c>
    </row>
    <row r="15" spans="2:8" ht="12.75">
      <c r="B15" s="93">
        <v>6</v>
      </c>
      <c r="C15" s="95" t="s">
        <v>132</v>
      </c>
      <c r="D15" s="67">
        <v>127</v>
      </c>
      <c r="E15" s="67"/>
      <c r="F15" s="95" t="s">
        <v>133</v>
      </c>
      <c r="G15" s="67">
        <v>2666</v>
      </c>
      <c r="H15" s="67">
        <f>267069-H29</f>
        <v>205525</v>
      </c>
    </row>
    <row r="16" spans="2:8" ht="12.75">
      <c r="B16" s="93">
        <v>7</v>
      </c>
      <c r="C16" s="95" t="s">
        <v>326</v>
      </c>
      <c r="D16" s="67"/>
      <c r="E16" s="67">
        <v>0</v>
      </c>
      <c r="F16" s="96" t="s">
        <v>135</v>
      </c>
      <c r="G16" s="67"/>
      <c r="H16" s="67"/>
    </row>
    <row r="17" spans="2:8" ht="12.75">
      <c r="B17" s="93">
        <v>8</v>
      </c>
      <c r="C17" s="72"/>
      <c r="D17" s="67"/>
      <c r="E17" s="67"/>
      <c r="F17" s="95" t="s">
        <v>136</v>
      </c>
      <c r="G17" s="67"/>
      <c r="H17" s="67"/>
    </row>
    <row r="18" spans="2:9" s="69" customFormat="1" ht="21" customHeight="1">
      <c r="B18" s="98">
        <v>9</v>
      </c>
      <c r="C18" s="99" t="s">
        <v>137</v>
      </c>
      <c r="D18" s="99">
        <f>SUM(D11:D17)</f>
        <v>203626</v>
      </c>
      <c r="E18" s="99">
        <f>SUM(E11:E17)</f>
        <v>356239</v>
      </c>
      <c r="F18" s="100" t="s">
        <v>138</v>
      </c>
      <c r="G18" s="100">
        <f>SUM(G11:G17)</f>
        <v>102901</v>
      </c>
      <c r="H18" s="100">
        <f>SUM(H11:H17)</f>
        <v>304902</v>
      </c>
      <c r="I18" s="68"/>
    </row>
    <row r="19" spans="2:8" ht="12.75">
      <c r="B19" s="93">
        <v>10</v>
      </c>
      <c r="C19" s="137" t="s">
        <v>139</v>
      </c>
      <c r="D19" s="67"/>
      <c r="E19" s="67"/>
      <c r="F19" s="137" t="s">
        <v>140</v>
      </c>
      <c r="G19" s="67"/>
      <c r="H19" s="67"/>
    </row>
    <row r="20" spans="2:8" ht="12.75">
      <c r="B20" s="93">
        <v>11</v>
      </c>
      <c r="C20" s="95" t="s">
        <v>141</v>
      </c>
      <c r="D20" s="67"/>
      <c r="E20" s="67">
        <v>3390</v>
      </c>
      <c r="F20" s="95" t="s">
        <v>142</v>
      </c>
      <c r="G20" s="67">
        <v>11487</v>
      </c>
      <c r="H20" s="67">
        <v>10474</v>
      </c>
    </row>
    <row r="21" spans="2:8" ht="12.75">
      <c r="B21" s="93">
        <v>12</v>
      </c>
      <c r="C21" s="95" t="s">
        <v>143</v>
      </c>
      <c r="D21" s="67">
        <v>15526</v>
      </c>
      <c r="E21" s="67"/>
      <c r="F21" s="75" t="s">
        <v>144</v>
      </c>
      <c r="G21" s="67">
        <v>13683</v>
      </c>
      <c r="H21" s="67">
        <v>2375</v>
      </c>
    </row>
    <row r="22" spans="2:8" ht="12.75">
      <c r="B22" s="93">
        <v>13</v>
      </c>
      <c r="C22" s="95" t="s">
        <v>145</v>
      </c>
      <c r="D22" s="67"/>
      <c r="E22" s="67"/>
      <c r="F22" s="95" t="s">
        <v>146</v>
      </c>
      <c r="G22" s="67"/>
      <c r="H22" s="67"/>
    </row>
    <row r="23" spans="2:8" ht="12.75">
      <c r="B23" s="93">
        <v>14</v>
      </c>
      <c r="C23" s="95" t="s">
        <v>147</v>
      </c>
      <c r="D23" s="67">
        <v>2304</v>
      </c>
      <c r="E23" s="67"/>
      <c r="F23" s="95" t="s">
        <v>148</v>
      </c>
      <c r="G23" s="67"/>
      <c r="H23" s="67"/>
    </row>
    <row r="24" spans="2:8" ht="12.75">
      <c r="B24" s="93">
        <v>15</v>
      </c>
      <c r="C24" s="95" t="s">
        <v>149</v>
      </c>
      <c r="D24" s="67"/>
      <c r="E24" s="67"/>
      <c r="F24" s="95" t="s">
        <v>150</v>
      </c>
      <c r="G24" s="67"/>
      <c r="H24" s="67"/>
    </row>
    <row r="25" spans="2:9" ht="21" customHeight="1">
      <c r="B25" s="93">
        <v>16</v>
      </c>
      <c r="C25" s="134" t="s">
        <v>151</v>
      </c>
      <c r="D25" s="101">
        <f>SUM(D19:D24)</f>
        <v>17830</v>
      </c>
      <c r="E25" s="101">
        <f>SUM(E19:E24)</f>
        <v>3390</v>
      </c>
      <c r="F25" s="134" t="s">
        <v>152</v>
      </c>
      <c r="G25" s="100">
        <f>SUM(G19:G24)</f>
        <v>25170</v>
      </c>
      <c r="H25" s="100">
        <f>SUM(H19:H24)</f>
        <v>12849</v>
      </c>
      <c r="I25" s="71"/>
    </row>
    <row r="26" spans="2:8" ht="12.75">
      <c r="B26" s="93">
        <v>17</v>
      </c>
      <c r="C26" s="102" t="s">
        <v>153</v>
      </c>
      <c r="D26" s="79">
        <v>7990</v>
      </c>
      <c r="E26" s="79">
        <v>0</v>
      </c>
      <c r="F26" s="102" t="s">
        <v>153</v>
      </c>
      <c r="G26" s="79">
        <v>0</v>
      </c>
      <c r="H26" s="79">
        <v>0</v>
      </c>
    </row>
    <row r="27" spans="2:8" ht="12.75" customHeight="1">
      <c r="B27" s="93">
        <v>18</v>
      </c>
      <c r="C27" s="133"/>
      <c r="D27" s="67"/>
      <c r="E27" s="67"/>
      <c r="F27" s="133"/>
      <c r="G27" s="67"/>
      <c r="H27" s="67"/>
    </row>
    <row r="28" spans="2:8" ht="12.75">
      <c r="B28" s="93">
        <v>19</v>
      </c>
      <c r="C28" s="97" t="s">
        <v>154</v>
      </c>
      <c r="D28" s="97">
        <f>+D29+D30</f>
        <v>34234</v>
      </c>
      <c r="E28" s="97">
        <f>+E29+E30</f>
        <v>19666</v>
      </c>
      <c r="F28" s="137" t="s">
        <v>155</v>
      </c>
      <c r="G28" s="79">
        <f>+G29+G30</f>
        <v>78914</v>
      </c>
      <c r="H28" s="79">
        <f>+H29+H30</f>
        <v>61544</v>
      </c>
    </row>
    <row r="29" spans="2:8" ht="12.75">
      <c r="B29" s="93">
        <v>20</v>
      </c>
      <c r="C29" s="212" t="s">
        <v>255</v>
      </c>
      <c r="D29" s="96">
        <v>11464</v>
      </c>
      <c r="E29" s="96">
        <v>0</v>
      </c>
      <c r="F29" s="76" t="s">
        <v>157</v>
      </c>
      <c r="G29" s="67">
        <v>78914</v>
      </c>
      <c r="H29" s="67">
        <f>38524+23020</f>
        <v>61544</v>
      </c>
    </row>
    <row r="30" spans="2:8" ht="12.75">
      <c r="B30" s="93">
        <v>21</v>
      </c>
      <c r="C30" s="95" t="s">
        <v>134</v>
      </c>
      <c r="D30" s="96">
        <v>22770</v>
      </c>
      <c r="E30" s="96">
        <v>19666</v>
      </c>
      <c r="F30" s="76" t="s">
        <v>159</v>
      </c>
      <c r="G30" s="67">
        <v>0</v>
      </c>
      <c r="H30" s="67">
        <v>0</v>
      </c>
    </row>
    <row r="31" spans="2:9" s="69" customFormat="1" ht="21" customHeight="1">
      <c r="B31" s="104">
        <v>22</v>
      </c>
      <c r="C31" s="138" t="s">
        <v>160</v>
      </c>
      <c r="D31" s="105">
        <f>SUM(D18+D25+D28+D26)</f>
        <v>263680</v>
      </c>
      <c r="E31" s="105">
        <f>SUM(E18+E25+E28)</f>
        <v>379295</v>
      </c>
      <c r="F31" s="138" t="s">
        <v>161</v>
      </c>
      <c r="G31" s="105">
        <f>SUM(G18+G25+G28)</f>
        <v>206985</v>
      </c>
      <c r="H31" s="105">
        <f>SUM(H18+H25+H28)</f>
        <v>379295</v>
      </c>
      <c r="I31" s="68"/>
    </row>
    <row r="32" spans="2:8" ht="12.75">
      <c r="B32" s="61"/>
      <c r="C32" s="87"/>
      <c r="D32" s="87"/>
      <c r="E32" s="87"/>
      <c r="F32" s="87"/>
      <c r="G32" s="87"/>
      <c r="H32" s="87"/>
    </row>
    <row r="34" spans="4:5" ht="12.75">
      <c r="D34" s="71"/>
      <c r="E34" s="71"/>
    </row>
  </sheetData>
  <sheetProtection/>
  <mergeCells count="11">
    <mergeCell ref="H8:H9"/>
    <mergeCell ref="C1:E1"/>
    <mergeCell ref="C3:H3"/>
    <mergeCell ref="C4:H4"/>
    <mergeCell ref="C6:F6"/>
    <mergeCell ref="B8:B9"/>
    <mergeCell ref="C8:C9"/>
    <mergeCell ref="D8:D9"/>
    <mergeCell ref="E8:E9"/>
    <mergeCell ref="F8:F9"/>
    <mergeCell ref="G8:G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4"/>
  <sheetViews>
    <sheetView zoomScalePageLayoutView="0" workbookViewId="0" topLeftCell="B13">
      <selection activeCell="C42" sqref="C42"/>
    </sheetView>
  </sheetViews>
  <sheetFormatPr defaultColWidth="9.140625" defaultRowHeight="12.75"/>
  <cols>
    <col min="1" max="1" width="1.421875" style="63" hidden="1" customWidth="1"/>
    <col min="2" max="2" width="4.7109375" style="66" customWidth="1"/>
    <col min="3" max="3" width="35.7109375" style="63" customWidth="1"/>
    <col min="4" max="5" width="9.7109375" style="63" customWidth="1"/>
    <col min="6" max="6" width="35.7109375" style="63" customWidth="1"/>
    <col min="7" max="7" width="9.7109375" style="63" customWidth="1"/>
    <col min="8" max="8" width="11.00390625" style="63" customWidth="1"/>
    <col min="9" max="16384" width="9.140625" style="63" customWidth="1"/>
  </cols>
  <sheetData>
    <row r="1" spans="3:6" ht="12.75">
      <c r="C1" s="275" t="s">
        <v>265</v>
      </c>
      <c r="D1" s="276"/>
      <c r="E1" s="276"/>
      <c r="F1" s="59"/>
    </row>
    <row r="2" spans="3:8" ht="12.75">
      <c r="C2" s="59"/>
      <c r="D2" s="59"/>
      <c r="E2" s="59"/>
      <c r="F2" s="59"/>
      <c r="G2" s="132"/>
      <c r="H2" s="132"/>
    </row>
    <row r="3" spans="3:8" ht="15.75">
      <c r="C3" s="277" t="s">
        <v>246</v>
      </c>
      <c r="D3" s="277"/>
      <c r="E3" s="277"/>
      <c r="F3" s="277"/>
      <c r="G3" s="278"/>
      <c r="H3" s="278"/>
    </row>
    <row r="4" spans="3:8" ht="15.75">
      <c r="C4" s="277" t="s">
        <v>247</v>
      </c>
      <c r="D4" s="277"/>
      <c r="E4" s="277"/>
      <c r="F4" s="277"/>
      <c r="G4" s="278"/>
      <c r="H4" s="278"/>
    </row>
    <row r="5" spans="3:8" ht="15.75">
      <c r="C5" s="135"/>
      <c r="D5" s="135"/>
      <c r="E5" s="135"/>
      <c r="F5" s="135"/>
      <c r="G5" s="136"/>
      <c r="H5" s="136"/>
    </row>
    <row r="6" spans="3:8" ht="12.75">
      <c r="C6" s="280"/>
      <c r="D6" s="280"/>
      <c r="E6" s="280"/>
      <c r="F6" s="280"/>
      <c r="H6" s="63" t="s">
        <v>250</v>
      </c>
    </row>
    <row r="7" spans="2:8" ht="12.75">
      <c r="B7" s="106"/>
      <c r="C7" s="107" t="s">
        <v>1</v>
      </c>
      <c r="D7" s="107" t="s">
        <v>2</v>
      </c>
      <c r="E7" s="107" t="s">
        <v>3</v>
      </c>
      <c r="F7" s="108" t="s">
        <v>4</v>
      </c>
      <c r="G7" s="108" t="s">
        <v>5</v>
      </c>
      <c r="H7" s="108" t="s">
        <v>6</v>
      </c>
    </row>
    <row r="8" spans="2:8" ht="17.25" customHeight="1">
      <c r="B8" s="281" t="s">
        <v>61</v>
      </c>
      <c r="C8" s="279" t="s">
        <v>15</v>
      </c>
      <c r="D8" s="279" t="s">
        <v>248</v>
      </c>
      <c r="E8" s="279" t="s">
        <v>249</v>
      </c>
      <c r="F8" s="279" t="s">
        <v>15</v>
      </c>
      <c r="G8" s="279" t="s">
        <v>248</v>
      </c>
      <c r="H8" s="279" t="s">
        <v>249</v>
      </c>
    </row>
    <row r="9" spans="2:8" ht="24" customHeight="1">
      <c r="B9" s="282"/>
      <c r="C9" s="279"/>
      <c r="D9" s="279"/>
      <c r="E9" s="279"/>
      <c r="F9" s="279"/>
      <c r="G9" s="279"/>
      <c r="H9" s="279"/>
    </row>
    <row r="10" spans="2:8" ht="12.75">
      <c r="B10" s="93">
        <v>1</v>
      </c>
      <c r="C10" s="137" t="s">
        <v>122</v>
      </c>
      <c r="D10" s="67"/>
      <c r="E10" s="67"/>
      <c r="F10" s="137" t="s">
        <v>123</v>
      </c>
      <c r="G10" s="94"/>
      <c r="H10" s="94"/>
    </row>
    <row r="11" spans="2:8" ht="12.75">
      <c r="B11" s="93">
        <v>2</v>
      </c>
      <c r="C11" s="95" t="s">
        <v>124</v>
      </c>
      <c r="D11" s="67"/>
      <c r="E11" s="67"/>
      <c r="F11" s="95" t="s">
        <v>125</v>
      </c>
      <c r="G11" s="67"/>
      <c r="H11" s="67"/>
    </row>
    <row r="12" spans="2:8" ht="12.75">
      <c r="B12" s="93">
        <v>3</v>
      </c>
      <c r="C12" s="95" t="s">
        <v>126</v>
      </c>
      <c r="D12" s="67"/>
      <c r="E12" s="67"/>
      <c r="F12" s="95" t="s">
        <v>127</v>
      </c>
      <c r="G12" s="67"/>
      <c r="H12" s="67"/>
    </row>
    <row r="13" spans="2:8" ht="12.75">
      <c r="B13" s="93">
        <v>4</v>
      </c>
      <c r="C13" s="95" t="s">
        <v>128</v>
      </c>
      <c r="D13" s="67"/>
      <c r="E13" s="67"/>
      <c r="F13" s="95" t="s">
        <v>129</v>
      </c>
      <c r="G13" s="67"/>
      <c r="H13" s="67"/>
    </row>
    <row r="14" spans="2:8" ht="12.75">
      <c r="B14" s="93">
        <v>5</v>
      </c>
      <c r="C14" s="95" t="s">
        <v>130</v>
      </c>
      <c r="D14" s="67"/>
      <c r="E14" s="67"/>
      <c r="F14" s="95" t="s">
        <v>131</v>
      </c>
      <c r="G14" s="67"/>
      <c r="H14" s="67"/>
    </row>
    <row r="15" spans="2:8" ht="12.75">
      <c r="B15" s="93">
        <v>6</v>
      </c>
      <c r="C15" s="95" t="s">
        <v>132</v>
      </c>
      <c r="D15" s="67"/>
      <c r="E15" s="67"/>
      <c r="F15" s="95" t="s">
        <v>133</v>
      </c>
      <c r="G15" s="67"/>
      <c r="H15" s="67"/>
    </row>
    <row r="16" spans="2:8" ht="12.75">
      <c r="B16" s="93">
        <v>7</v>
      </c>
      <c r="C16" s="95" t="s">
        <v>134</v>
      </c>
      <c r="D16" s="67"/>
      <c r="E16" s="67"/>
      <c r="F16" s="96" t="s">
        <v>135</v>
      </c>
      <c r="G16" s="67"/>
      <c r="H16" s="67"/>
    </row>
    <row r="17" spans="2:8" ht="12.75">
      <c r="B17" s="93">
        <v>8</v>
      </c>
      <c r="C17" s="72"/>
      <c r="D17" s="67"/>
      <c r="E17" s="67"/>
      <c r="F17" s="95" t="s">
        <v>136</v>
      </c>
      <c r="G17" s="67"/>
      <c r="H17" s="67"/>
    </row>
    <row r="18" spans="2:9" s="69" customFormat="1" ht="21" customHeight="1">
      <c r="B18" s="98">
        <v>9</v>
      </c>
      <c r="C18" s="99" t="s">
        <v>137</v>
      </c>
      <c r="D18" s="99">
        <f>SUM(D11:D17)</f>
        <v>0</v>
      </c>
      <c r="E18" s="99">
        <f>SUM(E11:E17)</f>
        <v>0</v>
      </c>
      <c r="F18" s="100" t="s">
        <v>138</v>
      </c>
      <c r="G18" s="100">
        <f>SUM(G11:G17)</f>
        <v>0</v>
      </c>
      <c r="H18" s="100">
        <f>SUM(H11:H17)</f>
        <v>0</v>
      </c>
      <c r="I18" s="68"/>
    </row>
    <row r="19" spans="2:8" ht="12.75">
      <c r="B19" s="93">
        <v>10</v>
      </c>
      <c r="C19" s="137" t="s">
        <v>139</v>
      </c>
      <c r="D19" s="67"/>
      <c r="E19" s="67"/>
      <c r="F19" s="137" t="s">
        <v>140</v>
      </c>
      <c r="G19" s="67"/>
      <c r="H19" s="67"/>
    </row>
    <row r="20" spans="2:8" ht="12.75">
      <c r="B20" s="93">
        <v>11</v>
      </c>
      <c r="C20" s="95" t="s">
        <v>141</v>
      </c>
      <c r="D20" s="67"/>
      <c r="E20" s="67"/>
      <c r="F20" s="95" t="s">
        <v>142</v>
      </c>
      <c r="G20" s="67"/>
      <c r="H20" s="67"/>
    </row>
    <row r="21" spans="2:8" ht="12.75">
      <c r="B21" s="93">
        <v>12</v>
      </c>
      <c r="C21" s="95" t="s">
        <v>143</v>
      </c>
      <c r="D21" s="67"/>
      <c r="E21" s="67"/>
      <c r="F21" s="75" t="s">
        <v>144</v>
      </c>
      <c r="G21" s="67"/>
      <c r="H21" s="67"/>
    </row>
    <row r="22" spans="2:8" ht="12.75">
      <c r="B22" s="93">
        <v>13</v>
      </c>
      <c r="C22" s="95" t="s">
        <v>145</v>
      </c>
      <c r="D22" s="67"/>
      <c r="E22" s="67"/>
      <c r="F22" s="95" t="s">
        <v>146</v>
      </c>
      <c r="G22" s="67"/>
      <c r="H22" s="67"/>
    </row>
    <row r="23" spans="2:8" ht="12.75">
      <c r="B23" s="93">
        <v>14</v>
      </c>
      <c r="C23" s="95" t="s">
        <v>147</v>
      </c>
      <c r="D23" s="67"/>
      <c r="E23" s="67"/>
      <c r="F23" s="95" t="s">
        <v>148</v>
      </c>
      <c r="G23" s="67"/>
      <c r="H23" s="67"/>
    </row>
    <row r="24" spans="2:8" ht="12.75">
      <c r="B24" s="93">
        <v>15</v>
      </c>
      <c r="C24" s="95" t="s">
        <v>149</v>
      </c>
      <c r="D24" s="67"/>
      <c r="E24" s="67"/>
      <c r="F24" s="95" t="s">
        <v>150</v>
      </c>
      <c r="G24" s="67"/>
      <c r="H24" s="67"/>
    </row>
    <row r="25" spans="2:9" ht="21" customHeight="1">
      <c r="B25" s="93">
        <v>16</v>
      </c>
      <c r="C25" s="134" t="s">
        <v>151</v>
      </c>
      <c r="D25" s="101">
        <f>SUM(D19:D24)</f>
        <v>0</v>
      </c>
      <c r="E25" s="101">
        <f>SUM(E19:E24)</f>
        <v>0</v>
      </c>
      <c r="F25" s="134" t="s">
        <v>152</v>
      </c>
      <c r="G25" s="100">
        <f>SUM(G19:G24)</f>
        <v>0</v>
      </c>
      <c r="H25" s="100">
        <f>SUM(H19:H24)</f>
        <v>0</v>
      </c>
      <c r="I25" s="71"/>
    </row>
    <row r="26" spans="2:8" ht="12.75">
      <c r="B26" s="93">
        <v>17</v>
      </c>
      <c r="C26" s="102" t="s">
        <v>153</v>
      </c>
      <c r="D26" s="79" t="e">
        <f>+HIVD26+HIVD59+HIVD94</f>
        <v>#NAME?</v>
      </c>
      <c r="E26" s="79">
        <v>0</v>
      </c>
      <c r="F26" s="102" t="s">
        <v>153</v>
      </c>
      <c r="G26" s="79" t="e">
        <f>+#REF!+#REF!+#REF!</f>
        <v>#REF!</v>
      </c>
      <c r="H26" s="79" t="e">
        <f>+#REF!+#REF!+#REF!</f>
        <v>#REF!</v>
      </c>
    </row>
    <row r="27" spans="2:8" ht="12.75" customHeight="1">
      <c r="B27" s="93">
        <v>18</v>
      </c>
      <c r="C27" s="133"/>
      <c r="D27" s="67"/>
      <c r="E27" s="67"/>
      <c r="F27" s="133"/>
      <c r="G27" s="67"/>
      <c r="H27" s="67"/>
    </row>
    <row r="28" spans="2:8" ht="12.75">
      <c r="B28" s="93">
        <v>19</v>
      </c>
      <c r="C28" s="97" t="s">
        <v>154</v>
      </c>
      <c r="D28" s="97" t="e">
        <f>+D29+D30</f>
        <v>#REF!</v>
      </c>
      <c r="E28" s="97" t="e">
        <f>+E29+E30</f>
        <v>#REF!</v>
      </c>
      <c r="F28" s="137" t="s">
        <v>155</v>
      </c>
      <c r="G28" s="79" t="e">
        <f>+G29+G30</f>
        <v>#REF!</v>
      </c>
      <c r="H28" s="79" t="e">
        <f>+H29+H30</f>
        <v>#REF!</v>
      </c>
    </row>
    <row r="29" spans="2:8" ht="12.75">
      <c r="B29" s="93">
        <v>20</v>
      </c>
      <c r="C29" s="76" t="s">
        <v>156</v>
      </c>
      <c r="D29" s="96" t="e">
        <f>+#REF!+#REF!+#REF!</f>
        <v>#REF!</v>
      </c>
      <c r="E29" s="96" t="e">
        <f>+#REF!+#REF!+#REF!</f>
        <v>#REF!</v>
      </c>
      <c r="F29" s="76" t="s">
        <v>157</v>
      </c>
      <c r="G29" s="67" t="e">
        <f>+#REF!+#REF!+#REF!</f>
        <v>#REF!</v>
      </c>
      <c r="H29" s="67" t="e">
        <f>+#REF!+#REF!+#REF!</f>
        <v>#REF!</v>
      </c>
    </row>
    <row r="30" spans="2:8" ht="12.75">
      <c r="B30" s="93">
        <v>21</v>
      </c>
      <c r="C30" s="76" t="s">
        <v>158</v>
      </c>
      <c r="D30" s="96" t="e">
        <f>+#REF!+#REF!+#REF!</f>
        <v>#REF!</v>
      </c>
      <c r="E30" s="96" t="e">
        <f>+#REF!+#REF!+#REF!</f>
        <v>#REF!</v>
      </c>
      <c r="F30" s="76" t="s">
        <v>159</v>
      </c>
      <c r="G30" s="67" t="e">
        <f>+#REF!+#REF!+#REF!</f>
        <v>#REF!</v>
      </c>
      <c r="H30" s="67" t="e">
        <f>+#REF!+#REF!+#REF!</f>
        <v>#REF!</v>
      </c>
    </row>
    <row r="31" spans="2:9" s="69" customFormat="1" ht="21" customHeight="1">
      <c r="B31" s="104">
        <v>22</v>
      </c>
      <c r="C31" s="138" t="s">
        <v>160</v>
      </c>
      <c r="D31" s="105" t="e">
        <f>SUM(D18+D25+D28)</f>
        <v>#REF!</v>
      </c>
      <c r="E31" s="105" t="e">
        <f>SUM(E18+E25+E28)</f>
        <v>#REF!</v>
      </c>
      <c r="F31" s="138" t="s">
        <v>161</v>
      </c>
      <c r="G31" s="105" t="e">
        <f>SUM(G18+G25+G28)</f>
        <v>#REF!</v>
      </c>
      <c r="H31" s="105" t="e">
        <f>SUM(H18+H25+H28)</f>
        <v>#REF!</v>
      </c>
      <c r="I31" s="68"/>
    </row>
    <row r="32" spans="2:8" ht="12.75">
      <c r="B32" s="61"/>
      <c r="C32" s="87"/>
      <c r="D32" s="87"/>
      <c r="E32" s="87"/>
      <c r="F32" s="87"/>
      <c r="G32" s="87"/>
      <c r="H32" s="87"/>
    </row>
    <row r="34" spans="4:5" ht="12.75">
      <c r="D34" s="71"/>
      <c r="E34" s="71"/>
    </row>
  </sheetData>
  <sheetProtection/>
  <mergeCells count="11">
    <mergeCell ref="H8:H9"/>
    <mergeCell ref="C1:E1"/>
    <mergeCell ref="C3:H3"/>
    <mergeCell ref="C4:H4"/>
    <mergeCell ref="C6:F6"/>
    <mergeCell ref="B8:B9"/>
    <mergeCell ref="C8:C9"/>
    <mergeCell ref="D8:D9"/>
    <mergeCell ref="E8:E9"/>
    <mergeCell ref="F8:F9"/>
    <mergeCell ref="G8:G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4"/>
  <sheetViews>
    <sheetView zoomScale="120" zoomScaleNormal="120" zoomScalePageLayoutView="0" workbookViewId="0" topLeftCell="B13">
      <selection activeCell="C1" sqref="C1:E1"/>
    </sheetView>
  </sheetViews>
  <sheetFormatPr defaultColWidth="9.140625" defaultRowHeight="12.75"/>
  <cols>
    <col min="1" max="1" width="1.421875" style="63" hidden="1" customWidth="1"/>
    <col min="2" max="2" width="4.7109375" style="66" customWidth="1"/>
    <col min="3" max="3" width="35.7109375" style="63" customWidth="1"/>
    <col min="4" max="5" width="9.7109375" style="63" customWidth="1"/>
    <col min="6" max="6" width="35.7109375" style="63" customWidth="1"/>
    <col min="7" max="8" width="9.7109375" style="63" customWidth="1"/>
    <col min="9" max="16384" width="9.140625" style="63" customWidth="1"/>
  </cols>
  <sheetData>
    <row r="1" spans="3:6" ht="12.75">
      <c r="C1" s="275" t="s">
        <v>265</v>
      </c>
      <c r="D1" s="276"/>
      <c r="E1" s="276"/>
      <c r="F1" s="59"/>
    </row>
    <row r="2" spans="3:8" ht="12.75">
      <c r="C2" s="59"/>
      <c r="D2" s="59"/>
      <c r="E2" s="59"/>
      <c r="F2" s="59"/>
      <c r="G2" s="132"/>
      <c r="H2" s="132"/>
    </row>
    <row r="3" spans="3:8" ht="15.75">
      <c r="C3" s="277" t="s">
        <v>246</v>
      </c>
      <c r="D3" s="277"/>
      <c r="E3" s="277"/>
      <c r="F3" s="277"/>
      <c r="G3" s="278"/>
      <c r="H3" s="278"/>
    </row>
    <row r="4" spans="3:8" ht="15.75">
      <c r="C4" s="277" t="s">
        <v>253</v>
      </c>
      <c r="D4" s="277"/>
      <c r="E4" s="277"/>
      <c r="F4" s="277"/>
      <c r="G4" s="278"/>
      <c r="H4" s="278"/>
    </row>
    <row r="5" spans="3:8" ht="15.75">
      <c r="C5" s="135"/>
      <c r="D5" s="277" t="s">
        <v>254</v>
      </c>
      <c r="E5" s="277"/>
      <c r="F5" s="277"/>
      <c r="G5" s="136"/>
      <c r="H5" s="136"/>
    </row>
    <row r="6" spans="3:8" ht="12.75">
      <c r="C6" s="280"/>
      <c r="D6" s="280"/>
      <c r="E6" s="280"/>
      <c r="F6" s="280"/>
      <c r="H6" s="63" t="s">
        <v>250</v>
      </c>
    </row>
    <row r="7" spans="2:8" ht="12.75">
      <c r="B7" s="106"/>
      <c r="C7" s="107" t="s">
        <v>1</v>
      </c>
      <c r="D7" s="107" t="s">
        <v>2</v>
      </c>
      <c r="E7" s="107" t="s">
        <v>3</v>
      </c>
      <c r="F7" s="108" t="s">
        <v>4</v>
      </c>
      <c r="G7" s="108" t="s">
        <v>5</v>
      </c>
      <c r="H7" s="108" t="s">
        <v>6</v>
      </c>
    </row>
    <row r="8" spans="2:8" ht="17.25" customHeight="1">
      <c r="B8" s="281" t="s">
        <v>61</v>
      </c>
      <c r="C8" s="279" t="s">
        <v>15</v>
      </c>
      <c r="D8" s="279" t="s">
        <v>248</v>
      </c>
      <c r="E8" s="279" t="s">
        <v>249</v>
      </c>
      <c r="F8" s="279" t="s">
        <v>15</v>
      </c>
      <c r="G8" s="279" t="s">
        <v>248</v>
      </c>
      <c r="H8" s="279" t="s">
        <v>249</v>
      </c>
    </row>
    <row r="9" spans="2:8" ht="24" customHeight="1">
      <c r="B9" s="282"/>
      <c r="C9" s="279"/>
      <c r="D9" s="279"/>
      <c r="E9" s="279"/>
      <c r="F9" s="279"/>
      <c r="G9" s="279"/>
      <c r="H9" s="279"/>
    </row>
    <row r="10" spans="2:8" ht="12.75">
      <c r="B10" s="93">
        <v>1</v>
      </c>
      <c r="C10" s="137" t="s">
        <v>122</v>
      </c>
      <c r="D10" s="67"/>
      <c r="E10" s="67"/>
      <c r="F10" s="137" t="s">
        <v>123</v>
      </c>
      <c r="G10" s="94"/>
      <c r="H10" s="94"/>
    </row>
    <row r="11" spans="2:8" ht="12.75">
      <c r="B11" s="93">
        <v>2</v>
      </c>
      <c r="C11" s="95" t="s">
        <v>124</v>
      </c>
      <c r="D11" s="67">
        <v>2049</v>
      </c>
      <c r="E11" s="67">
        <v>2049</v>
      </c>
      <c r="F11" s="95" t="s">
        <v>125</v>
      </c>
      <c r="G11" s="67">
        <f>1023+66</f>
        <v>1089</v>
      </c>
      <c r="H11" s="67">
        <f>1023+66</f>
        <v>1089</v>
      </c>
    </row>
    <row r="12" spans="2:8" ht="12.75">
      <c r="B12" s="93">
        <v>3</v>
      </c>
      <c r="C12" s="95" t="s">
        <v>126</v>
      </c>
      <c r="D12" s="67">
        <v>0</v>
      </c>
      <c r="E12" s="67">
        <v>0</v>
      </c>
      <c r="F12" s="95" t="s">
        <v>127</v>
      </c>
      <c r="G12" s="67">
        <v>292</v>
      </c>
      <c r="H12" s="67">
        <v>292</v>
      </c>
    </row>
    <row r="13" spans="2:8" ht="12.75">
      <c r="B13" s="93">
        <v>4</v>
      </c>
      <c r="C13" s="95" t="s">
        <v>128</v>
      </c>
      <c r="D13" s="67"/>
      <c r="E13" s="67"/>
      <c r="F13" s="95" t="s">
        <v>129</v>
      </c>
      <c r="G13" s="67">
        <v>642</v>
      </c>
      <c r="H13" s="67">
        <v>642</v>
      </c>
    </row>
    <row r="14" spans="2:8" ht="12.75">
      <c r="B14" s="93">
        <v>5</v>
      </c>
      <c r="C14" s="95" t="s">
        <v>130</v>
      </c>
      <c r="D14" s="67"/>
      <c r="E14" s="67"/>
      <c r="F14" s="95" t="s">
        <v>131</v>
      </c>
      <c r="G14" s="67">
        <v>0</v>
      </c>
      <c r="H14" s="67">
        <v>0</v>
      </c>
    </row>
    <row r="15" spans="2:8" ht="12.75">
      <c r="B15" s="93">
        <v>6</v>
      </c>
      <c r="C15" s="95" t="s">
        <v>132</v>
      </c>
      <c r="D15" s="67"/>
      <c r="E15" s="67"/>
      <c r="F15" s="95" t="s">
        <v>133</v>
      </c>
      <c r="G15" s="67">
        <v>0</v>
      </c>
      <c r="H15" s="67">
        <v>0</v>
      </c>
    </row>
    <row r="16" spans="2:8" ht="12.75">
      <c r="B16" s="93">
        <v>7</v>
      </c>
      <c r="C16" s="95" t="s">
        <v>134</v>
      </c>
      <c r="D16" s="67">
        <v>0</v>
      </c>
      <c r="E16" s="67">
        <v>0</v>
      </c>
      <c r="F16" s="96" t="s">
        <v>135</v>
      </c>
      <c r="G16" s="67"/>
      <c r="H16" s="67"/>
    </row>
    <row r="17" spans="2:8" ht="12.75">
      <c r="B17" s="93">
        <v>8</v>
      </c>
      <c r="C17" s="72"/>
      <c r="D17" s="67"/>
      <c r="E17" s="67"/>
      <c r="F17" s="95" t="s">
        <v>136</v>
      </c>
      <c r="G17" s="67"/>
      <c r="H17" s="67"/>
    </row>
    <row r="18" spans="2:9" s="69" customFormat="1" ht="21" customHeight="1">
      <c r="B18" s="98">
        <v>9</v>
      </c>
      <c r="C18" s="99" t="s">
        <v>137</v>
      </c>
      <c r="D18" s="99">
        <f>SUM(D11:D17)</f>
        <v>2049</v>
      </c>
      <c r="E18" s="99">
        <f>SUM(E11:E17)</f>
        <v>2049</v>
      </c>
      <c r="F18" s="100" t="s">
        <v>138</v>
      </c>
      <c r="G18" s="100">
        <f>SUM(G11:G17)</f>
        <v>2023</v>
      </c>
      <c r="H18" s="100">
        <f>SUM(H11:H17)</f>
        <v>2023</v>
      </c>
      <c r="I18" s="68"/>
    </row>
    <row r="19" spans="2:8" ht="12.75">
      <c r="B19" s="93">
        <v>10</v>
      </c>
      <c r="C19" s="137" t="s">
        <v>139</v>
      </c>
      <c r="D19" s="67"/>
      <c r="E19" s="67"/>
      <c r="F19" s="137" t="s">
        <v>140</v>
      </c>
      <c r="G19" s="67"/>
      <c r="H19" s="67"/>
    </row>
    <row r="20" spans="2:8" ht="12.75">
      <c r="B20" s="93">
        <v>11</v>
      </c>
      <c r="C20" s="95" t="s">
        <v>141</v>
      </c>
      <c r="D20" s="67"/>
      <c r="E20" s="67"/>
      <c r="F20" s="95" t="s">
        <v>142</v>
      </c>
      <c r="G20" s="67">
        <f>11+4</f>
        <v>15</v>
      </c>
      <c r="H20" s="67">
        <f>11+4</f>
        <v>15</v>
      </c>
    </row>
    <row r="21" spans="2:8" ht="12.75">
      <c r="B21" s="93">
        <v>12</v>
      </c>
      <c r="C21" s="95" t="s">
        <v>143</v>
      </c>
      <c r="D21" s="67"/>
      <c r="E21" s="67"/>
      <c r="F21" s="75" t="s">
        <v>144</v>
      </c>
      <c r="G21" s="67">
        <v>0</v>
      </c>
      <c r="H21" s="67">
        <v>0</v>
      </c>
    </row>
    <row r="22" spans="2:8" ht="12.75">
      <c r="B22" s="93">
        <v>13</v>
      </c>
      <c r="C22" s="95" t="s">
        <v>145</v>
      </c>
      <c r="D22" s="67"/>
      <c r="E22" s="67"/>
      <c r="F22" s="95" t="s">
        <v>146</v>
      </c>
      <c r="G22" s="67"/>
      <c r="H22" s="67"/>
    </row>
    <row r="23" spans="2:8" ht="12.75">
      <c r="B23" s="93">
        <v>14</v>
      </c>
      <c r="C23" s="95" t="s">
        <v>147</v>
      </c>
      <c r="D23" s="67"/>
      <c r="E23" s="67"/>
      <c r="F23" s="95" t="s">
        <v>148</v>
      </c>
      <c r="G23" s="67"/>
      <c r="H23" s="67"/>
    </row>
    <row r="24" spans="2:8" ht="12.75">
      <c r="B24" s="93">
        <v>15</v>
      </c>
      <c r="C24" s="95" t="s">
        <v>149</v>
      </c>
      <c r="D24" s="67"/>
      <c r="E24" s="67"/>
      <c r="F24" s="95" t="s">
        <v>150</v>
      </c>
      <c r="G24" s="67"/>
      <c r="H24" s="67"/>
    </row>
    <row r="25" spans="2:9" ht="21" customHeight="1">
      <c r="B25" s="93">
        <v>16</v>
      </c>
      <c r="C25" s="134" t="s">
        <v>151</v>
      </c>
      <c r="D25" s="101">
        <f>SUM(D19:D24)</f>
        <v>0</v>
      </c>
      <c r="E25" s="101">
        <f>SUM(E19:E24)</f>
        <v>0</v>
      </c>
      <c r="F25" s="134" t="s">
        <v>152</v>
      </c>
      <c r="G25" s="100">
        <f>SUM(G19:G24)</f>
        <v>15</v>
      </c>
      <c r="H25" s="100">
        <f>SUM(H19:H24)</f>
        <v>15</v>
      </c>
      <c r="I25" s="71"/>
    </row>
    <row r="26" spans="2:8" ht="12.75">
      <c r="B26" s="93">
        <v>17</v>
      </c>
      <c r="C26" s="102" t="s">
        <v>153</v>
      </c>
      <c r="D26" s="79">
        <v>0</v>
      </c>
      <c r="E26" s="79">
        <v>0</v>
      </c>
      <c r="F26" s="102" t="s">
        <v>153</v>
      </c>
      <c r="G26" s="79">
        <v>0</v>
      </c>
      <c r="H26" s="79">
        <v>0</v>
      </c>
    </row>
    <row r="27" spans="2:8" ht="12.75" customHeight="1">
      <c r="B27" s="93">
        <v>18</v>
      </c>
      <c r="C27" s="133"/>
      <c r="D27" s="67"/>
      <c r="E27" s="67"/>
      <c r="F27" s="133"/>
      <c r="G27" s="67"/>
      <c r="H27" s="67"/>
    </row>
    <row r="28" spans="2:8" ht="12.75">
      <c r="B28" s="93">
        <v>19</v>
      </c>
      <c r="C28" s="97" t="s">
        <v>154</v>
      </c>
      <c r="D28" s="97">
        <f>+D29+D30</f>
        <v>0</v>
      </c>
      <c r="E28" s="97">
        <f>+E29+E30</f>
        <v>0</v>
      </c>
      <c r="F28" s="137" t="s">
        <v>155</v>
      </c>
      <c r="G28" s="79">
        <f>+G29+G30</f>
        <v>0</v>
      </c>
      <c r="H28" s="79">
        <f>+H29+H30</f>
        <v>0</v>
      </c>
    </row>
    <row r="29" spans="2:8" ht="12.75">
      <c r="B29" s="93">
        <v>20</v>
      </c>
      <c r="C29" s="76" t="s">
        <v>156</v>
      </c>
      <c r="D29" s="96">
        <v>0</v>
      </c>
      <c r="E29" s="96">
        <v>0</v>
      </c>
      <c r="F29" s="76" t="s">
        <v>157</v>
      </c>
      <c r="G29" s="67">
        <v>0</v>
      </c>
      <c r="H29" s="67">
        <v>0</v>
      </c>
    </row>
    <row r="30" spans="2:8" ht="12.75">
      <c r="B30" s="93">
        <v>21</v>
      </c>
      <c r="C30" s="76" t="s">
        <v>158</v>
      </c>
      <c r="D30" s="96">
        <v>0</v>
      </c>
      <c r="E30" s="96">
        <v>0</v>
      </c>
      <c r="F30" s="76" t="s">
        <v>159</v>
      </c>
      <c r="G30" s="67">
        <v>0</v>
      </c>
      <c r="H30" s="67">
        <v>0</v>
      </c>
    </row>
    <row r="31" spans="2:9" s="69" customFormat="1" ht="21" customHeight="1">
      <c r="B31" s="104">
        <v>22</v>
      </c>
      <c r="C31" s="138" t="s">
        <v>160</v>
      </c>
      <c r="D31" s="105">
        <f>SUM(D18+D25+D28)</f>
        <v>2049</v>
      </c>
      <c r="E31" s="105">
        <f>SUM(E18+E25+E28)</f>
        <v>2049</v>
      </c>
      <c r="F31" s="138" t="s">
        <v>161</v>
      </c>
      <c r="G31" s="105">
        <f>SUM(G18+G25+G28)</f>
        <v>2038</v>
      </c>
      <c r="H31" s="105">
        <f>SUM(H18+H25+H28)</f>
        <v>2038</v>
      </c>
      <c r="I31" s="68"/>
    </row>
    <row r="32" spans="2:8" ht="12.75">
      <c r="B32" s="61"/>
      <c r="C32" s="87"/>
      <c r="D32" s="87"/>
      <c r="E32" s="87"/>
      <c r="F32" s="87"/>
      <c r="G32" s="87"/>
      <c r="H32" s="87"/>
    </row>
    <row r="34" spans="4:5" ht="12.75">
      <c r="D34" s="71"/>
      <c r="E34" s="71"/>
    </row>
  </sheetData>
  <sheetProtection/>
  <mergeCells count="12">
    <mergeCell ref="H8:H9"/>
    <mergeCell ref="C1:E1"/>
    <mergeCell ref="C3:H3"/>
    <mergeCell ref="C4:H4"/>
    <mergeCell ref="C6:F6"/>
    <mergeCell ref="D5:F5"/>
    <mergeCell ref="B8:B9"/>
    <mergeCell ref="C8:C9"/>
    <mergeCell ref="D8:D9"/>
    <mergeCell ref="E8:E9"/>
    <mergeCell ref="F8:F9"/>
    <mergeCell ref="G8:G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34"/>
  <sheetViews>
    <sheetView zoomScale="130" zoomScaleNormal="130" zoomScalePageLayoutView="0" workbookViewId="0" topLeftCell="B13">
      <selection activeCell="C1" sqref="C1:E1"/>
    </sheetView>
  </sheetViews>
  <sheetFormatPr defaultColWidth="9.140625" defaultRowHeight="12.75"/>
  <cols>
    <col min="1" max="1" width="1.421875" style="63" hidden="1" customWidth="1"/>
    <col min="2" max="2" width="4.7109375" style="66" customWidth="1"/>
    <col min="3" max="3" width="35.7109375" style="63" customWidth="1"/>
    <col min="4" max="5" width="9.7109375" style="63" customWidth="1"/>
    <col min="6" max="6" width="35.7109375" style="63" customWidth="1"/>
    <col min="7" max="8" width="9.7109375" style="63" customWidth="1"/>
    <col min="9" max="16384" width="9.140625" style="63" customWidth="1"/>
  </cols>
  <sheetData>
    <row r="1" spans="3:6" ht="12.75">
      <c r="C1" s="275" t="s">
        <v>266</v>
      </c>
      <c r="D1" s="276"/>
      <c r="E1" s="276"/>
      <c r="F1" s="59"/>
    </row>
    <row r="2" spans="3:8" ht="12.75">
      <c r="C2" s="59"/>
      <c r="D2" s="59"/>
      <c r="E2" s="59"/>
      <c r="F2" s="59"/>
      <c r="G2" s="132"/>
      <c r="H2" s="132"/>
    </row>
    <row r="3" spans="3:8" ht="15.75">
      <c r="C3" s="277" t="s">
        <v>252</v>
      </c>
      <c r="D3" s="277"/>
      <c r="E3" s="277"/>
      <c r="F3" s="277"/>
      <c r="G3" s="278"/>
      <c r="H3" s="278"/>
    </row>
    <row r="4" spans="3:8" ht="15.75">
      <c r="C4" s="277" t="s">
        <v>247</v>
      </c>
      <c r="D4" s="277"/>
      <c r="E4" s="277"/>
      <c r="F4" s="277"/>
      <c r="G4" s="278"/>
      <c r="H4" s="278"/>
    </row>
    <row r="5" spans="3:8" ht="15.75">
      <c r="C5" s="135"/>
      <c r="D5" s="135"/>
      <c r="E5" s="135"/>
      <c r="F5" s="135"/>
      <c r="G5" s="136"/>
      <c r="H5" s="136"/>
    </row>
    <row r="6" spans="3:8" ht="12.75">
      <c r="C6" s="280"/>
      <c r="D6" s="280"/>
      <c r="E6" s="280"/>
      <c r="F6" s="280"/>
      <c r="H6" s="63" t="s">
        <v>250</v>
      </c>
    </row>
    <row r="7" spans="2:8" ht="12.75">
      <c r="B7" s="106"/>
      <c r="C7" s="107" t="s">
        <v>1</v>
      </c>
      <c r="D7" s="107" t="s">
        <v>2</v>
      </c>
      <c r="E7" s="107" t="s">
        <v>3</v>
      </c>
      <c r="F7" s="108" t="s">
        <v>4</v>
      </c>
      <c r="G7" s="108" t="s">
        <v>5</v>
      </c>
      <c r="H7" s="108" t="s">
        <v>6</v>
      </c>
    </row>
    <row r="8" spans="2:8" ht="17.25" customHeight="1">
      <c r="B8" s="281" t="s">
        <v>61</v>
      </c>
      <c r="C8" s="279" t="s">
        <v>15</v>
      </c>
      <c r="D8" s="279" t="s">
        <v>248</v>
      </c>
      <c r="E8" s="279" t="s">
        <v>249</v>
      </c>
      <c r="F8" s="279" t="s">
        <v>15</v>
      </c>
      <c r="G8" s="279" t="s">
        <v>248</v>
      </c>
      <c r="H8" s="279" t="s">
        <v>249</v>
      </c>
    </row>
    <row r="9" spans="2:8" ht="24" customHeight="1">
      <c r="B9" s="282"/>
      <c r="C9" s="279"/>
      <c r="D9" s="279"/>
      <c r="E9" s="279"/>
      <c r="F9" s="279"/>
      <c r="G9" s="279"/>
      <c r="H9" s="279"/>
    </row>
    <row r="10" spans="2:8" ht="12.75">
      <c r="B10" s="93">
        <v>1</v>
      </c>
      <c r="C10" s="137" t="s">
        <v>122</v>
      </c>
      <c r="D10" s="67"/>
      <c r="E10" s="67"/>
      <c r="F10" s="137" t="s">
        <v>123</v>
      </c>
      <c r="G10" s="94"/>
      <c r="H10" s="94"/>
    </row>
    <row r="11" spans="2:8" ht="12.75">
      <c r="B11" s="93">
        <v>2</v>
      </c>
      <c r="C11" s="95" t="s">
        <v>124</v>
      </c>
      <c r="D11" s="67">
        <v>5</v>
      </c>
      <c r="E11" s="67">
        <v>97</v>
      </c>
      <c r="F11" s="95" t="s">
        <v>125</v>
      </c>
      <c r="G11" s="67">
        <f>27421+317</f>
        <v>27738</v>
      </c>
      <c r="H11" s="67">
        <v>29103</v>
      </c>
    </row>
    <row r="12" spans="2:8" ht="12.75">
      <c r="B12" s="93">
        <v>3</v>
      </c>
      <c r="C12" s="95" t="s">
        <v>126</v>
      </c>
      <c r="D12" s="67"/>
      <c r="E12" s="67"/>
      <c r="F12" s="95" t="s">
        <v>127</v>
      </c>
      <c r="G12" s="67">
        <f>6809+198+207</f>
        <v>7214</v>
      </c>
      <c r="H12" s="67">
        <f>7194+272+292</f>
        <v>7758</v>
      </c>
    </row>
    <row r="13" spans="2:8" ht="12.75">
      <c r="B13" s="93">
        <v>4</v>
      </c>
      <c r="C13" s="95" t="s">
        <v>128</v>
      </c>
      <c r="D13" s="67">
        <v>1119</v>
      </c>
      <c r="E13" s="67">
        <v>3975</v>
      </c>
      <c r="F13" s="95" t="s">
        <v>129</v>
      </c>
      <c r="G13" s="67">
        <v>6677</v>
      </c>
      <c r="H13" s="67">
        <v>5735</v>
      </c>
    </row>
    <row r="14" spans="2:8" ht="12.75">
      <c r="B14" s="93">
        <v>5</v>
      </c>
      <c r="C14" s="95" t="s">
        <v>130</v>
      </c>
      <c r="D14" s="67"/>
      <c r="E14" s="67"/>
      <c r="F14" s="95" t="s">
        <v>131</v>
      </c>
      <c r="G14" s="67"/>
      <c r="H14" s="67"/>
    </row>
    <row r="15" spans="2:8" ht="12.75">
      <c r="B15" s="93">
        <v>6</v>
      </c>
      <c r="C15" s="95" t="s">
        <v>132</v>
      </c>
      <c r="D15" s="67"/>
      <c r="E15" s="67"/>
      <c r="F15" s="95" t="s">
        <v>133</v>
      </c>
      <c r="G15" s="67"/>
      <c r="H15" s="67"/>
    </row>
    <row r="16" spans="2:8" ht="12.75">
      <c r="B16" s="93">
        <v>7</v>
      </c>
      <c r="C16" s="95" t="s">
        <v>134</v>
      </c>
      <c r="D16" s="67">
        <v>76</v>
      </c>
      <c r="E16" s="67"/>
      <c r="F16" s="96" t="s">
        <v>135</v>
      </c>
      <c r="G16" s="67"/>
      <c r="H16" s="67"/>
    </row>
    <row r="17" spans="2:8" ht="12.75">
      <c r="B17" s="93">
        <v>8</v>
      </c>
      <c r="C17" s="72"/>
      <c r="D17" s="67"/>
      <c r="E17" s="67"/>
      <c r="F17" s="95" t="s">
        <v>136</v>
      </c>
      <c r="G17" s="67"/>
      <c r="H17" s="67"/>
    </row>
    <row r="18" spans="2:9" s="69" customFormat="1" ht="21" customHeight="1">
      <c r="B18" s="98">
        <v>9</v>
      </c>
      <c r="C18" s="99" t="s">
        <v>137</v>
      </c>
      <c r="D18" s="99">
        <f>SUM(D11:D17)</f>
        <v>1200</v>
      </c>
      <c r="E18" s="99">
        <f>SUM(E11:E17)</f>
        <v>4072</v>
      </c>
      <c r="F18" s="100" t="s">
        <v>138</v>
      </c>
      <c r="G18" s="100">
        <f>SUM(G11:G17)</f>
        <v>41629</v>
      </c>
      <c r="H18" s="100">
        <f>SUM(H11:H17)</f>
        <v>42596</v>
      </c>
      <c r="I18" s="68"/>
    </row>
    <row r="19" spans="2:8" ht="12.75">
      <c r="B19" s="93">
        <v>10</v>
      </c>
      <c r="C19" s="137" t="s">
        <v>139</v>
      </c>
      <c r="D19" s="67"/>
      <c r="E19" s="67"/>
      <c r="F19" s="137" t="s">
        <v>140</v>
      </c>
      <c r="G19" s="67"/>
      <c r="H19" s="67"/>
    </row>
    <row r="20" spans="2:8" ht="12.75">
      <c r="B20" s="93">
        <v>11</v>
      </c>
      <c r="C20" s="95" t="s">
        <v>141</v>
      </c>
      <c r="D20" s="67"/>
      <c r="E20" s="67"/>
      <c r="F20" s="95" t="s">
        <v>142</v>
      </c>
      <c r="G20" s="67"/>
      <c r="H20" s="67"/>
    </row>
    <row r="21" spans="2:8" ht="12.75">
      <c r="B21" s="93">
        <v>12</v>
      </c>
      <c r="C21" s="95" t="s">
        <v>143</v>
      </c>
      <c r="D21" s="67"/>
      <c r="E21" s="67"/>
      <c r="F21" s="75" t="s">
        <v>144</v>
      </c>
      <c r="G21" s="67"/>
      <c r="H21" s="67"/>
    </row>
    <row r="22" spans="2:8" ht="12.75">
      <c r="B22" s="93">
        <v>13</v>
      </c>
      <c r="C22" s="95" t="s">
        <v>145</v>
      </c>
      <c r="D22" s="67"/>
      <c r="E22" s="67"/>
      <c r="F22" s="95" t="s">
        <v>146</v>
      </c>
      <c r="G22" s="67"/>
      <c r="H22" s="67"/>
    </row>
    <row r="23" spans="2:8" ht="12.75">
      <c r="B23" s="93">
        <v>14</v>
      </c>
      <c r="C23" s="95" t="s">
        <v>147</v>
      </c>
      <c r="D23" s="67"/>
      <c r="E23" s="67"/>
      <c r="F23" s="95" t="s">
        <v>148</v>
      </c>
      <c r="G23" s="67"/>
      <c r="H23" s="67"/>
    </row>
    <row r="24" spans="2:8" ht="12.75">
      <c r="B24" s="93">
        <v>15</v>
      </c>
      <c r="C24" s="95" t="s">
        <v>149</v>
      </c>
      <c r="D24" s="67"/>
      <c r="E24" s="67"/>
      <c r="F24" s="95" t="s">
        <v>150</v>
      </c>
      <c r="G24" s="67"/>
      <c r="H24" s="67"/>
    </row>
    <row r="25" spans="2:9" ht="21" customHeight="1">
      <c r="B25" s="93">
        <v>16</v>
      </c>
      <c r="C25" s="134" t="s">
        <v>151</v>
      </c>
      <c r="D25" s="101">
        <f>SUM(D19:D24)</f>
        <v>0</v>
      </c>
      <c r="E25" s="101">
        <f>SUM(E19:E24)</f>
        <v>0</v>
      </c>
      <c r="F25" s="134" t="s">
        <v>152</v>
      </c>
      <c r="G25" s="100">
        <f>SUM(G19:G24)</f>
        <v>0</v>
      </c>
      <c r="H25" s="100">
        <f>SUM(H19:H24)</f>
        <v>0</v>
      </c>
      <c r="I25" s="71"/>
    </row>
    <row r="26" spans="2:8" ht="12.75">
      <c r="B26" s="93">
        <v>17</v>
      </c>
      <c r="C26" s="102" t="s">
        <v>153</v>
      </c>
      <c r="D26" s="79">
        <v>0</v>
      </c>
      <c r="E26" s="79">
        <v>0</v>
      </c>
      <c r="F26" s="102" t="s">
        <v>153</v>
      </c>
      <c r="G26" s="79">
        <v>0</v>
      </c>
      <c r="H26" s="79">
        <v>0</v>
      </c>
    </row>
    <row r="27" spans="2:8" ht="12.75" customHeight="1">
      <c r="B27" s="93">
        <v>18</v>
      </c>
      <c r="C27" s="133"/>
      <c r="D27" s="67"/>
      <c r="E27" s="67"/>
      <c r="F27" s="133"/>
      <c r="G27" s="67"/>
      <c r="H27" s="67"/>
    </row>
    <row r="28" spans="2:8" ht="12.75">
      <c r="B28" s="93">
        <v>19</v>
      </c>
      <c r="C28" s="97" t="s">
        <v>154</v>
      </c>
      <c r="D28" s="97">
        <f>+D29+D30</f>
        <v>39892</v>
      </c>
      <c r="E28" s="97">
        <f>+E29+E30</f>
        <v>38524</v>
      </c>
      <c r="F28" s="137" t="s">
        <v>155</v>
      </c>
      <c r="G28" s="79">
        <f>+G29+G30</f>
        <v>422</v>
      </c>
      <c r="H28" s="79">
        <f>+H29+H30</f>
        <v>0</v>
      </c>
    </row>
    <row r="29" spans="2:8" ht="12.75">
      <c r="B29" s="93">
        <v>20</v>
      </c>
      <c r="C29" s="76" t="s">
        <v>156</v>
      </c>
      <c r="D29" s="96">
        <v>39892</v>
      </c>
      <c r="E29" s="96">
        <v>38524</v>
      </c>
      <c r="F29" s="76" t="s">
        <v>157</v>
      </c>
      <c r="G29" s="67">
        <v>0</v>
      </c>
      <c r="H29" s="67">
        <v>0</v>
      </c>
    </row>
    <row r="30" spans="2:8" ht="12.75">
      <c r="B30" s="93">
        <v>21</v>
      </c>
      <c r="C30" s="76" t="s">
        <v>158</v>
      </c>
      <c r="D30" s="96">
        <v>0</v>
      </c>
      <c r="E30" s="96">
        <v>0</v>
      </c>
      <c r="F30" s="76" t="s">
        <v>159</v>
      </c>
      <c r="G30" s="67">
        <f>332+90</f>
        <v>422</v>
      </c>
      <c r="H30" s="67">
        <v>0</v>
      </c>
    </row>
    <row r="31" spans="2:9" s="69" customFormat="1" ht="21" customHeight="1">
      <c r="B31" s="104">
        <v>22</v>
      </c>
      <c r="C31" s="138" t="s">
        <v>160</v>
      </c>
      <c r="D31" s="105">
        <f>SUM(D18+D25+D28)</f>
        <v>41092</v>
      </c>
      <c r="E31" s="105">
        <f>SUM(E18+E25+E28)</f>
        <v>42596</v>
      </c>
      <c r="F31" s="138" t="s">
        <v>161</v>
      </c>
      <c r="G31" s="105">
        <f>SUM(G18+G25+G28)</f>
        <v>42051</v>
      </c>
      <c r="H31" s="105">
        <f>SUM(H18+H25+H28)</f>
        <v>42596</v>
      </c>
      <c r="I31" s="68"/>
    </row>
    <row r="32" spans="2:8" ht="12.75">
      <c r="B32" s="61"/>
      <c r="C32" s="87"/>
      <c r="D32" s="87"/>
      <c r="E32" s="87"/>
      <c r="F32" s="87"/>
      <c r="G32" s="87"/>
      <c r="H32" s="87"/>
    </row>
    <row r="34" spans="4:5" ht="12.75">
      <c r="D34" s="71"/>
      <c r="E34" s="71"/>
    </row>
  </sheetData>
  <sheetProtection/>
  <mergeCells count="11">
    <mergeCell ref="H8:H9"/>
    <mergeCell ref="C1:E1"/>
    <mergeCell ref="C3:H3"/>
    <mergeCell ref="C4:H4"/>
    <mergeCell ref="C6:F6"/>
    <mergeCell ref="B8:B9"/>
    <mergeCell ref="C8:C9"/>
    <mergeCell ref="D8:D9"/>
    <mergeCell ref="E8:E9"/>
    <mergeCell ref="F8:F9"/>
    <mergeCell ref="G8:G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34"/>
  <sheetViews>
    <sheetView zoomScale="130" zoomScaleNormal="130" zoomScalePageLayoutView="0" workbookViewId="0" topLeftCell="B1">
      <selection activeCell="C1" sqref="C1:E1"/>
    </sheetView>
  </sheetViews>
  <sheetFormatPr defaultColWidth="9.140625" defaultRowHeight="12.75"/>
  <cols>
    <col min="1" max="1" width="1.421875" style="63" hidden="1" customWidth="1"/>
    <col min="2" max="2" width="4.7109375" style="66" customWidth="1"/>
    <col min="3" max="3" width="35.7109375" style="63" customWidth="1"/>
    <col min="4" max="5" width="9.7109375" style="63" customWidth="1"/>
    <col min="6" max="6" width="35.7109375" style="63" customWidth="1"/>
    <col min="7" max="8" width="9.7109375" style="63" customWidth="1"/>
    <col min="9" max="16384" width="9.140625" style="63" customWidth="1"/>
  </cols>
  <sheetData>
    <row r="1" spans="3:6" ht="12.75">
      <c r="C1" s="275" t="s">
        <v>267</v>
      </c>
      <c r="D1" s="276"/>
      <c r="E1" s="276"/>
      <c r="F1" s="59"/>
    </row>
    <row r="2" spans="3:8" ht="12.75">
      <c r="C2" s="59"/>
      <c r="D2" s="59"/>
      <c r="E2" s="59"/>
      <c r="F2" s="59"/>
      <c r="G2" s="132"/>
      <c r="H2" s="132"/>
    </row>
    <row r="3" spans="3:8" ht="15.75">
      <c r="C3" s="277" t="s">
        <v>251</v>
      </c>
      <c r="D3" s="277"/>
      <c r="E3" s="277"/>
      <c r="F3" s="277"/>
      <c r="G3" s="278"/>
      <c r="H3" s="278"/>
    </row>
    <row r="4" spans="3:8" ht="15.75">
      <c r="C4" s="277" t="s">
        <v>253</v>
      </c>
      <c r="D4" s="277"/>
      <c r="E4" s="277"/>
      <c r="F4" s="277"/>
      <c r="G4" s="278"/>
      <c r="H4" s="278"/>
    </row>
    <row r="5" spans="3:8" ht="15.75">
      <c r="C5" s="135"/>
      <c r="D5" s="135"/>
      <c r="E5" s="135"/>
      <c r="F5" s="135"/>
      <c r="G5" s="136"/>
      <c r="H5" s="136"/>
    </row>
    <row r="6" spans="3:8" ht="12.75">
      <c r="C6" s="280"/>
      <c r="D6" s="280"/>
      <c r="E6" s="280"/>
      <c r="F6" s="280"/>
      <c r="H6" s="63" t="s">
        <v>250</v>
      </c>
    </row>
    <row r="7" spans="2:8" ht="12.75">
      <c r="B7" s="106"/>
      <c r="C7" s="107" t="s">
        <v>1</v>
      </c>
      <c r="D7" s="107" t="s">
        <v>2</v>
      </c>
      <c r="E7" s="107" t="s">
        <v>3</v>
      </c>
      <c r="F7" s="108" t="s">
        <v>4</v>
      </c>
      <c r="G7" s="108" t="s">
        <v>5</v>
      </c>
      <c r="H7" s="108" t="s">
        <v>6</v>
      </c>
    </row>
    <row r="8" spans="2:8" ht="17.25" customHeight="1">
      <c r="B8" s="281" t="s">
        <v>61</v>
      </c>
      <c r="C8" s="279" t="s">
        <v>15</v>
      </c>
      <c r="D8" s="279" t="s">
        <v>248</v>
      </c>
      <c r="E8" s="279" t="s">
        <v>249</v>
      </c>
      <c r="F8" s="279" t="s">
        <v>15</v>
      </c>
      <c r="G8" s="279" t="s">
        <v>248</v>
      </c>
      <c r="H8" s="279" t="s">
        <v>249</v>
      </c>
    </row>
    <row r="9" spans="2:8" ht="24" customHeight="1">
      <c r="B9" s="282"/>
      <c r="C9" s="279"/>
      <c r="D9" s="279"/>
      <c r="E9" s="279"/>
      <c r="F9" s="279"/>
      <c r="G9" s="279"/>
      <c r="H9" s="279"/>
    </row>
    <row r="10" spans="2:8" ht="12.75">
      <c r="B10" s="93">
        <v>1</v>
      </c>
      <c r="C10" s="137" t="s">
        <v>122</v>
      </c>
      <c r="D10" s="67"/>
      <c r="E10" s="67"/>
      <c r="F10" s="137" t="s">
        <v>123</v>
      </c>
      <c r="G10" s="94"/>
      <c r="H10" s="94"/>
    </row>
    <row r="11" spans="2:8" ht="12.75">
      <c r="B11" s="93">
        <v>2</v>
      </c>
      <c r="C11" s="95" t="s">
        <v>124</v>
      </c>
      <c r="D11" s="67">
        <v>1254</v>
      </c>
      <c r="E11" s="67">
        <v>0</v>
      </c>
      <c r="F11" s="95" t="s">
        <v>125</v>
      </c>
      <c r="G11" s="67">
        <v>13511</v>
      </c>
      <c r="H11" s="67">
        <v>13185</v>
      </c>
    </row>
    <row r="12" spans="2:8" ht="12.75">
      <c r="B12" s="93">
        <v>3</v>
      </c>
      <c r="C12" s="95" t="s">
        <v>126</v>
      </c>
      <c r="D12" s="67"/>
      <c r="E12" s="67"/>
      <c r="F12" s="95" t="s">
        <v>127</v>
      </c>
      <c r="G12" s="67">
        <f>3492+80+91</f>
        <v>3663</v>
      </c>
      <c r="H12" s="67">
        <f>3430+80+86</f>
        <v>3596</v>
      </c>
    </row>
    <row r="13" spans="2:8" ht="12.75">
      <c r="B13" s="93">
        <v>4</v>
      </c>
      <c r="C13" s="95" t="s">
        <v>128</v>
      </c>
      <c r="D13" s="67"/>
      <c r="E13" s="67"/>
      <c r="F13" s="95" t="s">
        <v>129</v>
      </c>
      <c r="G13" s="67">
        <v>9902</v>
      </c>
      <c r="H13" s="67">
        <v>6048</v>
      </c>
    </row>
    <row r="14" spans="2:8" ht="12.75">
      <c r="B14" s="93">
        <v>5</v>
      </c>
      <c r="C14" s="95" t="s">
        <v>130</v>
      </c>
      <c r="D14" s="67"/>
      <c r="E14" s="67"/>
      <c r="F14" s="95" t="s">
        <v>131</v>
      </c>
      <c r="G14" s="67"/>
      <c r="H14" s="67"/>
    </row>
    <row r="15" spans="2:8" ht="12.75">
      <c r="B15" s="93">
        <v>6</v>
      </c>
      <c r="C15" s="95" t="s">
        <v>132</v>
      </c>
      <c r="D15" s="67"/>
      <c r="E15" s="67"/>
      <c r="F15" s="95" t="s">
        <v>133</v>
      </c>
      <c r="G15" s="67"/>
      <c r="H15" s="67"/>
    </row>
    <row r="16" spans="2:8" ht="12.75">
      <c r="B16" s="93">
        <v>7</v>
      </c>
      <c r="C16" s="95" t="s">
        <v>134</v>
      </c>
      <c r="D16" s="67">
        <v>166</v>
      </c>
      <c r="E16" s="67">
        <v>0</v>
      </c>
      <c r="F16" s="96" t="s">
        <v>135</v>
      </c>
      <c r="G16" s="67"/>
      <c r="H16" s="67"/>
    </row>
    <row r="17" spans="2:8" ht="12.75">
      <c r="B17" s="93">
        <v>8</v>
      </c>
      <c r="C17" s="72"/>
      <c r="D17" s="67"/>
      <c r="E17" s="67"/>
      <c r="F17" s="95" t="s">
        <v>136</v>
      </c>
      <c r="G17" s="67"/>
      <c r="H17" s="67"/>
    </row>
    <row r="18" spans="2:9" s="69" customFormat="1" ht="21" customHeight="1">
      <c r="B18" s="98">
        <v>9</v>
      </c>
      <c r="C18" s="99" t="s">
        <v>137</v>
      </c>
      <c r="D18" s="99">
        <f>SUM(D11:D17)</f>
        <v>1420</v>
      </c>
      <c r="E18" s="99">
        <f>SUM(E11:E17)</f>
        <v>0</v>
      </c>
      <c r="F18" s="100" t="s">
        <v>138</v>
      </c>
      <c r="G18" s="100">
        <f>SUM(G11:G17)</f>
        <v>27076</v>
      </c>
      <c r="H18" s="100">
        <f>SUM(H11:H17)</f>
        <v>22829</v>
      </c>
      <c r="I18" s="68"/>
    </row>
    <row r="19" spans="2:8" ht="12.75">
      <c r="B19" s="93">
        <v>10</v>
      </c>
      <c r="C19" s="137" t="s">
        <v>139</v>
      </c>
      <c r="D19" s="67"/>
      <c r="E19" s="67"/>
      <c r="F19" s="137" t="s">
        <v>140</v>
      </c>
      <c r="G19" s="67"/>
      <c r="H19" s="67"/>
    </row>
    <row r="20" spans="2:8" ht="12.75">
      <c r="B20" s="93">
        <v>11</v>
      </c>
      <c r="C20" s="95" t="s">
        <v>141</v>
      </c>
      <c r="D20" s="67"/>
      <c r="E20" s="67"/>
      <c r="F20" s="95" t="s">
        <v>142</v>
      </c>
      <c r="G20" s="67">
        <f>613+166</f>
        <v>779</v>
      </c>
      <c r="H20" s="67">
        <v>191</v>
      </c>
    </row>
    <row r="21" spans="2:8" ht="12.75">
      <c r="B21" s="93">
        <v>12</v>
      </c>
      <c r="C21" s="95" t="s">
        <v>143</v>
      </c>
      <c r="D21" s="67"/>
      <c r="E21" s="67"/>
      <c r="F21" s="75" t="s">
        <v>144</v>
      </c>
      <c r="G21" s="67"/>
      <c r="H21" s="67"/>
    </row>
    <row r="22" spans="2:8" ht="12.75">
      <c r="B22" s="93">
        <v>13</v>
      </c>
      <c r="C22" s="95" t="s">
        <v>145</v>
      </c>
      <c r="D22" s="67"/>
      <c r="E22" s="67"/>
      <c r="F22" s="95" t="s">
        <v>146</v>
      </c>
      <c r="G22" s="67"/>
      <c r="H22" s="67"/>
    </row>
    <row r="23" spans="2:8" ht="12.75">
      <c r="B23" s="93">
        <v>14</v>
      </c>
      <c r="C23" s="95" t="s">
        <v>147</v>
      </c>
      <c r="D23" s="67"/>
      <c r="E23" s="67"/>
      <c r="F23" s="95" t="s">
        <v>148</v>
      </c>
      <c r="G23" s="67"/>
      <c r="H23" s="67"/>
    </row>
    <row r="24" spans="2:8" ht="12.75">
      <c r="B24" s="93">
        <v>15</v>
      </c>
      <c r="C24" s="95" t="s">
        <v>149</v>
      </c>
      <c r="D24" s="67"/>
      <c r="E24" s="67"/>
      <c r="F24" s="95" t="s">
        <v>150</v>
      </c>
      <c r="G24" s="67"/>
      <c r="H24" s="67"/>
    </row>
    <row r="25" spans="2:9" ht="21" customHeight="1">
      <c r="B25" s="93">
        <v>16</v>
      </c>
      <c r="C25" s="134" t="s">
        <v>151</v>
      </c>
      <c r="D25" s="101">
        <f>SUM(D19:D24)</f>
        <v>0</v>
      </c>
      <c r="E25" s="101">
        <f>SUM(E19:E24)</f>
        <v>0</v>
      </c>
      <c r="F25" s="134" t="s">
        <v>152</v>
      </c>
      <c r="G25" s="100">
        <f>SUM(G19:G24)</f>
        <v>779</v>
      </c>
      <c r="H25" s="100">
        <f>SUM(H19:H24)</f>
        <v>191</v>
      </c>
      <c r="I25" s="71"/>
    </row>
    <row r="26" spans="2:8" ht="12.75">
      <c r="B26" s="93">
        <v>17</v>
      </c>
      <c r="C26" s="102" t="s">
        <v>153</v>
      </c>
      <c r="D26" s="79">
        <v>0</v>
      </c>
      <c r="E26" s="79">
        <v>0</v>
      </c>
      <c r="F26" s="102" t="s">
        <v>153</v>
      </c>
      <c r="G26" s="79">
        <v>0</v>
      </c>
      <c r="H26" s="79">
        <v>0</v>
      </c>
    </row>
    <row r="27" spans="2:8" ht="12.75" customHeight="1">
      <c r="B27" s="93">
        <v>18</v>
      </c>
      <c r="C27" s="133"/>
      <c r="D27" s="67"/>
      <c r="E27" s="67"/>
      <c r="F27" s="133"/>
      <c r="G27" s="67"/>
      <c r="H27" s="67"/>
    </row>
    <row r="28" spans="2:8" ht="12.75">
      <c r="B28" s="93">
        <v>19</v>
      </c>
      <c r="C28" s="97" t="s">
        <v>154</v>
      </c>
      <c r="D28" s="97">
        <f>+D29+D30</f>
        <v>26295</v>
      </c>
      <c r="E28" s="97">
        <f>+E29+E30</f>
        <v>23020</v>
      </c>
      <c r="F28" s="137" t="s">
        <v>155</v>
      </c>
      <c r="G28" s="79">
        <f>+G29+G30</f>
        <v>0</v>
      </c>
      <c r="H28" s="79">
        <f>+H29+H30</f>
        <v>0</v>
      </c>
    </row>
    <row r="29" spans="2:8" ht="12.75">
      <c r="B29" s="93">
        <v>20</v>
      </c>
      <c r="C29" s="76" t="s">
        <v>156</v>
      </c>
      <c r="D29" s="96">
        <v>26295</v>
      </c>
      <c r="E29" s="96">
        <v>23020</v>
      </c>
      <c r="F29" s="76" t="s">
        <v>157</v>
      </c>
      <c r="G29" s="67">
        <v>0</v>
      </c>
      <c r="H29" s="67">
        <v>0</v>
      </c>
    </row>
    <row r="30" spans="2:8" ht="12.75">
      <c r="B30" s="93">
        <v>21</v>
      </c>
      <c r="C30" s="76" t="s">
        <v>158</v>
      </c>
      <c r="D30" s="96">
        <v>0</v>
      </c>
      <c r="E30" s="96">
        <v>0</v>
      </c>
      <c r="F30" s="76" t="s">
        <v>159</v>
      </c>
      <c r="G30" s="67">
        <v>0</v>
      </c>
      <c r="H30" s="67">
        <v>0</v>
      </c>
    </row>
    <row r="31" spans="2:9" s="69" customFormat="1" ht="21" customHeight="1">
      <c r="B31" s="104">
        <v>22</v>
      </c>
      <c r="C31" s="138" t="s">
        <v>160</v>
      </c>
      <c r="D31" s="105">
        <f>SUM(D18+D25+D28)</f>
        <v>27715</v>
      </c>
      <c r="E31" s="105">
        <f>SUM(E18+E25+E28)</f>
        <v>23020</v>
      </c>
      <c r="F31" s="138" t="s">
        <v>161</v>
      </c>
      <c r="G31" s="105">
        <f>SUM(G18+G25+G28)</f>
        <v>27855</v>
      </c>
      <c r="H31" s="105">
        <f>SUM(H18+H25+H28)</f>
        <v>23020</v>
      </c>
      <c r="I31" s="68"/>
    </row>
    <row r="32" spans="2:8" ht="12.75">
      <c r="B32" s="61"/>
      <c r="C32" s="87"/>
      <c r="D32" s="87"/>
      <c r="E32" s="87"/>
      <c r="F32" s="87"/>
      <c r="G32" s="87"/>
      <c r="H32" s="87"/>
    </row>
    <row r="34" spans="4:5" ht="12.75">
      <c r="D34" s="71"/>
      <c r="E34" s="71"/>
    </row>
  </sheetData>
  <sheetProtection/>
  <mergeCells count="11">
    <mergeCell ref="H8:H9"/>
    <mergeCell ref="C1:E1"/>
    <mergeCell ref="C3:H3"/>
    <mergeCell ref="C4:H4"/>
    <mergeCell ref="C6:F6"/>
    <mergeCell ref="B8:B9"/>
    <mergeCell ref="C8:C9"/>
    <mergeCell ref="D8:D9"/>
    <mergeCell ref="E8:E9"/>
    <mergeCell ref="F8:F9"/>
    <mergeCell ref="G8:G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7"/>
  <sheetViews>
    <sheetView tabSelected="1" view="pageBreakPreview" zoomScale="120" zoomScaleSheetLayoutView="120" zoomScalePageLayoutView="0" workbookViewId="0" topLeftCell="A16">
      <selection activeCell="H15" sqref="H15"/>
    </sheetView>
  </sheetViews>
  <sheetFormatPr defaultColWidth="9.140625" defaultRowHeight="12.75"/>
  <cols>
    <col min="1" max="1" width="4.7109375" style="66" bestFit="1" customWidth="1"/>
    <col min="2" max="2" width="11.421875" style="63" customWidth="1"/>
    <col min="3" max="3" width="48.28125" style="63" customWidth="1"/>
    <col min="4" max="10" width="13.7109375" style="63" customWidth="1"/>
    <col min="11" max="11" width="10.140625" style="63" bestFit="1" customWidth="1"/>
    <col min="12" max="16384" width="9.140625" style="63" customWidth="1"/>
  </cols>
  <sheetData>
    <row r="1" spans="1:13" ht="12.75">
      <c r="A1" s="61"/>
      <c r="B1" s="85" t="s">
        <v>268</v>
      </c>
      <c r="C1" s="62"/>
      <c r="D1" s="62"/>
      <c r="E1" s="62"/>
      <c r="F1" s="124"/>
      <c r="G1" s="124"/>
      <c r="H1" s="124"/>
      <c r="I1" s="62"/>
      <c r="J1" s="124"/>
      <c r="K1" s="62"/>
      <c r="L1" s="62"/>
      <c r="M1" s="62"/>
    </row>
    <row r="2" spans="1:11" ht="15.75">
      <c r="A2" s="64"/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2" ht="15.75" customHeight="1">
      <c r="A3" s="286" t="s">
        <v>264</v>
      </c>
      <c r="B3" s="286"/>
      <c r="C3" s="286"/>
      <c r="D3" s="286"/>
      <c r="E3" s="286"/>
      <c r="F3" s="286"/>
      <c r="G3" s="286"/>
      <c r="H3" s="286"/>
      <c r="I3" s="286"/>
      <c r="J3" s="286"/>
      <c r="K3" s="65"/>
      <c r="L3" s="65"/>
    </row>
    <row r="4" ht="12.75"/>
    <row r="5" spans="4:10" ht="12.75">
      <c r="D5" s="83"/>
      <c r="E5" s="83"/>
      <c r="F5" s="83"/>
      <c r="G5" s="83"/>
      <c r="H5" s="83"/>
      <c r="I5" s="83"/>
      <c r="J5" s="83" t="s">
        <v>82</v>
      </c>
    </row>
    <row r="6" spans="1:10" ht="12.75">
      <c r="A6" s="109"/>
      <c r="B6" s="109" t="s">
        <v>1</v>
      </c>
      <c r="C6" s="109" t="s">
        <v>2</v>
      </c>
      <c r="D6" s="109" t="s">
        <v>3</v>
      </c>
      <c r="E6" s="109" t="s">
        <v>4</v>
      </c>
      <c r="F6" s="109" t="s">
        <v>5</v>
      </c>
      <c r="G6" s="109" t="s">
        <v>6</v>
      </c>
      <c r="H6" s="109" t="s">
        <v>7</v>
      </c>
      <c r="I6" s="109" t="s">
        <v>8</v>
      </c>
      <c r="J6" s="109" t="s">
        <v>9</v>
      </c>
    </row>
    <row r="7" spans="1:10" ht="12.75" customHeight="1">
      <c r="A7" s="288" t="s">
        <v>61</v>
      </c>
      <c r="B7" s="287" t="s">
        <v>83</v>
      </c>
      <c r="C7" s="289" t="s">
        <v>84</v>
      </c>
      <c r="D7" s="283" t="s">
        <v>76</v>
      </c>
      <c r="E7" s="283" t="s">
        <v>197</v>
      </c>
      <c r="F7" s="283" t="s">
        <v>198</v>
      </c>
      <c r="G7" s="283" t="s">
        <v>220</v>
      </c>
      <c r="H7" s="283" t="s">
        <v>228</v>
      </c>
      <c r="I7" s="283" t="s">
        <v>180</v>
      </c>
      <c r="J7" s="283" t="s">
        <v>243</v>
      </c>
    </row>
    <row r="8" spans="1:10" ht="13.5" customHeight="1">
      <c r="A8" s="288"/>
      <c r="B8" s="287"/>
      <c r="C8" s="289"/>
      <c r="D8" s="284"/>
      <c r="E8" s="284"/>
      <c r="F8" s="284"/>
      <c r="G8" s="284"/>
      <c r="H8" s="284"/>
      <c r="I8" s="284"/>
      <c r="J8" s="284"/>
    </row>
    <row r="9" spans="1:10" ht="6" customHeight="1">
      <c r="A9" s="288"/>
      <c r="B9" s="287"/>
      <c r="C9" s="289"/>
      <c r="D9" s="285"/>
      <c r="E9" s="285"/>
      <c r="F9" s="285"/>
      <c r="G9" s="285"/>
      <c r="H9" s="285"/>
      <c r="I9" s="285"/>
      <c r="J9" s="285"/>
    </row>
    <row r="10" spans="1:10" ht="13.5" customHeight="1">
      <c r="A10" s="72">
        <v>1</v>
      </c>
      <c r="B10" s="73" t="s">
        <v>100</v>
      </c>
      <c r="C10" s="74" t="s">
        <v>85</v>
      </c>
      <c r="D10" s="67">
        <v>8888188</v>
      </c>
      <c r="E10" s="67"/>
      <c r="F10" s="67"/>
      <c r="G10" s="67"/>
      <c r="H10" s="67"/>
      <c r="I10" s="67"/>
      <c r="J10" s="67"/>
    </row>
    <row r="11" spans="1:10" ht="12.75">
      <c r="A11" s="72">
        <v>2</v>
      </c>
      <c r="B11" s="73" t="s">
        <v>101</v>
      </c>
      <c r="C11" s="75" t="s">
        <v>86</v>
      </c>
      <c r="D11" s="67">
        <v>901571</v>
      </c>
      <c r="E11" s="67"/>
      <c r="F11" s="67"/>
      <c r="G11" s="67"/>
      <c r="H11" s="67"/>
      <c r="I11" s="67"/>
      <c r="J11" s="67"/>
    </row>
    <row r="12" spans="1:10" ht="12.75">
      <c r="A12" s="72">
        <v>3</v>
      </c>
      <c r="B12" s="73" t="s">
        <v>102</v>
      </c>
      <c r="C12" s="75" t="s">
        <v>87</v>
      </c>
      <c r="D12" s="67">
        <v>1412600</v>
      </c>
      <c r="E12" s="67"/>
      <c r="F12" s="67"/>
      <c r="G12" s="67"/>
      <c r="H12" s="67"/>
      <c r="I12" s="67"/>
      <c r="J12" s="67"/>
    </row>
    <row r="13" spans="1:10" ht="12.75">
      <c r="A13" s="72">
        <v>4</v>
      </c>
      <c r="B13" s="73" t="s">
        <v>103</v>
      </c>
      <c r="C13" s="75" t="s">
        <v>88</v>
      </c>
      <c r="D13" s="67">
        <v>231899</v>
      </c>
      <c r="E13" s="67"/>
      <c r="F13" s="67"/>
      <c r="G13" s="67"/>
      <c r="H13" s="67"/>
      <c r="I13" s="67"/>
      <c r="J13" s="67"/>
    </row>
    <row r="14" spans="1:10" ht="12.75">
      <c r="A14" s="72">
        <v>5</v>
      </c>
      <c r="B14" s="73" t="s">
        <v>104</v>
      </c>
      <c r="C14" s="75" t="s">
        <v>90</v>
      </c>
      <c r="D14" s="67">
        <v>609580</v>
      </c>
      <c r="E14" s="67"/>
      <c r="F14" s="67"/>
      <c r="G14" s="67"/>
      <c r="H14" s="67"/>
      <c r="I14" s="67"/>
      <c r="J14" s="67"/>
    </row>
    <row r="15" spans="1:10" ht="12.75">
      <c r="A15" s="72">
        <v>6</v>
      </c>
      <c r="B15" s="80" t="s">
        <v>105</v>
      </c>
      <c r="C15" s="81" t="s">
        <v>89</v>
      </c>
      <c r="D15" s="82">
        <f>SUM(D11:D14)</f>
        <v>3155650</v>
      </c>
      <c r="E15" s="82"/>
      <c r="F15" s="82"/>
      <c r="G15" s="82"/>
      <c r="H15" s="82"/>
      <c r="I15" s="82"/>
      <c r="J15" s="82"/>
    </row>
    <row r="16" spans="1:10" ht="12.75">
      <c r="A16" s="72">
        <v>7</v>
      </c>
      <c r="B16" s="73" t="s">
        <v>106</v>
      </c>
      <c r="C16" s="75" t="s">
        <v>91</v>
      </c>
      <c r="D16" s="67">
        <v>2045695</v>
      </c>
      <c r="E16" s="67"/>
      <c r="F16" s="67"/>
      <c r="G16" s="67"/>
      <c r="H16" s="67"/>
      <c r="I16" s="67"/>
      <c r="J16" s="67"/>
    </row>
    <row r="17" spans="1:10" ht="12.75">
      <c r="A17" s="72">
        <v>8</v>
      </c>
      <c r="B17" s="77" t="s">
        <v>107</v>
      </c>
      <c r="C17" s="78" t="s">
        <v>92</v>
      </c>
      <c r="D17" s="79">
        <f>D10+D15-D16</f>
        <v>9998143</v>
      </c>
      <c r="E17" s="79"/>
      <c r="F17" s="79"/>
      <c r="G17" s="79"/>
      <c r="H17" s="79"/>
      <c r="I17" s="79"/>
      <c r="J17" s="79"/>
    </row>
    <row r="18" spans="1:10" ht="12.75">
      <c r="A18" s="72">
        <v>9</v>
      </c>
      <c r="B18" s="73" t="s">
        <v>108</v>
      </c>
      <c r="C18" s="75" t="s">
        <v>93</v>
      </c>
      <c r="D18" s="67">
        <v>3000000</v>
      </c>
      <c r="E18" s="67"/>
      <c r="F18" s="67"/>
      <c r="G18" s="67"/>
      <c r="H18" s="67"/>
      <c r="I18" s="67"/>
      <c r="J18" s="67"/>
    </row>
    <row r="19" spans="1:10" ht="12.75">
      <c r="A19" s="103">
        <v>10</v>
      </c>
      <c r="B19" s="113" t="s">
        <v>109</v>
      </c>
      <c r="C19" s="102" t="s">
        <v>94</v>
      </c>
      <c r="D19" s="114">
        <f>D17+D18</f>
        <v>12998143</v>
      </c>
      <c r="E19" s="114"/>
      <c r="F19" s="114"/>
      <c r="G19" s="114"/>
      <c r="H19" s="114"/>
      <c r="I19" s="114"/>
      <c r="J19" s="114"/>
    </row>
    <row r="20" spans="1:10" ht="26.25" customHeight="1">
      <c r="A20" s="72">
        <v>11</v>
      </c>
      <c r="B20" s="73" t="s">
        <v>110</v>
      </c>
      <c r="C20" s="74" t="s">
        <v>95</v>
      </c>
      <c r="D20" s="67">
        <v>5408000</v>
      </c>
      <c r="E20" s="67"/>
      <c r="F20" s="67"/>
      <c r="G20" s="67"/>
      <c r="H20" s="67"/>
      <c r="I20" s="67"/>
      <c r="J20" s="67"/>
    </row>
    <row r="21" spans="1:10" ht="12.75">
      <c r="A21" s="72">
        <v>12</v>
      </c>
      <c r="B21" s="73" t="s">
        <v>111</v>
      </c>
      <c r="C21" s="75" t="s">
        <v>96</v>
      </c>
      <c r="D21" s="67">
        <v>684000</v>
      </c>
      <c r="E21" s="67"/>
      <c r="F21" s="67"/>
      <c r="G21" s="67"/>
      <c r="H21" s="67"/>
      <c r="I21" s="67"/>
      <c r="J21" s="67"/>
    </row>
    <row r="22" spans="1:10" ht="12.75">
      <c r="A22" s="72">
        <v>13</v>
      </c>
      <c r="B22" s="73" t="s">
        <v>112</v>
      </c>
      <c r="C22" s="75" t="s">
        <v>97</v>
      </c>
      <c r="D22" s="67">
        <v>204000</v>
      </c>
      <c r="E22" s="67"/>
      <c r="F22" s="67"/>
      <c r="G22" s="67"/>
      <c r="H22" s="67"/>
      <c r="I22" s="67"/>
      <c r="J22" s="67"/>
    </row>
    <row r="23" spans="1:10" ht="12.75">
      <c r="A23" s="72">
        <v>14</v>
      </c>
      <c r="B23" s="77" t="s">
        <v>183</v>
      </c>
      <c r="C23" s="78" t="s">
        <v>182</v>
      </c>
      <c r="D23" s="79">
        <f>SUM(D20:D22)</f>
        <v>6296000</v>
      </c>
      <c r="E23" s="79"/>
      <c r="F23" s="79"/>
      <c r="G23" s="79"/>
      <c r="H23" s="79"/>
      <c r="I23" s="79"/>
      <c r="J23" s="79"/>
    </row>
    <row r="24" spans="1:10" ht="12.75">
      <c r="A24" s="72">
        <v>15</v>
      </c>
      <c r="B24" s="73" t="s">
        <v>185</v>
      </c>
      <c r="C24" s="75" t="s">
        <v>181</v>
      </c>
      <c r="D24" s="67"/>
      <c r="E24" s="67"/>
      <c r="F24" s="67"/>
      <c r="G24" s="67"/>
      <c r="H24" s="67"/>
      <c r="I24" s="67"/>
      <c r="J24" s="67"/>
    </row>
    <row r="25" spans="1:10" ht="12.75">
      <c r="A25" s="72">
        <v>16</v>
      </c>
      <c r="B25" s="73" t="s">
        <v>113</v>
      </c>
      <c r="C25" s="75" t="s">
        <v>98</v>
      </c>
      <c r="D25" s="67">
        <v>799597</v>
      </c>
      <c r="E25" s="67"/>
      <c r="F25" s="67"/>
      <c r="G25" s="67"/>
      <c r="H25" s="67"/>
      <c r="I25" s="67"/>
      <c r="J25" s="67"/>
    </row>
    <row r="26" spans="1:11" ht="12.75">
      <c r="A26" s="72">
        <v>17</v>
      </c>
      <c r="B26" s="77" t="s">
        <v>184</v>
      </c>
      <c r="C26" s="102" t="s">
        <v>191</v>
      </c>
      <c r="D26" s="79">
        <f>SUM(D24:D25)</f>
        <v>799597</v>
      </c>
      <c r="E26" s="79"/>
      <c r="F26" s="79"/>
      <c r="G26" s="79"/>
      <c r="H26" s="79"/>
      <c r="I26" s="79"/>
      <c r="J26" s="79"/>
      <c r="K26" s="71"/>
    </row>
    <row r="27" spans="1:10" ht="12.75">
      <c r="A27" s="72">
        <v>18</v>
      </c>
      <c r="B27" s="73" t="s">
        <v>114</v>
      </c>
      <c r="C27" s="76" t="s">
        <v>99</v>
      </c>
      <c r="D27" s="67">
        <v>634980</v>
      </c>
      <c r="E27" s="67"/>
      <c r="F27" s="67"/>
      <c r="G27" s="67"/>
      <c r="H27" s="67"/>
      <c r="I27" s="67"/>
      <c r="J27" s="67"/>
    </row>
    <row r="28" spans="1:10" ht="12.75">
      <c r="A28" s="72">
        <v>19</v>
      </c>
      <c r="B28" s="84" t="s">
        <v>115</v>
      </c>
      <c r="C28" s="76" t="s">
        <v>116</v>
      </c>
      <c r="D28" s="67">
        <v>272550</v>
      </c>
      <c r="E28" s="67"/>
      <c r="F28" s="67"/>
      <c r="G28" s="67"/>
      <c r="H28" s="67"/>
      <c r="I28" s="67"/>
      <c r="J28" s="67"/>
    </row>
    <row r="29" spans="1:10" ht="12.75">
      <c r="A29" s="72">
        <v>20</v>
      </c>
      <c r="B29" s="84" t="s">
        <v>117</v>
      </c>
      <c r="C29" s="76" t="s">
        <v>118</v>
      </c>
      <c r="D29" s="67">
        <v>126836</v>
      </c>
      <c r="E29" s="67"/>
      <c r="F29" s="67"/>
      <c r="G29" s="67"/>
      <c r="H29" s="67"/>
      <c r="I29" s="67"/>
      <c r="J29" s="67"/>
    </row>
    <row r="30" spans="1:11" ht="12.75">
      <c r="A30" s="72">
        <v>21</v>
      </c>
      <c r="B30" s="84"/>
      <c r="C30" s="76" t="s">
        <v>192</v>
      </c>
      <c r="D30" s="67"/>
      <c r="E30" s="67"/>
      <c r="F30" s="67"/>
      <c r="G30" s="67"/>
      <c r="H30" s="67"/>
      <c r="I30" s="67"/>
      <c r="J30" s="67"/>
      <c r="K30" s="71"/>
    </row>
    <row r="31" spans="1:10" ht="22.5">
      <c r="A31" s="72">
        <v>22</v>
      </c>
      <c r="B31" s="84" t="s">
        <v>199</v>
      </c>
      <c r="C31" s="146" t="s">
        <v>200</v>
      </c>
      <c r="D31" s="67"/>
      <c r="E31" s="67"/>
      <c r="F31" s="67"/>
      <c r="G31" s="67"/>
      <c r="H31" s="67"/>
      <c r="I31" s="67"/>
      <c r="J31" s="67"/>
    </row>
    <row r="32" spans="1:11" ht="22.5">
      <c r="A32" s="72">
        <v>23</v>
      </c>
      <c r="B32" s="84" t="s">
        <v>201</v>
      </c>
      <c r="C32" s="146" t="s">
        <v>202</v>
      </c>
      <c r="D32" s="67"/>
      <c r="E32" s="67"/>
      <c r="F32" s="67"/>
      <c r="G32" s="67"/>
      <c r="H32" s="67"/>
      <c r="I32" s="67"/>
      <c r="J32" s="67"/>
      <c r="K32" s="71"/>
    </row>
    <row r="33" spans="1:11" s="69" customFormat="1" ht="21.75" customHeight="1">
      <c r="A33" s="106">
        <v>24</v>
      </c>
      <c r="B33" s="110"/>
      <c r="C33" s="111" t="s">
        <v>81</v>
      </c>
      <c r="D33" s="112">
        <f aca="true" t="shared" si="0" ref="D33:J33">SUM(D19,D23,D26,D27:D32)</f>
        <v>21128106</v>
      </c>
      <c r="E33" s="112">
        <f t="shared" si="0"/>
        <v>0</v>
      </c>
      <c r="F33" s="112">
        <f t="shared" si="0"/>
        <v>0</v>
      </c>
      <c r="G33" s="112">
        <f t="shared" si="0"/>
        <v>0</v>
      </c>
      <c r="H33" s="112">
        <f>SUM(H19,H23,H26,H27:H32)</f>
        <v>0</v>
      </c>
      <c r="I33" s="112">
        <f t="shared" si="0"/>
        <v>0</v>
      </c>
      <c r="J33" s="112">
        <f t="shared" si="0"/>
        <v>0</v>
      </c>
      <c r="K33" s="68"/>
    </row>
    <row r="34" spans="3:11" ht="12.75">
      <c r="C34" s="70"/>
      <c r="D34" s="70"/>
      <c r="E34" s="70"/>
      <c r="F34" s="70"/>
      <c r="G34" s="70"/>
      <c r="H34" s="70"/>
      <c r="I34" s="70"/>
      <c r="J34" s="70"/>
      <c r="K34" s="71"/>
    </row>
    <row r="36" spans="4:10" ht="12.75">
      <c r="D36" s="71"/>
      <c r="E36" s="71"/>
      <c r="F36" s="71"/>
      <c r="G36" s="71"/>
      <c r="H36" s="71"/>
      <c r="I36" s="71"/>
      <c r="J36" s="71"/>
    </row>
    <row r="37" spans="4:10" ht="12.75">
      <c r="D37" s="71"/>
      <c r="E37" s="71"/>
      <c r="F37" s="71"/>
      <c r="G37" s="71"/>
      <c r="H37" s="71"/>
      <c r="I37" s="71"/>
      <c r="J37" s="71"/>
    </row>
  </sheetData>
  <sheetProtection/>
  <mergeCells count="11">
    <mergeCell ref="G7:G9"/>
    <mergeCell ref="H7:H9"/>
    <mergeCell ref="I7:I9"/>
    <mergeCell ref="J7:J9"/>
    <mergeCell ref="A3:J3"/>
    <mergeCell ref="B7:B9"/>
    <mergeCell ref="D7:D9"/>
    <mergeCell ref="A7:A9"/>
    <mergeCell ref="C7:C9"/>
    <mergeCell ref="E7:E9"/>
    <mergeCell ref="F7:F9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Eszter</dc:creator>
  <cp:keywords/>
  <dc:description/>
  <cp:lastModifiedBy>user</cp:lastModifiedBy>
  <cp:lastPrinted>2016-03-24T16:08:12Z</cp:lastPrinted>
  <dcterms:created xsi:type="dcterms:W3CDTF">2011-08-03T09:00:47Z</dcterms:created>
  <dcterms:modified xsi:type="dcterms:W3CDTF">2016-03-24T16:15:29Z</dcterms:modified>
  <cp:category/>
  <cp:version/>
  <cp:contentType/>
  <cp:contentStatus/>
</cp:coreProperties>
</file>