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23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'Munka1'!$A$1:$F$135</definedName>
  </definedNames>
  <calcPr fullCalcOnLoad="1"/>
</workbook>
</file>

<file path=xl/sharedStrings.xml><?xml version="1.0" encoding="utf-8"?>
<sst xmlns="http://schemas.openxmlformats.org/spreadsheetml/2006/main" count="252" uniqueCount="223">
  <si>
    <t>B E V É T E L E K</t>
  </si>
  <si>
    <t>Sor-
szám</t>
  </si>
  <si>
    <t>Bevételi jogcím</t>
  </si>
  <si>
    <t>1.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</si>
  <si>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</si>
  <si>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</si>
  <si>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</si>
  <si>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</si>
  <si>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</si>
  <si>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</si>
  <si>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</si>
  <si>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</si>
  <si>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</si>
  <si>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</si>
  <si>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</si>
  <si>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</si>
  <si>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</si>
  <si>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</si>
  <si>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</si>
  <si>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>2.3.</t>
  </si>
  <si>
    <t>2.4.</t>
  </si>
  <si>
    <t>2.5.</t>
  </si>
  <si>
    <t xml:space="preserve">Egyéb működési célú támogatások bevételei </t>
  </si>
  <si>
    <t>3.</t>
  </si>
  <si>
    <t>3.1.</t>
  </si>
  <si>
    <t>3.2.</t>
  </si>
  <si>
    <t xml:space="preserve">4. </t>
  </si>
  <si>
    <t>4.1.</t>
  </si>
  <si>
    <t>4.1.1.</t>
  </si>
  <si>
    <t>Gépjárműadó</t>
  </si>
  <si>
    <t>Egyéb közhatalmi bevételek</t>
  </si>
  <si>
    <t>5.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</si>
  <si>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</si>
  <si>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</si>
  <si>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</si>
  <si>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</si>
  <si>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</si>
  <si>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</si>
  <si>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</si>
  <si>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</si>
  <si>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</si>
  <si>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</si>
  <si>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</si>
  <si>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</si>
  <si>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</si>
  <si>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</si>
  <si>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</si>
  <si>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</si>
  <si>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6.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</si>
  <si>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</si>
  <si>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</si>
  <si>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</si>
  <si>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</si>
  <si>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</si>
  <si>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</si>
  <si>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 xml:space="preserve">7. </t>
  </si>
  <si>
    <t>Egyéb működési célú átvett pénzeszköz</t>
  </si>
  <si>
    <t>8.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</si>
  <si>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</si>
  <si>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</si>
  <si>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</si>
  <si>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</si>
  <si>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9.</t>
  </si>
  <si>
    <t xml:space="preserve">   10.</t>
  </si>
  <si>
    <t xml:space="preserve">   11.</t>
  </si>
  <si>
    <t xml:space="preserve">    12.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</si>
  <si>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</si>
  <si>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</si>
  <si>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</si>
  <si>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</si>
  <si>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</si>
  <si>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</si>
  <si>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</si>
  <si>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</si>
  <si>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</si>
  <si>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 xml:space="preserve">    17.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</si>
  <si>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</si>
  <si>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</si>
  <si>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</si>
  <si>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</si>
  <si>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</si>
  <si>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</si>
  <si>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</si>
  <si>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</si>
  <si>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</si>
  <si>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</si>
  <si>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</si>
  <si>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</si>
  <si>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</si>
  <si>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</si>
  <si>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</si>
  <si>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</si>
  <si>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Céltartalék</t>
  </si>
  <si>
    <t>4.</t>
  </si>
  <si>
    <t>7.</t>
  </si>
  <si>
    <t>10.</t>
  </si>
  <si>
    <t xml:space="preserve">     Építményadó</t>
  </si>
  <si>
    <t xml:space="preserve">     Kommunális adó</t>
  </si>
  <si>
    <t xml:space="preserve">     Idegenforgalmiadó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</si>
  <si>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</si>
  <si>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</si>
  <si>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</si>
  <si>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</si>
  <si>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 xml:space="preserve">Helyi adók 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</si>
  <si>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</si>
  <si>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</si>
  <si>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</si>
  <si>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</si>
  <si>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ÖSSZESEN: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</si>
  <si>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</si>
  <si>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</si>
  <si>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</si>
  <si>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</si>
  <si>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</si>
  <si>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ÖSSZESEN: </t>
  </si>
  <si>
    <t xml:space="preserve">KÖLTSÉGVETÉSI ÉS FINANSZÍROZÁSI BEVÉTELEK ÖSSZESEN: </t>
  </si>
  <si>
    <t>B</t>
  </si>
  <si>
    <t>A</t>
  </si>
  <si>
    <t>4.1.2</t>
  </si>
  <si>
    <t>4.1.3</t>
  </si>
  <si>
    <t>4.2</t>
  </si>
  <si>
    <t>4.3</t>
  </si>
  <si>
    <t xml:space="preserve">         Közös Önkormányzati Hivatal finanszírozás</t>
  </si>
  <si>
    <t xml:space="preserve">         Hétszínvirág Óvoda  finanszírozás</t>
  </si>
  <si>
    <t>7.1</t>
  </si>
  <si>
    <t>7.2</t>
  </si>
  <si>
    <t xml:space="preserve">                 Csabán Béla polgármester                       Szakmáry Lászlóné jegyző</t>
  </si>
  <si>
    <t xml:space="preserve">     Iparűzési adó</t>
  </si>
  <si>
    <t>4.1.4</t>
  </si>
  <si>
    <t>1.7.</t>
  </si>
  <si>
    <t>1.7.1</t>
  </si>
  <si>
    <t>1.7.2</t>
  </si>
  <si>
    <t xml:space="preserve">   Működési költségvetés kiadásai </t>
  </si>
  <si>
    <t xml:space="preserve">   Felhalmozási költségvetés kiadásai </t>
  </si>
  <si>
    <t xml:space="preserve">Tartalékok </t>
  </si>
  <si>
    <t xml:space="preserve">KÖLTSÉGVETÉSI KIADÁSOK ÖSSZESEN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</si>
  <si>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</si>
  <si>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</si>
  <si>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</si>
  <si>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finanszírozás kiadásai</t>
  </si>
  <si>
    <t xml:space="preserve">FINANSZÍROZÁSI KIADÁSOK ÖSSZESEN: </t>
  </si>
  <si>
    <t xml:space="preserve">KIADÁSOK ÖSSZESEN: </t>
  </si>
  <si>
    <t xml:space="preserve">                 Csabán Béla polgármester                                Szakmáry Lászlóné jegyző</t>
  </si>
  <si>
    <t xml:space="preserve">      Társadalom pénzügyi alapjaitól átvett </t>
  </si>
  <si>
    <t xml:space="preserve">      Elkülönített állami pénzalakpoktól átvett</t>
  </si>
  <si>
    <t xml:space="preserve">      Intézményfinanszírozás</t>
  </si>
  <si>
    <t xml:space="preserve">      ebből Hétszínvirág óvoda finanszírozása</t>
  </si>
  <si>
    <t>2.2.1</t>
  </si>
  <si>
    <t>2.2.2</t>
  </si>
  <si>
    <t>2.2.3</t>
  </si>
  <si>
    <t>2.2.3.1</t>
  </si>
  <si>
    <t>2.2.3.2</t>
  </si>
  <si>
    <t xml:space="preserve">               Közös Önkormányzati Hivatal fiananszírozása</t>
  </si>
  <si>
    <t>7.1.-ból EU-s támogatás (közvetlen)</t>
  </si>
  <si>
    <t>8.3</t>
  </si>
  <si>
    <t>Egyéb felhalmozási célú átvett pénzeszköz</t>
  </si>
  <si>
    <t>Önkormányzatok szociális és gyermekjóléti és gyermekétkeztetési  feladatainak támogatása</t>
  </si>
  <si>
    <t xml:space="preserve">          Tardos Futbal Klub</t>
  </si>
  <si>
    <t xml:space="preserve">           Háziorvosi szolgálat </t>
  </si>
  <si>
    <t xml:space="preserve">      Lakástámogatás</t>
  </si>
  <si>
    <t>2.5.1</t>
  </si>
  <si>
    <t>Államháztartáson belüli megelőlegezés visszafizetés</t>
  </si>
  <si>
    <t xml:space="preserve">   - Egyéb működési célú támogatások ÁH-n belülre intézmény finanszírozás</t>
  </si>
  <si>
    <t xml:space="preserve">          Vörösmárvány Alapítvány</t>
  </si>
  <si>
    <t xml:space="preserve">          Srint Futó Klub</t>
  </si>
  <si>
    <t>1.8</t>
  </si>
  <si>
    <t xml:space="preserve"> forint</t>
  </si>
  <si>
    <t>2.2.4</t>
  </si>
  <si>
    <t xml:space="preserve">     Vértestola Önkormányzat működ támog. Közös Hivatal</t>
  </si>
  <si>
    <t>2018. évi előirányzat</t>
  </si>
  <si>
    <t xml:space="preserve">          Baji fogászat támogatása</t>
  </si>
  <si>
    <t xml:space="preserve">          Bursa ösztöndíj</t>
  </si>
  <si>
    <t>1.8.1</t>
  </si>
  <si>
    <t>Módosított előirányzat</t>
  </si>
  <si>
    <t>C</t>
  </si>
  <si>
    <t xml:space="preserve">     Orsazággyűlési képviselők választás lebonyolítására kapott pénzeszköz</t>
  </si>
  <si>
    <t xml:space="preserve">     EU-s támogatás  EFOP 1.5.2-16 Humán kozszolgálatások fejl.térségi szemléletben- előleg</t>
  </si>
  <si>
    <t>Egyéb működési bevétel</t>
  </si>
  <si>
    <t>5,9</t>
  </si>
  <si>
    <t>2.2.5</t>
  </si>
  <si>
    <t xml:space="preserve">         Tata Város Önkormányzatának központi ügyeletre</t>
  </si>
  <si>
    <t xml:space="preserve">   - Egyéb működési célú támogatás ÁH-án belülre</t>
  </si>
  <si>
    <t xml:space="preserve">         Tardosi Önkéntes Tűzoltó Egyesület</t>
  </si>
  <si>
    <t>1.9</t>
  </si>
  <si>
    <t xml:space="preserve">      Tardosi Futball Klubnak vissza nem térítendő felhalmozási támogatás</t>
  </si>
  <si>
    <t>2.5.2</t>
  </si>
  <si>
    <t>1.7</t>
  </si>
  <si>
    <t>Előző évi elszámolásból származó bevétel</t>
  </si>
  <si>
    <t>2.4</t>
  </si>
  <si>
    <t xml:space="preserve">     Országos Szlovák Önkormányzat támogatása Tardosi (Hétszínvirág Óvoda)</t>
  </si>
  <si>
    <t xml:space="preserve">      Északdunántúli Vízmű Zrt (lakossági csatorna támogatás)</t>
  </si>
  <si>
    <t>2.5.3</t>
  </si>
  <si>
    <t>13.1</t>
  </si>
  <si>
    <t xml:space="preserve">    Államháztartáson belüli megelőlegezés</t>
  </si>
  <si>
    <t>1.9.1</t>
  </si>
  <si>
    <t>1.9.2</t>
  </si>
  <si>
    <t>1.9.4</t>
  </si>
  <si>
    <t>1.9.5</t>
  </si>
  <si>
    <t>1.9.6</t>
  </si>
  <si>
    <t>1.9.7</t>
  </si>
  <si>
    <t>1.9.8</t>
  </si>
  <si>
    <t>1.10</t>
  </si>
  <si>
    <t>- Visszatérítendő támogatás Vörösmárvány Alapítványnak</t>
  </si>
  <si>
    <t>Teljesítés</t>
  </si>
  <si>
    <t>%</t>
  </si>
  <si>
    <t>D</t>
  </si>
  <si>
    <t>E</t>
  </si>
  <si>
    <t>4.4</t>
  </si>
  <si>
    <t>Termőföld bérbeadásából származó jövedelem utáni szja</t>
  </si>
  <si>
    <t>3.1</t>
  </si>
  <si>
    <t>Egyéb felhalmozási célú támogatások bevételei államháztartáson belülről</t>
  </si>
  <si>
    <t xml:space="preserve">      ebből EU-s  TOP-4.1.1-15 Eü. Alapellátás infrasturkturális fejlesztés</t>
  </si>
  <si>
    <t>Felhalmozási célú önkormányzati támogatások</t>
  </si>
  <si>
    <t>3.2</t>
  </si>
  <si>
    <t>3.2.1</t>
  </si>
  <si>
    <t>1.11</t>
  </si>
  <si>
    <t xml:space="preserve">- Erzsébet tábor önrész  </t>
  </si>
  <si>
    <t>Pénzeszköz lekötött bankbetétként elhelyezése (kapott kamat újboli elhelyezése)</t>
  </si>
  <si>
    <t>1.9.3</t>
  </si>
  <si>
    <t xml:space="preserve">Tardos Község Önkormányzata 2018. ÉVI ZÁRSZÁMADÁSÁNAK ÖSSZEVONT PÉNZÜGYI MÉRLEGE </t>
  </si>
  <si>
    <t>Tardos Község Önkormányzata 2018. ÉVI ZÁRSZÁMADÁSÁNAK  ÖSSZEVONT PÉNZÜGYI MÉRLEGE</t>
  </si>
  <si>
    <t xml:space="preserve"> 1. melléklet    5/2019. (V.30.) önkormányzati rendelethez</t>
  </si>
  <si>
    <t>2.  melléklet    5/2019. (V.30.)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</si>
</sst>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4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1" fillId="0" borderId="0" applyFont="0" applyFill="0" applyBorder="0" applyAlignment="0" applyProtection="0"/>
  </cellStyleXfs>
  <cellXfs count="173">
    <xf numFmtId="0" fontId="0" fillId="0" borderId="0" xfId="0" applyFont="1" applyAlignment="1">
      <alignment/>
    </xf>
    <xf numFmtId="0" fontId="2" fillId="0" borderId="0" xfId="54">
      <alignment/>
      <protection/>
    </xf>
    <xf numFmtId="0" fontId="5" fillId="0" borderId="10" xfId="0" applyFont="1" applyBorder="1" applyAlignment="1">
      <alignment horizontal="right" vertical="center"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  <xf numFmtId="0" fontId="7" fillId="0" borderId="14" xfId="54" applyFont="1" applyBorder="1" applyAlignment="1">
      <alignment horizontal="center" vertical="center" wrapText="1"/>
      <protection/>
    </xf>
    <xf numFmtId="0" fontId="7" fillId="0" borderId="15" xfId="54" applyFont="1" applyBorder="1" applyAlignment="1">
      <alignment horizontal="center" vertical="center" wrapText="1"/>
      <protection/>
    </xf>
    <xf numFmtId="0" fontId="7" fillId="0" borderId="16" xfId="54" applyFont="1" applyBorder="1" applyAlignment="1">
      <alignment horizontal="center" vertical="center" wrapText="1"/>
      <protection/>
    </xf>
    <xf numFmtId="0" fontId="8" fillId="0" borderId="0" xfId="54" applyFont="1">
      <alignment/>
      <protection/>
    </xf>
    <xf numFmtId="0" fontId="7" fillId="0" borderId="11" xfId="54" applyFont="1" applyBorder="1" applyAlignment="1">
      <alignment horizontal="left" vertical="center" wrapText="1" indent="1"/>
      <protection/>
    </xf>
    <xf numFmtId="0" fontId="7" fillId="0" borderId="12" xfId="54" applyFont="1" applyBorder="1" applyAlignment="1">
      <alignment horizontal="left" vertical="center" wrapText="1" indent="1"/>
      <protection/>
    </xf>
    <xf numFmtId="174" fontId="7" fillId="0" borderId="13" xfId="54" applyNumberFormat="1" applyFont="1" applyBorder="1" applyAlignment="1">
      <alignment horizontal="right" vertical="center" wrapText="1" indent="1"/>
      <protection/>
    </xf>
    <xf numFmtId="0" fontId="9" fillId="0" borderId="0" xfId="54" applyFont="1">
      <alignment/>
      <protection/>
    </xf>
    <xf numFmtId="49" fontId="8" fillId="0" borderId="17" xfId="54" applyNumberFormat="1" applyFont="1" applyBorder="1" applyAlignment="1">
      <alignment horizontal="left" vertical="center" wrapText="1" indent="1"/>
      <protection/>
    </xf>
    <xf numFmtId="0" fontId="10" fillId="0" borderId="18" xfId="0" applyFont="1" applyBorder="1" applyAlignment="1">
      <alignment horizontal="left" wrapText="1" indent="1"/>
    </xf>
    <xf numFmtId="49" fontId="8" fillId="0" borderId="19" xfId="54" applyNumberFormat="1" applyFont="1" applyBorder="1" applyAlignment="1">
      <alignment horizontal="left" vertical="center" wrapText="1" indent="1"/>
      <protection/>
    </xf>
    <xf numFmtId="0" fontId="10" fillId="0" borderId="20" xfId="0" applyFont="1" applyBorder="1" applyAlignment="1">
      <alignment horizontal="left" wrapText="1" indent="1"/>
    </xf>
    <xf numFmtId="49" fontId="8" fillId="0" borderId="21" xfId="54" applyNumberFormat="1" applyFont="1" applyBorder="1" applyAlignment="1">
      <alignment horizontal="left" vertical="center" wrapText="1" indent="1"/>
      <protection/>
    </xf>
    <xf numFmtId="0" fontId="10" fillId="0" borderId="22" xfId="0" applyFont="1" applyBorder="1" applyAlignment="1">
      <alignment horizontal="left" wrapText="1" indent="1"/>
    </xf>
    <xf numFmtId="0" fontId="11" fillId="0" borderId="12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3" fillId="0" borderId="0" xfId="54" applyFont="1" applyAlignment="1">
      <alignment horizontal="center" vertical="center" wrapText="1"/>
      <protection/>
    </xf>
    <xf numFmtId="0" fontId="3" fillId="0" borderId="0" xfId="54" applyFont="1" applyAlignment="1">
      <alignment vertical="center" wrapText="1"/>
      <protection/>
    </xf>
    <xf numFmtId="174" fontId="3" fillId="0" borderId="0" xfId="54" applyNumberFormat="1" applyFont="1" applyAlignment="1">
      <alignment horizontal="right" vertical="center" wrapText="1" indent="1"/>
      <protection/>
    </xf>
    <xf numFmtId="0" fontId="5" fillId="0" borderId="10" xfId="0" applyFont="1" applyBorder="1" applyAlignment="1">
      <alignment horizontal="right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7" fillId="0" borderId="14" xfId="54" applyFont="1" applyBorder="1" applyAlignment="1">
      <alignment horizontal="left" vertical="center" wrapText="1" indent="1"/>
      <protection/>
    </xf>
    <xf numFmtId="0" fontId="7" fillId="0" borderId="15" xfId="54" applyFont="1" applyBorder="1" applyAlignment="1">
      <alignment vertical="center" wrapText="1"/>
      <protection/>
    </xf>
    <xf numFmtId="49" fontId="8" fillId="0" borderId="25" xfId="54" applyNumberFormat="1" applyFont="1" applyBorder="1" applyAlignment="1">
      <alignment horizontal="left" vertical="center" wrapText="1" indent="1"/>
      <protection/>
    </xf>
    <xf numFmtId="0" fontId="8" fillId="0" borderId="26" xfId="54" applyFont="1" applyBorder="1" applyAlignment="1">
      <alignment horizontal="left" vertical="center" wrapText="1" indent="1"/>
      <protection/>
    </xf>
    <xf numFmtId="0" fontId="8" fillId="0" borderId="20" xfId="54" applyFont="1" applyBorder="1" applyAlignment="1">
      <alignment horizontal="left" vertical="center" wrapText="1" indent="1"/>
      <protection/>
    </xf>
    <xf numFmtId="0" fontId="8" fillId="0" borderId="27" xfId="54" applyFont="1" applyBorder="1" applyAlignment="1">
      <alignment horizontal="left" vertical="center" wrapText="1" indent="1"/>
      <protection/>
    </xf>
    <xf numFmtId="0" fontId="8" fillId="0" borderId="0" xfId="54" applyFont="1" applyAlignment="1">
      <alignment horizontal="left" vertical="center" wrapText="1" indent="1"/>
      <protection/>
    </xf>
    <xf numFmtId="0" fontId="8" fillId="0" borderId="20" xfId="54" applyFont="1" applyBorder="1" applyAlignment="1">
      <alignment horizontal="left" indent="6"/>
      <protection/>
    </xf>
    <xf numFmtId="49" fontId="8" fillId="0" borderId="28" xfId="54" applyNumberFormat="1" applyFont="1" applyBorder="1" applyAlignment="1">
      <alignment horizontal="left" vertical="center" wrapText="1" indent="1"/>
      <protection/>
    </xf>
    <xf numFmtId="49" fontId="8" fillId="0" borderId="29" xfId="54" applyNumberFormat="1" applyFont="1" applyBorder="1" applyAlignment="1">
      <alignment horizontal="left" vertical="center" wrapText="1" indent="1"/>
      <protection/>
    </xf>
    <xf numFmtId="0" fontId="7" fillId="0" borderId="12" xfId="54" applyFont="1" applyBorder="1" applyAlignment="1">
      <alignment vertical="center" wrapText="1"/>
      <protection/>
    </xf>
    <xf numFmtId="0" fontId="8" fillId="0" borderId="22" xfId="54" applyFont="1" applyBorder="1" applyAlignment="1">
      <alignment horizontal="left" vertical="center" wrapText="1" indent="1"/>
      <protection/>
    </xf>
    <xf numFmtId="0" fontId="10" fillId="0" borderId="22" xfId="0" applyFont="1" applyBorder="1" applyAlignment="1">
      <alignment horizontal="left" vertical="center" wrapText="1" indent="1"/>
    </xf>
    <xf numFmtId="0" fontId="7" fillId="0" borderId="12" xfId="54" applyFont="1" applyBorder="1" applyAlignment="1">
      <alignment horizontal="left" vertical="center" wrapText="1" indent="1"/>
      <protection/>
    </xf>
    <xf numFmtId="0" fontId="8" fillId="0" borderId="18" xfId="54" applyFont="1" applyBorder="1" applyAlignment="1">
      <alignment horizontal="left" vertical="center" wrapText="1" indent="1"/>
      <protection/>
    </xf>
    <xf numFmtId="0" fontId="3" fillId="0" borderId="0" xfId="54" applyFont="1">
      <alignment/>
      <protection/>
    </xf>
    <xf numFmtId="0" fontId="11" fillId="0" borderId="23" xfId="0" applyFont="1" applyBorder="1" applyAlignment="1">
      <alignment horizontal="left" vertical="center" wrapText="1" indent="1"/>
    </xf>
    <xf numFmtId="0" fontId="12" fillId="0" borderId="24" xfId="0" applyFont="1" applyBorder="1" applyAlignment="1">
      <alignment horizontal="left" vertical="center" wrapText="1" indent="1"/>
    </xf>
    <xf numFmtId="0" fontId="2" fillId="0" borderId="0" xfId="54" applyAlignment="1">
      <alignment horizontal="right" vertical="center" indent="1"/>
      <protection/>
    </xf>
    <xf numFmtId="174" fontId="3" fillId="0" borderId="0" xfId="54" applyNumberFormat="1" applyFont="1" applyAlignment="1">
      <alignment horizontal="center" vertical="center"/>
      <protection/>
    </xf>
    <xf numFmtId="174" fontId="2" fillId="0" borderId="0" xfId="54" applyNumberFormat="1" applyAlignment="1">
      <alignment horizontal="center" vertical="center"/>
      <protection/>
    </xf>
    <xf numFmtId="0" fontId="13" fillId="0" borderId="0" xfId="54" applyFont="1" applyAlignment="1">
      <alignment vertical="center" wrapText="1"/>
      <protection/>
    </xf>
    <xf numFmtId="0" fontId="5" fillId="0" borderId="0" xfId="0" applyFont="1" applyAlignment="1">
      <alignment horizontal="right" vertical="center"/>
    </xf>
    <xf numFmtId="49" fontId="7" fillId="0" borderId="11" xfId="54" applyNumberFormat="1" applyFont="1" applyBorder="1" applyAlignment="1">
      <alignment horizontal="left" vertical="center" wrapText="1" indent="1"/>
      <protection/>
    </xf>
    <xf numFmtId="0" fontId="10" fillId="0" borderId="30" xfId="0" applyFont="1" applyBorder="1" applyAlignment="1">
      <alignment horizontal="left" wrapText="1" indent="1"/>
    </xf>
    <xf numFmtId="174" fontId="8" fillId="0" borderId="31" xfId="54" applyNumberFormat="1" applyFont="1" applyBorder="1" applyAlignment="1" applyProtection="1">
      <alignment horizontal="right" vertical="center" wrapText="1" indent="1"/>
      <protection locked="0"/>
    </xf>
    <xf numFmtId="174" fontId="8" fillId="0" borderId="32" xfId="54" applyNumberFormat="1" applyFont="1" applyBorder="1" applyAlignment="1" applyProtection="1">
      <alignment horizontal="right" vertical="center" wrapText="1" indent="1"/>
      <protection locked="0"/>
    </xf>
    <xf numFmtId="174" fontId="7" fillId="0" borderId="33" xfId="54" applyNumberFormat="1" applyFont="1" applyBorder="1" applyAlignment="1">
      <alignment horizontal="right" vertical="center" wrapText="1" indent="1"/>
      <protection/>
    </xf>
    <xf numFmtId="174" fontId="8" fillId="0" borderId="34" xfId="54" applyNumberFormat="1" applyFont="1" applyBorder="1" applyAlignment="1" applyProtection="1">
      <alignment horizontal="right" vertical="center" wrapText="1" indent="1"/>
      <protection locked="0"/>
    </xf>
    <xf numFmtId="174" fontId="7" fillId="0" borderId="33" xfId="54" applyNumberFormat="1" applyFont="1" applyBorder="1" applyAlignment="1">
      <alignment horizontal="right" vertical="center" wrapText="1" indent="1"/>
      <protection/>
    </xf>
    <xf numFmtId="174" fontId="8" fillId="0" borderId="31" xfId="54" applyNumberFormat="1" applyFont="1" applyBorder="1" applyAlignment="1">
      <alignment horizontal="right" vertical="center" wrapText="1" indent="1"/>
      <protection/>
    </xf>
    <xf numFmtId="174" fontId="8" fillId="0" borderId="31" xfId="54" applyNumberFormat="1" applyFont="1" applyBorder="1" applyAlignment="1" applyProtection="1">
      <alignment horizontal="right" vertical="center" wrapText="1" indent="1"/>
      <protection locked="0"/>
    </xf>
    <xf numFmtId="174" fontId="8" fillId="0" borderId="32" xfId="54" applyNumberFormat="1" applyFont="1" applyBorder="1" applyAlignment="1" applyProtection="1">
      <alignment horizontal="right" vertical="center" wrapText="1" indent="1"/>
      <protection locked="0"/>
    </xf>
    <xf numFmtId="174" fontId="8" fillId="0" borderId="35" xfId="54" applyNumberFormat="1" applyFont="1" applyBorder="1" applyAlignment="1" applyProtection="1">
      <alignment horizontal="right" vertical="center" wrapText="1" indent="1"/>
      <protection locked="0"/>
    </xf>
    <xf numFmtId="174" fontId="7" fillId="0" borderId="33" xfId="54" applyNumberFormat="1" applyFont="1" applyBorder="1" applyAlignment="1" applyProtection="1">
      <alignment horizontal="right" vertical="center" wrapText="1" indent="1"/>
      <protection locked="0"/>
    </xf>
    <xf numFmtId="3" fontId="7" fillId="0" borderId="36" xfId="54" applyNumberFormat="1" applyFont="1" applyBorder="1" applyAlignment="1">
      <alignment horizontal="right" vertical="center" wrapText="1" indent="1"/>
      <protection/>
    </xf>
    <xf numFmtId="3" fontId="9" fillId="0" borderId="37" xfId="54" applyNumberFormat="1" applyFont="1" applyBorder="1">
      <alignment/>
      <protection/>
    </xf>
    <xf numFmtId="3" fontId="9" fillId="0" borderId="38" xfId="54" applyNumberFormat="1" applyFont="1" applyBorder="1">
      <alignment/>
      <protection/>
    </xf>
    <xf numFmtId="3" fontId="9" fillId="0" borderId="36" xfId="54" applyNumberFormat="1" applyFont="1" applyBorder="1">
      <alignment/>
      <protection/>
    </xf>
    <xf numFmtId="3" fontId="9" fillId="0" borderId="39" xfId="54" applyNumberFormat="1" applyFont="1" applyBorder="1">
      <alignment/>
      <protection/>
    </xf>
    <xf numFmtId="3" fontId="8" fillId="0" borderId="38" xfId="54" applyNumberFormat="1" applyFont="1" applyBorder="1" applyAlignment="1" applyProtection="1">
      <alignment horizontal="right" vertical="center" wrapText="1" indent="1"/>
      <protection locked="0"/>
    </xf>
    <xf numFmtId="3" fontId="7" fillId="0" borderId="36" xfId="54" applyNumberFormat="1" applyFont="1" applyBorder="1" applyAlignment="1">
      <alignment horizontal="right" vertical="center" wrapText="1" indent="1"/>
      <protection/>
    </xf>
    <xf numFmtId="174" fontId="7" fillId="0" borderId="40" xfId="54" applyNumberFormat="1" applyFont="1" applyBorder="1" applyAlignment="1">
      <alignment horizontal="right" vertical="center" wrapText="1" indent="1"/>
      <protection/>
    </xf>
    <xf numFmtId="174" fontId="8" fillId="0" borderId="41" xfId="54" applyNumberFormat="1" applyFont="1" applyBorder="1" applyAlignment="1" applyProtection="1">
      <alignment horizontal="right" vertical="center" wrapText="1" indent="1"/>
      <protection locked="0"/>
    </xf>
    <xf numFmtId="174" fontId="8" fillId="0" borderId="42" xfId="54" applyNumberFormat="1" applyFont="1" applyBorder="1" applyAlignment="1" applyProtection="1">
      <alignment horizontal="right" vertical="center" wrapText="1" indent="1"/>
      <protection locked="0"/>
    </xf>
    <xf numFmtId="174" fontId="12" fillId="0" borderId="33" xfId="0" applyNumberFormat="1" applyFont="1" applyBorder="1" applyAlignment="1" quotePrefix="1">
      <alignment horizontal="right" vertical="center" wrapText="1" indent="1"/>
    </xf>
    <xf numFmtId="3" fontId="7" fillId="0" borderId="43" xfId="54" applyNumberFormat="1" applyFont="1" applyBorder="1" applyAlignment="1">
      <alignment horizontal="right" vertical="center" wrapText="1" indent="1"/>
      <protection/>
    </xf>
    <xf numFmtId="3" fontId="7" fillId="0" borderId="44" xfId="54" applyNumberFormat="1" applyFont="1" applyBorder="1" applyAlignment="1">
      <alignment horizontal="right" vertical="center" wrapText="1" indent="1"/>
      <protection/>
    </xf>
    <xf numFmtId="3" fontId="8" fillId="0" borderId="37" xfId="54" applyNumberFormat="1" applyFont="1" applyBorder="1" applyAlignment="1">
      <alignment horizontal="right" vertical="center" indent="1"/>
      <protection/>
    </xf>
    <xf numFmtId="3" fontId="8" fillId="0" borderId="45" xfId="54" applyNumberFormat="1" applyFont="1" applyBorder="1" applyAlignment="1">
      <alignment horizontal="right" vertical="center" indent="1"/>
      <protection/>
    </xf>
    <xf numFmtId="3" fontId="8" fillId="0" borderId="38" xfId="54" applyNumberFormat="1" applyFont="1" applyBorder="1" applyAlignment="1">
      <alignment horizontal="right" vertical="center" indent="1"/>
      <protection/>
    </xf>
    <xf numFmtId="3" fontId="8" fillId="0" borderId="36" xfId="54" applyNumberFormat="1" applyFont="1" applyBorder="1" applyAlignment="1">
      <alignment horizontal="right" vertical="center" indent="1"/>
      <protection/>
    </xf>
    <xf numFmtId="3" fontId="11" fillId="0" borderId="44" xfId="0" applyNumberFormat="1" applyFont="1" applyBorder="1" applyAlignment="1" quotePrefix="1">
      <alignment horizontal="right" vertical="center" wrapText="1" indent="1"/>
    </xf>
    <xf numFmtId="3" fontId="11" fillId="0" borderId="36" xfId="0" applyNumberFormat="1" applyFont="1" applyBorder="1" applyAlignment="1" quotePrefix="1">
      <alignment horizontal="right" vertical="center" wrapText="1" indent="1"/>
    </xf>
    <xf numFmtId="174" fontId="8" fillId="0" borderId="35" xfId="54" applyNumberFormat="1" applyFont="1" applyBorder="1" applyAlignment="1" applyProtection="1">
      <alignment horizontal="right" vertical="center" wrapText="1" indent="1"/>
      <protection locked="0"/>
    </xf>
    <xf numFmtId="0" fontId="8" fillId="0" borderId="22" xfId="54" applyFont="1" applyBorder="1" applyAlignment="1">
      <alignment horizontal="left" indent="6"/>
      <protection/>
    </xf>
    <xf numFmtId="3" fontId="8" fillId="0" borderId="45" xfId="54" applyNumberFormat="1" applyFont="1" applyBorder="1">
      <alignment/>
      <protection/>
    </xf>
    <xf numFmtId="174" fontId="8" fillId="0" borderId="46" xfId="54" applyNumberFormat="1" applyFont="1" applyBorder="1" applyAlignment="1" applyProtection="1">
      <alignment horizontal="right" vertical="center" wrapText="1" indent="1"/>
      <protection locked="0"/>
    </xf>
    <xf numFmtId="174" fontId="8" fillId="0" borderId="45" xfId="54" applyNumberFormat="1" applyFont="1" applyBorder="1" applyAlignment="1" applyProtection="1">
      <alignment horizontal="right" vertical="center" wrapText="1" indent="1"/>
      <protection locked="0"/>
    </xf>
    <xf numFmtId="3" fontId="8" fillId="0" borderId="39" xfId="54" applyNumberFormat="1" applyFont="1" applyBorder="1" applyAlignment="1">
      <alignment horizontal="right" vertical="center" indent="1"/>
      <protection/>
    </xf>
    <xf numFmtId="0" fontId="11" fillId="0" borderId="11" xfId="0" applyFont="1" applyBorder="1" applyAlignment="1">
      <alignment horizontal="left" wrapText="1" indent="1"/>
    </xf>
    <xf numFmtId="174" fontId="7" fillId="0" borderId="33" xfId="54" applyNumberFormat="1" applyFont="1" applyBorder="1" applyAlignment="1">
      <alignment horizontal="left" vertical="center" wrapText="1" indent="1"/>
      <protection/>
    </xf>
    <xf numFmtId="0" fontId="10" fillId="0" borderId="12" xfId="0" applyFont="1" applyBorder="1" applyAlignment="1">
      <alignment horizontal="left" vertical="center" wrapText="1"/>
    </xf>
    <xf numFmtId="3" fontId="8" fillId="0" borderId="37" xfId="54" applyNumberFormat="1" applyFont="1" applyBorder="1">
      <alignment/>
      <protection/>
    </xf>
    <xf numFmtId="3" fontId="8" fillId="0" borderId="36" xfId="54" applyNumberFormat="1" applyFont="1" applyBorder="1">
      <alignment/>
      <protection/>
    </xf>
    <xf numFmtId="3" fontId="8" fillId="0" borderId="39" xfId="54" applyNumberFormat="1" applyFont="1" applyBorder="1">
      <alignment/>
      <protection/>
    </xf>
    <xf numFmtId="3" fontId="8" fillId="0" borderId="45" xfId="54" applyNumberFormat="1" applyFont="1" applyBorder="1" applyAlignment="1" applyProtection="1">
      <alignment horizontal="right" wrapText="1"/>
      <protection locked="0"/>
    </xf>
    <xf numFmtId="3" fontId="8" fillId="0" borderId="38" xfId="54" applyNumberFormat="1" applyFont="1" applyBorder="1" applyAlignment="1" applyProtection="1">
      <alignment horizontal="right" wrapText="1"/>
      <protection locked="0"/>
    </xf>
    <xf numFmtId="3" fontId="8" fillId="0" borderId="38" xfId="54" applyNumberFormat="1" applyFont="1" applyBorder="1">
      <alignment/>
      <protection/>
    </xf>
    <xf numFmtId="3" fontId="8" fillId="0" borderId="37" xfId="54" applyNumberFormat="1" applyFont="1" applyBorder="1" applyAlignment="1">
      <alignment horizontal="right" vertical="center" wrapText="1"/>
      <protection/>
    </xf>
    <xf numFmtId="3" fontId="8" fillId="0" borderId="47" xfId="54" applyNumberFormat="1" applyFont="1" applyBorder="1">
      <alignment/>
      <protection/>
    </xf>
    <xf numFmtId="3" fontId="8" fillId="0" borderId="45" xfId="54" applyNumberFormat="1" applyFont="1" applyBorder="1">
      <alignment/>
      <protection/>
    </xf>
    <xf numFmtId="3" fontId="8" fillId="0" borderId="38" xfId="54" applyNumberFormat="1" applyFont="1" applyBorder="1">
      <alignment/>
      <protection/>
    </xf>
    <xf numFmtId="3" fontId="7" fillId="0" borderId="36" xfId="54" applyNumberFormat="1" applyFont="1" applyBorder="1">
      <alignment/>
      <protection/>
    </xf>
    <xf numFmtId="3" fontId="8" fillId="0" borderId="37" xfId="54" applyNumberFormat="1" applyFont="1" applyBorder="1">
      <alignment/>
      <protection/>
    </xf>
    <xf numFmtId="0" fontId="10" fillId="0" borderId="48" xfId="0" applyFont="1" applyBorder="1" applyAlignment="1">
      <alignment horizontal="left" wrapText="1" indent="1"/>
    </xf>
    <xf numFmtId="0" fontId="8" fillId="0" borderId="22" xfId="54" applyFont="1" applyBorder="1" applyAlignment="1">
      <alignment horizontal="left" vertical="center" wrapText="1" indent="6"/>
      <protection/>
    </xf>
    <xf numFmtId="0" fontId="8" fillId="0" borderId="20" xfId="54" applyFont="1" applyBorder="1" applyAlignment="1">
      <alignment horizontal="left" vertical="center" wrapText="1" indent="6"/>
      <protection/>
    </xf>
    <xf numFmtId="174" fontId="8" fillId="0" borderId="32" xfId="54" applyNumberFormat="1" applyFont="1" applyBorder="1" applyAlignment="1" applyProtection="1">
      <alignment horizontal="left" vertical="center" wrapText="1" indent="1"/>
      <protection locked="0"/>
    </xf>
    <xf numFmtId="0" fontId="10" fillId="0" borderId="30" xfId="0" applyFont="1" applyBorder="1" applyAlignment="1">
      <alignment horizontal="left" vertical="center" wrapText="1" indent="1"/>
    </xf>
    <xf numFmtId="0" fontId="10" fillId="0" borderId="20" xfId="0" applyFont="1" applyBorder="1" applyAlignment="1">
      <alignment horizontal="left" vertical="center" wrapText="1" indent="1"/>
    </xf>
    <xf numFmtId="49" fontId="8" fillId="0" borderId="45" xfId="54" applyNumberFormat="1" applyFont="1" applyBorder="1" applyAlignment="1">
      <alignment horizontal="right" vertical="center" indent="1"/>
      <protection/>
    </xf>
    <xf numFmtId="3" fontId="8" fillId="0" borderId="38" xfId="54" applyNumberFormat="1" applyFont="1" applyBorder="1" applyAlignment="1">
      <alignment horizontal="right" vertical="center" indent="1"/>
      <protection/>
    </xf>
    <xf numFmtId="3" fontId="8" fillId="0" borderId="38" xfId="54" applyNumberFormat="1" applyFont="1" applyBorder="1" applyAlignment="1">
      <alignment horizontal="right" indent="1"/>
      <protection/>
    </xf>
    <xf numFmtId="0" fontId="2" fillId="0" borderId="43" xfId="54" applyFont="1" applyBorder="1" applyAlignment="1">
      <alignment vertical="center"/>
      <protection/>
    </xf>
    <xf numFmtId="0" fontId="9" fillId="0" borderId="39" xfId="54" applyFont="1" applyBorder="1">
      <alignment/>
      <protection/>
    </xf>
    <xf numFmtId="0" fontId="9" fillId="0" borderId="44" xfId="54" applyFont="1" applyBorder="1">
      <alignment/>
      <protection/>
    </xf>
    <xf numFmtId="0" fontId="8" fillId="0" borderId="36" xfId="54" applyFont="1" applyBorder="1" applyAlignment="1">
      <alignment horizontal="center"/>
      <protection/>
    </xf>
    <xf numFmtId="0" fontId="9" fillId="0" borderId="36" xfId="54" applyFont="1" applyBorder="1">
      <alignment/>
      <protection/>
    </xf>
    <xf numFmtId="1" fontId="9" fillId="0" borderId="36" xfId="54" applyNumberFormat="1" applyFont="1" applyBorder="1">
      <alignment/>
      <protection/>
    </xf>
    <xf numFmtId="1" fontId="9" fillId="0" borderId="43" xfId="54" applyNumberFormat="1" applyFont="1" applyBorder="1">
      <alignment/>
      <protection/>
    </xf>
    <xf numFmtId="3" fontId="8" fillId="0" borderId="49" xfId="54" applyNumberFormat="1" applyFont="1" applyBorder="1">
      <alignment/>
      <protection/>
    </xf>
    <xf numFmtId="3" fontId="8" fillId="0" borderId="43" xfId="54" applyNumberFormat="1" applyFont="1" applyBorder="1">
      <alignment/>
      <protection/>
    </xf>
    <xf numFmtId="1" fontId="9" fillId="0" borderId="44" xfId="54" applyNumberFormat="1" applyFont="1" applyBorder="1">
      <alignment/>
      <protection/>
    </xf>
    <xf numFmtId="0" fontId="9" fillId="0" borderId="49" xfId="54" applyFont="1" applyBorder="1">
      <alignment/>
      <protection/>
    </xf>
    <xf numFmtId="0" fontId="9" fillId="0" borderId="45" xfId="54" applyFont="1" applyBorder="1">
      <alignment/>
      <protection/>
    </xf>
    <xf numFmtId="0" fontId="9" fillId="0" borderId="47" xfId="54" applyFont="1" applyBorder="1">
      <alignment/>
      <protection/>
    </xf>
    <xf numFmtId="1" fontId="9" fillId="0" borderId="45" xfId="54" applyNumberFormat="1" applyFont="1" applyBorder="1">
      <alignment/>
      <protection/>
    </xf>
    <xf numFmtId="0" fontId="9" fillId="0" borderId="38" xfId="54" applyFont="1" applyBorder="1">
      <alignment/>
      <protection/>
    </xf>
    <xf numFmtId="49" fontId="8" fillId="0" borderId="17" xfId="54" applyNumberFormat="1" applyFont="1" applyBorder="1" applyAlignment="1">
      <alignment horizontal="left" vertical="center" wrapText="1" indent="1"/>
      <protection/>
    </xf>
    <xf numFmtId="0" fontId="8" fillId="0" borderId="18" xfId="54" applyFont="1" applyBorder="1" applyAlignment="1">
      <alignment horizontal="left" vertical="center" wrapText="1" indent="1"/>
      <protection/>
    </xf>
    <xf numFmtId="174" fontId="7" fillId="0" borderId="31" xfId="54" applyNumberFormat="1" applyFont="1" applyBorder="1" applyAlignment="1">
      <alignment horizontal="right" vertical="center" wrapText="1" indent="1"/>
      <protection/>
    </xf>
    <xf numFmtId="0" fontId="9" fillId="0" borderId="37" xfId="54" applyFont="1" applyBorder="1">
      <alignment/>
      <protection/>
    </xf>
    <xf numFmtId="49" fontId="8" fillId="0" borderId="28" xfId="54" applyNumberFormat="1" applyFont="1" applyBorder="1" applyAlignment="1">
      <alignment horizontal="left" vertical="center" wrapText="1" indent="1"/>
      <protection/>
    </xf>
    <xf numFmtId="16" fontId="8" fillId="0" borderId="30" xfId="54" applyNumberFormat="1" applyFont="1" applyBorder="1" applyAlignment="1">
      <alignment horizontal="left" vertical="center" wrapText="1" indent="1"/>
      <protection/>
    </xf>
    <xf numFmtId="174" fontId="7" fillId="0" borderId="35" xfId="54" applyNumberFormat="1" applyFont="1" applyBorder="1" applyAlignment="1">
      <alignment horizontal="right" vertical="center" wrapText="1" indent="1"/>
      <protection/>
    </xf>
    <xf numFmtId="49" fontId="8" fillId="0" borderId="29" xfId="54" applyNumberFormat="1" applyFont="1" applyBorder="1" applyAlignment="1">
      <alignment horizontal="left" vertical="center" wrapText="1" indent="1"/>
      <protection/>
    </xf>
    <xf numFmtId="16" fontId="8" fillId="0" borderId="48" xfId="54" applyNumberFormat="1" applyFont="1" applyBorder="1" applyAlignment="1">
      <alignment horizontal="left" vertical="center" wrapText="1" indent="1"/>
      <protection/>
    </xf>
    <xf numFmtId="174" fontId="7" fillId="0" borderId="50" xfId="54" applyNumberFormat="1" applyFont="1" applyBorder="1" applyAlignment="1">
      <alignment horizontal="right" vertical="center" wrapText="1" indent="1"/>
      <protection/>
    </xf>
    <xf numFmtId="1" fontId="9" fillId="0" borderId="49" xfId="54" applyNumberFormat="1" applyFont="1" applyBorder="1">
      <alignment/>
      <protection/>
    </xf>
    <xf numFmtId="1" fontId="9" fillId="0" borderId="47" xfId="54" applyNumberFormat="1" applyFont="1" applyBorder="1">
      <alignment/>
      <protection/>
    </xf>
    <xf numFmtId="1" fontId="9" fillId="0" borderId="38" xfId="54" applyNumberFormat="1" applyFont="1" applyBorder="1">
      <alignment/>
      <protection/>
    </xf>
    <xf numFmtId="0" fontId="7" fillId="0" borderId="36" xfId="54" applyFont="1" applyBorder="1" applyAlignment="1">
      <alignment horizontal="center"/>
      <protection/>
    </xf>
    <xf numFmtId="0" fontId="2" fillId="0" borderId="43" xfId="54" applyBorder="1" applyAlignment="1">
      <alignment horizontal="center" vertical="center"/>
      <protection/>
    </xf>
    <xf numFmtId="3" fontId="8" fillId="0" borderId="36" xfId="54" applyNumberFormat="1" applyFont="1" applyBorder="1">
      <alignment/>
      <protection/>
    </xf>
    <xf numFmtId="3" fontId="8" fillId="0" borderId="39" xfId="54" applyNumberFormat="1" applyFont="1" applyBorder="1">
      <alignment/>
      <protection/>
    </xf>
    <xf numFmtId="0" fontId="8" fillId="0" borderId="39" xfId="54" applyFont="1" applyBorder="1">
      <alignment/>
      <protection/>
    </xf>
    <xf numFmtId="49" fontId="8" fillId="0" borderId="30" xfId="54" applyNumberFormat="1" applyFont="1" applyBorder="1" applyAlignment="1">
      <alignment horizontal="left" vertical="center" wrapText="1" indent="6"/>
      <protection/>
    </xf>
    <xf numFmtId="174" fontId="8" fillId="0" borderId="35" xfId="54" applyNumberFormat="1" applyFont="1" applyBorder="1" applyAlignment="1" applyProtection="1">
      <alignment horizontal="left" vertical="center" wrapText="1" indent="1"/>
      <protection locked="0"/>
    </xf>
    <xf numFmtId="49" fontId="8" fillId="0" borderId="20" xfId="54" applyNumberFormat="1" applyFont="1" applyBorder="1" applyAlignment="1">
      <alignment horizontal="left" vertical="center" wrapText="1" indent="6"/>
      <protection/>
    </xf>
    <xf numFmtId="0" fontId="7" fillId="0" borderId="23" xfId="54" applyFont="1" applyBorder="1" applyAlignment="1">
      <alignment horizontal="left" vertical="center" wrapText="1" indent="1"/>
      <protection/>
    </xf>
    <xf numFmtId="0" fontId="7" fillId="0" borderId="24" xfId="54" applyFont="1" applyBorder="1" applyAlignment="1">
      <alignment horizontal="left" vertical="center" wrapText="1" indent="1"/>
      <protection/>
    </xf>
    <xf numFmtId="174" fontId="11" fillId="0" borderId="51" xfId="0" applyNumberFormat="1" applyFont="1" applyBorder="1" applyAlignment="1">
      <alignment horizontal="right" vertical="center" wrapText="1" indent="1"/>
    </xf>
    <xf numFmtId="3" fontId="8" fillId="0" borderId="44" xfId="54" applyNumberFormat="1" applyFont="1" applyBorder="1" applyAlignment="1">
      <alignment horizontal="right" vertical="center" indent="1"/>
      <protection/>
    </xf>
    <xf numFmtId="49" fontId="7" fillId="0" borderId="25" xfId="54" applyNumberFormat="1" applyFont="1" applyBorder="1" applyAlignment="1">
      <alignment horizontal="left" vertical="center" wrapText="1" indent="1"/>
      <protection/>
    </xf>
    <xf numFmtId="0" fontId="8" fillId="0" borderId="26" xfId="54" applyFont="1" applyBorder="1" applyAlignment="1">
      <alignment horizontal="left" vertical="center" wrapText="1" indent="1"/>
      <protection/>
    </xf>
    <xf numFmtId="174" fontId="7" fillId="0" borderId="41" xfId="54" applyNumberFormat="1" applyFont="1" applyBorder="1" applyAlignment="1">
      <alignment horizontal="right" vertical="center" wrapText="1" indent="1"/>
      <protection/>
    </xf>
    <xf numFmtId="3" fontId="8" fillId="0" borderId="49" xfId="54" applyNumberFormat="1" applyFont="1" applyBorder="1" applyAlignment="1">
      <alignment horizontal="right" vertical="center" indent="1"/>
      <protection/>
    </xf>
    <xf numFmtId="3" fontId="8" fillId="0" borderId="49" xfId="54" applyNumberFormat="1" applyFont="1" applyBorder="1">
      <alignment/>
      <protection/>
    </xf>
    <xf numFmtId="49" fontId="7" fillId="0" borderId="19" xfId="54" applyNumberFormat="1" applyFont="1" applyBorder="1" applyAlignment="1">
      <alignment horizontal="left" vertical="center" wrapText="1" indent="1"/>
      <protection/>
    </xf>
    <xf numFmtId="0" fontId="8" fillId="0" borderId="20" xfId="54" applyFont="1" applyBorder="1" applyAlignment="1">
      <alignment horizontal="left" vertical="center" wrapText="1" indent="1"/>
      <protection/>
    </xf>
    <xf numFmtId="174" fontId="7" fillId="0" borderId="32" xfId="54" applyNumberFormat="1" applyFont="1" applyBorder="1" applyAlignment="1">
      <alignment horizontal="right" vertical="center" wrapText="1" indent="1"/>
      <protection/>
    </xf>
    <xf numFmtId="174" fontId="2" fillId="0" borderId="0" xfId="54" applyNumberFormat="1" applyAlignment="1">
      <alignment vertical="center"/>
      <protection/>
    </xf>
    <xf numFmtId="0" fontId="2" fillId="0" borderId="43" xfId="54" applyFont="1" applyBorder="1" applyAlignment="1">
      <alignment horizontal="center" vertical="center"/>
      <protection/>
    </xf>
    <xf numFmtId="174" fontId="4" fillId="0" borderId="10" xfId="54" applyNumberFormat="1" applyFont="1" applyBorder="1" applyAlignment="1">
      <alignment horizontal="left" vertical="center"/>
      <protection/>
    </xf>
    <xf numFmtId="174" fontId="4" fillId="0" borderId="0" xfId="54" applyNumberFormat="1" applyFont="1" applyAlignment="1">
      <alignment horizontal="left" vertical="center"/>
      <protection/>
    </xf>
    <xf numFmtId="0" fontId="13" fillId="0" borderId="0" xfId="54" applyFont="1" applyAlignment="1">
      <alignment horizontal="center" vertical="center" wrapText="1"/>
      <protection/>
    </xf>
    <xf numFmtId="0" fontId="3" fillId="0" borderId="0" xfId="54" applyFont="1" applyAlignment="1">
      <alignment horizontal="center"/>
      <protection/>
    </xf>
    <xf numFmtId="174" fontId="3" fillId="0" borderId="0" xfId="54" applyNumberFormat="1" applyFont="1" applyAlignment="1">
      <alignment horizontal="center" vertical="center"/>
      <protection/>
    </xf>
    <xf numFmtId="174" fontId="2" fillId="0" borderId="0" xfId="54" applyNumberFormat="1" applyAlignment="1">
      <alignment horizontal="left" vertical="center"/>
      <protection/>
    </xf>
    <xf numFmtId="174" fontId="4" fillId="0" borderId="10" xfId="54" applyNumberFormat="1" applyFont="1" applyBorder="1" applyAlignment="1">
      <alignment horizontal="left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PageLayoutView="0" workbookViewId="0" topLeftCell="A67">
      <selection activeCell="A76" sqref="A76:C76"/>
    </sheetView>
  </sheetViews>
  <sheetFormatPr defaultColWidth="9.140625" defaultRowHeight="15"/>
  <cols>
    <col min="1" max="1" width="8.140625" style="1" customWidth="1"/>
    <col min="2" max="2" width="64.140625" style="1" customWidth="1"/>
    <col min="3" max="3" width="15.28125" style="50" customWidth="1"/>
    <col min="4" max="4" width="14.57421875" style="1" customWidth="1"/>
    <col min="5" max="5" width="10.8515625" style="1" bestFit="1" customWidth="1"/>
    <col min="6" max="16384" width="9.140625" style="1" customWidth="1"/>
  </cols>
  <sheetData>
    <row r="1" spans="1:3" ht="15.75" customHeight="1">
      <c r="A1" s="171" t="s">
        <v>221</v>
      </c>
      <c r="B1" s="171"/>
      <c r="C1" s="171"/>
    </row>
    <row r="2" spans="1:3" ht="15.75" customHeight="1">
      <c r="A2" s="164" t="s">
        <v>219</v>
      </c>
      <c r="B2" s="164"/>
      <c r="C2" s="164"/>
    </row>
    <row r="3" spans="1:4" ht="15.75" customHeight="1">
      <c r="A3" s="170" t="s">
        <v>0</v>
      </c>
      <c r="B3" s="170"/>
      <c r="C3" s="170"/>
      <c r="D3" s="51"/>
    </row>
    <row r="4" spans="1:4" ht="15.75" customHeight="1">
      <c r="A4" s="51"/>
      <c r="B4" s="51"/>
      <c r="C4" s="52"/>
      <c r="D4" s="51"/>
    </row>
    <row r="5" spans="1:3" ht="15.75" customHeight="1" thickBot="1">
      <c r="A5" s="166"/>
      <c r="B5" s="166"/>
      <c r="C5" s="2" t="s">
        <v>166</v>
      </c>
    </row>
    <row r="6" spans="1:6" ht="37.5" customHeight="1" thickBot="1">
      <c r="A6" s="3" t="s">
        <v>1</v>
      </c>
      <c r="B6" s="4" t="s">
        <v>2</v>
      </c>
      <c r="C6" s="5" t="s">
        <v>169</v>
      </c>
      <c r="D6" s="5" t="s">
        <v>173</v>
      </c>
      <c r="E6" s="116" t="s">
        <v>203</v>
      </c>
      <c r="F6" s="165" t="s">
        <v>204</v>
      </c>
    </row>
    <row r="7" spans="1:6" s="9" customFormat="1" ht="12" customHeight="1" thickBot="1">
      <c r="A7" s="6"/>
      <c r="B7" s="7" t="s">
        <v>117</v>
      </c>
      <c r="C7" s="8" t="s">
        <v>116</v>
      </c>
      <c r="D7" s="8" t="s">
        <v>174</v>
      </c>
      <c r="E7" s="119" t="s">
        <v>205</v>
      </c>
      <c r="F7" s="119" t="s">
        <v>206</v>
      </c>
    </row>
    <row r="8" spans="1:6" s="13" customFormat="1" ht="12" customHeight="1" thickBot="1">
      <c r="A8" s="10" t="s">
        <v>3</v>
      </c>
      <c r="B8" s="11" t="s">
        <v>99</v>
      </c>
      <c r="C8" s="59">
        <f>+C9+C10+C11+C12+C13+C14</f>
        <v>108710982</v>
      </c>
      <c r="D8" s="67">
        <f>+D9+D10+D11+D12+D13+D14+D15</f>
        <v>115263516</v>
      </c>
      <c r="E8" s="67">
        <f>+E9+E10+E11+E12+E13+E14+E15</f>
        <v>115263516</v>
      </c>
      <c r="F8" s="120">
        <f>(E8/D8*100)</f>
        <v>100</v>
      </c>
    </row>
    <row r="9" spans="1:6" s="13" customFormat="1" ht="12" customHeight="1">
      <c r="A9" s="14" t="s">
        <v>4</v>
      </c>
      <c r="B9" s="15" t="s">
        <v>5</v>
      </c>
      <c r="C9" s="57">
        <v>50348720</v>
      </c>
      <c r="D9" s="95">
        <v>50368362</v>
      </c>
      <c r="E9" s="123">
        <v>50368362</v>
      </c>
      <c r="F9" s="126">
        <f aca="true" t="shared" si="0" ref="F9:F73">(E9/D9*100)</f>
        <v>100</v>
      </c>
    </row>
    <row r="10" spans="1:6" s="13" customFormat="1" ht="12" customHeight="1">
      <c r="A10" s="16" t="s">
        <v>6</v>
      </c>
      <c r="B10" s="17" t="s">
        <v>7</v>
      </c>
      <c r="C10" s="58">
        <v>31300368</v>
      </c>
      <c r="D10" s="88">
        <v>32182301</v>
      </c>
      <c r="E10" s="88">
        <v>32182301</v>
      </c>
      <c r="F10" s="127">
        <f t="shared" si="0"/>
        <v>100</v>
      </c>
    </row>
    <row r="11" spans="1:6" s="13" customFormat="1" ht="12" customHeight="1">
      <c r="A11" s="16" t="s">
        <v>8</v>
      </c>
      <c r="B11" s="17" t="s">
        <v>156</v>
      </c>
      <c r="C11" s="58">
        <v>25072654</v>
      </c>
      <c r="D11" s="88">
        <v>25196175</v>
      </c>
      <c r="E11" s="88">
        <v>25196175</v>
      </c>
      <c r="F11" s="127">
        <f t="shared" si="0"/>
        <v>100</v>
      </c>
    </row>
    <row r="12" spans="1:6" s="13" customFormat="1" ht="12" customHeight="1">
      <c r="A12" s="16" t="s">
        <v>9</v>
      </c>
      <c r="B12" s="17" t="s">
        <v>10</v>
      </c>
      <c r="C12" s="58">
        <v>1989240</v>
      </c>
      <c r="D12" s="88">
        <v>1989240</v>
      </c>
      <c r="E12" s="88">
        <v>1989240</v>
      </c>
      <c r="F12" s="127">
        <f t="shared" si="0"/>
        <v>100</v>
      </c>
    </row>
    <row r="13" spans="1:6" s="13" customFormat="1" ht="12" customHeight="1">
      <c r="A13" s="16" t="s">
        <v>11</v>
      </c>
      <c r="B13" s="17" t="s">
        <v>12</v>
      </c>
      <c r="C13" s="58"/>
      <c r="D13" s="88">
        <v>5406798</v>
      </c>
      <c r="E13" s="88">
        <v>5406798</v>
      </c>
      <c r="F13" s="127">
        <f t="shared" si="0"/>
        <v>100</v>
      </c>
    </row>
    <row r="14" spans="1:6" s="13" customFormat="1" ht="12" customHeight="1" thickBot="1">
      <c r="A14" s="18" t="s">
        <v>13</v>
      </c>
      <c r="B14" s="19" t="s">
        <v>14</v>
      </c>
      <c r="C14" s="58"/>
      <c r="D14" s="88"/>
      <c r="E14" s="88"/>
      <c r="F14" s="128"/>
    </row>
    <row r="15" spans="1:6" s="13" customFormat="1" ht="12" customHeight="1" thickBot="1">
      <c r="A15" s="41" t="s">
        <v>186</v>
      </c>
      <c r="B15" s="107" t="s">
        <v>187</v>
      </c>
      <c r="C15" s="86"/>
      <c r="D15" s="97">
        <v>120640</v>
      </c>
      <c r="E15" s="102">
        <v>120640</v>
      </c>
      <c r="F15" s="122">
        <f t="shared" si="0"/>
        <v>100</v>
      </c>
    </row>
    <row r="16" spans="1:6" s="13" customFormat="1" ht="12" customHeight="1" thickBot="1">
      <c r="A16" s="10" t="s">
        <v>15</v>
      </c>
      <c r="B16" s="20" t="s">
        <v>100</v>
      </c>
      <c r="C16" s="59">
        <f>+C18</f>
        <v>104029699</v>
      </c>
      <c r="D16" s="67">
        <f>+D18</f>
        <v>118082064</v>
      </c>
      <c r="E16" s="67">
        <f>+E18</f>
        <v>111932775</v>
      </c>
      <c r="F16" s="121">
        <f t="shared" si="0"/>
        <v>94.79235982866966</v>
      </c>
    </row>
    <row r="17" spans="1:6" s="13" customFormat="1" ht="12" customHeight="1">
      <c r="A17" s="14" t="s">
        <v>16</v>
      </c>
      <c r="B17" s="15" t="s">
        <v>17</v>
      </c>
      <c r="C17" s="57"/>
      <c r="D17" s="68"/>
      <c r="E17" s="97"/>
      <c r="F17" s="126"/>
    </row>
    <row r="18" spans="1:6" s="13" customFormat="1" ht="12" customHeight="1">
      <c r="A18" s="16" t="s">
        <v>18</v>
      </c>
      <c r="B18" s="17" t="s">
        <v>22</v>
      </c>
      <c r="C18" s="58">
        <f>SUM(C24+C26+C21+C20+C19)</f>
        <v>104029699</v>
      </c>
      <c r="D18" s="98">
        <f>SUM(D24+D25+D26+D21+D20+D19+D27)</f>
        <v>118082064</v>
      </c>
      <c r="E18" s="98">
        <f>SUM(E24+E25+E26+E21+E20+E19+E27)</f>
        <v>111932775</v>
      </c>
      <c r="F18" s="129">
        <f t="shared" si="0"/>
        <v>94.79235982866966</v>
      </c>
    </row>
    <row r="19" spans="1:6" s="13" customFormat="1" ht="12" customHeight="1">
      <c r="A19" s="18" t="s">
        <v>147</v>
      </c>
      <c r="B19" s="19" t="s">
        <v>143</v>
      </c>
      <c r="C19" s="60">
        <v>5568000</v>
      </c>
      <c r="D19" s="88">
        <v>5237800</v>
      </c>
      <c r="E19" s="88">
        <v>5237800</v>
      </c>
      <c r="F19" s="127">
        <f t="shared" si="0"/>
        <v>100</v>
      </c>
    </row>
    <row r="20" spans="1:6" s="13" customFormat="1" ht="12" customHeight="1">
      <c r="A20" s="18" t="s">
        <v>148</v>
      </c>
      <c r="B20" s="19" t="s">
        <v>144</v>
      </c>
      <c r="C20" s="60">
        <v>3688680</v>
      </c>
      <c r="D20" s="88">
        <v>10910526</v>
      </c>
      <c r="E20" s="88">
        <v>10910526</v>
      </c>
      <c r="F20" s="127">
        <f t="shared" si="0"/>
        <v>100</v>
      </c>
    </row>
    <row r="21" spans="1:6" s="13" customFormat="1" ht="12" customHeight="1">
      <c r="A21" s="18" t="s">
        <v>149</v>
      </c>
      <c r="B21" s="19" t="s">
        <v>145</v>
      </c>
      <c r="C21" s="60">
        <f>SUM(C22:C23)</f>
        <v>93191439</v>
      </c>
      <c r="D21" s="99">
        <f>SUM(D22:D23)</f>
        <v>97153289</v>
      </c>
      <c r="E21" s="98">
        <f>SUM(E22:E23)</f>
        <v>91004000</v>
      </c>
      <c r="F21" s="129">
        <f t="shared" si="0"/>
        <v>93.67052926020858</v>
      </c>
    </row>
    <row r="22" spans="1:6" s="13" customFormat="1" ht="12" customHeight="1">
      <c r="A22" s="18" t="s">
        <v>150</v>
      </c>
      <c r="B22" s="19" t="s">
        <v>146</v>
      </c>
      <c r="C22" s="60">
        <v>54096702</v>
      </c>
      <c r="D22" s="88">
        <v>56613282</v>
      </c>
      <c r="E22" s="88">
        <v>50925000</v>
      </c>
      <c r="F22" s="129">
        <f t="shared" si="0"/>
        <v>89.95238961768725</v>
      </c>
    </row>
    <row r="23" spans="1:6" s="13" customFormat="1" ht="12" customHeight="1">
      <c r="A23" s="18" t="s">
        <v>151</v>
      </c>
      <c r="B23" s="19" t="s">
        <v>152</v>
      </c>
      <c r="C23" s="60">
        <v>39094737</v>
      </c>
      <c r="D23" s="88">
        <v>40540007</v>
      </c>
      <c r="E23" s="88">
        <v>40079000</v>
      </c>
      <c r="F23" s="129">
        <f t="shared" si="0"/>
        <v>98.86283443414304</v>
      </c>
    </row>
    <row r="24" spans="1:6" s="13" customFormat="1" ht="12" customHeight="1">
      <c r="A24" s="18" t="s">
        <v>167</v>
      </c>
      <c r="B24" s="19" t="s">
        <v>168</v>
      </c>
      <c r="C24" s="60">
        <v>1581580</v>
      </c>
      <c r="D24" s="88">
        <v>1581580</v>
      </c>
      <c r="E24" s="88">
        <v>1581580</v>
      </c>
      <c r="F24" s="127">
        <f t="shared" si="0"/>
        <v>100</v>
      </c>
    </row>
    <row r="25" spans="1:6" s="13" customFormat="1" ht="12" customHeight="1">
      <c r="A25" s="18" t="s">
        <v>179</v>
      </c>
      <c r="B25" s="19" t="s">
        <v>175</v>
      </c>
      <c r="C25" s="60"/>
      <c r="D25" s="100">
        <v>979613</v>
      </c>
      <c r="E25" s="88">
        <v>979613</v>
      </c>
      <c r="F25" s="127">
        <f t="shared" si="0"/>
        <v>100</v>
      </c>
    </row>
    <row r="26" spans="1:6" s="13" customFormat="1" ht="12" customHeight="1">
      <c r="A26" s="16" t="s">
        <v>19</v>
      </c>
      <c r="B26" s="17" t="s">
        <v>176</v>
      </c>
      <c r="C26" s="58"/>
      <c r="D26" s="88">
        <v>2169256</v>
      </c>
      <c r="E26" s="88">
        <v>2169256</v>
      </c>
      <c r="F26" s="127">
        <f t="shared" si="0"/>
        <v>100</v>
      </c>
    </row>
    <row r="27" spans="1:6" s="13" customFormat="1" ht="12" customHeight="1" thickBot="1">
      <c r="A27" s="40" t="s">
        <v>188</v>
      </c>
      <c r="B27" s="56" t="s">
        <v>189</v>
      </c>
      <c r="C27" s="86"/>
      <c r="D27" s="97">
        <v>50000</v>
      </c>
      <c r="E27" s="100">
        <v>50000</v>
      </c>
      <c r="F27" s="130">
        <f t="shared" si="0"/>
        <v>100</v>
      </c>
    </row>
    <row r="28" spans="1:6" s="13" customFormat="1" ht="12" customHeight="1" thickBot="1">
      <c r="A28" s="10" t="s">
        <v>23</v>
      </c>
      <c r="B28" s="11" t="s">
        <v>101</v>
      </c>
      <c r="C28" s="59">
        <v>15000000</v>
      </c>
      <c r="D28" s="96">
        <v>44695838</v>
      </c>
      <c r="E28" s="96">
        <f>SUM(E29+E30)</f>
        <v>44902349</v>
      </c>
      <c r="F28" s="121">
        <f t="shared" si="0"/>
        <v>100.46203630861558</v>
      </c>
    </row>
    <row r="29" spans="1:6" s="13" customFormat="1" ht="12" customHeight="1">
      <c r="A29" s="131" t="s">
        <v>209</v>
      </c>
      <c r="B29" s="132" t="s">
        <v>212</v>
      </c>
      <c r="C29" s="133">
        <v>15000000</v>
      </c>
      <c r="D29" s="95">
        <v>44695838</v>
      </c>
      <c r="E29" s="95">
        <v>44695838</v>
      </c>
      <c r="F29" s="134">
        <f t="shared" si="0"/>
        <v>100</v>
      </c>
    </row>
    <row r="30" spans="1:6" s="13" customFormat="1" ht="12" customHeight="1">
      <c r="A30" s="135" t="s">
        <v>213</v>
      </c>
      <c r="B30" s="136" t="s">
        <v>210</v>
      </c>
      <c r="C30" s="137"/>
      <c r="D30" s="97"/>
      <c r="E30" s="97">
        <v>206511</v>
      </c>
      <c r="F30" s="117"/>
    </row>
    <row r="31" spans="1:6" s="13" customFormat="1" ht="12" customHeight="1" thickBot="1">
      <c r="A31" s="138" t="s">
        <v>214</v>
      </c>
      <c r="B31" s="139" t="s">
        <v>211</v>
      </c>
      <c r="C31" s="140"/>
      <c r="D31" s="102"/>
      <c r="E31" s="102">
        <v>206511</v>
      </c>
      <c r="F31" s="128"/>
    </row>
    <row r="32" spans="1:6" s="13" customFormat="1" ht="12" customHeight="1" thickBot="1">
      <c r="A32" s="10" t="s">
        <v>26</v>
      </c>
      <c r="B32" s="11" t="s">
        <v>102</v>
      </c>
      <c r="C32" s="61">
        <f>SUM(C33+C38+C39)</f>
        <v>38420000</v>
      </c>
      <c r="D32" s="73">
        <f>SUM(D33+D38+D39)</f>
        <v>43920000</v>
      </c>
      <c r="E32" s="73">
        <f>SUM(E33+E38+E39+E40)</f>
        <v>51149476</v>
      </c>
      <c r="F32" s="121">
        <f t="shared" si="0"/>
        <v>116.46055555555554</v>
      </c>
    </row>
    <row r="33" spans="1:6" s="13" customFormat="1" ht="12" customHeight="1">
      <c r="A33" s="14" t="s">
        <v>27</v>
      </c>
      <c r="B33" s="15" t="s">
        <v>103</v>
      </c>
      <c r="C33" s="62">
        <f>SUM(C34:C37)</f>
        <v>32250000</v>
      </c>
      <c r="D33" s="101">
        <f>SUM(D34:D37)</f>
        <v>37250000</v>
      </c>
      <c r="E33" s="101">
        <f>SUM(E34:E37)</f>
        <v>43109587</v>
      </c>
      <c r="F33" s="141">
        <f t="shared" si="0"/>
        <v>115.73043489932886</v>
      </c>
    </row>
    <row r="34" spans="1:6" s="13" customFormat="1" ht="12" customHeight="1">
      <c r="A34" s="16" t="s">
        <v>28</v>
      </c>
      <c r="B34" s="17" t="s">
        <v>96</v>
      </c>
      <c r="C34" s="58">
        <v>3300000</v>
      </c>
      <c r="D34" s="88">
        <v>3300000</v>
      </c>
      <c r="E34" s="88">
        <v>3330678</v>
      </c>
      <c r="F34" s="129">
        <f t="shared" si="0"/>
        <v>100.92963636363636</v>
      </c>
    </row>
    <row r="35" spans="1:6" s="13" customFormat="1" ht="12" customHeight="1">
      <c r="A35" s="16" t="s">
        <v>118</v>
      </c>
      <c r="B35" s="17" t="s">
        <v>97</v>
      </c>
      <c r="C35" s="58">
        <v>4800000</v>
      </c>
      <c r="D35" s="88">
        <v>4800000</v>
      </c>
      <c r="E35" s="88">
        <v>4919181</v>
      </c>
      <c r="F35" s="129">
        <f>(E35/D35*100)</f>
        <v>102.48293749999999</v>
      </c>
    </row>
    <row r="36" spans="1:6" s="13" customFormat="1" ht="12" customHeight="1">
      <c r="A36" s="16" t="s">
        <v>119</v>
      </c>
      <c r="B36" s="17" t="s">
        <v>98</v>
      </c>
      <c r="C36" s="58">
        <v>150000</v>
      </c>
      <c r="D36" s="88">
        <v>150000</v>
      </c>
      <c r="E36" s="88">
        <v>172600</v>
      </c>
      <c r="F36" s="129">
        <f t="shared" si="0"/>
        <v>115.06666666666668</v>
      </c>
    </row>
    <row r="37" spans="1:6" s="13" customFormat="1" ht="12" customHeight="1">
      <c r="A37" s="16" t="s">
        <v>128</v>
      </c>
      <c r="B37" s="17" t="s">
        <v>127</v>
      </c>
      <c r="C37" s="58">
        <v>24000000</v>
      </c>
      <c r="D37" s="88">
        <v>29000000</v>
      </c>
      <c r="E37" s="88">
        <v>34687128</v>
      </c>
      <c r="F37" s="129">
        <f t="shared" si="0"/>
        <v>119.61078620689656</v>
      </c>
    </row>
    <row r="38" spans="1:6" s="13" customFormat="1" ht="12" customHeight="1">
      <c r="A38" s="16" t="s">
        <v>120</v>
      </c>
      <c r="B38" s="17" t="s">
        <v>29</v>
      </c>
      <c r="C38" s="58">
        <v>6000000</v>
      </c>
      <c r="D38" s="88">
        <v>6500000</v>
      </c>
      <c r="E38" s="88">
        <v>7946736</v>
      </c>
      <c r="F38" s="129">
        <f t="shared" si="0"/>
        <v>122.25747692307691</v>
      </c>
    </row>
    <row r="39" spans="1:6" s="13" customFormat="1" ht="12" customHeight="1">
      <c r="A39" s="16" t="s">
        <v>121</v>
      </c>
      <c r="B39" s="17" t="s">
        <v>30</v>
      </c>
      <c r="C39" s="58">
        <v>170000</v>
      </c>
      <c r="D39" s="88">
        <v>170000</v>
      </c>
      <c r="E39" s="88">
        <v>92713</v>
      </c>
      <c r="F39" s="129">
        <f t="shared" si="0"/>
        <v>54.537058823529414</v>
      </c>
    </row>
    <row r="40" spans="1:6" s="13" customFormat="1" ht="12" customHeight="1" thickBot="1">
      <c r="A40" s="40" t="s">
        <v>207</v>
      </c>
      <c r="B40" s="56" t="s">
        <v>208</v>
      </c>
      <c r="C40" s="86"/>
      <c r="D40" s="97"/>
      <c r="E40" s="102">
        <v>440</v>
      </c>
      <c r="F40" s="118"/>
    </row>
    <row r="41" spans="1:6" s="13" customFormat="1" ht="12" customHeight="1" thickBot="1">
      <c r="A41" s="10" t="s">
        <v>31</v>
      </c>
      <c r="B41" s="11" t="s">
        <v>104</v>
      </c>
      <c r="C41" s="59">
        <f>SUM(C42:C49)</f>
        <v>20743704</v>
      </c>
      <c r="D41" s="67">
        <f>SUM(D42:D50)</f>
        <v>22054074</v>
      </c>
      <c r="E41" s="67">
        <f>SUM(E42:E50)</f>
        <v>25583272</v>
      </c>
      <c r="F41" s="121">
        <f t="shared" si="0"/>
        <v>116.00247645854458</v>
      </c>
    </row>
    <row r="42" spans="1:6" s="13" customFormat="1" ht="12" customHeight="1">
      <c r="A42" s="14" t="s">
        <v>32</v>
      </c>
      <c r="B42" s="15" t="s">
        <v>33</v>
      </c>
      <c r="C42" s="57"/>
      <c r="D42" s="68"/>
      <c r="E42" s="97"/>
      <c r="F42" s="126"/>
    </row>
    <row r="43" spans="1:6" s="13" customFormat="1" ht="12" customHeight="1">
      <c r="A43" s="16" t="s">
        <v>34</v>
      </c>
      <c r="B43" s="17" t="s">
        <v>35</v>
      </c>
      <c r="C43" s="58">
        <v>4065000</v>
      </c>
      <c r="D43" s="88">
        <v>4065000</v>
      </c>
      <c r="E43" s="88">
        <v>5115990</v>
      </c>
      <c r="F43" s="129">
        <f t="shared" si="0"/>
        <v>125.85461254612547</v>
      </c>
    </row>
    <row r="44" spans="1:6" s="13" customFormat="1" ht="12" customHeight="1">
      <c r="A44" s="16" t="s">
        <v>36</v>
      </c>
      <c r="B44" s="17" t="s">
        <v>37</v>
      </c>
      <c r="C44" s="58">
        <v>1754587</v>
      </c>
      <c r="D44" s="88">
        <v>2447587</v>
      </c>
      <c r="E44" s="88">
        <v>2395247</v>
      </c>
      <c r="F44" s="129">
        <f t="shared" si="0"/>
        <v>97.86156733141661</v>
      </c>
    </row>
    <row r="45" spans="1:6" s="13" customFormat="1" ht="12" customHeight="1">
      <c r="A45" s="16" t="s">
        <v>38</v>
      </c>
      <c r="B45" s="17" t="s">
        <v>39</v>
      </c>
      <c r="C45" s="58">
        <v>4992396</v>
      </c>
      <c r="D45" s="88">
        <v>4992396</v>
      </c>
      <c r="E45" s="88">
        <v>4992396</v>
      </c>
      <c r="F45" s="127">
        <f t="shared" si="0"/>
        <v>100</v>
      </c>
    </row>
    <row r="46" spans="1:6" s="13" customFormat="1" ht="12" customHeight="1">
      <c r="A46" s="16" t="s">
        <v>40</v>
      </c>
      <c r="B46" s="17" t="s">
        <v>41</v>
      </c>
      <c r="C46" s="58">
        <v>4480658</v>
      </c>
      <c r="D46" s="88">
        <v>4480658</v>
      </c>
      <c r="E46" s="88">
        <v>5224546</v>
      </c>
      <c r="F46" s="129">
        <f t="shared" si="0"/>
        <v>116.60220440837037</v>
      </c>
    </row>
    <row r="47" spans="1:6" s="13" customFormat="1" ht="12" customHeight="1">
      <c r="A47" s="16" t="s">
        <v>42</v>
      </c>
      <c r="B47" s="17" t="s">
        <v>43</v>
      </c>
      <c r="C47" s="58">
        <v>4430063</v>
      </c>
      <c r="D47" s="88">
        <v>4747433</v>
      </c>
      <c r="E47" s="88">
        <v>6241153</v>
      </c>
      <c r="F47" s="129">
        <f t="shared" si="0"/>
        <v>131.46374050987134</v>
      </c>
    </row>
    <row r="48" spans="1:6" s="13" customFormat="1" ht="12" customHeight="1">
      <c r="A48" s="16" t="s">
        <v>44</v>
      </c>
      <c r="B48" s="17" t="s">
        <v>45</v>
      </c>
      <c r="C48" s="58">
        <v>721000</v>
      </c>
      <c r="D48" s="88">
        <v>721000</v>
      </c>
      <c r="E48" s="88">
        <v>1091000</v>
      </c>
      <c r="F48" s="129">
        <f t="shared" si="0"/>
        <v>151.31761442441055</v>
      </c>
    </row>
    <row r="49" spans="1:6" s="13" customFormat="1" ht="12" customHeight="1">
      <c r="A49" s="16" t="s">
        <v>46</v>
      </c>
      <c r="B49" s="17" t="s">
        <v>47</v>
      </c>
      <c r="C49" s="58">
        <v>300000</v>
      </c>
      <c r="D49" s="100">
        <v>300000</v>
      </c>
      <c r="E49" s="88">
        <v>153981</v>
      </c>
      <c r="F49" s="129">
        <f t="shared" si="0"/>
        <v>51.327</v>
      </c>
    </row>
    <row r="50" spans="1:6" s="13" customFormat="1" ht="12" customHeight="1" thickBot="1">
      <c r="A50" s="40" t="s">
        <v>178</v>
      </c>
      <c r="B50" s="56" t="s">
        <v>177</v>
      </c>
      <c r="C50" s="86"/>
      <c r="D50" s="102">
        <v>300000</v>
      </c>
      <c r="E50" s="97">
        <v>368959</v>
      </c>
      <c r="F50" s="142">
        <f t="shared" si="0"/>
        <v>122.98633333333333</v>
      </c>
    </row>
    <row r="51" spans="1:6" s="13" customFormat="1" ht="12" customHeight="1" thickBot="1">
      <c r="A51" s="10" t="s">
        <v>48</v>
      </c>
      <c r="B51" s="11" t="s">
        <v>105</v>
      </c>
      <c r="C51" s="59">
        <f>SUM(C52:C54)</f>
        <v>8853244</v>
      </c>
      <c r="D51" s="67">
        <f>SUM(D52:D54)</f>
        <v>14847044</v>
      </c>
      <c r="E51" s="67">
        <f>SUM(E52:E54)</f>
        <v>13359240</v>
      </c>
      <c r="F51" s="121">
        <f t="shared" si="0"/>
        <v>89.97912311703259</v>
      </c>
    </row>
    <row r="52" spans="1:6" s="13" customFormat="1" ht="12" customHeight="1">
      <c r="A52" s="14" t="s">
        <v>49</v>
      </c>
      <c r="B52" s="15" t="s">
        <v>50</v>
      </c>
      <c r="C52" s="63"/>
      <c r="D52" s="68"/>
      <c r="E52" s="97"/>
      <c r="F52" s="126"/>
    </row>
    <row r="53" spans="1:6" s="13" customFormat="1" ht="12" customHeight="1">
      <c r="A53" s="16" t="s">
        <v>51</v>
      </c>
      <c r="B53" s="17" t="s">
        <v>52</v>
      </c>
      <c r="C53" s="64">
        <v>8853244</v>
      </c>
      <c r="D53" s="103">
        <v>14847044</v>
      </c>
      <c r="E53" s="88">
        <v>13359240</v>
      </c>
      <c r="F53" s="129">
        <f t="shared" si="0"/>
        <v>89.97912311703259</v>
      </c>
    </row>
    <row r="54" spans="1:6" s="13" customFormat="1" ht="12" customHeight="1" thickBot="1">
      <c r="A54" s="16" t="s">
        <v>53</v>
      </c>
      <c r="B54" s="17" t="s">
        <v>54</v>
      </c>
      <c r="C54" s="64"/>
      <c r="D54" s="104"/>
      <c r="E54" s="97"/>
      <c r="F54" s="142"/>
    </row>
    <row r="55" spans="1:6" s="13" customFormat="1" ht="12" customHeight="1" thickBot="1">
      <c r="A55" s="10" t="s">
        <v>55</v>
      </c>
      <c r="B55" s="11" t="s">
        <v>106</v>
      </c>
      <c r="C55" s="59">
        <f>SUM(C56:C56)</f>
        <v>0</v>
      </c>
      <c r="D55" s="105">
        <f>SUM(D56)</f>
        <v>708660</v>
      </c>
      <c r="E55" s="105">
        <f>SUM(E56)</f>
        <v>91000</v>
      </c>
      <c r="F55" s="121">
        <f t="shared" si="0"/>
        <v>12.841136793384697</v>
      </c>
    </row>
    <row r="56" spans="1:6" s="13" customFormat="1" ht="12" customHeight="1">
      <c r="A56" s="16" t="s">
        <v>124</v>
      </c>
      <c r="B56" s="17" t="s">
        <v>56</v>
      </c>
      <c r="C56" s="58"/>
      <c r="D56" s="106">
        <v>708660</v>
      </c>
      <c r="E56" s="123">
        <v>91000</v>
      </c>
      <c r="F56" s="141">
        <f t="shared" si="0"/>
        <v>12.841136793384697</v>
      </c>
    </row>
    <row r="57" spans="1:6" s="13" customFormat="1" ht="12" customHeight="1" thickBot="1">
      <c r="A57" s="18" t="s">
        <v>125</v>
      </c>
      <c r="B57" s="19" t="s">
        <v>153</v>
      </c>
      <c r="C57" s="60"/>
      <c r="D57" s="69"/>
      <c r="E57" s="97"/>
      <c r="F57" s="125"/>
    </row>
    <row r="58" spans="1:6" s="13" customFormat="1" ht="12" customHeight="1" thickBot="1">
      <c r="A58" s="10" t="s">
        <v>57</v>
      </c>
      <c r="B58" s="20" t="s">
        <v>107</v>
      </c>
      <c r="C58" s="59">
        <f>SUM(C59:C61)</f>
        <v>1024305</v>
      </c>
      <c r="D58" s="67">
        <f>SUM(D59:D61)</f>
        <v>705000</v>
      </c>
      <c r="E58" s="67">
        <f>SUM(E59:E61)</f>
        <v>919305</v>
      </c>
      <c r="F58" s="121">
        <f t="shared" si="0"/>
        <v>130.39787234042552</v>
      </c>
    </row>
    <row r="59" spans="1:6" s="13" customFormat="1" ht="12" customHeight="1">
      <c r="A59" s="14" t="s">
        <v>58</v>
      </c>
      <c r="B59" s="15" t="s">
        <v>59</v>
      </c>
      <c r="C59" s="64"/>
      <c r="D59" s="68"/>
      <c r="E59" s="123"/>
      <c r="F59" s="126"/>
    </row>
    <row r="60" spans="1:6" s="13" customFormat="1" ht="12" customHeight="1">
      <c r="A60" s="16" t="s">
        <v>60</v>
      </c>
      <c r="B60" s="17" t="s">
        <v>61</v>
      </c>
      <c r="C60" s="64">
        <v>1024305</v>
      </c>
      <c r="D60" s="88">
        <v>705000</v>
      </c>
      <c r="E60" s="88">
        <v>919305</v>
      </c>
      <c r="F60" s="143">
        <f t="shared" si="0"/>
        <v>130.39787234042552</v>
      </c>
    </row>
    <row r="61" spans="1:6" s="13" customFormat="1" ht="12" customHeight="1" thickBot="1">
      <c r="A61" s="40" t="s">
        <v>154</v>
      </c>
      <c r="B61" s="56" t="s">
        <v>155</v>
      </c>
      <c r="C61" s="65"/>
      <c r="D61" s="69"/>
      <c r="E61" s="97"/>
      <c r="F61" s="142"/>
    </row>
    <row r="62" spans="1:6" s="13" customFormat="1" ht="12" customHeight="1" thickBot="1">
      <c r="A62" s="10" t="s">
        <v>62</v>
      </c>
      <c r="B62" s="11" t="s">
        <v>108</v>
      </c>
      <c r="C62" s="61">
        <f>+C8+C16+C28+C32+C41+C51+C55+C58</f>
        <v>296781934</v>
      </c>
      <c r="D62" s="73">
        <f>+D8+D16+D28+D32+D41+D51+D55+D58</f>
        <v>360276196</v>
      </c>
      <c r="E62" s="73">
        <f>+E8+E16+E28+E32+E41+E51+E55+E58</f>
        <v>363200933</v>
      </c>
      <c r="F62" s="121">
        <f t="shared" si="0"/>
        <v>100.81180411930406</v>
      </c>
    </row>
    <row r="63" spans="1:6" s="13" customFormat="1" ht="12" customHeight="1" thickBot="1">
      <c r="A63" s="21" t="s">
        <v>63</v>
      </c>
      <c r="B63" s="20" t="s">
        <v>109</v>
      </c>
      <c r="C63" s="59">
        <f>SUM(C63)</f>
        <v>0</v>
      </c>
      <c r="D63" s="70"/>
      <c r="E63" s="96"/>
      <c r="F63" s="120"/>
    </row>
    <row r="64" spans="1:6" s="13" customFormat="1" ht="12" customHeight="1" thickBot="1">
      <c r="A64" s="21" t="s">
        <v>64</v>
      </c>
      <c r="B64" s="20" t="s">
        <v>110</v>
      </c>
      <c r="C64" s="59"/>
      <c r="D64" s="71"/>
      <c r="E64" s="97"/>
      <c r="F64" s="120"/>
    </row>
    <row r="65" spans="1:6" s="13" customFormat="1" ht="12" customHeight="1" thickBot="1">
      <c r="A65" s="21" t="s">
        <v>65</v>
      </c>
      <c r="B65" s="20" t="s">
        <v>111</v>
      </c>
      <c r="C65" s="59">
        <f>SUM(C66:C67)</f>
        <v>200869139</v>
      </c>
      <c r="D65" s="67">
        <f>SUM(D66:D67)</f>
        <v>200849620</v>
      </c>
      <c r="E65" s="67">
        <f>SUM(E66:E67)</f>
        <v>200849620</v>
      </c>
      <c r="F65" s="120">
        <f t="shared" si="0"/>
        <v>100</v>
      </c>
    </row>
    <row r="66" spans="1:6" s="13" customFormat="1" ht="12" customHeight="1">
      <c r="A66" s="14" t="s">
        <v>66</v>
      </c>
      <c r="B66" s="15" t="s">
        <v>67</v>
      </c>
      <c r="C66" s="64">
        <v>200869139</v>
      </c>
      <c r="D66" s="95">
        <v>200849620</v>
      </c>
      <c r="E66" s="123">
        <v>200849620</v>
      </c>
      <c r="F66" s="126">
        <f t="shared" si="0"/>
        <v>100</v>
      </c>
    </row>
    <row r="67" spans="1:6" s="13" customFormat="1" ht="12" customHeight="1" thickBot="1">
      <c r="A67" s="18" t="s">
        <v>68</v>
      </c>
      <c r="B67" s="19" t="s">
        <v>69</v>
      </c>
      <c r="C67" s="64"/>
      <c r="D67" s="69"/>
      <c r="E67" s="97"/>
      <c r="F67" s="128"/>
    </row>
    <row r="68" spans="1:6" s="13" customFormat="1" ht="12" customHeight="1" thickBot="1">
      <c r="A68" s="21" t="s">
        <v>70</v>
      </c>
      <c r="B68" s="20" t="s">
        <v>112</v>
      </c>
      <c r="C68" s="59"/>
      <c r="D68" s="96">
        <f>SUM(D69)</f>
        <v>4511220</v>
      </c>
      <c r="E68" s="96">
        <f>SUM(E69)</f>
        <v>4511220</v>
      </c>
      <c r="F68" s="120">
        <f t="shared" si="0"/>
        <v>100</v>
      </c>
    </row>
    <row r="69" spans="1:6" s="13" customFormat="1" ht="12" customHeight="1" thickBot="1">
      <c r="A69" s="92" t="s">
        <v>192</v>
      </c>
      <c r="B69" s="94" t="s">
        <v>193</v>
      </c>
      <c r="C69" s="93"/>
      <c r="D69" s="96">
        <v>4511220</v>
      </c>
      <c r="E69" s="124">
        <v>4511220</v>
      </c>
      <c r="F69" s="126">
        <f t="shared" si="0"/>
        <v>100</v>
      </c>
    </row>
    <row r="70" spans="1:6" s="13" customFormat="1" ht="12" customHeight="1" thickBot="1">
      <c r="A70" s="21" t="s">
        <v>71</v>
      </c>
      <c r="B70" s="20" t="s">
        <v>113</v>
      </c>
      <c r="C70" s="59"/>
      <c r="D70" s="70"/>
      <c r="E70" s="96"/>
      <c r="F70" s="118"/>
    </row>
    <row r="71" spans="1:6" s="13" customFormat="1" ht="13.5" customHeight="1" thickBot="1">
      <c r="A71" s="21" t="s">
        <v>72</v>
      </c>
      <c r="B71" s="20" t="s">
        <v>73</v>
      </c>
      <c r="C71" s="66"/>
      <c r="D71" s="70"/>
      <c r="E71" s="97"/>
      <c r="F71" s="120"/>
    </row>
    <row r="72" spans="1:6" s="13" customFormat="1" ht="15.75" customHeight="1" thickBot="1">
      <c r="A72" s="21" t="s">
        <v>74</v>
      </c>
      <c r="B72" s="22" t="s">
        <v>114</v>
      </c>
      <c r="C72" s="61">
        <f>SUM(C64+C65+C68+C71)</f>
        <v>200869139</v>
      </c>
      <c r="D72" s="73">
        <f>SUM(D64+D65+D68+D71)</f>
        <v>205360840</v>
      </c>
      <c r="E72" s="73">
        <f>SUM(E64+E65+E68+E71)</f>
        <v>205360840</v>
      </c>
      <c r="F72" s="120">
        <f t="shared" si="0"/>
        <v>100</v>
      </c>
    </row>
    <row r="73" spans="1:6" s="13" customFormat="1" ht="16.5" customHeight="1" thickBot="1">
      <c r="A73" s="23" t="s">
        <v>75</v>
      </c>
      <c r="B73" s="24" t="s">
        <v>115</v>
      </c>
      <c r="C73" s="61">
        <f>SUM(C62+C72)</f>
        <v>497651073</v>
      </c>
      <c r="D73" s="73">
        <f>SUM(D62+D72)</f>
        <v>565637036</v>
      </c>
      <c r="E73" s="73">
        <f>SUM(E62+E72)</f>
        <v>568561773</v>
      </c>
      <c r="F73" s="121">
        <f t="shared" si="0"/>
        <v>100.51706957180222</v>
      </c>
    </row>
    <row r="74" spans="1:3" s="13" customFormat="1" ht="23.25" customHeight="1">
      <c r="A74" s="25"/>
      <c r="B74" s="26"/>
      <c r="C74" s="27"/>
    </row>
    <row r="75" spans="1:3" s="13" customFormat="1" ht="22.5" customHeight="1">
      <c r="A75" s="25"/>
      <c r="B75" s="53" t="s">
        <v>126</v>
      </c>
      <c r="C75" s="27"/>
    </row>
    <row r="76" spans="1:3" ht="16.5" customHeight="1">
      <c r="A76" s="171" t="s">
        <v>222</v>
      </c>
      <c r="B76" s="171"/>
      <c r="C76" s="171"/>
    </row>
    <row r="77" spans="1:3" ht="16.5" customHeight="1">
      <c r="A77" s="164" t="s">
        <v>220</v>
      </c>
      <c r="B77" s="164"/>
      <c r="C77" s="164"/>
    </row>
    <row r="78" spans="1:3" ht="16.5" customHeight="1">
      <c r="A78" s="51"/>
      <c r="B78" s="51" t="s">
        <v>76</v>
      </c>
      <c r="C78" s="51"/>
    </row>
    <row r="79" spans="1:3" ht="16.5" customHeight="1">
      <c r="A79" s="51"/>
      <c r="B79" s="51"/>
      <c r="C79" s="52"/>
    </row>
    <row r="80" spans="1:3" ht="16.5" customHeight="1" thickBot="1">
      <c r="A80" s="172"/>
      <c r="B80" s="172"/>
      <c r="C80" s="28" t="s">
        <v>166</v>
      </c>
    </row>
    <row r="81" spans="1:6" ht="37.5" customHeight="1" thickBot="1">
      <c r="A81" s="3" t="s">
        <v>1</v>
      </c>
      <c r="B81" s="4" t="s">
        <v>77</v>
      </c>
      <c r="C81" s="5" t="s">
        <v>169</v>
      </c>
      <c r="D81" s="5" t="s">
        <v>173</v>
      </c>
      <c r="E81" s="145" t="s">
        <v>203</v>
      </c>
      <c r="F81" s="145" t="s">
        <v>204</v>
      </c>
    </row>
    <row r="82" spans="1:6" s="9" customFormat="1" ht="12" customHeight="1" thickBot="1">
      <c r="A82" s="29"/>
      <c r="B82" s="30" t="s">
        <v>117</v>
      </c>
      <c r="C82" s="31" t="s">
        <v>116</v>
      </c>
      <c r="D82" s="8" t="s">
        <v>174</v>
      </c>
      <c r="E82" s="144" t="s">
        <v>205</v>
      </c>
      <c r="F82" s="144" t="s">
        <v>206</v>
      </c>
    </row>
    <row r="83" spans="1:6" ht="12" customHeight="1" thickBot="1">
      <c r="A83" s="32" t="s">
        <v>3</v>
      </c>
      <c r="B83" s="33" t="s">
        <v>132</v>
      </c>
      <c r="C83" s="74">
        <f>SUM(C84:C88)</f>
        <v>285040027</v>
      </c>
      <c r="D83" s="73">
        <f>SUM(D84:D88)</f>
        <v>313191052</v>
      </c>
      <c r="E83" s="73">
        <f>SUM(E84:E88)</f>
        <v>278835854</v>
      </c>
      <c r="F83" s="146">
        <f>(E83/D83*100)</f>
        <v>89.03059401582138</v>
      </c>
    </row>
    <row r="84" spans="1:6" ht="12" customHeight="1">
      <c r="A84" s="34" t="s">
        <v>4</v>
      </c>
      <c r="B84" s="35" t="s">
        <v>78</v>
      </c>
      <c r="C84" s="75">
        <v>91592060</v>
      </c>
      <c r="D84" s="80">
        <v>101121743</v>
      </c>
      <c r="E84" s="106">
        <v>90888367</v>
      </c>
      <c r="F84" s="106">
        <f aca="true" t="shared" si="1" ref="F84:F126">(E84/D84*100)</f>
        <v>89.88014278986469</v>
      </c>
    </row>
    <row r="85" spans="1:6" ht="12" customHeight="1">
      <c r="A85" s="16" t="s">
        <v>6</v>
      </c>
      <c r="B85" s="36" t="s">
        <v>79</v>
      </c>
      <c r="C85" s="58">
        <v>18418109</v>
      </c>
      <c r="D85" s="81">
        <v>19750703</v>
      </c>
      <c r="E85" s="103">
        <v>18266731</v>
      </c>
      <c r="F85" s="106">
        <f t="shared" si="1"/>
        <v>92.48648516460402</v>
      </c>
    </row>
    <row r="86" spans="1:6" ht="12" customHeight="1">
      <c r="A86" s="16" t="s">
        <v>8</v>
      </c>
      <c r="B86" s="36" t="s">
        <v>80</v>
      </c>
      <c r="C86" s="60">
        <v>76043419</v>
      </c>
      <c r="D86" s="81">
        <v>84477190</v>
      </c>
      <c r="E86" s="103">
        <v>70404849</v>
      </c>
      <c r="F86" s="106">
        <f t="shared" si="1"/>
        <v>83.3418452957538</v>
      </c>
    </row>
    <row r="87" spans="1:6" ht="12" customHeight="1">
      <c r="A87" s="16" t="s">
        <v>9</v>
      </c>
      <c r="B87" s="37" t="s">
        <v>81</v>
      </c>
      <c r="C87" s="60">
        <v>2400000</v>
      </c>
      <c r="D87" s="81">
        <v>2400000</v>
      </c>
      <c r="E87" s="103">
        <v>2208280</v>
      </c>
      <c r="F87" s="106">
        <f t="shared" si="1"/>
        <v>92.01166666666667</v>
      </c>
    </row>
    <row r="88" spans="1:6" ht="12" customHeight="1">
      <c r="A88" s="16" t="s">
        <v>82</v>
      </c>
      <c r="B88" s="38" t="s">
        <v>83</v>
      </c>
      <c r="C88" s="60">
        <f>SUM(C90+C95)</f>
        <v>96586439</v>
      </c>
      <c r="D88" s="72">
        <f>SUM(D89+D90+D93+D95)</f>
        <v>105441416</v>
      </c>
      <c r="E88" s="72">
        <f>SUM(E89+E90+E93+E95)</f>
        <v>97067627</v>
      </c>
      <c r="F88" s="106">
        <f t="shared" si="1"/>
        <v>92.05834925433855</v>
      </c>
    </row>
    <row r="89" spans="1:6" ht="12" customHeight="1">
      <c r="A89" s="16" t="s">
        <v>13</v>
      </c>
      <c r="B89" s="36" t="s">
        <v>84</v>
      </c>
      <c r="C89" s="60"/>
      <c r="D89" s="81">
        <v>426835</v>
      </c>
      <c r="E89" s="103">
        <v>426835</v>
      </c>
      <c r="F89" s="106">
        <f t="shared" si="1"/>
        <v>100</v>
      </c>
    </row>
    <row r="90" spans="1:6" ht="12" customHeight="1">
      <c r="A90" s="16" t="s">
        <v>129</v>
      </c>
      <c r="B90" s="39" t="s">
        <v>162</v>
      </c>
      <c r="C90" s="60">
        <f>SUM(C91:C92)</f>
        <v>93191439</v>
      </c>
      <c r="D90" s="72">
        <f>SUM(D91:D92)</f>
        <v>97153289</v>
      </c>
      <c r="E90" s="72">
        <f>SUM(E91:E92)</f>
        <v>91004000</v>
      </c>
      <c r="F90" s="106">
        <f t="shared" si="1"/>
        <v>93.67052926020858</v>
      </c>
    </row>
    <row r="91" spans="1:6" ht="12" customHeight="1">
      <c r="A91" s="16" t="s">
        <v>130</v>
      </c>
      <c r="B91" s="39" t="s">
        <v>123</v>
      </c>
      <c r="C91" s="60">
        <v>54096702</v>
      </c>
      <c r="D91" s="113">
        <v>56613282</v>
      </c>
      <c r="E91" s="103">
        <v>50925000</v>
      </c>
      <c r="F91" s="106">
        <f t="shared" si="1"/>
        <v>89.95238961768725</v>
      </c>
    </row>
    <row r="92" spans="1:6" ht="12" customHeight="1">
      <c r="A92" s="16" t="s">
        <v>131</v>
      </c>
      <c r="B92" s="39" t="s">
        <v>122</v>
      </c>
      <c r="C92" s="60">
        <v>39094737</v>
      </c>
      <c r="D92" s="113">
        <v>40540007</v>
      </c>
      <c r="E92" s="103">
        <v>40079000</v>
      </c>
      <c r="F92" s="106">
        <f t="shared" si="1"/>
        <v>98.86283443414304</v>
      </c>
    </row>
    <row r="93" spans="1:6" ht="12" customHeight="1">
      <c r="A93" s="18" t="s">
        <v>165</v>
      </c>
      <c r="B93" s="87" t="s">
        <v>181</v>
      </c>
      <c r="C93" s="60"/>
      <c r="D93" s="114">
        <f>SUM(D94)</f>
        <v>289492</v>
      </c>
      <c r="E93" s="114">
        <f>SUM(E94)</f>
        <v>289492</v>
      </c>
      <c r="F93" s="106">
        <f t="shared" si="1"/>
        <v>100</v>
      </c>
    </row>
    <row r="94" spans="1:6" ht="12" customHeight="1">
      <c r="A94" s="18" t="s">
        <v>172</v>
      </c>
      <c r="B94" s="87" t="s">
        <v>180</v>
      </c>
      <c r="C94" s="60"/>
      <c r="D94" s="115">
        <v>289492</v>
      </c>
      <c r="E94" s="103">
        <v>289492</v>
      </c>
      <c r="F94" s="106">
        <f t="shared" si="1"/>
        <v>100</v>
      </c>
    </row>
    <row r="95" spans="1:6" ht="12" customHeight="1">
      <c r="A95" s="18" t="s">
        <v>183</v>
      </c>
      <c r="B95" s="108" t="s">
        <v>85</v>
      </c>
      <c r="C95" s="60">
        <v>3395000</v>
      </c>
      <c r="D95" s="82">
        <v>7571800</v>
      </c>
      <c r="E95" s="103">
        <f>SUM(E96:E105)</f>
        <v>5347300</v>
      </c>
      <c r="F95" s="106">
        <f t="shared" si="1"/>
        <v>70.62125254232812</v>
      </c>
    </row>
    <row r="96" spans="1:6" ht="12" customHeight="1">
      <c r="A96" s="16" t="s">
        <v>194</v>
      </c>
      <c r="B96" s="109" t="s">
        <v>157</v>
      </c>
      <c r="C96" s="110">
        <v>500000</v>
      </c>
      <c r="D96" s="81">
        <v>500000</v>
      </c>
      <c r="E96" s="103">
        <v>500000</v>
      </c>
      <c r="F96" s="106">
        <f t="shared" si="1"/>
        <v>100</v>
      </c>
    </row>
    <row r="97" spans="1:6" ht="12" customHeight="1">
      <c r="A97" s="16" t="s">
        <v>195</v>
      </c>
      <c r="B97" s="109" t="s">
        <v>163</v>
      </c>
      <c r="C97" s="110">
        <v>360000</v>
      </c>
      <c r="D97" s="81">
        <v>360000</v>
      </c>
      <c r="E97" s="103">
        <v>360000</v>
      </c>
      <c r="F97" s="106">
        <f t="shared" si="1"/>
        <v>100</v>
      </c>
    </row>
    <row r="98" spans="1:6" ht="12" customHeight="1">
      <c r="A98" s="16" t="s">
        <v>218</v>
      </c>
      <c r="B98" s="109" t="s">
        <v>164</v>
      </c>
      <c r="C98" s="110">
        <v>30000</v>
      </c>
      <c r="D98" s="81">
        <v>30000</v>
      </c>
      <c r="E98" s="103">
        <v>30000</v>
      </c>
      <c r="F98" s="106">
        <f t="shared" si="1"/>
        <v>100</v>
      </c>
    </row>
    <row r="99" spans="1:6" ht="12" customHeight="1">
      <c r="A99" s="16" t="s">
        <v>196</v>
      </c>
      <c r="B99" s="109" t="s">
        <v>182</v>
      </c>
      <c r="C99" s="110"/>
      <c r="D99" s="81">
        <v>870000</v>
      </c>
      <c r="E99" s="103">
        <v>870000</v>
      </c>
      <c r="F99" s="106">
        <f t="shared" si="1"/>
        <v>100</v>
      </c>
    </row>
    <row r="100" spans="1:6" ht="12" customHeight="1">
      <c r="A100" s="16" t="s">
        <v>197</v>
      </c>
      <c r="B100" s="109" t="s">
        <v>158</v>
      </c>
      <c r="C100" s="110">
        <v>45000</v>
      </c>
      <c r="D100" s="81">
        <v>45000</v>
      </c>
      <c r="E100" s="103">
        <v>45000</v>
      </c>
      <c r="F100" s="106">
        <f>(E100/D100*100)</f>
        <v>100</v>
      </c>
    </row>
    <row r="101" spans="1:6" ht="12" customHeight="1">
      <c r="A101" s="16" t="s">
        <v>198</v>
      </c>
      <c r="B101" s="109" t="s">
        <v>170</v>
      </c>
      <c r="C101" s="110">
        <v>600000</v>
      </c>
      <c r="D101" s="81">
        <v>600000</v>
      </c>
      <c r="E101" s="103">
        <v>600000</v>
      </c>
      <c r="F101" s="106">
        <f t="shared" si="1"/>
        <v>100</v>
      </c>
    </row>
    <row r="102" spans="1:6" ht="12" customHeight="1">
      <c r="A102" s="16" t="s">
        <v>199</v>
      </c>
      <c r="B102" s="109" t="s">
        <v>171</v>
      </c>
      <c r="C102" s="110">
        <v>250000</v>
      </c>
      <c r="D102" s="81">
        <v>250000</v>
      </c>
      <c r="E102" s="103">
        <v>250000</v>
      </c>
      <c r="F102" s="106">
        <f t="shared" si="1"/>
        <v>100</v>
      </c>
    </row>
    <row r="103" spans="1:6" ht="12" customHeight="1">
      <c r="A103" s="16" t="s">
        <v>200</v>
      </c>
      <c r="B103" s="109" t="s">
        <v>190</v>
      </c>
      <c r="C103" s="110"/>
      <c r="D103" s="81">
        <v>2676800</v>
      </c>
      <c r="E103" s="103">
        <v>2676800</v>
      </c>
      <c r="F103" s="106">
        <f t="shared" si="1"/>
        <v>100</v>
      </c>
    </row>
    <row r="104" spans="1:6" ht="12" customHeight="1">
      <c r="A104" s="16" t="s">
        <v>201</v>
      </c>
      <c r="B104" s="151" t="s">
        <v>202</v>
      </c>
      <c r="C104" s="110"/>
      <c r="D104" s="81">
        <v>1500000</v>
      </c>
      <c r="E104" s="103"/>
      <c r="F104" s="147">
        <f t="shared" si="1"/>
        <v>0</v>
      </c>
    </row>
    <row r="105" spans="1:6" ht="12" customHeight="1" thickBot="1">
      <c r="A105" s="40" t="s">
        <v>215</v>
      </c>
      <c r="B105" s="149" t="s">
        <v>216</v>
      </c>
      <c r="C105" s="150"/>
      <c r="D105" s="91"/>
      <c r="E105" s="148">
        <v>15500</v>
      </c>
      <c r="F105" s="147"/>
    </row>
    <row r="106" spans="1:6" ht="12" customHeight="1" thickBot="1">
      <c r="A106" s="55" t="s">
        <v>15</v>
      </c>
      <c r="B106" s="42" t="s">
        <v>133</v>
      </c>
      <c r="C106" s="59">
        <f>+C107+C109+C111</f>
        <v>185531336</v>
      </c>
      <c r="D106" s="67">
        <f>+D107+D109+D111</f>
        <v>235651921</v>
      </c>
      <c r="E106" s="67">
        <f>+E107+E109+E111</f>
        <v>132381966</v>
      </c>
      <c r="F106" s="146">
        <f t="shared" si="1"/>
        <v>56.17690933230287</v>
      </c>
    </row>
    <row r="107" spans="1:6" ht="12" customHeight="1">
      <c r="A107" s="14" t="s">
        <v>16</v>
      </c>
      <c r="B107" s="36" t="s">
        <v>86</v>
      </c>
      <c r="C107" s="57">
        <v>10955673</v>
      </c>
      <c r="D107" s="81">
        <v>15098625</v>
      </c>
      <c r="E107" s="103">
        <v>12517321</v>
      </c>
      <c r="F107" s="106">
        <f t="shared" si="1"/>
        <v>82.90371474223647</v>
      </c>
    </row>
    <row r="108" spans="1:6" ht="12" customHeight="1">
      <c r="A108" s="14" t="s">
        <v>18</v>
      </c>
      <c r="B108" s="43" t="s">
        <v>87</v>
      </c>
      <c r="C108" s="57">
        <v>7144248</v>
      </c>
      <c r="D108" s="81">
        <v>10552548</v>
      </c>
      <c r="E108" s="103">
        <v>10801134</v>
      </c>
      <c r="F108" s="106">
        <f t="shared" si="1"/>
        <v>102.35569646307223</v>
      </c>
    </row>
    <row r="109" spans="1:6" ht="12" customHeight="1">
      <c r="A109" s="14" t="s">
        <v>19</v>
      </c>
      <c r="B109" s="43" t="s">
        <v>88</v>
      </c>
      <c r="C109" s="58">
        <v>171575663</v>
      </c>
      <c r="D109" s="81">
        <v>215855033</v>
      </c>
      <c r="E109" s="103">
        <v>118166382</v>
      </c>
      <c r="F109" s="106">
        <f t="shared" si="1"/>
        <v>54.743399010761074</v>
      </c>
    </row>
    <row r="110" spans="1:6" ht="12" customHeight="1">
      <c r="A110" s="14" t="s">
        <v>20</v>
      </c>
      <c r="B110" s="43" t="s">
        <v>89</v>
      </c>
      <c r="C110" s="76">
        <v>132594954</v>
      </c>
      <c r="D110" s="81">
        <v>126778354</v>
      </c>
      <c r="E110" s="103">
        <v>83343221</v>
      </c>
      <c r="F110" s="106">
        <f t="shared" si="1"/>
        <v>65.73931461517476</v>
      </c>
    </row>
    <row r="111" spans="1:6" ht="12" customHeight="1">
      <c r="A111" s="14" t="s">
        <v>21</v>
      </c>
      <c r="B111" s="44" t="s">
        <v>90</v>
      </c>
      <c r="C111" s="89">
        <f>SUM(C112)</f>
        <v>3000000</v>
      </c>
      <c r="D111" s="90">
        <f>SUM(D113+D112+D114)</f>
        <v>4698263</v>
      </c>
      <c r="E111" s="90">
        <f>SUM(E113+E112+E114)</f>
        <v>1698263</v>
      </c>
      <c r="F111" s="106">
        <f t="shared" si="1"/>
        <v>36.14661418485938</v>
      </c>
    </row>
    <row r="112" spans="1:6" ht="12" customHeight="1">
      <c r="A112" s="16" t="s">
        <v>160</v>
      </c>
      <c r="B112" s="44" t="s">
        <v>159</v>
      </c>
      <c r="C112" s="89">
        <v>3000000</v>
      </c>
      <c r="D112" s="90">
        <v>3000000</v>
      </c>
      <c r="E112" s="103"/>
      <c r="F112" s="106">
        <f t="shared" si="1"/>
        <v>0</v>
      </c>
    </row>
    <row r="113" spans="1:6" ht="12" customHeight="1">
      <c r="A113" s="16" t="s">
        <v>185</v>
      </c>
      <c r="B113" s="112" t="s">
        <v>184</v>
      </c>
      <c r="C113" s="89"/>
      <c r="D113" s="81">
        <v>1378958</v>
      </c>
      <c r="E113" s="103">
        <v>1378958</v>
      </c>
      <c r="F113" s="106">
        <f t="shared" si="1"/>
        <v>100</v>
      </c>
    </row>
    <row r="114" spans="1:6" ht="12" customHeight="1" thickBot="1">
      <c r="A114" s="40" t="s">
        <v>191</v>
      </c>
      <c r="B114" s="111" t="s">
        <v>184</v>
      </c>
      <c r="C114" s="86"/>
      <c r="D114" s="91">
        <v>319305</v>
      </c>
      <c r="E114" s="103">
        <v>319305</v>
      </c>
      <c r="F114" s="147">
        <f t="shared" si="1"/>
        <v>100</v>
      </c>
    </row>
    <row r="115" spans="1:6" ht="12" customHeight="1" thickBot="1">
      <c r="A115" s="10" t="s">
        <v>23</v>
      </c>
      <c r="B115" s="45" t="s">
        <v>134</v>
      </c>
      <c r="C115" s="59">
        <f>+C116+C117</f>
        <v>23202904</v>
      </c>
      <c r="D115" s="67">
        <f>+D116+D117</f>
        <v>12917257</v>
      </c>
      <c r="E115" s="67">
        <f>+E116+E117</f>
        <v>0</v>
      </c>
      <c r="F115" s="146">
        <f t="shared" si="1"/>
        <v>0</v>
      </c>
    </row>
    <row r="116" spans="1:6" ht="12" customHeight="1">
      <c r="A116" s="14" t="s">
        <v>24</v>
      </c>
      <c r="B116" s="46" t="s">
        <v>91</v>
      </c>
      <c r="C116" s="57">
        <v>12283599</v>
      </c>
      <c r="D116" s="81">
        <v>6899460</v>
      </c>
      <c r="E116" s="103"/>
      <c r="F116" s="106">
        <f t="shared" si="1"/>
        <v>0</v>
      </c>
    </row>
    <row r="117" spans="1:6" ht="12" customHeight="1" thickBot="1">
      <c r="A117" s="18" t="s">
        <v>25</v>
      </c>
      <c r="B117" s="43" t="s">
        <v>92</v>
      </c>
      <c r="C117" s="60">
        <v>10919305</v>
      </c>
      <c r="D117" s="81">
        <v>6017797</v>
      </c>
      <c r="E117" s="103"/>
      <c r="F117" s="147">
        <f t="shared" si="1"/>
        <v>0</v>
      </c>
    </row>
    <row r="118" spans="1:6" ht="12" customHeight="1" thickBot="1">
      <c r="A118" s="10" t="s">
        <v>93</v>
      </c>
      <c r="B118" s="45" t="s">
        <v>135</v>
      </c>
      <c r="C118" s="59">
        <f>+C83+C106+C115</f>
        <v>493774267</v>
      </c>
      <c r="D118" s="78">
        <f>+D83+D106+D115</f>
        <v>561760230</v>
      </c>
      <c r="E118" s="67">
        <f>+E83+E106+E115</f>
        <v>411217820</v>
      </c>
      <c r="F118" s="146">
        <f>(E118/D118*100)</f>
        <v>73.20166114286873</v>
      </c>
    </row>
    <row r="119" spans="1:6" ht="12" customHeight="1" thickBot="1">
      <c r="A119" s="10" t="s">
        <v>31</v>
      </c>
      <c r="B119" s="45" t="s">
        <v>136</v>
      </c>
      <c r="C119" s="59"/>
      <c r="D119" s="83"/>
      <c r="E119" s="146"/>
      <c r="F119" s="146"/>
    </row>
    <row r="120" spans="1:6" ht="12" customHeight="1" thickBot="1">
      <c r="A120" s="10" t="s">
        <v>48</v>
      </c>
      <c r="B120" s="45" t="s">
        <v>137</v>
      </c>
      <c r="C120" s="59"/>
      <c r="D120" s="83"/>
      <c r="E120" s="146"/>
      <c r="F120" s="146"/>
    </row>
    <row r="121" spans="1:6" ht="12" customHeight="1" thickBot="1">
      <c r="A121" s="10" t="s">
        <v>94</v>
      </c>
      <c r="B121" s="45" t="s">
        <v>138</v>
      </c>
      <c r="C121" s="61">
        <f>SUM(C122)</f>
        <v>3876806</v>
      </c>
      <c r="D121" s="79">
        <f>SUM(D122)</f>
        <v>3876806</v>
      </c>
      <c r="E121" s="73">
        <f>SUM(E122+E123)</f>
        <v>4021261</v>
      </c>
      <c r="F121" s="146">
        <f t="shared" si="1"/>
        <v>103.72613434873965</v>
      </c>
    </row>
    <row r="122" spans="1:6" ht="12" customHeight="1">
      <c r="A122" s="156" t="s">
        <v>124</v>
      </c>
      <c r="B122" s="157" t="s">
        <v>161</v>
      </c>
      <c r="C122" s="158">
        <v>3876806</v>
      </c>
      <c r="D122" s="159">
        <v>3876806</v>
      </c>
      <c r="E122" s="160">
        <v>3876806</v>
      </c>
      <c r="F122" s="160">
        <f t="shared" si="1"/>
        <v>100</v>
      </c>
    </row>
    <row r="123" spans="1:6" ht="12" customHeight="1">
      <c r="A123" s="161" t="s">
        <v>125</v>
      </c>
      <c r="B123" s="162" t="s">
        <v>217</v>
      </c>
      <c r="C123" s="163"/>
      <c r="D123" s="81"/>
      <c r="E123" s="103">
        <v>144455</v>
      </c>
      <c r="F123" s="103"/>
    </row>
    <row r="124" spans="1:6" ht="12" customHeight="1" thickBot="1">
      <c r="A124" s="152" t="s">
        <v>57</v>
      </c>
      <c r="B124" s="153" t="s">
        <v>139</v>
      </c>
      <c r="C124" s="154"/>
      <c r="D124" s="155"/>
      <c r="E124" s="147"/>
      <c r="F124" s="147"/>
    </row>
    <row r="125" spans="1:9" ht="15" customHeight="1" thickBot="1">
      <c r="A125" s="10" t="s">
        <v>62</v>
      </c>
      <c r="B125" s="45" t="s">
        <v>140</v>
      </c>
      <c r="C125" s="77">
        <f>+C119+C120+C121+C124</f>
        <v>3876806</v>
      </c>
      <c r="D125" s="84">
        <f>+D119+D120+D121+D124</f>
        <v>3876806</v>
      </c>
      <c r="E125" s="85">
        <f>+E119+E120+E121+E124</f>
        <v>4021261</v>
      </c>
      <c r="F125" s="146">
        <f t="shared" si="1"/>
        <v>103.72613434873965</v>
      </c>
      <c r="G125" s="47"/>
      <c r="H125" s="47"/>
      <c r="I125" s="47"/>
    </row>
    <row r="126" spans="1:6" s="13" customFormat="1" ht="12.75" customHeight="1" thickBot="1">
      <c r="A126" s="48" t="s">
        <v>95</v>
      </c>
      <c r="B126" s="49" t="s">
        <v>141</v>
      </c>
      <c r="C126" s="77">
        <f>+C118+C125</f>
        <v>497651073</v>
      </c>
      <c r="D126" s="85">
        <f>+D118+D125</f>
        <v>565637036</v>
      </c>
      <c r="E126" s="84">
        <f>+E118+E125</f>
        <v>415239081</v>
      </c>
      <c r="F126" s="146">
        <f t="shared" si="1"/>
        <v>73.41087209148023</v>
      </c>
    </row>
    <row r="127" ht="7.5" customHeight="1"/>
    <row r="128" spans="1:3" ht="15.75">
      <c r="A128" s="169"/>
      <c r="B128" s="169"/>
      <c r="C128" s="169"/>
    </row>
    <row r="129" spans="1:3" ht="15" customHeight="1">
      <c r="A129" s="167"/>
      <c r="B129" s="167"/>
      <c r="C129" s="54"/>
    </row>
    <row r="130" spans="1:3" ht="15.75">
      <c r="A130" s="168" t="s">
        <v>142</v>
      </c>
      <c r="B130" s="168"/>
      <c r="C130" s="168"/>
    </row>
    <row r="135" spans="1:3" ht="15.75">
      <c r="A135" s="169"/>
      <c r="B135" s="169"/>
      <c r="C135" s="169"/>
    </row>
    <row r="136" spans="1:3" ht="16.5" thickBot="1">
      <c r="A136" s="166"/>
      <c r="B136" s="166"/>
      <c r="C136" s="2"/>
    </row>
    <row r="137" spans="1:3" ht="16.5" thickBot="1">
      <c r="A137" s="10"/>
      <c r="B137" s="42"/>
      <c r="C137" s="12"/>
    </row>
    <row r="138" spans="1:3" ht="16.5" thickBot="1">
      <c r="A138" s="10"/>
      <c r="B138" s="42"/>
      <c r="C138" s="12"/>
    </row>
  </sheetData>
  <sheetProtection/>
  <mergeCells count="10">
    <mergeCell ref="A136:B136"/>
    <mergeCell ref="A129:B129"/>
    <mergeCell ref="A130:C130"/>
    <mergeCell ref="A128:C128"/>
    <mergeCell ref="A3:C3"/>
    <mergeCell ref="A1:C1"/>
    <mergeCell ref="A5:B5"/>
    <mergeCell ref="A76:C76"/>
    <mergeCell ref="A80:B80"/>
    <mergeCell ref="A135:C135"/>
  </mergeCells>
  <printOptions/>
  <pageMargins left="0.7" right="0.7" top="0.75" bottom="0.75" header="0.3" footer="0.3"/>
  <pageSetup horizontalDpi="200" verticalDpi="200" orientation="portrait" paperSize="9" scale="71" r:id="rId1"/>
  <headerFooter>
    <oddHeader xml:space="preserve">&amp;C
                                   </oddHeader>
  </headerFooter>
  <rowBreaks count="1" manualBreakCount="1"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2016-02-06T09:49:32Z</cp:lastPrinted>
  <dcterms:created xsi:type="dcterms:W3CDTF">2006-10-17T13:40:18Z</dcterms:created>
  <dcterms:modified xsi:type="dcterms:W3CDTF">2019-05-30T12:11:08Z</dcterms:modified>
  <cp:category/>
  <cp:version/>
  <cp:contentType/>
  <cp:contentStatus/>
</cp:coreProperties>
</file>