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</sheets>
  <externalReferences>
    <externalReference r:id="rId16"/>
  </externalReferences>
  <definedNames>
    <definedName name="_xlnm.Print_Titles" localSheetId="1">'02'!$1:$2</definedName>
    <definedName name="_xlnm.Print_Area" localSheetId="1">'02'!$A$1:$E$46</definedName>
    <definedName name="_xlnm.Print_Area" localSheetId="5">'06'!$A$1:$D$27</definedName>
    <definedName name="_xlnm.Print_Area" localSheetId="7">'08'!$A$1:$H$16</definedName>
  </definedNames>
  <calcPr fullCalcOnLoad="1"/>
</workbook>
</file>

<file path=xl/sharedStrings.xml><?xml version="1.0" encoding="utf-8"?>
<sst xmlns="http://schemas.openxmlformats.org/spreadsheetml/2006/main" count="533" uniqueCount="403">
  <si>
    <t>II.</t>
  </si>
  <si>
    <t>1. Önkormányzatok költségvetési támogatása</t>
  </si>
  <si>
    <t>Személyi juttatások</t>
  </si>
  <si>
    <t>IV.</t>
  </si>
  <si>
    <t>VI.</t>
  </si>
  <si>
    <t>VIII.</t>
  </si>
  <si>
    <t>Egyéb felhalmozási kiadások</t>
  </si>
  <si>
    <t>3.</t>
  </si>
  <si>
    <t>4.</t>
  </si>
  <si>
    <t>I.</t>
  </si>
  <si>
    <t>2014. évi bevétel</t>
  </si>
  <si>
    <t>Hozzájárulás jogcíme</t>
  </si>
  <si>
    <t>létszám</t>
  </si>
  <si>
    <t>mutató</t>
  </si>
  <si>
    <t>Normatíva     Ft/fő</t>
  </si>
  <si>
    <t>Hozzájárulás        Ft-ban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</si>
  <si>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</si>
  <si>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</si>
  <si>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</si>
  <si>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</si>
  <si>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</si>
  <si>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</si>
  <si>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</si>
  <si>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</si>
  <si>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</si>
  <si>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</si>
  <si>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</si>
  <si>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</t>
  </si>
  <si>
    <t xml:space="preserve"> - óvodapedagógusok nevelő munkáját közvetlenük segítők átlagbérének és közterheinek elismert összege</t>
  </si>
  <si>
    <t>2. Óvodaműködtetési támogatás</t>
  </si>
  <si>
    <t>3. Ingyenes és kedvezményes gyermek étkeztetés</t>
  </si>
  <si>
    <t xml:space="preserve">   - óvodában ingyenes</t>
  </si>
  <si>
    <t xml:space="preserve">   - óvodában kedvezményes</t>
  </si>
  <si>
    <t>4. Társulás által fenntartott óvodákba bejáró gyermekek utaztatásának támogatása</t>
  </si>
  <si>
    <t>III. Települési önkormányzatok szoc. és gyermekjóléti feladatainak támogatása</t>
  </si>
  <si>
    <t>1. Egyes jövedelempótló támogatások (évközi igénylés alapján)</t>
  </si>
  <si>
    <t>2. Hozzájárulás a pénzbeli szociális ellátásokhoz ( egyösszegű)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</si>
  <si>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</si>
  <si>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</si>
  <si>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</si>
  <si>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</si>
  <si>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</si>
  <si>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</si>
  <si>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</si>
  <si>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</si>
  <si>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</si>
  <si>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l) Gyermekek átmeneti intézményei </t>
  </si>
  <si>
    <t>4.a Az időskoruak átmeneti és tartós, a hajléktalanok tartós bentlakást nyújtó szoc. intézményekben a számított intézményvezetői és a segítő munkatárs létsz.bértámogatás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</si>
  <si>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</si>
  <si>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</si>
  <si>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</si>
  <si>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5. Gyermekétkeztetés támogatása</t>
  </si>
  <si>
    <t>5.a. elismert dolgozók bértámogatása</t>
  </si>
  <si>
    <t>5.b. gyerekétkeztetés üzemeltetés támogatása</t>
  </si>
  <si>
    <t>IV. Települési önk. kulturális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</si>
  <si>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</si>
  <si>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</si>
  <si>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</si>
  <si>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 xml:space="preserve">  Lakott külterülettel kapcsolatos feladatok támogatása</t>
  </si>
  <si>
    <t>Állami hozzájárulás összesen:</t>
  </si>
  <si>
    <t>Sor- szám</t>
  </si>
  <si>
    <t>Megnevezés</t>
  </si>
  <si>
    <t>BEVÉTELEK</t>
  </si>
  <si>
    <t>Működési  bevételek</t>
  </si>
  <si>
    <t>1. Intézményi működési bevételek</t>
  </si>
  <si>
    <t xml:space="preserve">2. Közhatalmi bevételek </t>
  </si>
  <si>
    <t>2.1 Igazgatási szolgáltatási bevételek</t>
  </si>
  <si>
    <t>2.2  Helyi adók</t>
  </si>
  <si>
    <t>2.3 Átengedett központi adók</t>
  </si>
  <si>
    <t>2.4 Bírságok, pótlékok és egyéb sajátos bevételek</t>
  </si>
  <si>
    <t>MŰKÖDÉSI BEVÉTELEK ÖSSZESEN:</t>
  </si>
  <si>
    <t xml:space="preserve"> Kapott támogatások</t>
  </si>
  <si>
    <t xml:space="preserve">   1.1 Önkormányzatok működési célú kv.-i támogatása</t>
  </si>
  <si>
    <t xml:space="preserve">   1.2 Egyes jöv.pótló támogatások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</si>
  <si>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</si>
  <si>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</si>
  <si>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</si>
  <si>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</si>
  <si>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</si>
  <si>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</si>
  <si>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</si>
  <si>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</si>
  <si>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</si>
  <si>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</si>
  <si>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</si>
  <si>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</si>
  <si>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</si>
  <si>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</si>
  <si>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</si>
  <si>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</si>
  <si>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</si>
  <si>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</si>
  <si>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</si>
  <si>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</si>
  <si>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</si>
  <si>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</si>
  <si>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</si>
  <si>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</si>
  <si>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</si>
  <si>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2. Különböző finanszírozási bevételek</t>
  </si>
  <si>
    <t>PÉNZFORGALOM NÉLKÜLI BEVÉTELEK ÖSSZESEN:</t>
  </si>
  <si>
    <t>BEVÉTELEK MINDÖSSZESEN: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</si>
  <si>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</si>
  <si>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</si>
  <si>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</si>
  <si>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</si>
  <si>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</si>
  <si>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5.</t>
  </si>
  <si>
    <t>Működési célú pénzeszköz átadások ÁH-n kívülre</t>
  </si>
  <si>
    <t>6.</t>
  </si>
  <si>
    <t>Ellátottak pénzbeli juttatásai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</si>
  <si>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</si>
  <si>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</si>
  <si>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</si>
  <si>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</si>
  <si>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</si>
  <si>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 xml:space="preserve">Finanszírozási kiadások </t>
  </si>
  <si>
    <t>Irányítószervi támogatás folyósítása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</si>
  <si>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</si>
  <si>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</si>
  <si>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</si>
  <si>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</si>
  <si>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</si>
  <si>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</si>
  <si>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K I A D Á SO K</t>
  </si>
  <si>
    <t>Személyi kiadások</t>
  </si>
  <si>
    <t xml:space="preserve">Személyi kiadások közterhei </t>
  </si>
  <si>
    <t>Dologi kiadások</t>
  </si>
  <si>
    <t>Működési kiadások összesen:</t>
  </si>
  <si>
    <t xml:space="preserve">         Ö S S Z E S E N:</t>
  </si>
  <si>
    <t>Előző évi pénzmarad.igénybev.</t>
  </si>
  <si>
    <t>Intézményi beruházási kiadások</t>
  </si>
  <si>
    <t>Függő,átfutó,kiegy. kiadások</t>
  </si>
  <si>
    <t>Intézményi saját bevételek</t>
  </si>
  <si>
    <t>Támogatásértékű mük.bevétel</t>
  </si>
  <si>
    <t>Önkormányzati hivatal ált. támogatása</t>
  </si>
  <si>
    <t>Központositott előirányzat</t>
  </si>
  <si>
    <t>Önkormányzatok finanszírozása</t>
  </si>
  <si>
    <t>Függő,átfutó,kiegy. bevételek</t>
  </si>
  <si>
    <t xml:space="preserve">                   Csesztreg Községi  Önkormányzat</t>
  </si>
  <si>
    <t>adatok ezer Ft-ban</t>
  </si>
  <si>
    <t>Sor.</t>
  </si>
  <si>
    <t xml:space="preserve">                    M e g n e v e z é s</t>
  </si>
  <si>
    <t>Közös hivatal finanszírozása</t>
  </si>
  <si>
    <t>Szociális étkezés szállítási költsége</t>
  </si>
  <si>
    <t>Támogatásértékű működési kiadások</t>
  </si>
  <si>
    <t xml:space="preserve"> </t>
  </si>
  <si>
    <t>Államháztartáson kívülre átadott pénzeszköz</t>
  </si>
  <si>
    <t>7.</t>
  </si>
  <si>
    <t>Foglalkoztatást  helyettesítő támogatás</t>
  </si>
  <si>
    <t>8.</t>
  </si>
  <si>
    <t>Normatív lakásfenntartási támogatás</t>
  </si>
  <si>
    <t>9.</t>
  </si>
  <si>
    <t xml:space="preserve">Pénzbeli átmeneti segély </t>
  </si>
  <si>
    <t>10.</t>
  </si>
  <si>
    <t>Óvodáztatási támogatás</t>
  </si>
  <si>
    <t>11.</t>
  </si>
  <si>
    <t>Rendszeres szociális segély</t>
  </si>
  <si>
    <t>12.</t>
  </si>
  <si>
    <t>13.</t>
  </si>
  <si>
    <t>Önkormányzat. ált. folyósított. ellátások</t>
  </si>
  <si>
    <t>MINDÖSSZESEN:</t>
  </si>
  <si>
    <t>Csesztreg  Községi Önkormányzat</t>
  </si>
  <si>
    <t xml:space="preserve">                                     </t>
  </si>
  <si>
    <t xml:space="preserve">       Előirányzat felhasználási és likviditási ütemterve</t>
  </si>
  <si>
    <t>adatok ezer forintban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</si>
  <si>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</si>
  <si>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</si>
  <si>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</si>
  <si>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</si>
  <si>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</si>
  <si>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</si>
  <si>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</si>
  <si>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</si>
  <si>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</si>
  <si>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</si>
  <si>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</si>
  <si>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</si>
  <si>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</si>
  <si>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</si>
  <si>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</si>
  <si>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</si>
  <si>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</si>
  <si>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</si>
  <si>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</si>
  <si>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</si>
  <si>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Lakossági szociális juttatások</t>
  </si>
  <si>
    <t>Támogatásért.műk. kiadások, műk.célú átadások</t>
  </si>
  <si>
    <t>Felhalmozási kiadások</t>
  </si>
  <si>
    <t>Tartalék</t>
  </si>
  <si>
    <t>Kiadások göngyölítve</t>
  </si>
  <si>
    <t>Pénzkészlet</t>
  </si>
  <si>
    <t>ezer Ft-ban</t>
  </si>
  <si>
    <t>Sor- sz.</t>
  </si>
  <si>
    <t>A támogatás kedvezményezettje</t>
  </si>
  <si>
    <t xml:space="preserve">elengedés összege </t>
  </si>
  <si>
    <t xml:space="preserve">kedvezmény összege </t>
  </si>
  <si>
    <t xml:space="preserve">mentesség összege </t>
  </si>
  <si>
    <t xml:space="preserve">összesen </t>
  </si>
  <si>
    <t xml:space="preserve">ellátottak térítési díjának ,kártéritésének elengedése  </t>
  </si>
  <si>
    <t xml:space="preserve">lakásépítítéshez, lakásfelújításhoz nyújtott kölcsönök elengedése </t>
  </si>
  <si>
    <t xml:space="preserve">helyi adóból nyújtott kedvezmény, mentesség </t>
  </si>
  <si>
    <t xml:space="preserve">gépjárműadóból nyújtott kedvezmény, mentesség </t>
  </si>
  <si>
    <t>helyiségek, eszközök hasznosításából származó bevételből nyújtott kedvezmény</t>
  </si>
  <si>
    <t>Egyéb kedvezmények</t>
  </si>
  <si>
    <t xml:space="preserve">   -lakossági szemétszállítás</t>
  </si>
  <si>
    <t>ÖSSZESEN</t>
  </si>
  <si>
    <t xml:space="preserve"> Nyitó létszámkeret  megoszlása foglalkoztatási formák szerint</t>
  </si>
  <si>
    <t>Cím</t>
  </si>
  <si>
    <t>teljes m.idős</t>
  </si>
  <si>
    <t>megbízási szerződés</t>
  </si>
  <si>
    <t>Községi önkormányzat</t>
  </si>
  <si>
    <t>Közös Hivatal</t>
  </si>
  <si>
    <t>Összesen:</t>
  </si>
  <si>
    <t>Szakfeladat</t>
  </si>
  <si>
    <t>Felhalmozási és tőkejellegű kiadás megnevezése</t>
  </si>
  <si>
    <t>Felhalmozási és tőkejellegű bevétel megnevezése</t>
  </si>
  <si>
    <t>ÖSSZESEN:</t>
  </si>
  <si>
    <t>2014.évi terv</t>
  </si>
  <si>
    <t>2014.</t>
  </si>
  <si>
    <t>2014.évi előirányzat</t>
  </si>
  <si>
    <t>2014. évi terv</t>
  </si>
  <si>
    <t xml:space="preserve"> Önkormányzati hivatal 2014. évi költségvetése</t>
  </si>
  <si>
    <t>2014. évi  terv</t>
  </si>
  <si>
    <t>2014. évi költségvetés</t>
  </si>
  <si>
    <t xml:space="preserve">2014. évi  költségvetés </t>
  </si>
  <si>
    <t>Csesztreg Községi  Önkormányzat 2014. évi  közvetett támogatásai</t>
  </si>
  <si>
    <t>Sportegyesület és civil szervezetek támogatása</t>
  </si>
  <si>
    <t>Természetben nyújtott átmeneti segély</t>
  </si>
  <si>
    <t>Egyéb, az önkormányzat rendeletében megállapított pénzbeli juttatás</t>
  </si>
  <si>
    <t>Támogatás értékű kiadások, működési célú pénzeszköz átadások államháztartáson kívülre és ellátottak pénzbeli juttatásai</t>
  </si>
  <si>
    <t>Működési célú visszatérítendő kölcsönök nyújtása háztartásoknak</t>
  </si>
  <si>
    <t xml:space="preserve">     -ebből temetési segély</t>
  </si>
  <si>
    <t>Kossuth úti járda felújítása</t>
  </si>
  <si>
    <t>Petőfi úti járda felújítása</t>
  </si>
  <si>
    <t>COFOG</t>
  </si>
  <si>
    <t>Konyhai eszközök beszerzése</t>
  </si>
  <si>
    <t>562913</t>
  </si>
  <si>
    <t>Helyi termékpiac</t>
  </si>
  <si>
    <t>680001</t>
  </si>
  <si>
    <t>Háziorvosi szolgálati lakás felújítása</t>
  </si>
  <si>
    <t>910502</t>
  </si>
  <si>
    <t xml:space="preserve">    Művelődési Ház hangtechnikai felújítása</t>
  </si>
  <si>
    <t>045160</t>
  </si>
  <si>
    <t>096020</t>
  </si>
  <si>
    <t>013350</t>
  </si>
  <si>
    <t>066020</t>
  </si>
  <si>
    <t>082091</t>
  </si>
  <si>
    <t xml:space="preserve">    Műfüves pálya (MLSZ-nek átadott pénz)</t>
  </si>
  <si>
    <t>081030</t>
  </si>
  <si>
    <t>931102</t>
  </si>
  <si>
    <t xml:space="preserve">    Sószoba kialakítása</t>
  </si>
  <si>
    <t xml:space="preserve">   Helyi termékpiac </t>
  </si>
  <si>
    <t xml:space="preserve">   NKA pályázat (Népi Műemlékház felújítása)</t>
  </si>
  <si>
    <t xml:space="preserve">   Műfüves pályához kapott támogatás</t>
  </si>
  <si>
    <t xml:space="preserve">   Szabadidőpark bérbeadása</t>
  </si>
  <si>
    <t xml:space="preserve">   Ingatlan bérbeadása</t>
  </si>
  <si>
    <t>680002</t>
  </si>
  <si>
    <t xml:space="preserve">    Csesztregi Népi Műemlékház felújítása</t>
  </si>
  <si>
    <t xml:space="preserve">    Szennyvízrendszer felújítási költsége</t>
  </si>
  <si>
    <t xml:space="preserve">   Egyéb felhalmozási bevétel</t>
  </si>
  <si>
    <t xml:space="preserve">   Előző évi pénzmaradvány</t>
  </si>
  <si>
    <t>052020</t>
  </si>
  <si>
    <t>Finanszírozási kiadások összesen:</t>
  </si>
  <si>
    <t xml:space="preserve">B E V É T E L E K </t>
  </si>
  <si>
    <t>Támogatás értékű bevételek, átvett pénzeszköz, kölcsönök vissztérülése</t>
  </si>
  <si>
    <t>Közhatalmi és működési bevételek</t>
  </si>
  <si>
    <t>Helyi adók és gépjárműadó</t>
  </si>
  <si>
    <t>Működés költségvetési támogatása</t>
  </si>
  <si>
    <t>Támogatatás értékű felhalmozási bevételek</t>
  </si>
  <si>
    <t>Felhalmozási és tőkejellegű bevételek</t>
  </si>
  <si>
    <t>Beruházási megelőlegezési hitel</t>
  </si>
  <si>
    <t>Működési célú támogatásértékű kiadások ÁH-n belülre</t>
  </si>
  <si>
    <t xml:space="preserve">2014. évi összesített pénzügyi mérlege </t>
  </si>
  <si>
    <t>e Ft</t>
  </si>
  <si>
    <t>A</t>
  </si>
  <si>
    <t>B</t>
  </si>
  <si>
    <t>C</t>
  </si>
  <si>
    <t>D</t>
  </si>
  <si>
    <t xml:space="preserve">2014. évi előirányzat </t>
  </si>
  <si>
    <t xml:space="preserve">Kötelező feladat </t>
  </si>
  <si>
    <t xml:space="preserve">Nem kötelező feladat </t>
  </si>
  <si>
    <t xml:space="preserve">Előirányzat összesen 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</si>
  <si>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</si>
  <si>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</si>
  <si>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</si>
  <si>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</si>
  <si>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</si>
  <si>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</si>
  <si>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</si>
  <si>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</si>
  <si>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</si>
  <si>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</si>
  <si>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</si>
  <si>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</si>
  <si>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</si>
  <si>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</si>
  <si>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>Végleges támogatás,pénzeszköz-átvétel összesen: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</si>
  <si>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</si>
  <si>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</si>
  <si>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</si>
  <si>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</si>
  <si>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 Beruházások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</si>
  <si>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</si>
  <si>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</si>
  <si>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</si>
  <si>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</si>
  <si>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  f, Felhalmozási támogatás államháztartáson kívülről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</si>
  <si>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</si>
  <si>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</si>
  <si>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</si>
  <si>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</si>
  <si>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</si>
  <si>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</si>
  <si>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</si>
  <si>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</si>
  <si>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</si>
  <si>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</si>
  <si>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</si>
  <si>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</si>
  <si>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</si>
  <si>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</si>
  <si>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</si>
  <si>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</si>
  <si>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</si>
  <si>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</si>
  <si>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</si>
  <si>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</si>
  <si>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</si>
  <si>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</si>
  <si>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</si>
  <si>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</si>
  <si>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</si>
  <si>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</si>
  <si>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</si>
  <si>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</si>
  <si>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</si>
  <si>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</si>
  <si>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</si>
  <si>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</si>
  <si>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2015.</t>
  </si>
  <si>
    <t>2016.</t>
  </si>
  <si>
    <t>2016.
után</t>
  </si>
  <si>
    <t>ÖSSZES KÖTELEZETTSÉG</t>
  </si>
  <si>
    <t xml:space="preserve">Nyitó álláshely teljes munkaidős  2014.01.01. </t>
  </si>
  <si>
    <t>Önkormányzaton kívüli EU-s projektekhez történő hozzájárulás 2014. évi előirányzat</t>
  </si>
  <si>
    <t xml:space="preserve">    d, Önkormányzatok sajátos felhalmozási és tőkebevételei</t>
  </si>
  <si>
    <t xml:space="preserve">    a, Immateriális javak értékesítése</t>
  </si>
  <si>
    <t xml:space="preserve">    b, Ingatlanok értékesítése </t>
  </si>
  <si>
    <t xml:space="preserve">        c/1. Működési célú támog. bevétel ÁHT-n  belülről </t>
  </si>
  <si>
    <t xml:space="preserve">    g, Felhalmozási célú átvett pénzeszközök ÁHT-n kívülről</t>
  </si>
  <si>
    <t xml:space="preserve">    e, Felhalmozási célú tartalék </t>
  </si>
  <si>
    <t xml:space="preserve">    d,Felhalmozási célú támog.államháztartáson kívülre </t>
  </si>
  <si>
    <t xml:space="preserve">         2014.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</si>
  <si>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</si>
  <si>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</si>
  <si>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</si>
  <si>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</si>
  <si>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</si>
  <si>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</si>
  <si>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</si>
  <si>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</si>
  <si>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</si>
  <si>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</si>
  <si>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</si>
  <si>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</si>
  <si>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1) Felújítási feladatok</t>
  </si>
  <si>
    <t>2) Fejlesztési kiadások</t>
  </si>
  <si>
    <t>3) Különféle támogatások</t>
  </si>
  <si>
    <t>4) ……………………….</t>
  </si>
  <si>
    <t>Helyi termékpiac kialakítása Csesztregen, azonosító: 8546681604</t>
  </si>
  <si>
    <t>2015. után</t>
  </si>
  <si>
    <t>-</t>
  </si>
  <si>
    <t>részmunkaidős</t>
  </si>
  <si>
    <t>Megjegyszés: A táblázat nem tartalmazza a köz-és projektfoglalkoztatottak létszámának előirányzatát.</t>
  </si>
  <si>
    <t>011130</t>
  </si>
  <si>
    <t xml:space="preserve">   Értékpapír beváltás</t>
  </si>
  <si>
    <t xml:space="preserve">    h, Belföldi értékpapírok bevételei</t>
  </si>
  <si>
    <t xml:space="preserve">      f/1.működési célú támog. államháztartáson belülre </t>
  </si>
  <si>
    <t xml:space="preserve">      f/2.működési célú támog. államháztartáson kívülre </t>
  </si>
  <si>
    <t xml:space="preserve">      f/3.működési célú tartalék </t>
  </si>
  <si>
    <t xml:space="preserve">   a, Hitel-, kölcsönfelvétel államháztartáson kívülről </t>
  </si>
  <si>
    <t xml:space="preserve">   b, Maradvány igénybevétele </t>
  </si>
  <si>
    <t xml:space="preserve">       ebből: előző évi költségvetési maradvány igénybevétele </t>
  </si>
  <si>
    <t xml:space="preserve">   a, Hitel-, kölcsöntörlesztés államháztart. kívülre </t>
  </si>
  <si>
    <t xml:space="preserve">   b,  Belföldi finanszírozás kiadásai </t>
  </si>
  <si>
    <t xml:space="preserve">   ebből:  Központi, irányító szervi támog.         folyósítása működési</t>
  </si>
  <si>
    <t>1 sz. melléklet</t>
  </si>
  <si>
    <t>999000</t>
  </si>
  <si>
    <t xml:space="preserve">    Iparterülethez autóbusz megálló és forduló építése</t>
  </si>
  <si>
    <t>5. számú melléklet Adatok ezer Ft-ban</t>
  </si>
  <si>
    <t>6. sz. melléklet</t>
  </si>
  <si>
    <t>Csesztregi Intézményfenntartó Társulásnak átadott pénz</t>
  </si>
  <si>
    <t>7.sz.melléklet</t>
  </si>
  <si>
    <t xml:space="preserve">     Ezer forintban !                                           8. számú melléklet</t>
  </si>
  <si>
    <t xml:space="preserve">9.sz. melléklet </t>
  </si>
  <si>
    <t xml:space="preserve">          10.sz.melléklet.</t>
  </si>
  <si>
    <t>13. sz. melléklet</t>
  </si>
  <si>
    <t>Csesztreg Község Önkormányzata és Intézménye</t>
  </si>
  <si>
    <t>Csesztreg Községi Önkormányzat és intézménye 2014. évi létszámkeret előirányzata</t>
  </si>
  <si>
    <t xml:space="preserve">   1.3. Helyi önkormányzatok kiegészítő támogatása</t>
  </si>
  <si>
    <t>Központi orvosi ügyeletre átadott pénz a Lenti Kistérségi Tárulásnak</t>
  </si>
  <si>
    <t xml:space="preserve">        c/4. Önkormányzatok kiegészítő támogatása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</si>
</sst>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"/>
    <numFmt numFmtId="168" formatCode="&quot;öS&quot;\ #,##0;\-&quot;öS&quot;\ #,##0"/>
    <numFmt numFmtId="169" formatCode="&quot;öS&quot;\ #,##0;[Red]\-&quot;öS&quot;\ #,##0"/>
    <numFmt numFmtId="170" formatCode="&quot;öS&quot;\ #,##0.00;\-&quot;öS&quot;\ #,##0.00"/>
    <numFmt numFmtId="171" formatCode="&quot;öS&quot;\ #,##0.00;[Red]\-&quot;öS&quot;\ #,##0.00"/>
    <numFmt numFmtId="172" formatCode="_-&quot;öS&quot;\ * #,##0_-;\-&quot;öS&quot;\ * #,##0_-;_-&quot;öS&quot;\ * &quot;-&quot;_-;_-@_-"/>
    <numFmt numFmtId="173" formatCode="_-* #,##0_-;\-* #,##0_-;_-* &quot;-&quot;_-;_-@_-"/>
    <numFmt numFmtId="174" formatCode="_-&quot;öS&quot;\ * #,##0.00_-;\-&quot;öS&quot;\ * #,##0.00_-;_-&quot;öS&quot;\ * &quot;-&quot;??_-;_-@_-"/>
    <numFmt numFmtId="175" formatCode="_-* #,##0.00_-;\-* #,##0.00_-;_-* &quot;-&quot;??_-;_-@_-"/>
    <numFmt numFmtId="176" formatCode="#,##0.00\ &quot;Ft&quot;"/>
    <numFmt numFmtId="177" formatCode="#,###"/>
    <numFmt numFmtId="178" formatCode="_-* #,##0.0\ _F_t_-;\-* #,##0.0\ _F_t_-;_-* &quot;-&quot;??\ _F_t_-;_-@_-"/>
    <numFmt numFmtId="179" formatCode="_-* #,##0\ _F_t_-;\-* #,##0\ _F_t_-;_-* &quot;-&quot;??\ _F_t_-;_-@_-"/>
  </numFmts>
  <fonts count="8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E"/>
      <family val="2"/>
    </font>
    <font>
      <sz val="10"/>
      <name val="Times New Roman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i/>
      <sz val="10"/>
      <name val="Times New Roman"/>
      <family val="1"/>
    </font>
    <font>
      <sz val="14"/>
      <name val="Arial CE"/>
      <family val="0"/>
    </font>
    <font>
      <b/>
      <i/>
      <sz val="16"/>
      <name val="Arial CE"/>
      <family val="0"/>
    </font>
    <font>
      <b/>
      <i/>
      <sz val="10"/>
      <name val="Arial CE"/>
      <family val="0"/>
    </font>
    <font>
      <i/>
      <sz val="16"/>
      <name val="Arial CE"/>
      <family val="0"/>
    </font>
    <font>
      <sz val="16"/>
      <name val="Arial CE"/>
      <family val="0"/>
    </font>
    <font>
      <i/>
      <sz val="14"/>
      <name val="Arial CE"/>
      <family val="0"/>
    </font>
    <font>
      <b/>
      <i/>
      <sz val="12"/>
      <name val="Arial CE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sz val="10"/>
      <color indexed="18"/>
      <name val="Arial CE"/>
      <family val="2"/>
    </font>
    <font>
      <b/>
      <sz val="10"/>
      <name val="Times New Roman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ck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double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20" fillId="7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25" fillId="20" borderId="8" applyNumberFormat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0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2" fillId="23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30" fillId="0" borderId="13" xfId="98" applyFont="1" applyFill="1" applyBorder="1" applyAlignment="1">
      <alignment vertical="center"/>
      <protection/>
    </xf>
    <xf numFmtId="3" fontId="7" fillId="0" borderId="0" xfId="98" applyNumberFormat="1" applyFont="1" applyAlignment="1">
      <alignment vertical="center"/>
      <protection/>
    </xf>
    <xf numFmtId="0" fontId="7" fillId="0" borderId="0" xfId="98" applyFont="1" applyAlignment="1">
      <alignment vertical="center"/>
      <protection/>
    </xf>
    <xf numFmtId="0" fontId="32" fillId="0" borderId="14" xfId="98" applyFont="1" applyFill="1" applyBorder="1" applyAlignment="1">
      <alignment horizontal="center" vertical="top"/>
      <protection/>
    </xf>
    <xf numFmtId="3" fontId="31" fillId="0" borderId="15" xfId="98" applyNumberFormat="1" applyFont="1" applyFill="1" applyBorder="1" applyAlignment="1">
      <alignment horizontal="center" vertical="center" wrapText="1"/>
      <protection/>
    </xf>
    <xf numFmtId="3" fontId="31" fillId="0" borderId="16" xfId="98" applyNumberFormat="1" applyFont="1" applyFill="1" applyBorder="1" applyAlignment="1">
      <alignment horizontal="center" vertical="center" wrapText="1"/>
      <protection/>
    </xf>
    <xf numFmtId="3" fontId="31" fillId="0" borderId="17" xfId="98" applyNumberFormat="1" applyFont="1" applyFill="1" applyBorder="1" applyAlignment="1">
      <alignment horizontal="center" vertical="center" wrapText="1"/>
      <protection/>
    </xf>
    <xf numFmtId="3" fontId="7" fillId="0" borderId="0" xfId="98" applyNumberFormat="1" applyFont="1" applyBorder="1" applyAlignment="1">
      <alignment vertical="center"/>
      <protection/>
    </xf>
    <xf numFmtId="0" fontId="7" fillId="0" borderId="0" xfId="98" applyFont="1" applyBorder="1" applyAlignment="1">
      <alignment vertical="center"/>
      <protection/>
    </xf>
    <xf numFmtId="0" fontId="33" fillId="0" borderId="18" xfId="98" applyFont="1" applyBorder="1" applyAlignment="1">
      <alignment vertical="center"/>
      <protection/>
    </xf>
    <xf numFmtId="3" fontId="34" fillId="0" borderId="18" xfId="98" applyNumberFormat="1" applyFont="1" applyFill="1" applyBorder="1" applyAlignment="1">
      <alignment vertical="center"/>
      <protection/>
    </xf>
    <xf numFmtId="0" fontId="30" fillId="0" borderId="18" xfId="98" applyFont="1" applyBorder="1" applyAlignment="1">
      <alignment vertical="center"/>
      <protection/>
    </xf>
    <xf numFmtId="4" fontId="34" fillId="0" borderId="18" xfId="98" applyNumberFormat="1" applyFont="1" applyFill="1" applyBorder="1" applyAlignment="1">
      <alignment vertical="center"/>
      <protection/>
    </xf>
    <xf numFmtId="3" fontId="7" fillId="0" borderId="0" xfId="98" applyNumberFormat="1" applyFont="1" applyFill="1" applyAlignment="1">
      <alignment vertical="center"/>
      <protection/>
    </xf>
    <xf numFmtId="0" fontId="30" fillId="0" borderId="18" xfId="98" applyFont="1" applyBorder="1" applyAlignment="1">
      <alignment vertical="center" wrapText="1"/>
      <protection/>
    </xf>
    <xf numFmtId="0" fontId="30" fillId="0" borderId="19" xfId="98" applyFont="1" applyBorder="1" applyAlignment="1">
      <alignment vertical="center"/>
      <protection/>
    </xf>
    <xf numFmtId="3" fontId="34" fillId="0" borderId="18" xfId="98" applyNumberFormat="1" applyFont="1" applyBorder="1" applyAlignment="1">
      <alignment vertical="center"/>
      <protection/>
    </xf>
    <xf numFmtId="10" fontId="7" fillId="0" borderId="0" xfId="98" applyNumberFormat="1" applyFont="1" applyFill="1" applyAlignment="1">
      <alignment vertical="center"/>
      <protection/>
    </xf>
    <xf numFmtId="3" fontId="34" fillId="0" borderId="18" xfId="98" applyNumberFormat="1" applyFont="1" applyBorder="1" applyAlignment="1">
      <alignment horizontal="right" vertical="center"/>
      <protection/>
    </xf>
    <xf numFmtId="164" fontId="34" fillId="0" borderId="18" xfId="98" applyNumberFormat="1" applyFont="1" applyBorder="1" applyAlignment="1">
      <alignment vertical="center"/>
      <protection/>
    </xf>
    <xf numFmtId="10" fontId="35" fillId="0" borderId="0" xfId="98" applyNumberFormat="1" applyFont="1" applyAlignment="1">
      <alignment vertical="center"/>
      <protection/>
    </xf>
    <xf numFmtId="0" fontId="33" fillId="0" borderId="18" xfId="98" applyFont="1" applyBorder="1" applyAlignment="1">
      <alignment vertical="center" wrapText="1"/>
      <protection/>
    </xf>
    <xf numFmtId="3" fontId="34" fillId="0" borderId="18" xfId="98" applyNumberFormat="1" applyFont="1" applyFill="1" applyBorder="1" applyAlignment="1">
      <alignment horizontal="right" vertical="center"/>
      <protection/>
    </xf>
    <xf numFmtId="0" fontId="30" fillId="0" borderId="20" xfId="98" applyFont="1" applyFill="1" applyBorder="1" applyAlignment="1">
      <alignment vertical="center"/>
      <protection/>
    </xf>
    <xf numFmtId="3" fontId="34" fillId="0" borderId="20" xfId="98" applyNumberFormat="1" applyFont="1" applyBorder="1" applyAlignment="1">
      <alignment vertical="center"/>
      <protection/>
    </xf>
    <xf numFmtId="3" fontId="34" fillId="0" borderId="20" xfId="98" applyNumberFormat="1" applyFont="1" applyFill="1" applyBorder="1" applyAlignment="1">
      <alignment vertical="center"/>
      <protection/>
    </xf>
    <xf numFmtId="0" fontId="31" fillId="0" borderId="21" xfId="98" applyFont="1" applyFill="1" applyBorder="1" applyAlignment="1">
      <alignment vertical="center"/>
      <protection/>
    </xf>
    <xf numFmtId="3" fontId="31" fillId="0" borderId="22" xfId="98" applyNumberFormat="1" applyFont="1" applyFill="1" applyBorder="1" applyAlignment="1">
      <alignment vertical="center"/>
      <protection/>
    </xf>
    <xf numFmtId="3" fontId="31" fillId="0" borderId="23" xfId="98" applyNumberFormat="1" applyFont="1" applyFill="1" applyBorder="1" applyAlignment="1">
      <alignment vertical="center"/>
      <protection/>
    </xf>
    <xf numFmtId="0" fontId="31" fillId="0" borderId="0" xfId="98" applyFont="1" applyFill="1" applyBorder="1" applyAlignment="1">
      <alignment vertical="center"/>
      <protection/>
    </xf>
    <xf numFmtId="3" fontId="31" fillId="0" borderId="0" xfId="98" applyNumberFormat="1" applyFont="1" applyFill="1" applyBorder="1" applyAlignment="1">
      <alignment vertical="center"/>
      <protection/>
    </xf>
    <xf numFmtId="0" fontId="7" fillId="0" borderId="0" xfId="98" applyFont="1" applyFill="1" applyBorder="1" applyAlignment="1">
      <alignment vertical="center" wrapText="1"/>
      <protection/>
    </xf>
    <xf numFmtId="3" fontId="7" fillId="0" borderId="0" xfId="98" applyNumberFormat="1" applyFont="1" applyFill="1" applyBorder="1" applyAlignment="1">
      <alignment vertical="center" wrapText="1"/>
      <protection/>
    </xf>
    <xf numFmtId="0" fontId="7" fillId="0" borderId="0" xfId="98" applyFont="1" applyFill="1" applyAlignment="1">
      <alignment vertical="center"/>
      <protection/>
    </xf>
    <xf numFmtId="0" fontId="3" fillId="0" borderId="0" xfId="0" applyFont="1" applyAlignment="1">
      <alignment horizontal="center"/>
    </xf>
    <xf numFmtId="3" fontId="7" fillId="0" borderId="0" xfId="104" applyNumberFormat="1" applyFont="1" applyAlignment="1">
      <alignment horizontal="center" vertical="center" wrapText="1"/>
      <protection/>
    </xf>
    <xf numFmtId="3" fontId="7" fillId="0" borderId="0" xfId="104" applyNumberFormat="1" applyFont="1" applyAlignment="1">
      <alignment vertical="center" wrapText="1"/>
      <protection/>
    </xf>
    <xf numFmtId="0" fontId="7" fillId="0" borderId="0" xfId="104" applyFont="1">
      <alignment/>
      <protection/>
    </xf>
    <xf numFmtId="3" fontId="32" fillId="0" borderId="12" xfId="104" applyNumberFormat="1" applyFont="1" applyFill="1" applyBorder="1" applyAlignment="1">
      <alignment horizontal="center" vertical="center" wrapText="1"/>
      <protection/>
    </xf>
    <xf numFmtId="3" fontId="32" fillId="0" borderId="24" xfId="104" applyNumberFormat="1" applyFont="1" applyFill="1" applyBorder="1" applyAlignment="1">
      <alignment horizontal="center" vertical="center" wrapText="1"/>
      <protection/>
    </xf>
    <xf numFmtId="0" fontId="7" fillId="0" borderId="0" xfId="104" applyFont="1" applyFill="1">
      <alignment/>
      <protection/>
    </xf>
    <xf numFmtId="3" fontId="32" fillId="0" borderId="10" xfId="104" applyNumberFormat="1" applyFont="1" applyFill="1" applyBorder="1" applyAlignment="1">
      <alignment horizontal="center" vertical="center" wrapText="1"/>
      <protection/>
    </xf>
    <xf numFmtId="3" fontId="32" fillId="0" borderId="10" xfId="104" applyNumberFormat="1" applyFont="1" applyFill="1" applyBorder="1" applyAlignment="1">
      <alignment vertical="center" wrapText="1"/>
      <protection/>
    </xf>
    <xf numFmtId="0" fontId="37" fillId="0" borderId="0" xfId="104" applyFont="1" applyFill="1">
      <alignment/>
      <protection/>
    </xf>
    <xf numFmtId="3" fontId="34" fillId="0" borderId="10" xfId="104" applyNumberFormat="1" applyFont="1" applyFill="1" applyBorder="1" applyAlignment="1">
      <alignment vertical="center" wrapText="1"/>
      <protection/>
    </xf>
    <xf numFmtId="3" fontId="34" fillId="0" borderId="10" xfId="104" applyNumberFormat="1" applyFont="1" applyFill="1" applyBorder="1" applyAlignment="1">
      <alignment horizontal="center" vertical="center" wrapText="1"/>
      <protection/>
    </xf>
    <xf numFmtId="3" fontId="32" fillId="4" borderId="10" xfId="104" applyNumberFormat="1" applyFont="1" applyFill="1" applyBorder="1" applyAlignment="1">
      <alignment horizontal="center" vertical="center" wrapText="1"/>
      <protection/>
    </xf>
    <xf numFmtId="3" fontId="32" fillId="4" borderId="10" xfId="104" applyNumberFormat="1" applyFont="1" applyFill="1" applyBorder="1" applyAlignment="1">
      <alignment vertical="center" wrapText="1"/>
      <protection/>
    </xf>
    <xf numFmtId="0" fontId="37" fillId="0" borderId="0" xfId="104" applyFont="1">
      <alignment/>
      <protection/>
    </xf>
    <xf numFmtId="3" fontId="34" fillId="4" borderId="10" xfId="104" applyNumberFormat="1" applyFont="1" applyFill="1" applyBorder="1" applyAlignment="1">
      <alignment horizontal="center" vertical="center" wrapText="1"/>
      <protection/>
    </xf>
    <xf numFmtId="3" fontId="34" fillId="0" borderId="11" xfId="104" applyNumberFormat="1" applyFont="1" applyFill="1" applyBorder="1" applyAlignment="1">
      <alignment horizontal="center" vertical="center" wrapText="1"/>
      <protection/>
    </xf>
    <xf numFmtId="3" fontId="34" fillId="0" borderId="11" xfId="104" applyNumberFormat="1" applyFont="1" applyFill="1" applyBorder="1" applyAlignment="1">
      <alignment vertical="center" wrapText="1"/>
      <protection/>
    </xf>
    <xf numFmtId="3" fontId="37" fillId="24" borderId="12" xfId="107" applyNumberFormat="1" applyFont="1" applyFill="1" applyBorder="1" applyAlignment="1">
      <alignment horizontal="center" vertical="center" wrapText="1"/>
      <protection/>
    </xf>
    <xf numFmtId="3" fontId="32" fillId="24" borderId="24" xfId="107" applyNumberFormat="1" applyFont="1" applyFill="1" applyBorder="1" applyAlignment="1">
      <alignment vertical="center" wrapText="1"/>
      <protection/>
    </xf>
    <xf numFmtId="3" fontId="38" fillId="0" borderId="0" xfId="107" applyNumberFormat="1" applyFont="1" applyAlignment="1">
      <alignment vertical="center"/>
      <protection/>
    </xf>
    <xf numFmtId="3" fontId="37" fillId="0" borderId="10" xfId="107" applyNumberFormat="1" applyFont="1" applyFill="1" applyBorder="1" applyAlignment="1">
      <alignment horizontal="center" vertical="center" wrapText="1"/>
      <protection/>
    </xf>
    <xf numFmtId="3" fontId="32" fillId="0" borderId="10" xfId="107" applyNumberFormat="1" applyFont="1" applyFill="1" applyBorder="1" applyAlignment="1">
      <alignment vertical="center" wrapText="1"/>
      <protection/>
    </xf>
    <xf numFmtId="3" fontId="38" fillId="0" borderId="0" xfId="107" applyNumberFormat="1" applyFont="1" applyFill="1" applyAlignment="1">
      <alignment vertical="center"/>
      <protection/>
    </xf>
    <xf numFmtId="3" fontId="7" fillId="0" borderId="10" xfId="107" applyNumberFormat="1" applyFont="1" applyFill="1" applyBorder="1" applyAlignment="1">
      <alignment horizontal="center" vertical="center" wrapText="1"/>
      <protection/>
    </xf>
    <xf numFmtId="3" fontId="34" fillId="0" borderId="10" xfId="107" applyNumberFormat="1" applyFont="1" applyFill="1" applyBorder="1" applyAlignment="1">
      <alignment vertical="center" wrapText="1"/>
      <protection/>
    </xf>
    <xf numFmtId="3" fontId="7" fillId="0" borderId="0" xfId="107" applyNumberFormat="1" applyFont="1" applyFill="1" applyAlignment="1">
      <alignment vertical="center"/>
      <protection/>
    </xf>
    <xf numFmtId="3" fontId="7" fillId="0" borderId="10" xfId="107" applyNumberFormat="1" applyFont="1" applyBorder="1" applyAlignment="1">
      <alignment horizontal="center" vertical="center"/>
      <protection/>
    </xf>
    <xf numFmtId="3" fontId="34" fillId="0" borderId="10" xfId="107" applyNumberFormat="1" applyFont="1" applyBorder="1" applyAlignment="1">
      <alignment vertical="center" wrapText="1"/>
      <protection/>
    </xf>
    <xf numFmtId="3" fontId="34" fillId="0" borderId="10" xfId="107" applyNumberFormat="1" applyFont="1" applyBorder="1" applyAlignment="1">
      <alignment vertical="center"/>
      <protection/>
    </xf>
    <xf numFmtId="3" fontId="7" fillId="0" borderId="0" xfId="107" applyNumberFormat="1" applyFont="1" applyAlignment="1">
      <alignment vertical="center"/>
      <protection/>
    </xf>
    <xf numFmtId="3" fontId="34" fillId="0" borderId="10" xfId="107" applyNumberFormat="1" applyFont="1" applyFill="1" applyBorder="1" applyAlignment="1">
      <alignment vertical="center"/>
      <protection/>
    </xf>
    <xf numFmtId="3" fontId="32" fillId="0" borderId="10" xfId="107" applyNumberFormat="1" applyFont="1" applyBorder="1" applyAlignment="1">
      <alignment vertical="center"/>
      <protection/>
    </xf>
    <xf numFmtId="3" fontId="32" fillId="0" borderId="10" xfId="107" applyNumberFormat="1" applyFont="1" applyBorder="1" applyAlignment="1">
      <alignment vertical="center" wrapText="1"/>
      <protection/>
    </xf>
    <xf numFmtId="3" fontId="32" fillId="0" borderId="10" xfId="107" applyNumberFormat="1" applyFont="1" applyFill="1" applyBorder="1" applyAlignment="1">
      <alignment vertical="center"/>
      <protection/>
    </xf>
    <xf numFmtId="3" fontId="39" fillId="0" borderId="10" xfId="107" applyNumberFormat="1" applyFont="1" applyBorder="1" applyAlignment="1">
      <alignment vertical="center" wrapText="1"/>
      <protection/>
    </xf>
    <xf numFmtId="3" fontId="6" fillId="0" borderId="10" xfId="107" applyNumberFormat="1" applyFont="1" applyBorder="1" applyAlignment="1">
      <alignment horizontal="center" vertical="center"/>
      <protection/>
    </xf>
    <xf numFmtId="3" fontId="39" fillId="0" borderId="10" xfId="107" applyNumberFormat="1" applyFont="1" applyBorder="1" applyAlignment="1">
      <alignment vertical="center"/>
      <protection/>
    </xf>
    <xf numFmtId="3" fontId="7" fillId="4" borderId="10" xfId="107" applyNumberFormat="1" applyFont="1" applyFill="1" applyBorder="1" applyAlignment="1">
      <alignment horizontal="center" vertical="center"/>
      <protection/>
    </xf>
    <xf numFmtId="3" fontId="34" fillId="4" borderId="10" xfId="107" applyNumberFormat="1" applyFont="1" applyFill="1" applyBorder="1" applyAlignment="1">
      <alignment vertical="center"/>
      <protection/>
    </xf>
    <xf numFmtId="3" fontId="32" fillId="4" borderId="10" xfId="107" applyNumberFormat="1" applyFont="1" applyFill="1" applyBorder="1" applyAlignment="1">
      <alignment vertical="center" wrapText="1"/>
      <protection/>
    </xf>
    <xf numFmtId="3" fontId="32" fillId="4" borderId="10" xfId="107" applyNumberFormat="1" applyFont="1" applyFill="1" applyBorder="1" applyAlignment="1">
      <alignment vertical="center"/>
      <protection/>
    </xf>
    <xf numFmtId="3" fontId="7" fillId="0" borderId="0" xfId="107" applyNumberFormat="1" applyFont="1" applyFill="1" applyBorder="1" applyAlignment="1">
      <alignment vertical="center"/>
      <protection/>
    </xf>
    <xf numFmtId="3" fontId="7" fillId="0" borderId="0" xfId="105" applyNumberFormat="1" applyFont="1" applyFill="1" applyAlignment="1">
      <alignment vertical="center"/>
      <protection/>
    </xf>
    <xf numFmtId="3" fontId="34" fillId="0" borderId="0" xfId="105" applyNumberFormat="1" applyFont="1" applyAlignment="1">
      <alignment vertical="center"/>
      <protection/>
    </xf>
    <xf numFmtId="3" fontId="34" fillId="0" borderId="0" xfId="105" applyNumberFormat="1" applyFont="1" applyFill="1" applyAlignment="1">
      <alignment vertical="center"/>
      <protection/>
    </xf>
    <xf numFmtId="3" fontId="7" fillId="0" borderId="0" xfId="105" applyNumberFormat="1" applyFont="1" applyAlignment="1">
      <alignment vertical="center"/>
      <protection/>
    </xf>
    <xf numFmtId="0" fontId="34" fillId="0" borderId="0" xfId="105" applyFont="1">
      <alignment/>
      <protection/>
    </xf>
    <xf numFmtId="0" fontId="7" fillId="0" borderId="0" xfId="105" applyFont="1">
      <alignment/>
      <protection/>
    </xf>
    <xf numFmtId="0" fontId="0" fillId="0" borderId="0" xfId="0" applyAlignment="1">
      <alignment horizontal="right"/>
    </xf>
    <xf numFmtId="0" fontId="40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40" fillId="0" borderId="0" xfId="0" applyFont="1" applyAlignment="1" applyProtection="1">
      <alignment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9" fontId="3" fillId="0" borderId="26" xfId="117" applyFont="1" applyBorder="1" applyAlignment="1" applyProtection="1">
      <alignment horizontal="center"/>
      <protection locked="0"/>
    </xf>
    <xf numFmtId="3" fontId="3" fillId="0" borderId="27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2" fontId="2" fillId="0" borderId="28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45" fillId="0" borderId="0" xfId="0" applyFont="1" applyBorder="1" applyAlignment="1" applyProtection="1">
      <alignment horizontal="centerContinuous" vertical="top"/>
      <protection locked="0"/>
    </xf>
    <xf numFmtId="0" fontId="45" fillId="0" borderId="31" xfId="0" applyFont="1" applyBorder="1" applyAlignment="1" applyProtection="1">
      <alignment horizontal="centerContinuous" vertical="top"/>
      <protection locked="0"/>
    </xf>
    <xf numFmtId="0" fontId="40" fillId="0" borderId="27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/>
      <protection locked="0"/>
    </xf>
    <xf numFmtId="3" fontId="2" fillId="0" borderId="28" xfId="0" applyNumberFormat="1" applyFont="1" applyBorder="1" applyAlignment="1">
      <alignment/>
    </xf>
    <xf numFmtId="0" fontId="2" fillId="0" borderId="26" xfId="0" applyFont="1" applyBorder="1" applyAlignment="1" applyProtection="1">
      <alignment/>
      <protection locked="0"/>
    </xf>
    <xf numFmtId="3" fontId="2" fillId="0" borderId="10" xfId="0" applyNumberFormat="1" applyFont="1" applyBorder="1" applyAlignment="1">
      <alignment/>
    </xf>
    <xf numFmtId="0" fontId="46" fillId="0" borderId="26" xfId="0" applyFont="1" applyBorder="1" applyAlignment="1" applyProtection="1">
      <alignment/>
      <protection locked="0"/>
    </xf>
    <xf numFmtId="3" fontId="46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3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6" fillId="0" borderId="12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11" fontId="6" fillId="0" borderId="12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0" borderId="24" xfId="0" applyFont="1" applyBorder="1" applyAlignment="1">
      <alignment/>
    </xf>
    <xf numFmtId="3" fontId="42" fillId="0" borderId="24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35" xfId="0" applyNumberFormat="1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3" fontId="42" fillId="0" borderId="3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 vertical="justify" wrapText="1"/>
    </xf>
    <xf numFmtId="3" fontId="0" fillId="0" borderId="10" xfId="0" applyNumberFormat="1" applyBorder="1" applyAlignment="1">
      <alignment horizontal="justify" vertical="center" wrapText="1"/>
    </xf>
    <xf numFmtId="3" fontId="1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 horizontal="justify" vertical="distributed" wrapText="1"/>
    </xf>
    <xf numFmtId="3" fontId="4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42" fillId="0" borderId="12" xfId="0" applyNumberFormat="1" applyFont="1" applyBorder="1" applyAlignment="1">
      <alignment horizontal="center"/>
    </xf>
    <xf numFmtId="3" fontId="42" fillId="0" borderId="2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4" fillId="0" borderId="1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23" fillId="0" borderId="0" xfId="100">
      <alignment/>
      <protection/>
    </xf>
    <xf numFmtId="0" fontId="50" fillId="0" borderId="0" xfId="100" applyFont="1" applyAlignment="1">
      <alignment horizontal="right" vertical="distributed" wrapText="1"/>
      <protection/>
    </xf>
    <xf numFmtId="0" fontId="48" fillId="0" borderId="0" xfId="100" applyFont="1" applyAlignment="1">
      <alignment horizontal="right"/>
      <protection/>
    </xf>
    <xf numFmtId="0" fontId="50" fillId="0" borderId="0" xfId="100" applyFont="1" applyAlignment="1">
      <alignment horizontal="center"/>
      <protection/>
    </xf>
    <xf numFmtId="0" fontId="23" fillId="0" borderId="0" xfId="100" applyAlignment="1">
      <alignment horizontal="justify" vertical="distributed" wrapText="1"/>
      <protection/>
    </xf>
    <xf numFmtId="0" fontId="50" fillId="0" borderId="0" xfId="100" applyFont="1" applyAlignment="1">
      <alignment horizontal="justify" vertical="distributed" wrapText="1"/>
      <protection/>
    </xf>
    <xf numFmtId="0" fontId="23" fillId="0" borderId="0" xfId="100" applyBorder="1">
      <alignment/>
      <protection/>
    </xf>
    <xf numFmtId="0" fontId="47" fillId="0" borderId="0" xfId="100" applyFont="1" applyBorder="1" applyAlignment="1">
      <alignment horizontal="center"/>
      <protection/>
    </xf>
    <xf numFmtId="0" fontId="23" fillId="0" borderId="38" xfId="100" applyBorder="1" applyAlignment="1">
      <alignment horizontal="left"/>
      <protection/>
    </xf>
    <xf numFmtId="0" fontId="23" fillId="0" borderId="10" xfId="100" applyBorder="1">
      <alignment/>
      <protection/>
    </xf>
    <xf numFmtId="0" fontId="23" fillId="0" borderId="39" xfId="100" applyBorder="1">
      <alignment/>
      <protection/>
    </xf>
    <xf numFmtId="0" fontId="23" fillId="0" borderId="40" xfId="100" applyBorder="1" applyAlignment="1">
      <alignment horizontal="left"/>
      <protection/>
    </xf>
    <xf numFmtId="0" fontId="23" fillId="0" borderId="11" xfId="100" applyBorder="1">
      <alignment/>
      <protection/>
    </xf>
    <xf numFmtId="0" fontId="23" fillId="0" borderId="26" xfId="100" applyBorder="1">
      <alignment/>
      <protection/>
    </xf>
    <xf numFmtId="0" fontId="51" fillId="0" borderId="0" xfId="100" applyFont="1">
      <alignment/>
      <protection/>
    </xf>
    <xf numFmtId="0" fontId="0" fillId="0" borderId="0" xfId="0" applyAlignment="1" applyProtection="1">
      <alignment horizontal="right"/>
      <protection locked="0"/>
    </xf>
    <xf numFmtId="0" fontId="54" fillId="0" borderId="41" xfId="0" applyFont="1" applyBorder="1" applyAlignment="1" applyProtection="1">
      <alignment/>
      <protection locked="0"/>
    </xf>
    <xf numFmtId="0" fontId="56" fillId="0" borderId="42" xfId="0" applyFont="1" applyBorder="1" applyAlignment="1" applyProtection="1">
      <alignment horizontal="centerContinuous"/>
      <protection locked="0"/>
    </xf>
    <xf numFmtId="0" fontId="56" fillId="0" borderId="43" xfId="0" applyFont="1" applyBorder="1" applyAlignment="1" applyProtection="1">
      <alignment horizontal="centerContinuous"/>
      <protection locked="0"/>
    </xf>
    <xf numFmtId="0" fontId="38" fillId="0" borderId="44" xfId="0" applyFont="1" applyBorder="1" applyAlignment="1" applyProtection="1">
      <alignment horizontal="center" vertical="center" wrapText="1"/>
      <protection locked="0"/>
    </xf>
    <xf numFmtId="0" fontId="56" fillId="0" borderId="45" xfId="0" applyFont="1" applyBorder="1" applyAlignment="1" applyProtection="1">
      <alignment/>
      <protection locked="0"/>
    </xf>
    <xf numFmtId="0" fontId="56" fillId="0" borderId="46" xfId="0" applyFont="1" applyBorder="1" applyAlignment="1" applyProtection="1">
      <alignment horizontal="right"/>
      <protection locked="0"/>
    </xf>
    <xf numFmtId="0" fontId="56" fillId="0" borderId="47" xfId="0" applyFont="1" applyBorder="1" applyAlignment="1" applyProtection="1">
      <alignment/>
      <protection locked="0"/>
    </xf>
    <xf numFmtId="0" fontId="56" fillId="0" borderId="48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56" fillId="0" borderId="37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46" fillId="0" borderId="27" xfId="0" applyFont="1" applyBorder="1" applyAlignment="1">
      <alignment/>
    </xf>
    <xf numFmtId="0" fontId="57" fillId="0" borderId="0" xfId="0" applyFont="1" applyAlignment="1">
      <alignment/>
    </xf>
    <xf numFmtId="0" fontId="36" fillId="0" borderId="0" xfId="102">
      <alignment/>
      <protection/>
    </xf>
    <xf numFmtId="0" fontId="58" fillId="0" borderId="47" xfId="102" applyFont="1" applyBorder="1" applyAlignment="1">
      <alignment vertical="center" wrapText="1"/>
      <protection/>
    </xf>
    <xf numFmtId="0" fontId="58" fillId="0" borderId="47" xfId="102" applyFont="1" applyBorder="1" applyAlignment="1">
      <alignment horizontal="center" vertical="center" wrapText="1"/>
      <protection/>
    </xf>
    <xf numFmtId="0" fontId="36" fillId="0" borderId="35" xfId="102" applyBorder="1" applyAlignment="1">
      <alignment horizontal="center"/>
      <protection/>
    </xf>
    <xf numFmtId="0" fontId="36" fillId="0" borderId="10" xfId="102" applyBorder="1" applyAlignment="1">
      <alignment horizontal="center"/>
      <protection/>
    </xf>
    <xf numFmtId="0" fontId="36" fillId="0" borderId="49" xfId="102" applyBorder="1" applyAlignment="1">
      <alignment horizontal="center"/>
      <protection/>
    </xf>
    <xf numFmtId="3" fontId="36" fillId="0" borderId="49" xfId="102" applyNumberFormat="1" applyBorder="1">
      <alignment/>
      <protection/>
    </xf>
    <xf numFmtId="3" fontId="36" fillId="0" borderId="49" xfId="102" applyNumberFormat="1" applyBorder="1" applyAlignment="1">
      <alignment vertical="center"/>
      <protection/>
    </xf>
    <xf numFmtId="0" fontId="36" fillId="0" borderId="10" xfId="102" applyFont="1" applyBorder="1">
      <alignment/>
      <protection/>
    </xf>
    <xf numFmtId="3" fontId="58" fillId="0" borderId="50" xfId="102" applyNumberFormat="1" applyFont="1" applyBorder="1">
      <alignment/>
      <protection/>
    </xf>
    <xf numFmtId="0" fontId="58" fillId="0" borderId="51" xfId="102" applyFont="1" applyBorder="1" applyAlignment="1">
      <alignment horizontal="left"/>
      <protection/>
    </xf>
    <xf numFmtId="0" fontId="58" fillId="0" borderId="44" xfId="102" applyFont="1" applyBorder="1" applyAlignment="1">
      <alignment horizontal="left"/>
      <protection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36" fillId="0" borderId="25" xfId="102" applyBorder="1" applyAlignment="1">
      <alignment horizontal="center"/>
      <protection/>
    </xf>
    <xf numFmtId="0" fontId="36" fillId="0" borderId="25" xfId="102" applyBorder="1">
      <alignment/>
      <protection/>
    </xf>
    <xf numFmtId="0" fontId="58" fillId="0" borderId="52" xfId="102" applyFont="1" applyBorder="1" applyAlignment="1">
      <alignment horizontal="center" vertical="center" wrapText="1"/>
      <protection/>
    </xf>
    <xf numFmtId="49" fontId="36" fillId="0" borderId="10" xfId="102" applyNumberFormat="1" applyFont="1" applyBorder="1" applyAlignment="1">
      <alignment horizontal="right"/>
      <protection/>
    </xf>
    <xf numFmtId="49" fontId="36" fillId="0" borderId="25" xfId="102" applyNumberFormat="1" applyFont="1" applyBorder="1" applyAlignment="1">
      <alignment horizontal="right"/>
      <protection/>
    </xf>
    <xf numFmtId="0" fontId="58" fillId="0" borderId="53" xfId="102" applyFont="1" applyBorder="1" applyAlignment="1">
      <alignment horizontal="left"/>
      <protection/>
    </xf>
    <xf numFmtId="0" fontId="58" fillId="0" borderId="54" xfId="102" applyFont="1" applyBorder="1" applyAlignment="1">
      <alignment horizontal="center" vertical="center" wrapText="1"/>
      <protection/>
    </xf>
    <xf numFmtId="0" fontId="36" fillId="0" borderId="55" xfId="102" applyBorder="1" applyAlignment="1">
      <alignment horizontal="center"/>
      <protection/>
    </xf>
    <xf numFmtId="3" fontId="36" fillId="0" borderId="55" xfId="102" applyNumberFormat="1" applyFont="1" applyBorder="1">
      <alignment/>
      <protection/>
    </xf>
    <xf numFmtId="177" fontId="36" fillId="0" borderId="55" xfId="102" applyNumberFormat="1" applyFont="1" applyFill="1" applyBorder="1" applyAlignment="1" applyProtection="1">
      <alignment vertical="center" wrapText="1"/>
      <protection locked="0"/>
    </xf>
    <xf numFmtId="3" fontId="58" fillId="0" borderId="56" xfId="102" applyNumberFormat="1" applyFont="1" applyBorder="1">
      <alignment/>
      <protection/>
    </xf>
    <xf numFmtId="0" fontId="58" fillId="0" borderId="57" xfId="102" applyFont="1" applyBorder="1" applyAlignment="1">
      <alignment vertical="center" wrapText="1"/>
      <protection/>
    </xf>
    <xf numFmtId="3" fontId="58" fillId="0" borderId="44" xfId="102" applyNumberFormat="1" applyFont="1" applyBorder="1">
      <alignment/>
      <protection/>
    </xf>
    <xf numFmtId="177" fontId="36" fillId="0" borderId="25" xfId="102" applyNumberFormat="1" applyFont="1" applyFill="1" applyBorder="1" applyAlignment="1" applyProtection="1">
      <alignment horizontal="left" vertical="center" wrapText="1" indent="1"/>
      <protection locked="0"/>
    </xf>
    <xf numFmtId="177" fontId="36" fillId="0" borderId="10" xfId="102" applyNumberFormat="1" applyFont="1" applyFill="1" applyBorder="1" applyAlignment="1" applyProtection="1">
      <alignment horizontal="left" vertical="center" wrapText="1" indent="1"/>
      <protection locked="0"/>
    </xf>
    <xf numFmtId="49" fontId="36" fillId="0" borderId="35" xfId="102" applyNumberFormat="1" applyFont="1" applyBorder="1" applyAlignment="1">
      <alignment horizontal="right"/>
      <protection/>
    </xf>
    <xf numFmtId="0" fontId="36" fillId="0" borderId="25" xfId="102" applyFont="1" applyBorder="1">
      <alignment/>
      <protection/>
    </xf>
    <xf numFmtId="0" fontId="36" fillId="0" borderId="25" xfId="102" applyFont="1" applyBorder="1" applyAlignment="1">
      <alignment vertical="center" wrapText="1"/>
      <protection/>
    </xf>
    <xf numFmtId="0" fontId="58" fillId="0" borderId="58" xfId="102" applyFont="1" applyBorder="1" applyAlignment="1">
      <alignment vertical="center" wrapText="1"/>
      <protection/>
    </xf>
    <xf numFmtId="0" fontId="36" fillId="0" borderId="10" xfId="102" applyBorder="1">
      <alignment/>
      <protection/>
    </xf>
    <xf numFmtId="0" fontId="36" fillId="0" borderId="10" xfId="102" applyBorder="1" applyAlignment="1">
      <alignment horizontal="right"/>
      <protection/>
    </xf>
    <xf numFmtId="0" fontId="36" fillId="0" borderId="11" xfId="102" applyFont="1" applyBorder="1">
      <alignment/>
      <protection/>
    </xf>
    <xf numFmtId="0" fontId="36" fillId="0" borderId="59" xfId="102" applyBorder="1">
      <alignment/>
      <protection/>
    </xf>
    <xf numFmtId="0" fontId="36" fillId="0" borderId="11" xfId="102" applyBorder="1" applyAlignment="1">
      <alignment horizontal="right"/>
      <protection/>
    </xf>
    <xf numFmtId="3" fontId="36" fillId="0" borderId="60" xfId="102" applyNumberFormat="1" applyBorder="1">
      <alignment/>
      <protection/>
    </xf>
    <xf numFmtId="179" fontId="36" fillId="0" borderId="61" xfId="68" applyNumberFormat="1" applyFont="1" applyBorder="1" applyAlignment="1">
      <alignment/>
    </xf>
    <xf numFmtId="3" fontId="39" fillId="0" borderId="10" xfId="104" applyNumberFormat="1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7" fillId="0" borderId="6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59" fillId="0" borderId="0" xfId="94" applyFont="1">
      <alignment/>
      <protection/>
    </xf>
    <xf numFmtId="0" fontId="59" fillId="0" borderId="0" xfId="94" applyFont="1" applyAlignment="1">
      <alignment wrapText="1"/>
      <protection/>
    </xf>
    <xf numFmtId="3" fontId="59" fillId="0" borderId="0" xfId="94" applyNumberFormat="1" applyFont="1">
      <alignment/>
      <protection/>
    </xf>
    <xf numFmtId="0" fontId="61" fillId="0" borderId="0" xfId="94" applyFont="1">
      <alignment/>
      <protection/>
    </xf>
    <xf numFmtId="0" fontId="59" fillId="0" borderId="0" xfId="94" applyFont="1" applyAlignment="1">
      <alignment/>
      <protection/>
    </xf>
    <xf numFmtId="0" fontId="30" fillId="0" borderId="0" xfId="94" applyFont="1" applyBorder="1" applyAlignment="1">
      <alignment/>
      <protection/>
    </xf>
    <xf numFmtId="0" fontId="61" fillId="0" borderId="0" xfId="94" applyFont="1" applyAlignment="1">
      <alignment/>
      <protection/>
    </xf>
    <xf numFmtId="0" fontId="64" fillId="0" borderId="63" xfId="94" applyFont="1" applyBorder="1" applyAlignment="1">
      <alignment horizontal="center" vertical="center" wrapText="1"/>
      <protection/>
    </xf>
    <xf numFmtId="3" fontId="64" fillId="0" borderId="10" xfId="94" applyNumberFormat="1" applyFont="1" applyBorder="1" applyAlignment="1">
      <alignment horizontal="center" vertical="center"/>
      <protection/>
    </xf>
    <xf numFmtId="3" fontId="64" fillId="0" borderId="10" xfId="94" applyNumberFormat="1" applyFont="1" applyBorder="1" applyAlignment="1">
      <alignment horizontal="center" vertical="center" wrapText="1"/>
      <protection/>
    </xf>
    <xf numFmtId="0" fontId="33" fillId="0" borderId="0" xfId="94" applyFont="1" applyBorder="1" applyAlignment="1">
      <alignment horizontal="center" vertical="center"/>
      <protection/>
    </xf>
    <xf numFmtId="0" fontId="66" fillId="0" borderId="0" xfId="94" applyFont="1" applyAlignment="1">
      <alignment horizontal="center" vertical="center"/>
      <protection/>
    </xf>
    <xf numFmtId="0" fontId="59" fillId="0" borderId="10" xfId="94" applyFont="1" applyBorder="1" applyAlignment="1">
      <alignment horizontal="center"/>
      <protection/>
    </xf>
    <xf numFmtId="0" fontId="64" fillId="0" borderId="63" xfId="94" applyFont="1" applyBorder="1" applyAlignment="1">
      <alignment horizontal="left" wrapText="1"/>
      <protection/>
    </xf>
    <xf numFmtId="3" fontId="64" fillId="0" borderId="10" xfId="94" applyNumberFormat="1" applyFont="1" applyBorder="1">
      <alignment/>
      <protection/>
    </xf>
    <xf numFmtId="3" fontId="67" fillId="0" borderId="10" xfId="94" applyNumberFormat="1" applyFont="1" applyBorder="1">
      <alignment/>
      <protection/>
    </xf>
    <xf numFmtId="0" fontId="30" fillId="0" borderId="0" xfId="94" applyFont="1" applyBorder="1">
      <alignment/>
      <protection/>
    </xf>
    <xf numFmtId="0" fontId="67" fillId="0" borderId="63" xfId="94" applyFont="1" applyBorder="1" applyAlignment="1">
      <alignment wrapText="1"/>
      <protection/>
    </xf>
    <xf numFmtId="3" fontId="67" fillId="0" borderId="10" xfId="103" applyNumberFormat="1" applyFont="1" applyBorder="1">
      <alignment/>
      <protection/>
    </xf>
    <xf numFmtId="3" fontId="59" fillId="0" borderId="10" xfId="94" applyNumberFormat="1" applyFont="1" applyBorder="1">
      <alignment/>
      <protection/>
    </xf>
    <xf numFmtId="0" fontId="68" fillId="0" borderId="63" xfId="94" applyFont="1" applyBorder="1" applyAlignment="1">
      <alignment wrapText="1"/>
      <protection/>
    </xf>
    <xf numFmtId="3" fontId="67" fillId="0" borderId="10" xfId="94" applyNumberFormat="1" applyFont="1" applyBorder="1" applyAlignment="1">
      <alignment horizontal="left"/>
      <protection/>
    </xf>
    <xf numFmtId="0" fontId="69" fillId="0" borderId="63" xfId="94" applyFont="1" applyBorder="1" applyAlignment="1">
      <alignment wrapText="1"/>
      <protection/>
    </xf>
    <xf numFmtId="3" fontId="69" fillId="0" borderId="10" xfId="94" applyNumberFormat="1" applyFont="1" applyBorder="1">
      <alignment/>
      <protection/>
    </xf>
    <xf numFmtId="3" fontId="68" fillId="0" borderId="10" xfId="94" applyNumberFormat="1" applyFont="1" applyBorder="1">
      <alignment/>
      <protection/>
    </xf>
    <xf numFmtId="0" fontId="67" fillId="0" borderId="63" xfId="103" applyFont="1" applyBorder="1" applyAlignment="1">
      <alignment wrapText="1"/>
      <protection/>
    </xf>
    <xf numFmtId="0" fontId="64" fillId="0" borderId="63" xfId="94" applyFont="1" applyBorder="1" applyAlignment="1">
      <alignment wrapText="1"/>
      <protection/>
    </xf>
    <xf numFmtId="0" fontId="33" fillId="0" borderId="0" xfId="94" applyFont="1" applyBorder="1">
      <alignment/>
      <protection/>
    </xf>
    <xf numFmtId="0" fontId="66" fillId="0" borderId="0" xfId="94" applyFont="1">
      <alignment/>
      <protection/>
    </xf>
    <xf numFmtId="3" fontId="64" fillId="0" borderId="63" xfId="94" applyNumberFormat="1" applyFont="1" applyBorder="1" applyAlignment="1">
      <alignment wrapText="1"/>
      <protection/>
    </xf>
    <xf numFmtId="3" fontId="67" fillId="0" borderId="63" xfId="94" applyNumberFormat="1" applyFont="1" applyBorder="1" applyAlignment="1">
      <alignment wrapText="1"/>
      <protection/>
    </xf>
    <xf numFmtId="3" fontId="67" fillId="0" borderId="10" xfId="94" applyNumberFormat="1" applyFont="1" applyBorder="1" applyAlignment="1">
      <alignment wrapText="1"/>
      <protection/>
    </xf>
    <xf numFmtId="0" fontId="64" fillId="0" borderId="64" xfId="94" applyFont="1" applyBorder="1" applyAlignment="1">
      <alignment wrapText="1"/>
      <protection/>
    </xf>
    <xf numFmtId="3" fontId="64" fillId="0" borderId="65" xfId="94" applyNumberFormat="1" applyFont="1" applyBorder="1">
      <alignment/>
      <protection/>
    </xf>
    <xf numFmtId="0" fontId="64" fillId="0" borderId="66" xfId="94" applyFont="1" applyBorder="1" applyAlignment="1">
      <alignment wrapText="1"/>
      <protection/>
    </xf>
    <xf numFmtId="3" fontId="64" fillId="0" borderId="24" xfId="94" applyNumberFormat="1" applyFont="1" applyBorder="1">
      <alignment/>
      <protection/>
    </xf>
    <xf numFmtId="0" fontId="33" fillId="0" borderId="24" xfId="94" applyFont="1" applyBorder="1">
      <alignment/>
      <protection/>
    </xf>
    <xf numFmtId="0" fontId="64" fillId="0" borderId="0" xfId="94" applyFont="1" applyBorder="1" applyAlignment="1">
      <alignment wrapText="1"/>
      <protection/>
    </xf>
    <xf numFmtId="3" fontId="64" fillId="0" borderId="0" xfId="94" applyNumberFormat="1" applyFont="1" applyBorder="1">
      <alignment/>
      <protection/>
    </xf>
    <xf numFmtId="0" fontId="67" fillId="0" borderId="0" xfId="94" applyFont="1" applyBorder="1" applyAlignment="1">
      <alignment wrapText="1"/>
      <protection/>
    </xf>
    <xf numFmtId="3" fontId="67" fillId="0" borderId="0" xfId="94" applyNumberFormat="1" applyFont="1" applyBorder="1">
      <alignment/>
      <protection/>
    </xf>
    <xf numFmtId="0" fontId="59" fillId="0" borderId="0" xfId="94" applyFont="1" applyBorder="1" applyAlignment="1">
      <alignment wrapText="1"/>
      <protection/>
    </xf>
    <xf numFmtId="3" fontId="59" fillId="0" borderId="0" xfId="94" applyNumberFormat="1" applyFont="1" applyBorder="1">
      <alignment/>
      <protection/>
    </xf>
    <xf numFmtId="0" fontId="61" fillId="0" borderId="0" xfId="94" applyFont="1" applyBorder="1">
      <alignment/>
      <protection/>
    </xf>
    <xf numFmtId="0" fontId="36" fillId="0" borderId="0" xfId="99" applyFill="1" applyProtection="1">
      <alignment/>
      <protection/>
    </xf>
    <xf numFmtId="0" fontId="36" fillId="0" borderId="0" xfId="99" applyFill="1">
      <alignment/>
      <protection/>
    </xf>
    <xf numFmtId="0" fontId="70" fillId="0" borderId="0" xfId="99" applyFont="1" applyFill="1" applyProtection="1">
      <alignment/>
      <protection/>
    </xf>
    <xf numFmtId="0" fontId="72" fillId="0" borderId="67" xfId="99" applyFont="1" applyFill="1" applyBorder="1" applyAlignment="1" applyProtection="1">
      <alignment vertical="center"/>
      <protection/>
    </xf>
    <xf numFmtId="0" fontId="72" fillId="0" borderId="68" xfId="99" applyFont="1" applyFill="1" applyBorder="1" applyAlignment="1" applyProtection="1">
      <alignment horizontal="center" vertical="center"/>
      <protection/>
    </xf>
    <xf numFmtId="0" fontId="72" fillId="0" borderId="69" xfId="99" applyFont="1" applyFill="1" applyBorder="1" applyAlignment="1" applyProtection="1">
      <alignment horizontal="center" vertical="center"/>
      <protection/>
    </xf>
    <xf numFmtId="49" fontId="73" fillId="0" borderId="58" xfId="99" applyNumberFormat="1" applyFont="1" applyFill="1" applyBorder="1" applyAlignment="1" applyProtection="1">
      <alignment vertical="center"/>
      <protection/>
    </xf>
    <xf numFmtId="3" fontId="73" fillId="0" borderId="47" xfId="99" applyNumberFormat="1" applyFont="1" applyFill="1" applyBorder="1" applyAlignment="1" applyProtection="1">
      <alignment vertical="center"/>
      <protection locked="0"/>
    </xf>
    <xf numFmtId="3" fontId="73" fillId="0" borderId="52" xfId="99" applyNumberFormat="1" applyFont="1" applyFill="1" applyBorder="1" applyAlignment="1" applyProtection="1">
      <alignment vertical="center"/>
      <protection/>
    </xf>
    <xf numFmtId="49" fontId="74" fillId="0" borderId="35" xfId="99" applyNumberFormat="1" applyFont="1" applyFill="1" applyBorder="1" applyAlignment="1" applyProtection="1" quotePrefix="1">
      <alignment horizontal="left" vertical="center" indent="1"/>
      <protection/>
    </xf>
    <xf numFmtId="3" fontId="74" fillId="0" borderId="10" xfId="99" applyNumberFormat="1" applyFont="1" applyFill="1" applyBorder="1" applyAlignment="1" applyProtection="1">
      <alignment vertical="center"/>
      <protection locked="0"/>
    </xf>
    <xf numFmtId="3" fontId="74" fillId="0" borderId="49" xfId="99" applyNumberFormat="1" applyFont="1" applyFill="1" applyBorder="1" applyAlignment="1" applyProtection="1">
      <alignment vertical="center"/>
      <protection/>
    </xf>
    <xf numFmtId="49" fontId="73" fillId="0" borderId="35" xfId="99" applyNumberFormat="1" applyFont="1" applyFill="1" applyBorder="1" applyAlignment="1" applyProtection="1">
      <alignment vertical="center"/>
      <protection/>
    </xf>
    <xf numFmtId="3" fontId="73" fillId="0" borderId="10" xfId="99" applyNumberFormat="1" applyFont="1" applyFill="1" applyBorder="1" applyAlignment="1" applyProtection="1">
      <alignment vertical="center"/>
      <protection locked="0"/>
    </xf>
    <xf numFmtId="3" fontId="73" fillId="0" borderId="49" xfId="99" applyNumberFormat="1" applyFont="1" applyFill="1" applyBorder="1" applyAlignment="1" applyProtection="1">
      <alignment vertical="center"/>
      <protection/>
    </xf>
    <xf numFmtId="49" fontId="73" fillId="0" borderId="70" xfId="99" applyNumberFormat="1" applyFont="1" applyFill="1" applyBorder="1" applyAlignment="1" applyProtection="1">
      <alignment vertical="center"/>
      <protection locked="0"/>
    </xf>
    <xf numFmtId="3" fontId="73" fillId="0" borderId="65" xfId="99" applyNumberFormat="1" applyFont="1" applyFill="1" applyBorder="1" applyAlignment="1" applyProtection="1">
      <alignment vertical="center"/>
      <protection locked="0"/>
    </xf>
    <xf numFmtId="49" fontId="72" fillId="0" borderId="12" xfId="99" applyNumberFormat="1" applyFont="1" applyFill="1" applyBorder="1" applyAlignment="1" applyProtection="1">
      <alignment vertical="center"/>
      <protection/>
    </xf>
    <xf numFmtId="3" fontId="73" fillId="0" borderId="24" xfId="99" applyNumberFormat="1" applyFont="1" applyFill="1" applyBorder="1" applyAlignment="1" applyProtection="1">
      <alignment vertical="center"/>
      <protection/>
    </xf>
    <xf numFmtId="3" fontId="73" fillId="0" borderId="30" xfId="99" applyNumberFormat="1" applyFont="1" applyFill="1" applyBorder="1" applyAlignment="1" applyProtection="1">
      <alignment vertical="center"/>
      <protection/>
    </xf>
    <xf numFmtId="0" fontId="36" fillId="0" borderId="0" xfId="99" applyFill="1" applyAlignment="1" applyProtection="1">
      <alignment vertical="center"/>
      <protection/>
    </xf>
    <xf numFmtId="49" fontId="73" fillId="0" borderId="35" xfId="99" applyNumberFormat="1" applyFont="1" applyFill="1" applyBorder="1" applyAlignment="1" applyProtection="1">
      <alignment horizontal="left" vertical="center"/>
      <protection/>
    </xf>
    <xf numFmtId="49" fontId="73" fillId="0" borderId="35" xfId="99" applyNumberFormat="1" applyFont="1" applyFill="1" applyBorder="1" applyAlignment="1" applyProtection="1">
      <alignment vertical="center"/>
      <protection locked="0"/>
    </xf>
    <xf numFmtId="0" fontId="36" fillId="0" borderId="0" xfId="99" applyFill="1" applyAlignment="1">
      <alignment/>
      <protection/>
    </xf>
    <xf numFmtId="0" fontId="78" fillId="0" borderId="0" xfId="106" applyFont="1" applyFill="1">
      <alignment/>
      <protection/>
    </xf>
    <xf numFmtId="177" fontId="77" fillId="0" borderId="0" xfId="106" applyNumberFormat="1" applyFont="1" applyFill="1" applyBorder="1" applyAlignment="1" applyProtection="1">
      <alignment horizontal="centerContinuous" vertical="center"/>
      <protection/>
    </xf>
    <xf numFmtId="0" fontId="79" fillId="0" borderId="0" xfId="101" applyFont="1" applyFill="1" applyBorder="1" applyAlignment="1" applyProtection="1">
      <alignment/>
      <protection/>
    </xf>
    <xf numFmtId="0" fontId="58" fillId="0" borderId="65" xfId="106" applyFont="1" applyFill="1" applyBorder="1" applyAlignment="1">
      <alignment horizontal="center" vertical="center" wrapText="1"/>
      <protection/>
    </xf>
    <xf numFmtId="0" fontId="36" fillId="0" borderId="12" xfId="106" applyFont="1" applyFill="1" applyBorder="1" applyAlignment="1">
      <alignment horizontal="center" vertical="center"/>
      <protection/>
    </xf>
    <xf numFmtId="0" fontId="36" fillId="0" borderId="24" xfId="106" applyFont="1" applyFill="1" applyBorder="1" applyAlignment="1">
      <alignment horizontal="center" vertical="center"/>
      <protection/>
    </xf>
    <xf numFmtId="0" fontId="36" fillId="0" borderId="30" xfId="106" applyFont="1" applyFill="1" applyBorder="1" applyAlignment="1">
      <alignment horizontal="center" vertical="center"/>
      <protection/>
    </xf>
    <xf numFmtId="0" fontId="36" fillId="0" borderId="71" xfId="106" applyFont="1" applyFill="1" applyBorder="1" applyAlignment="1">
      <alignment horizontal="center" vertical="center"/>
      <protection/>
    </xf>
    <xf numFmtId="0" fontId="36" fillId="0" borderId="72" xfId="106" applyFont="1" applyFill="1" applyBorder="1" applyProtection="1">
      <alignment/>
      <protection locked="0"/>
    </xf>
    <xf numFmtId="179" fontId="36" fillId="0" borderId="72" xfId="71" applyNumberFormat="1" applyFont="1" applyFill="1" applyBorder="1" applyAlignment="1" applyProtection="1">
      <alignment/>
      <protection locked="0"/>
    </xf>
    <xf numFmtId="179" fontId="36" fillId="0" borderId="73" xfId="71" applyNumberFormat="1" applyFont="1" applyFill="1" applyBorder="1" applyAlignment="1">
      <alignment/>
    </xf>
    <xf numFmtId="0" fontId="36" fillId="0" borderId="35" xfId="106" applyFont="1" applyFill="1" applyBorder="1" applyAlignment="1">
      <alignment horizontal="center" vertical="center"/>
      <protection/>
    </xf>
    <xf numFmtId="0" fontId="36" fillId="0" borderId="10" xfId="106" applyFont="1" applyFill="1" applyBorder="1" applyProtection="1">
      <alignment/>
      <protection locked="0"/>
    </xf>
    <xf numFmtId="179" fontId="36" fillId="0" borderId="10" xfId="71" applyNumberFormat="1" applyFont="1" applyFill="1" applyBorder="1" applyAlignment="1" applyProtection="1">
      <alignment/>
      <protection locked="0"/>
    </xf>
    <xf numFmtId="179" fontId="36" fillId="0" borderId="49" xfId="71" applyNumberFormat="1" applyFont="1" applyFill="1" applyBorder="1" applyAlignment="1">
      <alignment/>
    </xf>
    <xf numFmtId="0" fontId="36" fillId="0" borderId="70" xfId="106" applyFont="1" applyFill="1" applyBorder="1" applyAlignment="1">
      <alignment horizontal="center" vertical="center"/>
      <protection/>
    </xf>
    <xf numFmtId="0" fontId="36" fillId="0" borderId="65" xfId="106" applyFont="1" applyFill="1" applyBorder="1" applyProtection="1">
      <alignment/>
      <protection locked="0"/>
    </xf>
    <xf numFmtId="179" fontId="36" fillId="0" borderId="65" xfId="71" applyNumberFormat="1" applyFont="1" applyFill="1" applyBorder="1" applyAlignment="1" applyProtection="1">
      <alignment/>
      <protection locked="0"/>
    </xf>
    <xf numFmtId="0" fontId="58" fillId="0" borderId="24" xfId="106" applyFont="1" applyFill="1" applyBorder="1">
      <alignment/>
      <protection/>
    </xf>
    <xf numFmtId="179" fontId="36" fillId="0" borderId="24" xfId="106" applyNumberFormat="1" applyFont="1" applyFill="1" applyBorder="1">
      <alignment/>
      <protection/>
    </xf>
    <xf numFmtId="179" fontId="36" fillId="0" borderId="30" xfId="106" applyNumberFormat="1" applyFont="1" applyFill="1" applyBorder="1">
      <alignment/>
      <protection/>
    </xf>
    <xf numFmtId="0" fontId="3" fillId="0" borderId="74" xfId="0" applyFont="1" applyBorder="1" applyAlignment="1">
      <alignment/>
    </xf>
    <xf numFmtId="3" fontId="3" fillId="0" borderId="74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40" fillId="0" borderId="26" xfId="0" applyFont="1" applyBorder="1" applyAlignment="1" applyProtection="1">
      <alignment horizontal="center" vertical="center"/>
      <protection locked="0"/>
    </xf>
    <xf numFmtId="3" fontId="67" fillId="0" borderId="10" xfId="94" applyNumberFormat="1" applyFont="1" applyBorder="1">
      <alignment/>
      <protection/>
    </xf>
    <xf numFmtId="0" fontId="23" fillId="0" borderId="0" xfId="97">
      <alignment/>
      <protection/>
    </xf>
    <xf numFmtId="0" fontId="48" fillId="0" borderId="0" xfId="97" applyFont="1" applyAlignment="1">
      <alignment horizontal="right"/>
      <protection/>
    </xf>
    <xf numFmtId="0" fontId="49" fillId="0" borderId="0" xfId="97" applyFont="1" applyAlignment="1">
      <alignment horizontal="center"/>
      <protection/>
    </xf>
    <xf numFmtId="0" fontId="49" fillId="0" borderId="0" xfId="97" applyFont="1" applyAlignment="1">
      <alignment horizontal="left"/>
      <protection/>
    </xf>
    <xf numFmtId="0" fontId="50" fillId="0" borderId="0" xfId="97" applyFont="1" applyAlignment="1">
      <alignment horizontal="center"/>
      <protection/>
    </xf>
    <xf numFmtId="0" fontId="47" fillId="0" borderId="38" xfId="97" applyFont="1" applyBorder="1" applyAlignment="1">
      <alignment horizontal="center"/>
      <protection/>
    </xf>
    <xf numFmtId="0" fontId="47" fillId="0" borderId="10" xfId="97" applyFont="1" applyBorder="1" applyAlignment="1">
      <alignment horizontal="center"/>
      <protection/>
    </xf>
    <xf numFmtId="0" fontId="23" fillId="0" borderId="10" xfId="97" applyBorder="1" applyAlignment="1">
      <alignment horizontal="center"/>
      <protection/>
    </xf>
    <xf numFmtId="0" fontId="23" fillId="0" borderId="75" xfId="97" applyBorder="1" applyAlignment="1">
      <alignment horizontal="center"/>
      <protection/>
    </xf>
    <xf numFmtId="0" fontId="47" fillId="0" borderId="75" xfId="97" applyFont="1" applyBorder="1" applyAlignment="1">
      <alignment horizontal="center"/>
      <protection/>
    </xf>
    <xf numFmtId="0" fontId="23" fillId="0" borderId="76" xfId="97" applyBorder="1">
      <alignment/>
      <protection/>
    </xf>
    <xf numFmtId="0" fontId="23" fillId="0" borderId="65" xfId="97" applyBorder="1">
      <alignment/>
      <protection/>
    </xf>
    <xf numFmtId="0" fontId="23" fillId="0" borderId="77" xfId="97" applyBorder="1">
      <alignment/>
      <protection/>
    </xf>
    <xf numFmtId="0" fontId="23" fillId="0" borderId="78" xfId="97" applyBorder="1">
      <alignment/>
      <protection/>
    </xf>
    <xf numFmtId="0" fontId="23" fillId="0" borderId="79" xfId="97" applyBorder="1">
      <alignment/>
      <protection/>
    </xf>
    <xf numFmtId="0" fontId="23" fillId="0" borderId="80" xfId="97" applyBorder="1">
      <alignment/>
      <protection/>
    </xf>
    <xf numFmtId="0" fontId="47" fillId="0" borderId="81" xfId="97" applyFont="1" applyBorder="1" applyAlignment="1">
      <alignment horizontal="left"/>
      <protection/>
    </xf>
    <xf numFmtId="0" fontId="47" fillId="0" borderId="0" xfId="97" applyFont="1" applyBorder="1" applyAlignment="1">
      <alignment horizontal="left"/>
      <protection/>
    </xf>
    <xf numFmtId="0" fontId="47" fillId="0" borderId="82" xfId="97" applyFont="1" applyBorder="1" applyAlignment="1">
      <alignment horizontal="left"/>
      <protection/>
    </xf>
    <xf numFmtId="0" fontId="23" fillId="0" borderId="83" xfId="97" applyBorder="1">
      <alignment/>
      <protection/>
    </xf>
    <xf numFmtId="0" fontId="23" fillId="0" borderId="84" xfId="97" applyBorder="1">
      <alignment/>
      <protection/>
    </xf>
    <xf numFmtId="0" fontId="23" fillId="0" borderId="85" xfId="97" applyBorder="1">
      <alignment/>
      <protection/>
    </xf>
    <xf numFmtId="3" fontId="74" fillId="0" borderId="10" xfId="99" applyNumberFormat="1" applyFont="1" applyFill="1" applyBorder="1" applyAlignment="1" applyProtection="1">
      <alignment horizontal="center" vertical="center"/>
      <protection locked="0"/>
    </xf>
    <xf numFmtId="3" fontId="73" fillId="0" borderId="10" xfId="99" applyNumberFormat="1" applyFont="1" applyFill="1" applyBorder="1" applyAlignment="1" applyProtection="1">
      <alignment horizontal="center" vertical="center"/>
      <protection locked="0"/>
    </xf>
    <xf numFmtId="3" fontId="73" fillId="0" borderId="47" xfId="99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38" fillId="0" borderId="51" xfId="0" applyFont="1" applyBorder="1" applyAlignment="1" applyProtection="1">
      <alignment horizontal="center" vertical="center" wrapText="1"/>
      <protection locked="0"/>
    </xf>
    <xf numFmtId="0" fontId="38" fillId="0" borderId="50" xfId="0" applyFont="1" applyBorder="1" applyAlignment="1" applyProtection="1">
      <alignment horizontal="justify" vertical="center"/>
      <protection locked="0"/>
    </xf>
    <xf numFmtId="0" fontId="56" fillId="0" borderId="58" xfId="0" applyFont="1" applyBorder="1" applyAlignment="1" applyProtection="1">
      <alignment/>
      <protection locked="0"/>
    </xf>
    <xf numFmtId="0" fontId="56" fillId="0" borderId="52" xfId="0" applyFont="1" applyBorder="1" applyAlignment="1" applyProtection="1">
      <alignment/>
      <protection locked="0"/>
    </xf>
    <xf numFmtId="0" fontId="56" fillId="0" borderId="49" xfId="0" applyFont="1" applyBorder="1" applyAlignment="1" applyProtection="1">
      <alignment/>
      <protection locked="0"/>
    </xf>
    <xf numFmtId="0" fontId="56" fillId="0" borderId="35" xfId="0" applyFont="1" applyBorder="1" applyAlignment="1" applyProtection="1">
      <alignment/>
      <protection locked="0"/>
    </xf>
    <xf numFmtId="0" fontId="36" fillId="0" borderId="86" xfId="102" applyBorder="1">
      <alignment/>
      <protection/>
    </xf>
    <xf numFmtId="0" fontId="36" fillId="0" borderId="55" xfId="102" applyBorder="1">
      <alignment/>
      <protection/>
    </xf>
    <xf numFmtId="0" fontId="30" fillId="0" borderId="10" xfId="94" applyFont="1" applyBorder="1">
      <alignment/>
      <protection/>
    </xf>
    <xf numFmtId="49" fontId="36" fillId="0" borderId="62" xfId="102" applyNumberFormat="1" applyBorder="1">
      <alignment/>
      <protection/>
    </xf>
    <xf numFmtId="49" fontId="36" fillId="0" borderId="11" xfId="102" applyNumberFormat="1" applyBorder="1">
      <alignment/>
      <protection/>
    </xf>
    <xf numFmtId="0" fontId="36" fillId="0" borderId="10" xfId="102" applyFont="1" applyBorder="1" applyAlignment="1">
      <alignment wrapText="1"/>
      <protection/>
    </xf>
    <xf numFmtId="0" fontId="36" fillId="0" borderId="35" xfId="102" applyBorder="1">
      <alignment/>
      <protection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center"/>
    </xf>
    <xf numFmtId="0" fontId="64" fillId="0" borderId="10" xfId="94" applyFont="1" applyBorder="1" applyAlignment="1">
      <alignment horizontal="center" vertical="center"/>
      <protection/>
    </xf>
    <xf numFmtId="3" fontId="64" fillId="0" borderId="10" xfId="94" applyNumberFormat="1" applyFont="1" applyBorder="1" applyAlignment="1">
      <alignment horizontal="center" vertical="center"/>
      <protection/>
    </xf>
    <xf numFmtId="0" fontId="59" fillId="0" borderId="10" xfId="94" applyFont="1" applyBorder="1" applyAlignment="1">
      <alignment horizontal="center" vertical="center" wrapText="1"/>
      <protection/>
    </xf>
    <xf numFmtId="0" fontId="64" fillId="0" borderId="63" xfId="94" applyFont="1" applyBorder="1" applyAlignment="1">
      <alignment horizontal="center" vertical="center" wrapText="1"/>
      <protection/>
    </xf>
    <xf numFmtId="3" fontId="65" fillId="0" borderId="10" xfId="94" applyNumberFormat="1" applyFont="1" applyBorder="1" applyAlignment="1">
      <alignment horizontal="center" vertical="center"/>
      <protection/>
    </xf>
    <xf numFmtId="3" fontId="60" fillId="0" borderId="0" xfId="94" applyNumberFormat="1" applyFont="1" applyBorder="1" applyAlignment="1">
      <alignment horizontal="right"/>
      <protection/>
    </xf>
    <xf numFmtId="0" fontId="62" fillId="0" borderId="0" xfId="94" applyFont="1" applyBorder="1" applyAlignment="1">
      <alignment horizontal="center"/>
      <protection/>
    </xf>
    <xf numFmtId="0" fontId="63" fillId="0" borderId="0" xfId="94" applyFont="1" applyBorder="1" applyAlignment="1">
      <alignment horizontal="center"/>
      <protection/>
    </xf>
    <xf numFmtId="0" fontId="64" fillId="0" borderId="0" xfId="94" applyFont="1" applyBorder="1" applyAlignment="1">
      <alignment horizontal="right"/>
      <protection/>
    </xf>
    <xf numFmtId="3" fontId="31" fillId="0" borderId="87" xfId="98" applyNumberFormat="1" applyFont="1" applyFill="1" applyBorder="1" applyAlignment="1">
      <alignment horizontal="center" vertical="center"/>
      <protection/>
    </xf>
    <xf numFmtId="3" fontId="7" fillId="0" borderId="88" xfId="98" applyNumberFormat="1" applyFont="1" applyFill="1" applyBorder="1" applyAlignment="1">
      <alignment vertical="center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8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89" xfId="102" applyFont="1" applyBorder="1" applyAlignment="1">
      <alignment horizontal="center"/>
      <protection/>
    </xf>
    <xf numFmtId="0" fontId="36" fillId="0" borderId="89" xfId="102" applyBorder="1" applyAlignment="1">
      <alignment horizontal="center"/>
      <protection/>
    </xf>
    <xf numFmtId="0" fontId="23" fillId="0" borderId="90" xfId="100" applyBorder="1" applyAlignment="1">
      <alignment horizontal="center"/>
      <protection/>
    </xf>
    <xf numFmtId="0" fontId="23" fillId="0" borderId="26" xfId="100" applyBorder="1" applyAlignment="1">
      <alignment horizontal="justify" vertical="distributed" wrapText="1"/>
      <protection/>
    </xf>
    <xf numFmtId="0" fontId="23" fillId="0" borderId="90" xfId="100" applyBorder="1" applyAlignment="1">
      <alignment horizontal="justify" vertical="distributed" wrapText="1"/>
      <protection/>
    </xf>
    <xf numFmtId="0" fontId="23" fillId="0" borderId="25" xfId="100" applyBorder="1" applyAlignment="1">
      <alignment horizontal="justify" vertical="distributed" wrapText="1"/>
      <protection/>
    </xf>
    <xf numFmtId="0" fontId="23" fillId="0" borderId="25" xfId="100" applyBorder="1" applyAlignment="1">
      <alignment horizontal="left"/>
      <protection/>
    </xf>
    <xf numFmtId="0" fontId="23" fillId="0" borderId="10" xfId="100" applyBorder="1" applyAlignment="1">
      <alignment horizontal="left"/>
      <protection/>
    </xf>
    <xf numFmtId="0" fontId="47" fillId="0" borderId="0" xfId="100" applyFont="1" applyBorder="1" applyAlignment="1">
      <alignment horizontal="center" vertical="center"/>
      <protection/>
    </xf>
    <xf numFmtId="0" fontId="23" fillId="0" borderId="59" xfId="100" applyBorder="1" applyAlignment="1">
      <alignment horizontal="left"/>
      <protection/>
    </xf>
    <xf numFmtId="0" fontId="23" fillId="0" borderId="11" xfId="100" applyBorder="1" applyAlignment="1">
      <alignment horizontal="left"/>
      <protection/>
    </xf>
    <xf numFmtId="0" fontId="47" fillId="0" borderId="0" xfId="100" applyFont="1" applyBorder="1" applyAlignment="1">
      <alignment horizontal="center" vertical="center" wrapText="1"/>
      <protection/>
    </xf>
    <xf numFmtId="0" fontId="47" fillId="0" borderId="11" xfId="100" applyFont="1" applyBorder="1" applyAlignment="1">
      <alignment horizontal="justify" vertical="distributed" wrapText="1"/>
      <protection/>
    </xf>
    <xf numFmtId="0" fontId="47" fillId="0" borderId="28" xfId="100" applyFont="1" applyBorder="1" applyAlignment="1">
      <alignment horizontal="justify" vertical="distributed" wrapText="1"/>
      <protection/>
    </xf>
    <xf numFmtId="0" fontId="47" fillId="0" borderId="10" xfId="100" applyFont="1" applyBorder="1" applyAlignment="1">
      <alignment horizontal="center" vertical="center"/>
      <protection/>
    </xf>
    <xf numFmtId="0" fontId="47" fillId="0" borderId="11" xfId="100" applyFont="1" applyBorder="1" applyAlignment="1">
      <alignment horizontal="center" vertical="center"/>
      <protection/>
    </xf>
    <xf numFmtId="0" fontId="47" fillId="0" borderId="10" xfId="100" applyFont="1" applyBorder="1" applyAlignment="1">
      <alignment horizontal="center" vertical="center" wrapText="1"/>
      <protection/>
    </xf>
    <xf numFmtId="0" fontId="47" fillId="0" borderId="11" xfId="100" applyFont="1" applyBorder="1" applyAlignment="1">
      <alignment horizontal="center" vertical="center" wrapText="1"/>
      <protection/>
    </xf>
    <xf numFmtId="0" fontId="47" fillId="0" borderId="39" xfId="100" applyFont="1" applyBorder="1" applyAlignment="1">
      <alignment horizontal="center" vertical="center" wrapText="1"/>
      <protection/>
    </xf>
    <xf numFmtId="0" fontId="47" fillId="0" borderId="91" xfId="100" applyFont="1" applyBorder="1" applyAlignment="1">
      <alignment horizontal="center"/>
      <protection/>
    </xf>
    <xf numFmtId="0" fontId="47" fillId="0" borderId="92" xfId="100" applyFont="1" applyBorder="1" applyAlignment="1">
      <alignment horizontal="center"/>
      <protection/>
    </xf>
    <xf numFmtId="0" fontId="47" fillId="0" borderId="0" xfId="100" applyFont="1" applyBorder="1" applyAlignment="1">
      <alignment horizontal="center"/>
      <protection/>
    </xf>
    <xf numFmtId="0" fontId="23" fillId="0" borderId="93" xfId="100" applyBorder="1" applyAlignment="1">
      <alignment horizontal="right"/>
      <protection/>
    </xf>
    <xf numFmtId="0" fontId="23" fillId="0" borderId="0" xfId="100" applyFont="1" applyAlignment="1">
      <alignment horizontal="right"/>
      <protection/>
    </xf>
    <xf numFmtId="0" fontId="23" fillId="0" borderId="0" xfId="100" applyBorder="1" applyAlignment="1">
      <alignment horizontal="right"/>
      <protection/>
    </xf>
    <xf numFmtId="0" fontId="50" fillId="0" borderId="0" xfId="100" applyFont="1" applyAlignment="1">
      <alignment horizontal="center"/>
      <protection/>
    </xf>
    <xf numFmtId="0" fontId="49" fillId="0" borderId="0" xfId="100" applyFont="1" applyAlignment="1">
      <alignment horizontal="center" vertical="distributed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52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5" fillId="0" borderId="94" xfId="0" applyFont="1" applyBorder="1" applyAlignment="1" applyProtection="1">
      <alignment horizontal="center" vertical="center" wrapText="1"/>
      <protection locked="0"/>
    </xf>
    <xf numFmtId="0" fontId="54" fillId="0" borderId="95" xfId="0" applyFont="1" applyBorder="1" applyAlignment="1" applyProtection="1">
      <alignment horizontal="center" vertical="center" wrapText="1"/>
      <protection locked="0"/>
    </xf>
    <xf numFmtId="0" fontId="54" fillId="0" borderId="96" xfId="0" applyFont="1" applyBorder="1" applyAlignment="1" applyProtection="1">
      <alignment horizontal="center" vertical="center" wrapText="1"/>
      <protection locked="0"/>
    </xf>
    <xf numFmtId="0" fontId="55" fillId="0" borderId="41" xfId="0" applyFont="1" applyBorder="1" applyAlignment="1" applyProtection="1">
      <alignment horizontal="center" vertical="center" wrapText="1"/>
      <protection locked="0"/>
    </xf>
    <xf numFmtId="0" fontId="55" fillId="0" borderId="74" xfId="0" applyFont="1" applyBorder="1" applyAlignment="1" applyProtection="1">
      <alignment horizontal="center" vertical="center" wrapText="1"/>
      <protection locked="0"/>
    </xf>
    <xf numFmtId="0" fontId="55" fillId="0" borderId="97" xfId="0" applyFont="1" applyBorder="1" applyAlignment="1" applyProtection="1">
      <alignment horizontal="center" vertical="center" wrapText="1"/>
      <protection locked="0"/>
    </xf>
    <xf numFmtId="0" fontId="55" fillId="0" borderId="98" xfId="0" applyFont="1" applyBorder="1" applyAlignment="1" applyProtection="1">
      <alignment horizontal="center" vertical="center" wrapText="1"/>
      <protection locked="0"/>
    </xf>
    <xf numFmtId="0" fontId="55" fillId="0" borderId="99" xfId="0" applyFont="1" applyBorder="1" applyAlignment="1" applyProtection="1">
      <alignment horizontal="center" vertical="center" wrapText="1"/>
      <protection locked="0"/>
    </xf>
    <xf numFmtId="0" fontId="55" fillId="0" borderId="100" xfId="0" applyFont="1" applyBorder="1" applyAlignment="1" applyProtection="1">
      <alignment horizontal="center" vertical="center" wrapText="1"/>
      <protection locked="0"/>
    </xf>
    <xf numFmtId="0" fontId="72" fillId="0" borderId="101" xfId="99" applyFont="1" applyFill="1" applyBorder="1" applyAlignment="1" applyProtection="1">
      <alignment horizontal="left" indent="1"/>
      <protection/>
    </xf>
    <xf numFmtId="0" fontId="72" fillId="0" borderId="102" xfId="99" applyFont="1" applyFill="1" applyBorder="1" applyAlignment="1" applyProtection="1">
      <alignment horizontal="left" indent="1"/>
      <protection/>
    </xf>
    <xf numFmtId="0" fontId="72" fillId="0" borderId="66" xfId="99" applyFont="1" applyFill="1" applyBorder="1" applyAlignment="1" applyProtection="1">
      <alignment horizontal="left" indent="1"/>
      <protection/>
    </xf>
    <xf numFmtId="0" fontId="75" fillId="0" borderId="24" xfId="99" applyFont="1" applyFill="1" applyBorder="1" applyAlignment="1" applyProtection="1">
      <alignment horizontal="right" indent="1"/>
      <protection/>
    </xf>
    <xf numFmtId="0" fontId="75" fillId="0" borderId="30" xfId="99" applyFont="1" applyFill="1" applyBorder="1" applyAlignment="1" applyProtection="1">
      <alignment horizontal="right" indent="1"/>
      <protection/>
    </xf>
    <xf numFmtId="0" fontId="73" fillId="0" borderId="103" xfId="99" applyFont="1" applyFill="1" applyBorder="1" applyAlignment="1" applyProtection="1">
      <alignment horizontal="left" indent="1"/>
      <protection locked="0"/>
    </xf>
    <xf numFmtId="0" fontId="73" fillId="0" borderId="104" xfId="99" applyFont="1" applyFill="1" applyBorder="1" applyAlignment="1" applyProtection="1">
      <alignment horizontal="left" indent="1"/>
      <protection locked="0"/>
    </xf>
    <xf numFmtId="0" fontId="73" fillId="0" borderId="105" xfId="99" applyFont="1" applyFill="1" applyBorder="1" applyAlignment="1" applyProtection="1">
      <alignment horizontal="left" indent="1"/>
      <protection locked="0"/>
    </xf>
    <xf numFmtId="0" fontId="73" fillId="0" borderId="47" xfId="99" applyFont="1" applyFill="1" applyBorder="1" applyAlignment="1" applyProtection="1">
      <alignment horizontal="right" indent="1"/>
      <protection locked="0"/>
    </xf>
    <xf numFmtId="0" fontId="73" fillId="0" borderId="52" xfId="99" applyFont="1" applyFill="1" applyBorder="1" applyAlignment="1" applyProtection="1">
      <alignment horizontal="right" indent="1"/>
      <protection locked="0"/>
    </xf>
    <xf numFmtId="0" fontId="73" fillId="0" borderId="106" xfId="99" applyFont="1" applyFill="1" applyBorder="1" applyAlignment="1" applyProtection="1">
      <alignment horizontal="left" indent="1"/>
      <protection locked="0"/>
    </xf>
    <xf numFmtId="0" fontId="73" fillId="0" borderId="107" xfId="99" applyFont="1" applyFill="1" applyBorder="1" applyAlignment="1" applyProtection="1">
      <alignment horizontal="left" indent="1"/>
      <protection locked="0"/>
    </xf>
    <xf numFmtId="0" fontId="73" fillId="0" borderId="64" xfId="99" applyFont="1" applyFill="1" applyBorder="1" applyAlignment="1" applyProtection="1">
      <alignment horizontal="left" indent="1"/>
      <protection locked="0"/>
    </xf>
    <xf numFmtId="0" fontId="73" fillId="0" borderId="65" xfId="99" applyFont="1" applyFill="1" applyBorder="1" applyAlignment="1" applyProtection="1">
      <alignment horizontal="right" indent="1"/>
      <protection locked="0"/>
    </xf>
    <xf numFmtId="0" fontId="73" fillId="0" borderId="108" xfId="99" applyFont="1" applyFill="1" applyBorder="1" applyAlignment="1" applyProtection="1">
      <alignment horizontal="right" indent="1"/>
      <protection locked="0"/>
    </xf>
    <xf numFmtId="0" fontId="72" fillId="0" borderId="109" xfId="99" applyFont="1" applyFill="1" applyBorder="1" applyAlignment="1" applyProtection="1">
      <alignment horizontal="center"/>
      <protection/>
    </xf>
    <xf numFmtId="0" fontId="72" fillId="0" borderId="110" xfId="99" applyFont="1" applyFill="1" applyBorder="1" applyAlignment="1" applyProtection="1">
      <alignment horizontal="center"/>
      <protection/>
    </xf>
    <xf numFmtId="0" fontId="72" fillId="0" borderId="111" xfId="99" applyFont="1" applyFill="1" applyBorder="1" applyAlignment="1" applyProtection="1">
      <alignment horizontal="center"/>
      <protection/>
    </xf>
    <xf numFmtId="0" fontId="72" fillId="0" borderId="68" xfId="99" applyFont="1" applyFill="1" applyBorder="1" applyAlignment="1" applyProtection="1">
      <alignment horizontal="center"/>
      <protection/>
    </xf>
    <xf numFmtId="0" fontId="72" fillId="0" borderId="69" xfId="99" applyFont="1" applyFill="1" applyBorder="1" applyAlignment="1" applyProtection="1">
      <alignment horizontal="center"/>
      <protection/>
    </xf>
    <xf numFmtId="0" fontId="36" fillId="0" borderId="0" xfId="99" applyFont="1" applyFill="1" applyAlignment="1" applyProtection="1">
      <alignment horizontal="left"/>
      <protection/>
    </xf>
    <xf numFmtId="0" fontId="36" fillId="0" borderId="0" xfId="99" applyFill="1" applyAlignment="1" applyProtection="1">
      <alignment horizontal="left"/>
      <protection/>
    </xf>
    <xf numFmtId="0" fontId="71" fillId="0" borderId="0" xfId="99" applyFont="1" applyFill="1" applyBorder="1" applyAlignment="1" applyProtection="1">
      <alignment horizontal="right"/>
      <protection/>
    </xf>
    <xf numFmtId="49" fontId="70" fillId="0" borderId="0" xfId="99" applyNumberFormat="1" applyFont="1" applyFill="1" applyBorder="1" applyAlignment="1" applyProtection="1">
      <alignment horizontal="left" vertical="center"/>
      <protection/>
    </xf>
    <xf numFmtId="177" fontId="77" fillId="0" borderId="0" xfId="106" applyNumberFormat="1" applyFont="1" applyFill="1" applyBorder="1" applyAlignment="1" applyProtection="1">
      <alignment horizontal="center" vertical="center" wrapText="1"/>
      <protection/>
    </xf>
    <xf numFmtId="0" fontId="79" fillId="0" borderId="0" xfId="101" applyFont="1" applyFill="1" applyBorder="1" applyAlignment="1" applyProtection="1">
      <alignment horizontal="right"/>
      <protection/>
    </xf>
    <xf numFmtId="0" fontId="80" fillId="0" borderId="0" xfId="101" applyFont="1" applyFill="1" applyBorder="1" applyAlignment="1" applyProtection="1">
      <alignment horizontal="right"/>
      <protection/>
    </xf>
    <xf numFmtId="0" fontId="58" fillId="0" borderId="58" xfId="106" applyFont="1" applyFill="1" applyBorder="1" applyAlignment="1">
      <alignment horizontal="center" vertical="center" wrapText="1"/>
      <protection/>
    </xf>
    <xf numFmtId="0" fontId="58" fillId="0" borderId="70" xfId="106" applyFont="1" applyFill="1" applyBorder="1" applyAlignment="1">
      <alignment horizontal="center" vertical="center" wrapText="1"/>
      <protection/>
    </xf>
    <xf numFmtId="0" fontId="58" fillId="0" borderId="47" xfId="106" applyFont="1" applyFill="1" applyBorder="1" applyAlignment="1">
      <alignment horizontal="center" vertical="center" wrapText="1"/>
      <protection/>
    </xf>
    <xf numFmtId="0" fontId="58" fillId="0" borderId="65" xfId="106" applyFont="1" applyFill="1" applyBorder="1" applyAlignment="1">
      <alignment horizontal="center" vertical="center" wrapText="1"/>
      <protection/>
    </xf>
    <xf numFmtId="0" fontId="58" fillId="0" borderId="52" xfId="106" applyFont="1" applyFill="1" applyBorder="1" applyAlignment="1">
      <alignment horizontal="center" vertical="center" wrapText="1"/>
      <protection/>
    </xf>
    <xf numFmtId="0" fontId="58" fillId="0" borderId="108" xfId="106" applyFont="1" applyFill="1" applyBorder="1" applyAlignment="1">
      <alignment horizontal="center" vertical="center" wrapText="1"/>
      <protection/>
    </xf>
    <xf numFmtId="0" fontId="47" fillId="0" borderId="79" xfId="97" applyFont="1" applyBorder="1" applyAlignment="1">
      <alignment horizontal="left"/>
      <protection/>
    </xf>
    <xf numFmtId="0" fontId="47" fillId="0" borderId="84" xfId="97" applyFont="1" applyBorder="1" applyAlignment="1">
      <alignment horizontal="left"/>
      <protection/>
    </xf>
    <xf numFmtId="0" fontId="47" fillId="0" borderId="10" xfId="97" applyFont="1" applyBorder="1" applyAlignment="1">
      <alignment horizontal="center" vertical="center"/>
      <protection/>
    </xf>
    <xf numFmtId="0" fontId="47" fillId="0" borderId="75" xfId="97" applyFont="1" applyBorder="1" applyAlignment="1">
      <alignment horizontal="center" vertical="center"/>
      <protection/>
    </xf>
    <xf numFmtId="0" fontId="47" fillId="0" borderId="10" xfId="97" applyFont="1" applyBorder="1" applyAlignment="1">
      <alignment horizontal="center"/>
      <protection/>
    </xf>
    <xf numFmtId="0" fontId="81" fillId="0" borderId="65" xfId="97" applyFont="1" applyBorder="1" applyAlignment="1">
      <alignment horizontal="left"/>
      <protection/>
    </xf>
    <xf numFmtId="0" fontId="81" fillId="0" borderId="79" xfId="97" applyFont="1" applyBorder="1" applyAlignment="1">
      <alignment horizontal="left"/>
      <protection/>
    </xf>
    <xf numFmtId="0" fontId="47" fillId="0" borderId="10" xfId="97" applyFont="1" applyBorder="1" applyAlignment="1">
      <alignment horizontal="center" vertical="center" wrapText="1"/>
      <protection/>
    </xf>
    <xf numFmtId="0" fontId="47" fillId="0" borderId="38" xfId="97" applyFont="1" applyBorder="1" applyAlignment="1">
      <alignment horizontal="center"/>
      <protection/>
    </xf>
    <xf numFmtId="0" fontId="47" fillId="0" borderId="112" xfId="97" applyFont="1" applyBorder="1" applyAlignment="1">
      <alignment horizontal="center" vertical="center" wrapText="1"/>
      <protection/>
    </xf>
    <xf numFmtId="0" fontId="47" fillId="0" borderId="38" xfId="97" applyFont="1" applyBorder="1" applyAlignment="1">
      <alignment horizontal="center" vertical="center" wrapText="1"/>
      <protection/>
    </xf>
    <xf numFmtId="0" fontId="47" fillId="0" borderId="91" xfId="97" applyFont="1" applyBorder="1" applyAlignment="1">
      <alignment horizontal="center" vertical="center"/>
      <protection/>
    </xf>
    <xf numFmtId="0" fontId="47" fillId="0" borderId="91" xfId="97" applyFont="1" applyBorder="1" applyAlignment="1">
      <alignment horizontal="center" vertical="center" wrapText="1"/>
      <protection/>
    </xf>
    <xf numFmtId="0" fontId="47" fillId="0" borderId="113" xfId="97" applyFont="1" applyBorder="1" applyAlignment="1">
      <alignment horizontal="center" vertical="center"/>
      <protection/>
    </xf>
    <xf numFmtId="0" fontId="23" fillId="0" borderId="114" xfId="97" applyBorder="1" applyAlignment="1">
      <alignment horizontal="right"/>
      <protection/>
    </xf>
    <xf numFmtId="0" fontId="23" fillId="0" borderId="0" xfId="97" applyFont="1" applyAlignment="1">
      <alignment horizontal="right"/>
      <protection/>
    </xf>
    <xf numFmtId="0" fontId="49" fillId="0" borderId="0" xfId="97" applyFont="1" applyAlignment="1">
      <alignment horizontal="center"/>
      <protection/>
    </xf>
    <xf numFmtId="0" fontId="7" fillId="0" borderId="51" xfId="0" applyFont="1" applyBorder="1" applyAlignment="1">
      <alignment horizontal="center"/>
    </xf>
    <xf numFmtId="0" fontId="0" fillId="0" borderId="44" xfId="0" applyFont="1" applyBorder="1" applyAlignment="1">
      <alignment/>
    </xf>
    <xf numFmtId="3" fontId="0" fillId="0" borderId="44" xfId="0" applyNumberFormat="1" applyFont="1" applyBorder="1" applyAlignment="1">
      <alignment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Followed Hyperlink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0" xfId="99"/>
    <cellStyle name="Normál_10.sz. mell. 2012.évi közvetett tám Cse." xfId="100"/>
    <cellStyle name="Normál_11" xfId="101"/>
    <cellStyle name="Normál_12.sz.mell.2013.évi fejlesztés" xfId="102"/>
    <cellStyle name="Normál_2006.I.févi pénzügyi mérleg" xfId="103"/>
    <cellStyle name="Normál_3.sz.m. Bevételek elemi" xfId="104"/>
    <cellStyle name="Normál_4.mell. Kiadások  elemi" xfId="105"/>
    <cellStyle name="Normál_KVRENMUNKA" xfId="106"/>
    <cellStyle name="Normál_ÖKIADELÖ" xfId="107"/>
    <cellStyle name="Normal_tanusitv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14.&#233;vi%20k&#246;lts&#233;gvet&#233;sek\K&#246;lts&#233;gvet&#233;si%20t&#225;bl&#225;k%20minta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9"/>
  <sheetViews>
    <sheetView tabSelected="1" zoomScale="120" zoomScaleNormal="120" workbookViewId="0" topLeftCell="A13">
      <selection activeCell="G16" sqref="G16"/>
    </sheetView>
  </sheetViews>
  <sheetFormatPr defaultColWidth="9.125" defaultRowHeight="12.75"/>
  <cols>
    <col min="1" max="1" width="4.875" style="258" customWidth="1"/>
    <col min="2" max="2" width="32.00390625" style="259" customWidth="1"/>
    <col min="3" max="3" width="8.00390625" style="260" customWidth="1"/>
    <col min="4" max="4" width="7.875" style="260" bestFit="1" customWidth="1"/>
    <col min="5" max="5" width="7.125" style="260" customWidth="1"/>
    <col min="6" max="6" width="36.875" style="260" customWidth="1"/>
    <col min="7" max="7" width="8.625" style="260" customWidth="1"/>
    <col min="8" max="8" width="7.375" style="260" customWidth="1"/>
    <col min="9" max="9" width="7.75390625" style="260" customWidth="1"/>
    <col min="10" max="250" width="9.125" style="261" customWidth="1"/>
    <col min="251" max="251" width="4.875" style="261" customWidth="1"/>
    <col min="252" max="252" width="32.00390625" style="261" customWidth="1"/>
    <col min="253" max="253" width="8.00390625" style="261" customWidth="1"/>
    <col min="254" max="254" width="7.875" style="261" bestFit="1" customWidth="1"/>
    <col min="255" max="255" width="7.125" style="261" customWidth="1"/>
    <col min="256" max="16384" width="7.875" style="261" customWidth="1"/>
  </cols>
  <sheetData>
    <row r="1" spans="6:9" ht="11.25">
      <c r="F1" s="404" t="s">
        <v>387</v>
      </c>
      <c r="G1" s="404"/>
      <c r="H1" s="404"/>
      <c r="I1" s="404"/>
    </row>
    <row r="2" spans="1:10" s="264" customFormat="1" ht="14.25">
      <c r="A2" s="262"/>
      <c r="B2" s="405" t="s">
        <v>398</v>
      </c>
      <c r="C2" s="405"/>
      <c r="D2" s="405"/>
      <c r="E2" s="405"/>
      <c r="F2" s="405"/>
      <c r="G2" s="405"/>
      <c r="H2" s="405"/>
      <c r="I2" s="405"/>
      <c r="J2" s="263"/>
    </row>
    <row r="3" spans="1:10" s="264" customFormat="1" ht="21" customHeight="1">
      <c r="A3" s="262"/>
      <c r="B3" s="406" t="s">
        <v>273</v>
      </c>
      <c r="C3" s="406"/>
      <c r="D3" s="406"/>
      <c r="E3" s="406"/>
      <c r="F3" s="406"/>
      <c r="G3" s="406"/>
      <c r="H3" s="406"/>
      <c r="I3" s="406"/>
      <c r="J3" s="263"/>
    </row>
    <row r="4" spans="1:10" s="264" customFormat="1" ht="12">
      <c r="A4" s="262"/>
      <c r="B4" s="407" t="s">
        <v>274</v>
      </c>
      <c r="C4" s="407"/>
      <c r="D4" s="407"/>
      <c r="E4" s="407"/>
      <c r="F4" s="407"/>
      <c r="G4" s="407"/>
      <c r="H4" s="407"/>
      <c r="I4" s="407"/>
      <c r="J4" s="263"/>
    </row>
    <row r="5" spans="1:10" s="264" customFormat="1" ht="12.75" customHeight="1">
      <c r="A5" s="401" t="s">
        <v>60</v>
      </c>
      <c r="B5" s="402" t="s">
        <v>275</v>
      </c>
      <c r="C5" s="399" t="s">
        <v>276</v>
      </c>
      <c r="D5" s="399"/>
      <c r="E5" s="399"/>
      <c r="F5" s="403" t="s">
        <v>277</v>
      </c>
      <c r="G5" s="399" t="s">
        <v>278</v>
      </c>
      <c r="H5" s="399"/>
      <c r="I5" s="399"/>
      <c r="J5" s="263"/>
    </row>
    <row r="6" spans="1:10" s="264" customFormat="1" ht="12.75" customHeight="1">
      <c r="A6" s="401"/>
      <c r="B6" s="402"/>
      <c r="C6" s="400" t="s">
        <v>279</v>
      </c>
      <c r="D6" s="400"/>
      <c r="E6" s="400"/>
      <c r="F6" s="403"/>
      <c r="G6" s="400" t="s">
        <v>279</v>
      </c>
      <c r="H6" s="400"/>
      <c r="I6" s="400"/>
      <c r="J6" s="263"/>
    </row>
    <row r="7" spans="1:10" s="269" customFormat="1" ht="36" customHeight="1">
      <c r="A7" s="401"/>
      <c r="B7" s="265" t="s">
        <v>166</v>
      </c>
      <c r="C7" s="267" t="s">
        <v>280</v>
      </c>
      <c r="D7" s="267" t="s">
        <v>281</v>
      </c>
      <c r="E7" s="267" t="s">
        <v>282</v>
      </c>
      <c r="F7" s="266" t="s">
        <v>184</v>
      </c>
      <c r="G7" s="267" t="s">
        <v>280</v>
      </c>
      <c r="H7" s="267" t="s">
        <v>281</v>
      </c>
      <c r="I7" s="267" t="s">
        <v>283</v>
      </c>
      <c r="J7" s="268"/>
    </row>
    <row r="8" spans="1:10" ht="12">
      <c r="A8" s="270">
        <v>1</v>
      </c>
      <c r="B8" s="271" t="s">
        <v>284</v>
      </c>
      <c r="C8" s="272"/>
      <c r="D8" s="272"/>
      <c r="E8" s="272"/>
      <c r="F8" s="272" t="s">
        <v>285</v>
      </c>
      <c r="G8" s="272"/>
      <c r="H8" s="272"/>
      <c r="I8" s="273"/>
      <c r="J8" s="274"/>
    </row>
    <row r="9" spans="1:10" ht="12">
      <c r="A9" s="270">
        <f aca="true" t="shared" si="0" ref="A9:A23">A8+1</f>
        <v>2</v>
      </c>
      <c r="B9" s="275" t="s">
        <v>286</v>
      </c>
      <c r="C9" s="273">
        <v>19839</v>
      </c>
      <c r="D9" s="273">
        <v>0</v>
      </c>
      <c r="E9" s="273">
        <f aca="true" t="shared" si="1" ref="E9:E15">SUM(C9:D9)</f>
        <v>19839</v>
      </c>
      <c r="F9" s="273" t="s">
        <v>287</v>
      </c>
      <c r="G9" s="273">
        <v>77629</v>
      </c>
      <c r="H9" s="273">
        <v>0</v>
      </c>
      <c r="I9" s="276">
        <f aca="true" t="shared" si="2" ref="I9:I17">SUM(G9:H9)</f>
        <v>77629</v>
      </c>
      <c r="J9" s="274"/>
    </row>
    <row r="10" spans="1:10" ht="12">
      <c r="A10" s="270">
        <f t="shared" si="0"/>
        <v>3</v>
      </c>
      <c r="B10" s="275" t="s">
        <v>288</v>
      </c>
      <c r="C10" s="273">
        <v>58494</v>
      </c>
      <c r="D10" s="273">
        <v>0</v>
      </c>
      <c r="E10" s="273">
        <f t="shared" si="1"/>
        <v>58494</v>
      </c>
      <c r="F10" s="277" t="s">
        <v>289</v>
      </c>
      <c r="G10" s="273">
        <v>20445</v>
      </c>
      <c r="H10" s="273">
        <v>0</v>
      </c>
      <c r="I10" s="276">
        <f t="shared" si="2"/>
        <v>20445</v>
      </c>
      <c r="J10" s="274"/>
    </row>
    <row r="11" spans="1:10" ht="14.25" customHeight="1">
      <c r="A11" s="270">
        <f t="shared" si="0"/>
        <v>4</v>
      </c>
      <c r="B11" s="275" t="s">
        <v>290</v>
      </c>
      <c r="C11" s="273"/>
      <c r="D11" s="273"/>
      <c r="E11" s="273"/>
      <c r="F11" s="273" t="s">
        <v>291</v>
      </c>
      <c r="G11" s="273">
        <v>72334</v>
      </c>
      <c r="H11" s="273">
        <v>0</v>
      </c>
      <c r="I11" s="276">
        <f t="shared" si="2"/>
        <v>72334</v>
      </c>
      <c r="J11" s="274"/>
    </row>
    <row r="12" spans="1:10" ht="21.75" customHeight="1">
      <c r="A12" s="270">
        <f t="shared" si="0"/>
        <v>5</v>
      </c>
      <c r="B12" s="275" t="s">
        <v>349</v>
      </c>
      <c r="C12" s="273">
        <v>29475</v>
      </c>
      <c r="D12" s="273">
        <v>0</v>
      </c>
      <c r="E12" s="273">
        <f t="shared" si="1"/>
        <v>29475</v>
      </c>
      <c r="F12" s="273" t="s">
        <v>292</v>
      </c>
      <c r="G12" s="273">
        <v>0</v>
      </c>
      <c r="H12" s="273">
        <v>0</v>
      </c>
      <c r="I12" s="276">
        <f t="shared" si="2"/>
        <v>0</v>
      </c>
      <c r="J12" s="274"/>
    </row>
    <row r="13" spans="1:10" ht="17.25" customHeight="1">
      <c r="A13" s="270">
        <f t="shared" si="0"/>
        <v>6</v>
      </c>
      <c r="B13" s="275" t="s">
        <v>293</v>
      </c>
      <c r="C13" s="273">
        <v>50</v>
      </c>
      <c r="D13" s="273">
        <v>0</v>
      </c>
      <c r="E13" s="273">
        <f t="shared" si="1"/>
        <v>50</v>
      </c>
      <c r="F13" s="273" t="s">
        <v>294</v>
      </c>
      <c r="G13" s="273">
        <v>7200</v>
      </c>
      <c r="H13" s="273">
        <v>0</v>
      </c>
      <c r="I13" s="276">
        <f t="shared" si="2"/>
        <v>7200</v>
      </c>
      <c r="J13" s="274"/>
    </row>
    <row r="14" spans="1:10" ht="24">
      <c r="A14" s="270">
        <f t="shared" si="0"/>
        <v>7</v>
      </c>
      <c r="B14" s="275" t="s">
        <v>295</v>
      </c>
      <c r="C14" s="273">
        <v>108406</v>
      </c>
      <c r="D14" s="273">
        <v>0</v>
      </c>
      <c r="E14" s="273">
        <f t="shared" si="1"/>
        <v>108406</v>
      </c>
      <c r="F14" s="273" t="s">
        <v>296</v>
      </c>
      <c r="G14" s="273"/>
      <c r="H14" s="273"/>
      <c r="I14" s="276"/>
      <c r="J14" s="274"/>
    </row>
    <row r="15" spans="1:10" ht="24">
      <c r="A15" s="270">
        <v>8</v>
      </c>
      <c r="B15" s="275" t="s">
        <v>402</v>
      </c>
      <c r="C15" s="276">
        <v>50800</v>
      </c>
      <c r="D15" s="276">
        <v>0</v>
      </c>
      <c r="E15" s="276">
        <f>C15</f>
        <v>50800</v>
      </c>
      <c r="F15" s="273" t="s">
        <v>378</v>
      </c>
      <c r="G15" s="273">
        <v>39655</v>
      </c>
      <c r="H15" s="273">
        <v>0</v>
      </c>
      <c r="I15" s="276">
        <f t="shared" si="2"/>
        <v>39655</v>
      </c>
      <c r="J15" s="274"/>
    </row>
    <row r="16" spans="1:10" ht="24">
      <c r="A16" s="270">
        <v>9</v>
      </c>
      <c r="B16" s="278" t="s">
        <v>297</v>
      </c>
      <c r="C16" s="276">
        <f>SUM(C11:C15)</f>
        <v>188731</v>
      </c>
      <c r="D16" s="276">
        <v>0</v>
      </c>
      <c r="E16" s="276">
        <f>SUM(E11:E15)</f>
        <v>188731</v>
      </c>
      <c r="F16" s="279" t="s">
        <v>379</v>
      </c>
      <c r="G16" s="273">
        <v>4150</v>
      </c>
      <c r="H16" s="273">
        <v>0</v>
      </c>
      <c r="I16" s="276">
        <f t="shared" si="2"/>
        <v>4150</v>
      </c>
      <c r="J16" s="274"/>
    </row>
    <row r="17" spans="1:10" ht="12">
      <c r="A17" s="270">
        <f t="shared" si="0"/>
        <v>10</v>
      </c>
      <c r="B17" s="275"/>
      <c r="C17" s="276"/>
      <c r="D17" s="276"/>
      <c r="E17" s="276"/>
      <c r="F17" s="273" t="s">
        <v>380</v>
      </c>
      <c r="G17" s="273">
        <v>0</v>
      </c>
      <c r="H17" s="273">
        <v>0</v>
      </c>
      <c r="I17" s="276">
        <f t="shared" si="2"/>
        <v>0</v>
      </c>
      <c r="J17" s="274"/>
    </row>
    <row r="18" spans="1:10" ht="12">
      <c r="A18" s="270">
        <f t="shared" si="0"/>
        <v>11</v>
      </c>
      <c r="B18" s="280" t="s">
        <v>298</v>
      </c>
      <c r="C18" s="281">
        <f>C9+C16+C10</f>
        <v>267064</v>
      </c>
      <c r="D18" s="281">
        <f>D9+D16+D10</f>
        <v>0</v>
      </c>
      <c r="E18" s="281">
        <f>E9+E16+E10</f>
        <v>267064</v>
      </c>
      <c r="F18" s="281" t="s">
        <v>299</v>
      </c>
      <c r="G18" s="281">
        <f>SUM(G9:G17)</f>
        <v>221413</v>
      </c>
      <c r="H18" s="281">
        <f>SUM(H9:H17)</f>
        <v>0</v>
      </c>
      <c r="I18" s="281">
        <f>SUM(I9:I17)</f>
        <v>221413</v>
      </c>
      <c r="J18" s="274"/>
    </row>
    <row r="19" spans="1:10" ht="12">
      <c r="A19" s="270">
        <f t="shared" si="0"/>
        <v>12</v>
      </c>
      <c r="B19" s="283"/>
      <c r="C19" s="276"/>
      <c r="D19" s="276"/>
      <c r="E19" s="276"/>
      <c r="F19" s="273"/>
      <c r="G19" s="273"/>
      <c r="H19" s="273"/>
      <c r="I19" s="273"/>
      <c r="J19" s="274"/>
    </row>
    <row r="20" spans="1:10" ht="12">
      <c r="A20" s="270">
        <f t="shared" si="0"/>
        <v>13</v>
      </c>
      <c r="B20" s="284" t="s">
        <v>300</v>
      </c>
      <c r="C20" s="272"/>
      <c r="D20" s="272"/>
      <c r="E20" s="272"/>
      <c r="F20" s="272" t="s">
        <v>301</v>
      </c>
      <c r="G20" s="272"/>
      <c r="H20" s="272"/>
      <c r="I20" s="273"/>
      <c r="J20" s="274"/>
    </row>
    <row r="21" spans="1:10" ht="12">
      <c r="A21" s="270">
        <f t="shared" si="0"/>
        <v>14</v>
      </c>
      <c r="B21" s="275" t="s">
        <v>347</v>
      </c>
      <c r="C21" s="273">
        <v>0</v>
      </c>
      <c r="D21" s="273">
        <v>0</v>
      </c>
      <c r="E21" s="273">
        <v>0</v>
      </c>
      <c r="F21" s="273" t="s">
        <v>302</v>
      </c>
      <c r="G21" s="273">
        <v>66610</v>
      </c>
      <c r="H21" s="273">
        <v>0</v>
      </c>
      <c r="I21" s="273">
        <f>SUM(G21:H21)</f>
        <v>66610</v>
      </c>
      <c r="J21" s="274"/>
    </row>
    <row r="22" spans="1:10" ht="12">
      <c r="A22" s="270">
        <f t="shared" si="0"/>
        <v>15</v>
      </c>
      <c r="B22" s="275" t="s">
        <v>348</v>
      </c>
      <c r="C22" s="273">
        <v>0</v>
      </c>
      <c r="D22" s="273">
        <v>0</v>
      </c>
      <c r="E22" s="273">
        <v>0</v>
      </c>
      <c r="F22" s="273" t="s">
        <v>303</v>
      </c>
      <c r="G22" s="273">
        <v>20930</v>
      </c>
      <c r="H22" s="273">
        <v>0</v>
      </c>
      <c r="I22" s="273">
        <f>G22+H22</f>
        <v>20930</v>
      </c>
      <c r="J22" s="274"/>
    </row>
    <row r="23" spans="1:10" ht="12">
      <c r="A23" s="270">
        <f t="shared" si="0"/>
        <v>16</v>
      </c>
      <c r="B23" s="275" t="s">
        <v>304</v>
      </c>
      <c r="C23" s="273">
        <v>0</v>
      </c>
      <c r="D23" s="273">
        <v>0</v>
      </c>
      <c r="E23" s="273">
        <v>0</v>
      </c>
      <c r="F23" s="273" t="s">
        <v>305</v>
      </c>
      <c r="G23" s="273">
        <v>9000</v>
      </c>
      <c r="H23" s="273">
        <v>0</v>
      </c>
      <c r="I23" s="273">
        <f>G23+H23</f>
        <v>9000</v>
      </c>
      <c r="J23" s="274"/>
    </row>
    <row r="24" spans="1:10" ht="24">
      <c r="A24" s="270">
        <v>17</v>
      </c>
      <c r="B24" s="275" t="s">
        <v>346</v>
      </c>
      <c r="C24" s="273">
        <v>5520</v>
      </c>
      <c r="D24" s="273">
        <v>0</v>
      </c>
      <c r="E24" s="273">
        <f>C24+D24</f>
        <v>5520</v>
      </c>
      <c r="F24" s="289" t="s">
        <v>352</v>
      </c>
      <c r="G24" s="273">
        <f>'[1]felhalm. kiad.  '!G79+'[1]felhalm. kiad.  '!G84+'[1]felhalm. kiad.  '!G104</f>
        <v>0</v>
      </c>
      <c r="H24" s="273">
        <v>0</v>
      </c>
      <c r="I24" s="273">
        <f>SUM(G24:H24)</f>
        <v>0</v>
      </c>
      <c r="J24" s="274"/>
    </row>
    <row r="25" spans="1:10" ht="24">
      <c r="A25" s="270">
        <v>18</v>
      </c>
      <c r="B25" s="275" t="s">
        <v>306</v>
      </c>
      <c r="C25" s="273">
        <v>0</v>
      </c>
      <c r="D25" s="273">
        <v>0</v>
      </c>
      <c r="E25" s="273">
        <v>0</v>
      </c>
      <c r="F25" s="273" t="s">
        <v>351</v>
      </c>
      <c r="G25" s="353">
        <v>0</v>
      </c>
      <c r="H25" s="353">
        <v>0</v>
      </c>
      <c r="I25" s="353">
        <v>0</v>
      </c>
      <c r="J25" s="274"/>
    </row>
    <row r="26" spans="1:10" s="286" customFormat="1" ht="24">
      <c r="A26" s="270">
        <v>19</v>
      </c>
      <c r="B26" s="275" t="s">
        <v>307</v>
      </c>
      <c r="C26" s="276">
        <v>14220</v>
      </c>
      <c r="D26" s="276">
        <v>0</v>
      </c>
      <c r="E26" s="273">
        <f aca="true" t="shared" si="3" ref="E26:E34">SUM(C26:D26)</f>
        <v>14220</v>
      </c>
      <c r="G26" s="273"/>
      <c r="H26" s="273"/>
      <c r="I26" s="273"/>
      <c r="J26" s="285"/>
    </row>
    <row r="27" spans="1:10" s="286" customFormat="1" ht="24">
      <c r="A27" s="270">
        <v>20</v>
      </c>
      <c r="B27" s="275" t="s">
        <v>350</v>
      </c>
      <c r="C27" s="276">
        <v>2000</v>
      </c>
      <c r="D27" s="276">
        <v>0</v>
      </c>
      <c r="E27" s="273">
        <f>C27+D27</f>
        <v>2000</v>
      </c>
      <c r="F27" s="273"/>
      <c r="G27" s="273"/>
      <c r="H27" s="273"/>
      <c r="I27" s="273"/>
      <c r="J27" s="285"/>
    </row>
    <row r="28" spans="1:10" s="286" customFormat="1" ht="12">
      <c r="A28" s="270">
        <v>21</v>
      </c>
      <c r="B28" s="275" t="s">
        <v>377</v>
      </c>
      <c r="C28" s="276">
        <v>24000</v>
      </c>
      <c r="D28" s="276"/>
      <c r="E28" s="273">
        <f>C28</f>
        <v>24000</v>
      </c>
      <c r="F28" s="273"/>
      <c r="G28" s="273"/>
      <c r="H28" s="273"/>
      <c r="I28" s="273"/>
      <c r="J28" s="285"/>
    </row>
    <row r="29" spans="1:10" ht="24">
      <c r="A29" s="270">
        <v>22</v>
      </c>
      <c r="B29" s="280" t="s">
        <v>308</v>
      </c>
      <c r="C29" s="281">
        <f>SUM(C23:C28)</f>
        <v>45740</v>
      </c>
      <c r="D29" s="281">
        <f>SUM(D23:D26)</f>
        <v>0</v>
      </c>
      <c r="E29" s="281">
        <f>SUM(C29:D29)</f>
        <v>45740</v>
      </c>
      <c r="F29" s="281" t="s">
        <v>309</v>
      </c>
      <c r="G29" s="281">
        <f>SUM(G21:G26)</f>
        <v>96540</v>
      </c>
      <c r="H29" s="281">
        <f>SUM(H21:H26)</f>
        <v>0</v>
      </c>
      <c r="I29" s="281">
        <f>SUM(I21:I26)</f>
        <v>96540</v>
      </c>
      <c r="J29" s="274"/>
    </row>
    <row r="30" spans="1:10" ht="12">
      <c r="A30" s="270">
        <v>23</v>
      </c>
      <c r="B30" s="284" t="s">
        <v>310</v>
      </c>
      <c r="C30" s="272">
        <f>SUM(C18,C29)</f>
        <v>312804</v>
      </c>
      <c r="D30" s="272">
        <f>SUM(D18,D29)</f>
        <v>0</v>
      </c>
      <c r="E30" s="272">
        <f t="shared" si="3"/>
        <v>312804</v>
      </c>
      <c r="F30" s="272" t="s">
        <v>311</v>
      </c>
      <c r="G30" s="272">
        <f>G18+G29</f>
        <v>317953</v>
      </c>
      <c r="H30" s="272">
        <f>H18+H29</f>
        <v>0</v>
      </c>
      <c r="I30" s="272">
        <f>I18+I29</f>
        <v>317953</v>
      </c>
      <c r="J30" s="274"/>
    </row>
    <row r="31" spans="1:10" s="286" customFormat="1" ht="12">
      <c r="A31" s="270">
        <v>24</v>
      </c>
      <c r="B31" s="287" t="s">
        <v>312</v>
      </c>
      <c r="C31" s="272"/>
      <c r="D31" s="272"/>
      <c r="E31" s="272"/>
      <c r="F31" s="272" t="s">
        <v>313</v>
      </c>
      <c r="G31" s="272"/>
      <c r="H31" s="272"/>
      <c r="I31" s="272"/>
      <c r="J31" s="285"/>
    </row>
    <row r="32" spans="1:10" s="286" customFormat="1" ht="24">
      <c r="A32" s="270">
        <v>25</v>
      </c>
      <c r="B32" s="288" t="s">
        <v>381</v>
      </c>
      <c r="C32" s="273">
        <v>0</v>
      </c>
      <c r="D32" s="273">
        <v>0</v>
      </c>
      <c r="E32" s="273">
        <f t="shared" si="3"/>
        <v>0</v>
      </c>
      <c r="F32" s="273" t="s">
        <v>384</v>
      </c>
      <c r="G32" s="389">
        <v>0</v>
      </c>
      <c r="H32" s="389">
        <v>0</v>
      </c>
      <c r="I32" s="389">
        <v>0</v>
      </c>
      <c r="J32" s="285"/>
    </row>
    <row r="33" spans="1:10" ht="12">
      <c r="A33" s="270">
        <v>26</v>
      </c>
      <c r="B33" s="288" t="s">
        <v>382</v>
      </c>
      <c r="C33" s="289">
        <f>C34</f>
        <v>5149</v>
      </c>
      <c r="D33" s="289">
        <v>0</v>
      </c>
      <c r="E33" s="273">
        <f t="shared" si="3"/>
        <v>5149</v>
      </c>
      <c r="F33" s="273" t="s">
        <v>385</v>
      </c>
      <c r="G33" s="273">
        <v>0</v>
      </c>
      <c r="H33" s="273">
        <v>0</v>
      </c>
      <c r="I33" s="273">
        <v>0</v>
      </c>
      <c r="J33" s="274"/>
    </row>
    <row r="34" spans="1:10" ht="24">
      <c r="A34" s="270">
        <v>27</v>
      </c>
      <c r="B34" s="288" t="s">
        <v>383</v>
      </c>
      <c r="C34" s="282">
        <v>5149</v>
      </c>
      <c r="D34" s="282">
        <v>0</v>
      </c>
      <c r="E34" s="282">
        <f t="shared" si="3"/>
        <v>5149</v>
      </c>
      <c r="F34" s="289" t="s">
        <v>386</v>
      </c>
      <c r="G34" s="273">
        <v>0</v>
      </c>
      <c r="H34" s="273">
        <v>0</v>
      </c>
      <c r="I34" s="273">
        <v>0</v>
      </c>
      <c r="J34" s="274"/>
    </row>
    <row r="35" spans="1:10" ht="12.75" thickBot="1">
      <c r="A35" s="270">
        <v>28</v>
      </c>
      <c r="B35" s="290" t="s">
        <v>314</v>
      </c>
      <c r="C35" s="291">
        <f>C32+C33</f>
        <v>5149</v>
      </c>
      <c r="D35" s="291">
        <f>D32+D33+D34</f>
        <v>0</v>
      </c>
      <c r="E35" s="291">
        <f>E32+E33</f>
        <v>5149</v>
      </c>
      <c r="F35" s="291" t="s">
        <v>315</v>
      </c>
      <c r="G35" s="291">
        <f>G34</f>
        <v>0</v>
      </c>
      <c r="H35" s="291">
        <f>H34</f>
        <v>0</v>
      </c>
      <c r="I35" s="291">
        <f>I34</f>
        <v>0</v>
      </c>
      <c r="J35" s="274"/>
    </row>
    <row r="36" spans="1:10" ht="12.75" thickBot="1">
      <c r="A36" s="270">
        <v>29</v>
      </c>
      <c r="B36" s="292" t="s">
        <v>316</v>
      </c>
      <c r="C36" s="293">
        <f>C30+C35</f>
        <v>317953</v>
      </c>
      <c r="D36" s="293">
        <f>D30+D35</f>
        <v>0</v>
      </c>
      <c r="E36" s="293">
        <f>E30+E35</f>
        <v>317953</v>
      </c>
      <c r="F36" s="294" t="s">
        <v>317</v>
      </c>
      <c r="G36" s="293">
        <f>G30+G35</f>
        <v>317953</v>
      </c>
      <c r="H36" s="293">
        <f>H30+H35</f>
        <v>0</v>
      </c>
      <c r="I36" s="293">
        <f>I30+I35</f>
        <v>317953</v>
      </c>
      <c r="J36" s="274"/>
    </row>
    <row r="37" spans="2:10" ht="12">
      <c r="B37" s="295"/>
      <c r="C37" s="296"/>
      <c r="D37" s="296"/>
      <c r="E37" s="296"/>
      <c r="F37" s="296"/>
      <c r="G37" s="296"/>
      <c r="H37" s="296"/>
      <c r="I37" s="296"/>
      <c r="J37" s="274"/>
    </row>
    <row r="38" spans="2:10" ht="12">
      <c r="B38" s="297"/>
      <c r="C38" s="298"/>
      <c r="D38" s="298"/>
      <c r="E38" s="298"/>
      <c r="F38" s="298"/>
      <c r="G38" s="298"/>
      <c r="H38" s="298"/>
      <c r="I38" s="298"/>
      <c r="J38" s="274"/>
    </row>
    <row r="39" spans="2:10" ht="12">
      <c r="B39" s="297"/>
      <c r="C39" s="298"/>
      <c r="D39" s="298"/>
      <c r="E39" s="298"/>
      <c r="F39" s="298"/>
      <c r="G39" s="298"/>
      <c r="H39" s="298"/>
      <c r="I39" s="298"/>
      <c r="J39" s="274"/>
    </row>
    <row r="40" spans="2:10" ht="12">
      <c r="B40" s="297"/>
      <c r="C40" s="298"/>
      <c r="D40" s="298"/>
      <c r="E40" s="298"/>
      <c r="F40" s="298"/>
      <c r="G40" s="298"/>
      <c r="H40" s="298"/>
      <c r="I40" s="298"/>
      <c r="J40" s="274"/>
    </row>
    <row r="41" spans="2:10" ht="12">
      <c r="B41" s="297"/>
      <c r="C41" s="298"/>
      <c r="D41" s="298"/>
      <c r="E41" s="298"/>
      <c r="F41" s="298"/>
      <c r="G41" s="298"/>
      <c r="H41" s="298"/>
      <c r="I41" s="298"/>
      <c r="J41" s="274"/>
    </row>
    <row r="42" spans="2:10" ht="12">
      <c r="B42" s="297"/>
      <c r="C42" s="298"/>
      <c r="D42" s="298"/>
      <c r="E42" s="298"/>
      <c r="F42" s="298"/>
      <c r="G42" s="298"/>
      <c r="H42" s="298"/>
      <c r="I42" s="298"/>
      <c r="J42" s="274"/>
    </row>
    <row r="43" spans="2:10" ht="12">
      <c r="B43" s="297"/>
      <c r="C43" s="298"/>
      <c r="D43" s="298"/>
      <c r="E43" s="298"/>
      <c r="F43" s="298"/>
      <c r="G43" s="298"/>
      <c r="H43" s="298"/>
      <c r="I43" s="298"/>
      <c r="J43" s="274"/>
    </row>
    <row r="44" spans="2:10" ht="12">
      <c r="B44" s="297"/>
      <c r="C44" s="298"/>
      <c r="D44" s="298"/>
      <c r="E44" s="298"/>
      <c r="F44" s="298"/>
      <c r="G44" s="298"/>
      <c r="H44" s="298"/>
      <c r="I44" s="298"/>
      <c r="J44" s="274"/>
    </row>
    <row r="45" spans="2:10" ht="12">
      <c r="B45" s="297"/>
      <c r="C45" s="298"/>
      <c r="D45" s="298"/>
      <c r="E45" s="298"/>
      <c r="F45" s="298"/>
      <c r="G45" s="298"/>
      <c r="H45" s="298"/>
      <c r="I45" s="298"/>
      <c r="J45" s="274"/>
    </row>
    <row r="46" spans="2:10" ht="12">
      <c r="B46" s="297"/>
      <c r="C46" s="298"/>
      <c r="D46" s="298"/>
      <c r="E46" s="298"/>
      <c r="F46" s="298"/>
      <c r="G46" s="298"/>
      <c r="H46" s="298"/>
      <c r="I46" s="298"/>
      <c r="J46" s="274"/>
    </row>
    <row r="47" spans="2:10" ht="12">
      <c r="B47" s="297"/>
      <c r="C47" s="298"/>
      <c r="D47" s="298"/>
      <c r="E47" s="298"/>
      <c r="F47" s="298"/>
      <c r="G47" s="298"/>
      <c r="H47" s="298"/>
      <c r="I47" s="298"/>
      <c r="J47" s="274"/>
    </row>
    <row r="48" spans="2:10" ht="12">
      <c r="B48" s="297"/>
      <c r="C48" s="298"/>
      <c r="D48" s="298"/>
      <c r="E48" s="298"/>
      <c r="F48" s="298"/>
      <c r="G48" s="298"/>
      <c r="H48" s="298"/>
      <c r="I48" s="298"/>
      <c r="J48" s="274"/>
    </row>
    <row r="49" spans="2:10" ht="12">
      <c r="B49" s="297"/>
      <c r="C49" s="298"/>
      <c r="D49" s="298"/>
      <c r="E49" s="298"/>
      <c r="F49" s="298"/>
      <c r="G49" s="298"/>
      <c r="H49" s="298"/>
      <c r="I49" s="298"/>
      <c r="J49" s="274"/>
    </row>
    <row r="50" spans="2:10" ht="12">
      <c r="B50" s="297"/>
      <c r="C50" s="298"/>
      <c r="D50" s="298"/>
      <c r="E50" s="298"/>
      <c r="F50" s="298"/>
      <c r="G50" s="298"/>
      <c r="H50" s="298"/>
      <c r="I50" s="298"/>
      <c r="J50" s="274"/>
    </row>
    <row r="51" spans="1:10" ht="12">
      <c r="A51" s="261"/>
      <c r="B51" s="297"/>
      <c r="C51" s="298"/>
      <c r="D51" s="298"/>
      <c r="E51" s="298"/>
      <c r="F51" s="298"/>
      <c r="G51" s="298"/>
      <c r="H51" s="298"/>
      <c r="I51" s="298"/>
      <c r="J51" s="274"/>
    </row>
    <row r="52" spans="1:10" ht="12">
      <c r="A52" s="261"/>
      <c r="B52" s="297"/>
      <c r="C52" s="298"/>
      <c r="D52" s="298"/>
      <c r="E52" s="298"/>
      <c r="F52" s="298"/>
      <c r="G52" s="298"/>
      <c r="H52" s="298"/>
      <c r="I52" s="298"/>
      <c r="J52" s="274"/>
    </row>
    <row r="53" spans="1:10" ht="12">
      <c r="A53" s="261"/>
      <c r="B53" s="297"/>
      <c r="C53" s="298"/>
      <c r="D53" s="298"/>
      <c r="E53" s="298"/>
      <c r="F53" s="298"/>
      <c r="G53" s="298"/>
      <c r="H53" s="298"/>
      <c r="I53" s="298"/>
      <c r="J53" s="274"/>
    </row>
    <row r="54" spans="1:10" ht="11.25">
      <c r="A54" s="261"/>
      <c r="B54" s="299"/>
      <c r="C54" s="300"/>
      <c r="D54" s="300"/>
      <c r="E54" s="300"/>
      <c r="F54" s="300"/>
      <c r="G54" s="300"/>
      <c r="H54" s="300"/>
      <c r="I54" s="300"/>
      <c r="J54" s="301"/>
    </row>
    <row r="55" spans="1:10" ht="11.25">
      <c r="A55" s="261"/>
      <c r="B55" s="299"/>
      <c r="C55" s="300"/>
      <c r="D55" s="300"/>
      <c r="E55" s="300"/>
      <c r="F55" s="300"/>
      <c r="G55" s="300"/>
      <c r="H55" s="300"/>
      <c r="I55" s="300"/>
      <c r="J55" s="301"/>
    </row>
    <row r="56" spans="1:10" ht="11.25">
      <c r="A56" s="261"/>
      <c r="B56" s="299"/>
      <c r="C56" s="300"/>
      <c r="D56" s="300"/>
      <c r="E56" s="300"/>
      <c r="F56" s="300"/>
      <c r="G56" s="300"/>
      <c r="H56" s="300"/>
      <c r="I56" s="300"/>
      <c r="J56" s="301"/>
    </row>
    <row r="57" spans="1:10" ht="11.25">
      <c r="A57" s="261"/>
      <c r="B57" s="299"/>
      <c r="C57" s="300"/>
      <c r="D57" s="300"/>
      <c r="E57" s="300"/>
      <c r="F57" s="300"/>
      <c r="G57" s="300"/>
      <c r="H57" s="300"/>
      <c r="I57" s="300"/>
      <c r="J57" s="301"/>
    </row>
    <row r="58" spans="1:10" ht="11.25">
      <c r="A58" s="261"/>
      <c r="B58" s="299"/>
      <c r="C58" s="300"/>
      <c r="D58" s="300"/>
      <c r="E58" s="300"/>
      <c r="F58" s="300"/>
      <c r="G58" s="300"/>
      <c r="H58" s="300"/>
      <c r="I58" s="300"/>
      <c r="J58" s="301"/>
    </row>
    <row r="59" spans="1:10" ht="11.25">
      <c r="A59" s="261"/>
      <c r="B59" s="299"/>
      <c r="C59" s="300"/>
      <c r="D59" s="300"/>
      <c r="E59" s="300"/>
      <c r="F59" s="300"/>
      <c r="G59" s="300"/>
      <c r="H59" s="300"/>
      <c r="I59" s="300"/>
      <c r="J59" s="301"/>
    </row>
    <row r="60" spans="1:10" ht="11.25">
      <c r="A60" s="261"/>
      <c r="B60" s="299"/>
      <c r="C60" s="300"/>
      <c r="D60" s="300"/>
      <c r="E60" s="300"/>
      <c r="F60" s="300"/>
      <c r="G60" s="300"/>
      <c r="H60" s="300"/>
      <c r="I60" s="300"/>
      <c r="J60" s="301"/>
    </row>
    <row r="61" spans="1:10" ht="11.25">
      <c r="A61" s="261"/>
      <c r="B61" s="299"/>
      <c r="C61" s="300"/>
      <c r="D61" s="300"/>
      <c r="E61" s="300"/>
      <c r="F61" s="300"/>
      <c r="G61" s="300"/>
      <c r="H61" s="300"/>
      <c r="I61" s="300"/>
      <c r="J61" s="301"/>
    </row>
    <row r="62" spans="1:10" ht="11.25">
      <c r="A62" s="261"/>
      <c r="B62" s="299"/>
      <c r="C62" s="300"/>
      <c r="D62" s="300"/>
      <c r="E62" s="300"/>
      <c r="F62" s="300"/>
      <c r="G62" s="300"/>
      <c r="H62" s="300"/>
      <c r="I62" s="300"/>
      <c r="J62" s="301"/>
    </row>
    <row r="63" spans="1:10" ht="11.25">
      <c r="A63" s="261"/>
      <c r="B63" s="299"/>
      <c r="C63" s="300"/>
      <c r="D63" s="300"/>
      <c r="E63" s="300"/>
      <c r="F63" s="300"/>
      <c r="G63" s="300"/>
      <c r="H63" s="300"/>
      <c r="I63" s="300"/>
      <c r="J63" s="301"/>
    </row>
    <row r="64" spans="1:10" ht="11.25">
      <c r="A64" s="261"/>
      <c r="B64" s="299"/>
      <c r="C64" s="300"/>
      <c r="D64" s="300"/>
      <c r="E64" s="300"/>
      <c r="F64" s="300"/>
      <c r="G64" s="300"/>
      <c r="H64" s="300"/>
      <c r="I64" s="300"/>
      <c r="J64" s="301"/>
    </row>
    <row r="65" spans="1:10" ht="11.25">
      <c r="A65" s="261"/>
      <c r="B65" s="299"/>
      <c r="C65" s="300"/>
      <c r="D65" s="300"/>
      <c r="E65" s="300"/>
      <c r="F65" s="300"/>
      <c r="G65" s="300"/>
      <c r="H65" s="300"/>
      <c r="I65" s="300"/>
      <c r="J65" s="301"/>
    </row>
    <row r="66" spans="1:10" ht="11.25">
      <c r="A66" s="261"/>
      <c r="B66" s="299"/>
      <c r="C66" s="300"/>
      <c r="D66" s="300"/>
      <c r="E66" s="300"/>
      <c r="F66" s="300"/>
      <c r="G66" s="300"/>
      <c r="H66" s="300"/>
      <c r="I66" s="300"/>
      <c r="J66" s="301"/>
    </row>
    <row r="67" spans="1:10" ht="11.25">
      <c r="A67" s="261"/>
      <c r="B67" s="299"/>
      <c r="C67" s="300"/>
      <c r="D67" s="300"/>
      <c r="E67" s="300"/>
      <c r="F67" s="300"/>
      <c r="G67" s="300"/>
      <c r="H67" s="300"/>
      <c r="I67" s="300"/>
      <c r="J67" s="301"/>
    </row>
    <row r="68" spans="1:10" ht="11.25">
      <c r="A68" s="261"/>
      <c r="B68" s="299"/>
      <c r="C68" s="300"/>
      <c r="D68" s="300"/>
      <c r="E68" s="300"/>
      <c r="F68" s="300"/>
      <c r="G68" s="300"/>
      <c r="H68" s="300"/>
      <c r="I68" s="300"/>
      <c r="J68" s="301"/>
    </row>
    <row r="69" spans="1:10" ht="11.25">
      <c r="A69" s="261"/>
      <c r="B69" s="299"/>
      <c r="C69" s="300"/>
      <c r="D69" s="300"/>
      <c r="E69" s="300"/>
      <c r="F69" s="300"/>
      <c r="G69" s="300"/>
      <c r="H69" s="300"/>
      <c r="I69" s="300"/>
      <c r="J69" s="301"/>
    </row>
    <row r="70" spans="1:10" ht="11.25">
      <c r="A70" s="261"/>
      <c r="B70" s="299"/>
      <c r="C70" s="300"/>
      <c r="D70" s="300"/>
      <c r="E70" s="300"/>
      <c r="F70" s="300"/>
      <c r="G70" s="300"/>
      <c r="H70" s="300"/>
      <c r="I70" s="300"/>
      <c r="J70" s="301"/>
    </row>
    <row r="71" spans="1:10" ht="11.25">
      <c r="A71" s="261"/>
      <c r="B71" s="299"/>
      <c r="C71" s="300"/>
      <c r="D71" s="300"/>
      <c r="E71" s="300"/>
      <c r="F71" s="300"/>
      <c r="G71" s="300"/>
      <c r="H71" s="300"/>
      <c r="I71" s="300"/>
      <c r="J71" s="301"/>
    </row>
    <row r="72" spans="1:10" ht="11.25">
      <c r="A72" s="261"/>
      <c r="B72" s="299"/>
      <c r="C72" s="300"/>
      <c r="D72" s="300"/>
      <c r="E72" s="300"/>
      <c r="F72" s="300"/>
      <c r="G72" s="300"/>
      <c r="H72" s="300"/>
      <c r="I72" s="300"/>
      <c r="J72" s="301"/>
    </row>
    <row r="73" spans="1:10" ht="11.25">
      <c r="A73" s="261"/>
      <c r="B73" s="299"/>
      <c r="C73" s="300"/>
      <c r="D73" s="300"/>
      <c r="E73" s="300"/>
      <c r="F73" s="300"/>
      <c r="G73" s="300"/>
      <c r="H73" s="300"/>
      <c r="I73" s="300"/>
      <c r="J73" s="301"/>
    </row>
    <row r="74" spans="1:10" ht="11.25">
      <c r="A74" s="261"/>
      <c r="B74" s="299"/>
      <c r="C74" s="300"/>
      <c r="D74" s="300"/>
      <c r="E74" s="300"/>
      <c r="F74" s="300"/>
      <c r="G74" s="300"/>
      <c r="H74" s="300"/>
      <c r="I74" s="300"/>
      <c r="J74" s="301"/>
    </row>
    <row r="75" spans="1:10" ht="11.25">
      <c r="A75" s="261"/>
      <c r="B75" s="299"/>
      <c r="C75" s="300"/>
      <c r="D75" s="300"/>
      <c r="E75" s="300"/>
      <c r="F75" s="300"/>
      <c r="G75" s="300"/>
      <c r="H75" s="300"/>
      <c r="I75" s="300"/>
      <c r="J75" s="301"/>
    </row>
    <row r="76" spans="1:10" ht="11.25">
      <c r="A76" s="261"/>
      <c r="B76" s="299"/>
      <c r="C76" s="300"/>
      <c r="D76" s="300"/>
      <c r="E76" s="300"/>
      <c r="F76" s="300"/>
      <c r="G76" s="300"/>
      <c r="H76" s="300"/>
      <c r="I76" s="300"/>
      <c r="J76" s="301"/>
    </row>
    <row r="77" spans="1:10" ht="11.25">
      <c r="A77" s="261"/>
      <c r="B77" s="299"/>
      <c r="C77" s="300"/>
      <c r="D77" s="300"/>
      <c r="E77" s="300"/>
      <c r="F77" s="300"/>
      <c r="G77" s="300"/>
      <c r="H77" s="300"/>
      <c r="I77" s="300"/>
      <c r="J77" s="301"/>
    </row>
    <row r="78" spans="1:10" ht="11.25">
      <c r="A78" s="261"/>
      <c r="B78" s="299"/>
      <c r="C78" s="300"/>
      <c r="D78" s="300"/>
      <c r="E78" s="300"/>
      <c r="F78" s="300"/>
      <c r="G78" s="300"/>
      <c r="H78" s="300"/>
      <c r="I78" s="300"/>
      <c r="J78" s="301"/>
    </row>
    <row r="79" spans="1:10" ht="11.25">
      <c r="A79" s="261"/>
      <c r="B79" s="299"/>
      <c r="C79" s="300"/>
      <c r="D79" s="300"/>
      <c r="E79" s="300"/>
      <c r="F79" s="300"/>
      <c r="G79" s="300"/>
      <c r="H79" s="300"/>
      <c r="I79" s="300"/>
      <c r="J79" s="301"/>
    </row>
  </sheetData>
  <sheetProtection selectLockedCells="1" selectUnlockedCells="1"/>
  <mergeCells count="11">
    <mergeCell ref="F1:I1"/>
    <mergeCell ref="B2:I2"/>
    <mergeCell ref="B3:I3"/>
    <mergeCell ref="B4:I4"/>
    <mergeCell ref="G5:I5"/>
    <mergeCell ref="C6:E6"/>
    <mergeCell ref="G6:I6"/>
    <mergeCell ref="A5:A7"/>
    <mergeCell ref="B5:B6"/>
    <mergeCell ref="C5:E5"/>
    <mergeCell ref="F5:F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7"/>
  <sheetViews>
    <sheetView zoomScale="95" zoomScaleNormal="95" zoomScalePageLayoutView="0" workbookViewId="0" topLeftCell="A1">
      <selection activeCell="B5" sqref="B5"/>
    </sheetView>
  </sheetViews>
  <sheetFormatPr defaultColWidth="9.00390625" defaultRowHeight="12.75"/>
  <cols>
    <col min="1" max="1" width="6.00390625" style="0" customWidth="1"/>
    <col min="2" max="2" width="26.75390625" style="0" customWidth="1"/>
    <col min="3" max="3" width="19.75390625" style="0" customWidth="1"/>
    <col min="4" max="4" width="14.375" style="0" customWidth="1"/>
    <col min="5" max="5" width="15.375" style="0" customWidth="1"/>
    <col min="6" max="6" width="19.25390625" style="0" customWidth="1"/>
    <col min="7" max="7" width="12.75390625" style="0" customWidth="1"/>
    <col min="9" max="9" width="10.125" style="0" customWidth="1"/>
    <col min="10" max="10" width="9.875" style="0" customWidth="1"/>
  </cols>
  <sheetData>
    <row r="1" spans="2:10" ht="12.75">
      <c r="B1" s="102"/>
      <c r="C1" s="102"/>
      <c r="D1" s="102"/>
      <c r="E1" s="102"/>
      <c r="F1" s="196" t="s">
        <v>396</v>
      </c>
      <c r="G1" s="196"/>
      <c r="H1" s="102"/>
      <c r="I1" s="446"/>
      <c r="J1" s="447"/>
    </row>
    <row r="2" spans="2:10" ht="37.5" customHeight="1">
      <c r="B2" s="448" t="s">
        <v>399</v>
      </c>
      <c r="C2" s="449"/>
      <c r="D2" s="449"/>
      <c r="E2" s="449"/>
      <c r="F2" s="449"/>
      <c r="G2" s="449"/>
      <c r="H2" s="449"/>
      <c r="I2" s="449"/>
      <c r="J2" s="449"/>
    </row>
    <row r="3" spans="2:10" ht="12.75">
      <c r="B3" s="449"/>
      <c r="C3" s="449"/>
      <c r="D3" s="449"/>
      <c r="E3" s="449"/>
      <c r="F3" s="449"/>
      <c r="G3" s="449"/>
      <c r="H3" s="449"/>
      <c r="I3" s="449"/>
      <c r="J3" s="449"/>
    </row>
    <row r="4" spans="2:10" ht="12.75">
      <c r="B4" s="449"/>
      <c r="C4" s="449"/>
      <c r="D4" s="449"/>
      <c r="E4" s="449"/>
      <c r="F4" s="449"/>
      <c r="G4" s="449"/>
      <c r="H4" s="449"/>
      <c r="I4" s="449"/>
      <c r="J4" s="449"/>
    </row>
    <row r="5" spans="2:10" ht="56.25" customHeight="1" thickBot="1">
      <c r="B5" s="102" t="s">
        <v>146</v>
      </c>
      <c r="C5" s="102"/>
      <c r="D5" s="102"/>
      <c r="E5" s="102"/>
      <c r="F5" s="102"/>
      <c r="G5" s="102"/>
      <c r="H5" s="94"/>
      <c r="I5" s="102"/>
      <c r="J5" s="102"/>
    </row>
    <row r="6" spans="2:6" ht="19.5" customHeight="1">
      <c r="B6" s="197"/>
      <c r="C6" s="450" t="s">
        <v>344</v>
      </c>
      <c r="D6" s="453" t="s">
        <v>207</v>
      </c>
      <c r="E6" s="454"/>
      <c r="F6" s="455"/>
    </row>
    <row r="7" spans="2:6" ht="27" customHeight="1">
      <c r="B7" s="198" t="s">
        <v>208</v>
      </c>
      <c r="C7" s="451"/>
      <c r="D7" s="456"/>
      <c r="E7" s="457"/>
      <c r="F7" s="458"/>
    </row>
    <row r="8" spans="2:6" ht="32.25" customHeight="1" thickBot="1">
      <c r="B8" s="199"/>
      <c r="C8" s="452"/>
      <c r="D8" s="381" t="s">
        <v>209</v>
      </c>
      <c r="E8" s="200" t="s">
        <v>373</v>
      </c>
      <c r="F8" s="382" t="s">
        <v>210</v>
      </c>
    </row>
    <row r="9" spans="2:6" ht="15">
      <c r="B9" s="201" t="s">
        <v>211</v>
      </c>
      <c r="C9" s="202">
        <v>20</v>
      </c>
      <c r="D9" s="383">
        <v>15</v>
      </c>
      <c r="E9" s="203">
        <v>2</v>
      </c>
      <c r="F9" s="384">
        <v>3</v>
      </c>
    </row>
    <row r="10" spans="2:6" ht="15.75" thickBot="1">
      <c r="B10" s="204" t="s">
        <v>212</v>
      </c>
      <c r="C10" s="206">
        <v>13</v>
      </c>
      <c r="D10" s="386">
        <v>13</v>
      </c>
      <c r="E10" s="205" t="s">
        <v>146</v>
      </c>
      <c r="F10" s="385" t="s">
        <v>146</v>
      </c>
    </row>
    <row r="11" spans="2:6" ht="18.75" customHeight="1" thickBot="1">
      <c r="B11" s="207" t="s">
        <v>213</v>
      </c>
      <c r="C11" s="208">
        <f>SUM(C9:C10)</f>
        <v>33</v>
      </c>
      <c r="D11" s="208">
        <f>SUM(D9:D10)</f>
        <v>28</v>
      </c>
      <c r="E11" s="208">
        <f>SUM(E9:E10)</f>
        <v>2</v>
      </c>
      <c r="F11" s="208">
        <f>SUM(F9:F10)</f>
        <v>3</v>
      </c>
    </row>
    <row r="12" spans="2:6" ht="18.75" customHeight="1">
      <c r="B12" s="379"/>
      <c r="C12" s="380"/>
      <c r="D12" s="380"/>
      <c r="E12" s="380"/>
      <c r="F12" s="380"/>
    </row>
    <row r="14" ht="12.75">
      <c r="B14" s="102" t="s">
        <v>374</v>
      </c>
    </row>
    <row r="17" ht="12.75">
      <c r="B17" s="209" t="s">
        <v>146</v>
      </c>
    </row>
  </sheetData>
  <sheetProtection/>
  <mergeCells count="4">
    <mergeCell ref="I1:J1"/>
    <mergeCell ref="B2:J4"/>
    <mergeCell ref="C6:C8"/>
    <mergeCell ref="D6:F7"/>
  </mergeCells>
  <printOptions/>
  <pageMargins left="0.68" right="0.75" top="0.68" bottom="1" header="0.5" footer="0.5"/>
  <pageSetup horizontalDpi="360" verticalDpi="360" orientation="landscape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3">
      <selection activeCell="D3" sqref="D3:E3"/>
    </sheetView>
  </sheetViews>
  <sheetFormatPr defaultColWidth="8.00390625" defaultRowHeight="12.75"/>
  <cols>
    <col min="1" max="1" width="33.125" style="303" customWidth="1"/>
    <col min="2" max="4" width="11.875" style="303" customWidth="1"/>
    <col min="5" max="5" width="14.625" style="303" customWidth="1"/>
    <col min="6" max="16384" width="8.00390625" style="303" customWidth="1"/>
  </cols>
  <sheetData>
    <row r="1" spans="1:5" ht="12.75">
      <c r="A1" s="302"/>
      <c r="B1" s="302"/>
      <c r="C1" s="302"/>
      <c r="D1" s="302"/>
      <c r="E1" s="302"/>
    </row>
    <row r="2" spans="1:5" ht="15.75">
      <c r="A2" s="304" t="s">
        <v>318</v>
      </c>
      <c r="B2" s="479" t="s">
        <v>370</v>
      </c>
      <c r="C2" s="480"/>
      <c r="D2" s="480"/>
      <c r="E2" s="480"/>
    </row>
    <row r="3" spans="1:5" ht="14.25" thickBot="1">
      <c r="A3" s="302"/>
      <c r="B3" s="302"/>
      <c r="C3" s="302"/>
      <c r="D3" s="481" t="s">
        <v>319</v>
      </c>
      <c r="E3" s="481"/>
    </row>
    <row r="4" spans="1:5" ht="15" customHeight="1" thickBot="1">
      <c r="A4" s="305" t="s">
        <v>320</v>
      </c>
      <c r="B4" s="306" t="s">
        <v>219</v>
      </c>
      <c r="C4" s="306" t="s">
        <v>340</v>
      </c>
      <c r="D4" s="306" t="s">
        <v>371</v>
      </c>
      <c r="E4" s="307" t="s">
        <v>179</v>
      </c>
    </row>
    <row r="5" spans="1:5" ht="12.75">
      <c r="A5" s="308" t="s">
        <v>321</v>
      </c>
      <c r="B5" s="309">
        <v>2730</v>
      </c>
      <c r="C5" s="309"/>
      <c r="D5" s="309"/>
      <c r="E5" s="310">
        <f aca="true" t="shared" si="0" ref="E5:E11">SUM(B5:D5)</f>
        <v>2730</v>
      </c>
    </row>
    <row r="6" spans="1:5" ht="12.75">
      <c r="A6" s="311" t="s">
        <v>322</v>
      </c>
      <c r="B6" s="376" t="s">
        <v>372</v>
      </c>
      <c r="C6" s="312"/>
      <c r="D6" s="312"/>
      <c r="E6" s="313">
        <f t="shared" si="0"/>
        <v>0</v>
      </c>
    </row>
    <row r="7" spans="1:5" ht="12.75">
      <c r="A7" s="314" t="s">
        <v>323</v>
      </c>
      <c r="B7" s="315">
        <v>9970</v>
      </c>
      <c r="C7" s="315"/>
      <c r="D7" s="315"/>
      <c r="E7" s="316">
        <f t="shared" si="0"/>
        <v>9970</v>
      </c>
    </row>
    <row r="8" spans="1:5" ht="12.75">
      <c r="A8" s="314" t="s">
        <v>324</v>
      </c>
      <c r="B8" s="377" t="s">
        <v>372</v>
      </c>
      <c r="C8" s="315"/>
      <c r="D8" s="315"/>
      <c r="E8" s="316">
        <f t="shared" si="0"/>
        <v>0</v>
      </c>
    </row>
    <row r="9" spans="1:5" ht="12.75">
      <c r="A9" s="314" t="s">
        <v>180</v>
      </c>
      <c r="B9" s="377" t="s">
        <v>372</v>
      </c>
      <c r="C9" s="315"/>
      <c r="D9" s="315"/>
      <c r="E9" s="316">
        <f t="shared" si="0"/>
        <v>0</v>
      </c>
    </row>
    <row r="10" spans="1:5" ht="12.75">
      <c r="A10" s="314" t="s">
        <v>325</v>
      </c>
      <c r="B10" s="377" t="s">
        <v>372</v>
      </c>
      <c r="C10" s="315"/>
      <c r="D10" s="315"/>
      <c r="E10" s="316">
        <f t="shared" si="0"/>
        <v>0</v>
      </c>
    </row>
    <row r="11" spans="1:5" ht="13.5" thickBot="1">
      <c r="A11" s="317"/>
      <c r="B11" s="318"/>
      <c r="C11" s="318"/>
      <c r="D11" s="318"/>
      <c r="E11" s="316">
        <f t="shared" si="0"/>
        <v>0</v>
      </c>
    </row>
    <row r="12" spans="1:5" ht="13.5" thickBot="1">
      <c r="A12" s="319" t="s">
        <v>326</v>
      </c>
      <c r="B12" s="320">
        <f>B5+SUM(B7:B11)</f>
        <v>12700</v>
      </c>
      <c r="C12" s="320">
        <f>C5+SUM(C7:C11)</f>
        <v>0</v>
      </c>
      <c r="D12" s="320">
        <f>D5+SUM(D7:D11)</f>
        <v>0</v>
      </c>
      <c r="E12" s="321">
        <f>E5+SUM(E7:E11)</f>
        <v>12700</v>
      </c>
    </row>
    <row r="13" spans="1:5" ht="13.5" thickBot="1">
      <c r="A13" s="322"/>
      <c r="B13" s="322"/>
      <c r="C13" s="322"/>
      <c r="D13" s="322"/>
      <c r="E13" s="322"/>
    </row>
    <row r="14" spans="1:5" ht="15" customHeight="1" thickBot="1">
      <c r="A14" s="305" t="s">
        <v>327</v>
      </c>
      <c r="B14" s="306" t="s">
        <v>219</v>
      </c>
      <c r="C14" s="306" t="s">
        <v>340</v>
      </c>
      <c r="D14" s="306" t="s">
        <v>371</v>
      </c>
      <c r="E14" s="307" t="s">
        <v>179</v>
      </c>
    </row>
    <row r="15" spans="1:5" ht="12.75">
      <c r="A15" s="308" t="s">
        <v>328</v>
      </c>
      <c r="B15" s="378" t="s">
        <v>372</v>
      </c>
      <c r="C15" s="309"/>
      <c r="D15" s="309"/>
      <c r="E15" s="310">
        <f aca="true" t="shared" si="1" ref="E15:E21">SUM(B15:D15)</f>
        <v>0</v>
      </c>
    </row>
    <row r="16" spans="1:5" ht="12.75">
      <c r="A16" s="323" t="s">
        <v>329</v>
      </c>
      <c r="B16" s="315">
        <v>12700</v>
      </c>
      <c r="C16" s="315"/>
      <c r="D16" s="315"/>
      <c r="E16" s="316">
        <f t="shared" si="1"/>
        <v>12700</v>
      </c>
    </row>
    <row r="17" spans="1:5" ht="12.75">
      <c r="A17" s="314" t="s">
        <v>330</v>
      </c>
      <c r="B17" s="377"/>
      <c r="C17" s="315"/>
      <c r="D17" s="315"/>
      <c r="E17" s="316">
        <f t="shared" si="1"/>
        <v>0</v>
      </c>
    </row>
    <row r="18" spans="1:5" ht="12.75">
      <c r="A18" s="314" t="s">
        <v>331</v>
      </c>
      <c r="B18" s="377"/>
      <c r="C18" s="315"/>
      <c r="D18" s="315"/>
      <c r="E18" s="316">
        <f t="shared" si="1"/>
        <v>0</v>
      </c>
    </row>
    <row r="19" spans="1:5" ht="12.75">
      <c r="A19" s="324"/>
      <c r="B19" s="315"/>
      <c r="C19" s="315"/>
      <c r="D19" s="315"/>
      <c r="E19" s="316">
        <f t="shared" si="1"/>
        <v>0</v>
      </c>
    </row>
    <row r="20" spans="1:5" ht="12.75">
      <c r="A20" s="324"/>
      <c r="B20" s="315"/>
      <c r="C20" s="315"/>
      <c r="D20" s="315"/>
      <c r="E20" s="316">
        <f t="shared" si="1"/>
        <v>0</v>
      </c>
    </row>
    <row r="21" spans="1:5" ht="13.5" thickBot="1">
      <c r="A21" s="317"/>
      <c r="B21" s="318"/>
      <c r="C21" s="318"/>
      <c r="D21" s="318"/>
      <c r="E21" s="316">
        <f t="shared" si="1"/>
        <v>0</v>
      </c>
    </row>
    <row r="22" spans="1:5" ht="13.5" thickBot="1">
      <c r="A22" s="319" t="s">
        <v>213</v>
      </c>
      <c r="B22" s="320">
        <f>SUM(B15:B21)</f>
        <v>12700</v>
      </c>
      <c r="C22" s="320">
        <f>SUM(C15:C21)</f>
        <v>0</v>
      </c>
      <c r="D22" s="320">
        <f>SUM(D15:D21)</f>
        <v>0</v>
      </c>
      <c r="E22" s="321">
        <f>SUM(E15:E21)</f>
        <v>12700</v>
      </c>
    </row>
    <row r="23" spans="1:5" ht="12.75">
      <c r="A23" s="302"/>
      <c r="B23" s="302"/>
      <c r="C23" s="302"/>
      <c r="D23" s="302"/>
      <c r="E23" s="302"/>
    </row>
    <row r="24" spans="1:5" ht="12.75">
      <c r="A24" s="302"/>
      <c r="B24" s="302"/>
      <c r="C24" s="302"/>
      <c r="D24" s="302"/>
      <c r="E24" s="302"/>
    </row>
    <row r="25" spans="1:5" ht="15.75">
      <c r="A25" s="304" t="s">
        <v>318</v>
      </c>
      <c r="B25" s="480"/>
      <c r="C25" s="480"/>
      <c r="D25" s="480"/>
      <c r="E25" s="480"/>
    </row>
    <row r="26" spans="1:5" ht="14.25" thickBot="1">
      <c r="A26" s="302"/>
      <c r="B26" s="302"/>
      <c r="C26" s="302"/>
      <c r="D26" s="481" t="s">
        <v>319</v>
      </c>
      <c r="E26" s="481"/>
    </row>
    <row r="27" spans="1:5" ht="13.5" thickBot="1">
      <c r="A27" s="305" t="s">
        <v>320</v>
      </c>
      <c r="B27" s="306" t="s">
        <v>219</v>
      </c>
      <c r="C27" s="306" t="s">
        <v>340</v>
      </c>
      <c r="D27" s="306" t="s">
        <v>371</v>
      </c>
      <c r="E27" s="307" t="s">
        <v>179</v>
      </c>
    </row>
    <row r="28" spans="1:5" ht="12.75">
      <c r="A28" s="308" t="s">
        <v>321</v>
      </c>
      <c r="B28" s="309"/>
      <c r="C28" s="309"/>
      <c r="D28" s="309"/>
      <c r="E28" s="310">
        <f aca="true" t="shared" si="2" ref="E28:E34">SUM(B28:D28)</f>
        <v>0</v>
      </c>
    </row>
    <row r="29" spans="1:5" ht="12.75">
      <c r="A29" s="311" t="s">
        <v>322</v>
      </c>
      <c r="B29" s="312"/>
      <c r="C29" s="312"/>
      <c r="D29" s="312"/>
      <c r="E29" s="313">
        <f t="shared" si="2"/>
        <v>0</v>
      </c>
    </row>
    <row r="30" spans="1:5" ht="12.75">
      <c r="A30" s="314" t="s">
        <v>323</v>
      </c>
      <c r="B30" s="315"/>
      <c r="C30" s="315"/>
      <c r="D30" s="315"/>
      <c r="E30" s="316">
        <f t="shared" si="2"/>
        <v>0</v>
      </c>
    </row>
    <row r="31" spans="1:5" ht="12.75">
      <c r="A31" s="314" t="s">
        <v>324</v>
      </c>
      <c r="B31" s="315"/>
      <c r="C31" s="315"/>
      <c r="D31" s="315"/>
      <c r="E31" s="316">
        <f t="shared" si="2"/>
        <v>0</v>
      </c>
    </row>
    <row r="32" spans="1:5" ht="12.75">
      <c r="A32" s="314" t="s">
        <v>180</v>
      </c>
      <c r="B32" s="315"/>
      <c r="C32" s="315"/>
      <c r="D32" s="315"/>
      <c r="E32" s="316">
        <f t="shared" si="2"/>
        <v>0</v>
      </c>
    </row>
    <row r="33" spans="1:5" ht="12.75">
      <c r="A33" s="314" t="s">
        <v>325</v>
      </c>
      <c r="B33" s="315"/>
      <c r="C33" s="315"/>
      <c r="D33" s="315"/>
      <c r="E33" s="316">
        <f t="shared" si="2"/>
        <v>0</v>
      </c>
    </row>
    <row r="34" spans="1:5" ht="13.5" thickBot="1">
      <c r="A34" s="317"/>
      <c r="B34" s="318"/>
      <c r="C34" s="318"/>
      <c r="D34" s="318"/>
      <c r="E34" s="316">
        <f t="shared" si="2"/>
        <v>0</v>
      </c>
    </row>
    <row r="35" spans="1:5" ht="13.5" thickBot="1">
      <c r="A35" s="319" t="s">
        <v>326</v>
      </c>
      <c r="B35" s="320">
        <f>B28+SUM(B30:B34)</f>
        <v>0</v>
      </c>
      <c r="C35" s="320">
        <f>C28+SUM(C30:C34)</f>
        <v>0</v>
      </c>
      <c r="D35" s="320">
        <f>D28+SUM(D30:D34)</f>
        <v>0</v>
      </c>
      <c r="E35" s="321">
        <f>E28+SUM(E30:E34)</f>
        <v>0</v>
      </c>
    </row>
    <row r="36" spans="1:5" ht="13.5" thickBot="1">
      <c r="A36" s="322"/>
      <c r="B36" s="322"/>
      <c r="C36" s="322"/>
      <c r="D36" s="322"/>
      <c r="E36" s="322"/>
    </row>
    <row r="37" spans="1:5" ht="13.5" thickBot="1">
      <c r="A37" s="305" t="s">
        <v>327</v>
      </c>
      <c r="B37" s="306" t="s">
        <v>219</v>
      </c>
      <c r="C37" s="306" t="s">
        <v>340</v>
      </c>
      <c r="D37" s="306" t="s">
        <v>371</v>
      </c>
      <c r="E37" s="307" t="s">
        <v>179</v>
      </c>
    </row>
    <row r="38" spans="1:5" ht="12.75">
      <c r="A38" s="308" t="s">
        <v>328</v>
      </c>
      <c r="B38" s="309"/>
      <c r="C38" s="309"/>
      <c r="D38" s="309"/>
      <c r="E38" s="310">
        <f aca="true" t="shared" si="3" ref="E38:E44">SUM(B38:D38)</f>
        <v>0</v>
      </c>
    </row>
    <row r="39" spans="1:5" ht="12.75">
      <c r="A39" s="323" t="s">
        <v>329</v>
      </c>
      <c r="B39" s="315"/>
      <c r="C39" s="315"/>
      <c r="D39" s="315"/>
      <c r="E39" s="316">
        <f t="shared" si="3"/>
        <v>0</v>
      </c>
    </row>
    <row r="40" spans="1:5" ht="12.75">
      <c r="A40" s="314" t="s">
        <v>330</v>
      </c>
      <c r="B40" s="315"/>
      <c r="C40" s="315"/>
      <c r="D40" s="315"/>
      <c r="E40" s="316">
        <f t="shared" si="3"/>
        <v>0</v>
      </c>
    </row>
    <row r="41" spans="1:5" ht="12.75">
      <c r="A41" s="314" t="s">
        <v>331</v>
      </c>
      <c r="B41" s="315"/>
      <c r="C41" s="315"/>
      <c r="D41" s="315"/>
      <c r="E41" s="316">
        <f t="shared" si="3"/>
        <v>0</v>
      </c>
    </row>
    <row r="42" spans="1:5" ht="12.75">
      <c r="A42" s="324"/>
      <c r="B42" s="315"/>
      <c r="C42" s="315"/>
      <c r="D42" s="315"/>
      <c r="E42" s="316">
        <f t="shared" si="3"/>
        <v>0</v>
      </c>
    </row>
    <row r="43" spans="1:5" ht="12.75">
      <c r="A43" s="324"/>
      <c r="B43" s="315"/>
      <c r="C43" s="315"/>
      <c r="D43" s="315"/>
      <c r="E43" s="316">
        <f t="shared" si="3"/>
        <v>0</v>
      </c>
    </row>
    <row r="44" spans="1:5" ht="13.5" thickBot="1">
      <c r="A44" s="317"/>
      <c r="B44" s="318"/>
      <c r="C44" s="318"/>
      <c r="D44" s="318"/>
      <c r="E44" s="316">
        <f t="shared" si="3"/>
        <v>0</v>
      </c>
    </row>
    <row r="45" spans="1:5" ht="13.5" thickBot="1">
      <c r="A45" s="319" t="s">
        <v>213</v>
      </c>
      <c r="B45" s="320">
        <f>SUM(B38:B44)</f>
        <v>0</v>
      </c>
      <c r="C45" s="320">
        <f>SUM(C38:C44)</f>
        <v>0</v>
      </c>
      <c r="D45" s="320">
        <f>SUM(D38:D44)</f>
        <v>0</v>
      </c>
      <c r="E45" s="321">
        <f>SUM(E38:E44)</f>
        <v>0</v>
      </c>
    </row>
    <row r="46" spans="1:5" ht="12.75">
      <c r="A46" s="302"/>
      <c r="B46" s="302"/>
      <c r="C46" s="302"/>
      <c r="D46" s="302"/>
      <c r="E46" s="302"/>
    </row>
    <row r="47" spans="1:5" ht="15.75">
      <c r="A47" s="482" t="s">
        <v>345</v>
      </c>
      <c r="B47" s="482"/>
      <c r="C47" s="482"/>
      <c r="D47" s="482"/>
      <c r="E47" s="482"/>
    </row>
    <row r="48" spans="1:5" ht="13.5" thickBot="1">
      <c r="A48" s="302"/>
      <c r="B48" s="302"/>
      <c r="C48" s="302"/>
      <c r="D48" s="302"/>
      <c r="E48" s="302"/>
    </row>
    <row r="49" spans="1:8" ht="13.5" thickBot="1">
      <c r="A49" s="474" t="s">
        <v>332</v>
      </c>
      <c r="B49" s="475"/>
      <c r="C49" s="476"/>
      <c r="D49" s="477" t="s">
        <v>333</v>
      </c>
      <c r="E49" s="478"/>
      <c r="H49" s="325"/>
    </row>
    <row r="50" spans="1:5" ht="12.75">
      <c r="A50" s="464"/>
      <c r="B50" s="465"/>
      <c r="C50" s="466"/>
      <c r="D50" s="467"/>
      <c r="E50" s="468"/>
    </row>
    <row r="51" spans="1:5" ht="13.5" thickBot="1">
      <c r="A51" s="469"/>
      <c r="B51" s="470"/>
      <c r="C51" s="471"/>
      <c r="D51" s="472"/>
      <c r="E51" s="473"/>
    </row>
    <row r="52" spans="1:5" ht="13.5" thickBot="1">
      <c r="A52" s="459" t="s">
        <v>213</v>
      </c>
      <c r="B52" s="460"/>
      <c r="C52" s="461"/>
      <c r="D52" s="462">
        <f>SUM(D50:E51)</f>
        <v>0</v>
      </c>
      <c r="E52" s="463"/>
    </row>
  </sheetData>
  <sheetProtection/>
  <mergeCells count="13">
    <mergeCell ref="A49:C49"/>
    <mergeCell ref="D49:E49"/>
    <mergeCell ref="B2:E2"/>
    <mergeCell ref="D3:E3"/>
    <mergeCell ref="B25:E25"/>
    <mergeCell ref="D26:E26"/>
    <mergeCell ref="A47:E47"/>
    <mergeCell ref="A52:C52"/>
    <mergeCell ref="D52:E52"/>
    <mergeCell ref="A50:C50"/>
    <mergeCell ref="D50:E50"/>
    <mergeCell ref="A51:C51"/>
    <mergeCell ref="D51:E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11.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36" sqref="E36"/>
    </sheetView>
  </sheetViews>
  <sheetFormatPr defaultColWidth="8.00390625" defaultRowHeight="12.75"/>
  <cols>
    <col min="1" max="1" width="4.875" style="326" customWidth="1"/>
    <col min="2" max="2" width="25.875" style="326" customWidth="1"/>
    <col min="3" max="6" width="10.00390625" style="326" customWidth="1"/>
    <col min="7" max="7" width="13.00390625" style="326" customWidth="1"/>
    <col min="8" max="16384" width="8.00390625" style="326" customWidth="1"/>
  </cols>
  <sheetData>
    <row r="1" spans="1:7" ht="33" customHeight="1">
      <c r="A1" s="483" t="s">
        <v>334</v>
      </c>
      <c r="B1" s="483"/>
      <c r="C1" s="483"/>
      <c r="D1" s="483"/>
      <c r="E1" s="483"/>
      <c r="F1" s="483"/>
      <c r="G1" s="483"/>
    </row>
    <row r="2" spans="1:8" ht="15.75" customHeight="1" thickBot="1">
      <c r="A2" s="327"/>
      <c r="B2" s="327"/>
      <c r="C2" s="327"/>
      <c r="D2" s="484"/>
      <c r="E2" s="484"/>
      <c r="F2" s="485" t="s">
        <v>335</v>
      </c>
      <c r="G2" s="485"/>
      <c r="H2" s="328"/>
    </row>
    <row r="3" spans="1:7" ht="63" customHeight="1">
      <c r="A3" s="486" t="s">
        <v>336</v>
      </c>
      <c r="B3" s="488" t="s">
        <v>337</v>
      </c>
      <c r="C3" s="488" t="s">
        <v>338</v>
      </c>
      <c r="D3" s="488"/>
      <c r="E3" s="488"/>
      <c r="F3" s="488"/>
      <c r="G3" s="490" t="s">
        <v>339</v>
      </c>
    </row>
    <row r="4" spans="1:7" ht="26.25" thickBot="1">
      <c r="A4" s="487"/>
      <c r="B4" s="489"/>
      <c r="C4" s="329" t="s">
        <v>219</v>
      </c>
      <c r="D4" s="329" t="s">
        <v>340</v>
      </c>
      <c r="E4" s="329" t="s">
        <v>341</v>
      </c>
      <c r="F4" s="329" t="s">
        <v>342</v>
      </c>
      <c r="G4" s="491"/>
    </row>
    <row r="5" spans="1:7" ht="15.75" thickBot="1">
      <c r="A5" s="330">
        <v>1</v>
      </c>
      <c r="B5" s="331">
        <v>2</v>
      </c>
      <c r="C5" s="331">
        <v>3</v>
      </c>
      <c r="D5" s="331">
        <v>4</v>
      </c>
      <c r="E5" s="331">
        <v>5</v>
      </c>
      <c r="F5" s="331">
        <v>6</v>
      </c>
      <c r="G5" s="332">
        <v>7</v>
      </c>
    </row>
    <row r="6" spans="1:7" ht="15">
      <c r="A6" s="333" t="s">
        <v>103</v>
      </c>
      <c r="B6" s="334"/>
      <c r="C6" s="335"/>
      <c r="D6" s="335"/>
      <c r="E6" s="335"/>
      <c r="F6" s="335"/>
      <c r="G6" s="336"/>
    </row>
    <row r="7" spans="1:7" ht="15">
      <c r="A7" s="337" t="s">
        <v>104</v>
      </c>
      <c r="B7" s="338"/>
      <c r="C7" s="339"/>
      <c r="D7" s="339"/>
      <c r="E7" s="339"/>
      <c r="F7" s="339"/>
      <c r="G7" s="340"/>
    </row>
    <row r="8" spans="1:7" ht="15">
      <c r="A8" s="337" t="s">
        <v>7</v>
      </c>
      <c r="B8" s="338"/>
      <c r="C8" s="339"/>
      <c r="D8" s="339"/>
      <c r="E8" s="339"/>
      <c r="F8" s="339"/>
      <c r="G8" s="340"/>
    </row>
    <row r="9" spans="1:7" ht="15">
      <c r="A9" s="337" t="s">
        <v>8</v>
      </c>
      <c r="B9" s="338"/>
      <c r="C9" s="339"/>
      <c r="D9" s="339"/>
      <c r="E9" s="339"/>
      <c r="F9" s="339"/>
      <c r="G9" s="340"/>
    </row>
    <row r="10" spans="1:7" ht="15.75" thickBot="1">
      <c r="A10" s="341" t="s">
        <v>107</v>
      </c>
      <c r="B10" s="342"/>
      <c r="C10" s="343"/>
      <c r="D10" s="343"/>
      <c r="E10" s="343"/>
      <c r="F10" s="343"/>
      <c r="G10" s="340"/>
    </row>
    <row r="11" spans="1:7" ht="15.75" thickBot="1">
      <c r="A11" s="330" t="s">
        <v>109</v>
      </c>
      <c r="B11" s="344" t="s">
        <v>343</v>
      </c>
      <c r="C11" s="345"/>
      <c r="D11" s="345"/>
      <c r="E11" s="345"/>
      <c r="F11" s="345"/>
      <c r="G11" s="346"/>
    </row>
  </sheetData>
  <sheetProtection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12. melléklet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selection activeCell="G59" sqref="G59:G60"/>
    </sheetView>
  </sheetViews>
  <sheetFormatPr defaultColWidth="8.875" defaultRowHeight="12.75"/>
  <cols>
    <col min="1" max="1" width="3.75390625" style="354" customWidth="1"/>
    <col min="2" max="2" width="8.125" style="354" customWidth="1"/>
    <col min="3" max="3" width="8.25390625" style="354" customWidth="1"/>
    <col min="4" max="4" width="12.25390625" style="354" customWidth="1"/>
    <col min="5" max="5" width="12.625" style="354" customWidth="1"/>
    <col min="6" max="6" width="11.375" style="354" customWidth="1"/>
    <col min="7" max="7" width="14.625" style="354" customWidth="1"/>
    <col min="8" max="8" width="12.25390625" style="354" customWidth="1"/>
    <col min="9" max="9" width="11.375" style="354" customWidth="1"/>
    <col min="10" max="10" width="12.625" style="354" customWidth="1"/>
    <col min="11" max="11" width="17.00390625" style="354" customWidth="1"/>
    <col min="12" max="16384" width="8.875" style="354" customWidth="1"/>
  </cols>
  <sheetData>
    <row r="1" spans="8:11" ht="12.75">
      <c r="H1" s="507" t="s">
        <v>397</v>
      </c>
      <c r="I1" s="507"/>
      <c r="J1" s="507"/>
      <c r="K1" s="507"/>
    </row>
    <row r="2" spans="8:11" ht="12.75">
      <c r="H2" s="355"/>
      <c r="I2" s="355"/>
      <c r="J2" s="355"/>
      <c r="K2" s="355"/>
    </row>
    <row r="3" spans="8:11" ht="12.75">
      <c r="H3" s="355"/>
      <c r="I3" s="355"/>
      <c r="J3" s="355"/>
      <c r="K3" s="355"/>
    </row>
    <row r="4" spans="8:11" ht="12.75">
      <c r="H4" s="355"/>
      <c r="I4" s="355"/>
      <c r="J4" s="355"/>
      <c r="K4" s="355"/>
    </row>
    <row r="5" spans="1:11" ht="21.75" customHeight="1">
      <c r="A5" s="508" t="s">
        <v>162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2.75" customHeight="1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1" ht="19.5" customHeight="1">
      <c r="A7" s="357"/>
      <c r="B7" s="357"/>
      <c r="C7" s="357"/>
      <c r="D7" s="357"/>
      <c r="E7" s="508" t="s">
        <v>353</v>
      </c>
      <c r="F7" s="508"/>
      <c r="G7" s="508"/>
      <c r="H7" s="508"/>
      <c r="I7" s="357"/>
      <c r="J7" s="357"/>
      <c r="K7" s="357"/>
    </row>
    <row r="8" spans="1:11" ht="16.5" customHeight="1">
      <c r="A8" s="508" t="s">
        <v>354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</row>
    <row r="9" spans="1:11" ht="16.5" customHeight="1">
      <c r="A9" s="508" t="s">
        <v>355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1" ht="12.75" customHeight="1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</row>
    <row r="11" spans="1:11" ht="12.75" customHeight="1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</row>
    <row r="13" spans="10:11" ht="13.5" thickBot="1">
      <c r="J13" s="506" t="s">
        <v>140</v>
      </c>
      <c r="K13" s="506"/>
    </row>
    <row r="14" spans="1:11" ht="12.75" customHeight="1" thickTop="1">
      <c r="A14" s="501" t="s">
        <v>356</v>
      </c>
      <c r="B14" s="503" t="s">
        <v>357</v>
      </c>
      <c r="C14" s="503"/>
      <c r="D14" s="503"/>
      <c r="E14" s="504" t="s">
        <v>358</v>
      </c>
      <c r="F14" s="503" t="s">
        <v>359</v>
      </c>
      <c r="G14" s="503"/>
      <c r="H14" s="503"/>
      <c r="I14" s="503"/>
      <c r="J14" s="503"/>
      <c r="K14" s="505"/>
    </row>
    <row r="15" spans="1:11" ht="12.75">
      <c r="A15" s="502"/>
      <c r="B15" s="494"/>
      <c r="C15" s="494"/>
      <c r="D15" s="494"/>
      <c r="E15" s="499"/>
      <c r="F15" s="494"/>
      <c r="G15" s="494"/>
      <c r="H15" s="494"/>
      <c r="I15" s="494"/>
      <c r="J15" s="494"/>
      <c r="K15" s="495"/>
    </row>
    <row r="16" spans="1:11" ht="16.5" customHeight="1">
      <c r="A16" s="500"/>
      <c r="B16" s="496"/>
      <c r="C16" s="496"/>
      <c r="D16" s="496"/>
      <c r="E16" s="496"/>
      <c r="F16" s="499" t="s">
        <v>360</v>
      </c>
      <c r="G16" s="499" t="s">
        <v>361</v>
      </c>
      <c r="H16" s="499" t="s">
        <v>362</v>
      </c>
      <c r="I16" s="360" t="s">
        <v>363</v>
      </c>
      <c r="J16" s="361" t="s">
        <v>364</v>
      </c>
      <c r="K16" s="362" t="s">
        <v>363</v>
      </c>
    </row>
    <row r="17" spans="1:11" ht="17.25" customHeight="1">
      <c r="A17" s="500"/>
      <c r="B17" s="496"/>
      <c r="C17" s="496"/>
      <c r="D17" s="496"/>
      <c r="E17" s="496"/>
      <c r="F17" s="499"/>
      <c r="G17" s="499"/>
      <c r="H17" s="499"/>
      <c r="I17" s="494" t="s">
        <v>365</v>
      </c>
      <c r="J17" s="494"/>
      <c r="K17" s="495"/>
    </row>
    <row r="18" spans="1:11" ht="12" customHeight="1">
      <c r="A18" s="500"/>
      <c r="B18" s="496"/>
      <c r="C18" s="496"/>
      <c r="D18" s="496"/>
      <c r="E18" s="496"/>
      <c r="F18" s="499"/>
      <c r="G18" s="499"/>
      <c r="H18" s="499"/>
      <c r="I18" s="494"/>
      <c r="J18" s="494"/>
      <c r="K18" s="495"/>
    </row>
    <row r="19" spans="1:11" ht="12.75">
      <c r="A19" s="359" t="s">
        <v>103</v>
      </c>
      <c r="B19" s="496" t="s">
        <v>104</v>
      </c>
      <c r="C19" s="496"/>
      <c r="D19" s="496"/>
      <c r="E19" s="360" t="s">
        <v>7</v>
      </c>
      <c r="F19" s="360" t="s">
        <v>8</v>
      </c>
      <c r="G19" s="360" t="s">
        <v>107</v>
      </c>
      <c r="H19" s="360" t="s">
        <v>109</v>
      </c>
      <c r="I19" s="360" t="s">
        <v>148</v>
      </c>
      <c r="J19" s="360" t="s">
        <v>150</v>
      </c>
      <c r="K19" s="363" t="s">
        <v>152</v>
      </c>
    </row>
    <row r="20" spans="1:11" ht="16.5" customHeight="1">
      <c r="A20" s="364"/>
      <c r="B20" s="497" t="s">
        <v>366</v>
      </c>
      <c r="C20" s="497"/>
      <c r="D20" s="497"/>
      <c r="E20" s="365"/>
      <c r="F20" s="365"/>
      <c r="G20" s="365"/>
      <c r="H20" s="365"/>
      <c r="I20" s="365"/>
      <c r="J20" s="365"/>
      <c r="K20" s="366"/>
    </row>
    <row r="21" spans="1:11" ht="12.75" customHeight="1">
      <c r="A21" s="367"/>
      <c r="B21" s="492"/>
      <c r="C21" s="492"/>
      <c r="D21" s="492"/>
      <c r="E21" s="368"/>
      <c r="F21" s="368"/>
      <c r="G21" s="368"/>
      <c r="H21" s="368"/>
      <c r="I21" s="368"/>
      <c r="J21" s="368"/>
      <c r="K21" s="369"/>
    </row>
    <row r="22" spans="1:11" ht="16.5" customHeight="1">
      <c r="A22" s="367"/>
      <c r="B22" s="498" t="s">
        <v>367</v>
      </c>
      <c r="C22" s="498"/>
      <c r="D22" s="498"/>
      <c r="E22" s="368"/>
      <c r="F22" s="368"/>
      <c r="G22" s="368"/>
      <c r="H22" s="368"/>
      <c r="I22" s="368"/>
      <c r="J22" s="368"/>
      <c r="K22" s="369"/>
    </row>
    <row r="23" spans="1:11" ht="12.75">
      <c r="A23" s="367"/>
      <c r="B23" s="492"/>
      <c r="C23" s="492"/>
      <c r="D23" s="492"/>
      <c r="E23" s="368"/>
      <c r="F23" s="368"/>
      <c r="G23" s="368"/>
      <c r="H23" s="368"/>
      <c r="I23" s="368"/>
      <c r="J23" s="368"/>
      <c r="K23" s="369"/>
    </row>
    <row r="24" spans="1:11" ht="16.5" customHeight="1">
      <c r="A24" s="367"/>
      <c r="B24" s="498" t="s">
        <v>368</v>
      </c>
      <c r="C24" s="498"/>
      <c r="D24" s="498"/>
      <c r="E24" s="368"/>
      <c r="F24" s="368"/>
      <c r="G24" s="368"/>
      <c r="H24" s="368"/>
      <c r="I24" s="368"/>
      <c r="J24" s="368"/>
      <c r="K24" s="369"/>
    </row>
    <row r="25" spans="1:11" ht="13.5" customHeight="1">
      <c r="A25" s="367"/>
      <c r="B25" s="370"/>
      <c r="C25" s="371"/>
      <c r="D25" s="372"/>
      <c r="E25" s="368"/>
      <c r="F25" s="368"/>
      <c r="G25" s="368"/>
      <c r="H25" s="368"/>
      <c r="I25" s="368"/>
      <c r="J25" s="368"/>
      <c r="K25" s="369"/>
    </row>
    <row r="26" spans="1:11" ht="16.5" customHeight="1">
      <c r="A26" s="367"/>
      <c r="B26" s="492" t="s">
        <v>369</v>
      </c>
      <c r="C26" s="492"/>
      <c r="D26" s="492"/>
      <c r="E26" s="368"/>
      <c r="F26" s="368"/>
      <c r="G26" s="368"/>
      <c r="H26" s="368"/>
      <c r="I26" s="368"/>
      <c r="J26" s="368"/>
      <c r="K26" s="369"/>
    </row>
    <row r="27" spans="1:11" ht="16.5" customHeight="1" thickBot="1">
      <c r="A27" s="373"/>
      <c r="B27" s="493"/>
      <c r="C27" s="493"/>
      <c r="D27" s="493"/>
      <c r="E27" s="374"/>
      <c r="F27" s="374"/>
      <c r="G27" s="374"/>
      <c r="H27" s="374"/>
      <c r="I27" s="374"/>
      <c r="J27" s="374"/>
      <c r="K27" s="375"/>
    </row>
    <row r="28" ht="13.5" thickTop="1"/>
  </sheetData>
  <sheetProtection/>
  <mergeCells count="25">
    <mergeCell ref="J13:K13"/>
    <mergeCell ref="H1:K1"/>
    <mergeCell ref="A5:K5"/>
    <mergeCell ref="E7:H7"/>
    <mergeCell ref="A8:K8"/>
    <mergeCell ref="A9:K9"/>
    <mergeCell ref="A14:A15"/>
    <mergeCell ref="B14:D15"/>
    <mergeCell ref="E14:E15"/>
    <mergeCell ref="F14:K15"/>
    <mergeCell ref="B24:D24"/>
    <mergeCell ref="H16:H18"/>
    <mergeCell ref="A16:A18"/>
    <mergeCell ref="B16:D18"/>
    <mergeCell ref="E16:E18"/>
    <mergeCell ref="B26:D26"/>
    <mergeCell ref="B27:D27"/>
    <mergeCell ref="I17:K18"/>
    <mergeCell ref="B19:D19"/>
    <mergeCell ref="B20:D20"/>
    <mergeCell ref="B21:D21"/>
    <mergeCell ref="B22:D22"/>
    <mergeCell ref="B23:D23"/>
    <mergeCell ref="G16:G18"/>
    <mergeCell ref="F16:F1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Layout" zoomScaleNormal="90" workbookViewId="0" topLeftCell="A13">
      <selection activeCell="E40" sqref="E40"/>
    </sheetView>
  </sheetViews>
  <sheetFormatPr defaultColWidth="9.00390625" defaultRowHeight="12.75"/>
  <cols>
    <col min="1" max="1" width="57.875" style="10" customWidth="1"/>
    <col min="2" max="2" width="7.375" style="10" customWidth="1"/>
    <col min="3" max="3" width="8.25390625" style="10" customWidth="1"/>
    <col min="4" max="4" width="9.875" style="10" customWidth="1"/>
    <col min="5" max="5" width="10.375" style="10" customWidth="1"/>
    <col min="6" max="6" width="9.00390625" style="9" customWidth="1"/>
    <col min="7" max="7" width="7.125" style="9" customWidth="1"/>
    <col min="8" max="13" width="9.125" style="9" customWidth="1"/>
    <col min="14" max="16384" width="9.125" style="10" customWidth="1"/>
  </cols>
  <sheetData>
    <row r="1" spans="1:13" ht="12.75" customHeight="1">
      <c r="A1" s="8"/>
      <c r="B1" s="408" t="s">
        <v>10</v>
      </c>
      <c r="C1" s="408"/>
      <c r="D1" s="408"/>
      <c r="E1" s="408"/>
      <c r="M1" s="10"/>
    </row>
    <row r="2" spans="1:12" s="16" customFormat="1" ht="42" customHeight="1" thickBot="1">
      <c r="A2" s="11" t="s">
        <v>11</v>
      </c>
      <c r="B2" s="12" t="s">
        <v>12</v>
      </c>
      <c r="C2" s="13" t="s">
        <v>13</v>
      </c>
      <c r="D2" s="13" t="s">
        <v>14</v>
      </c>
      <c r="E2" s="14" t="s">
        <v>15</v>
      </c>
      <c r="F2" s="15"/>
      <c r="G2" s="15"/>
      <c r="H2" s="15"/>
      <c r="I2" s="15"/>
      <c r="J2" s="15"/>
      <c r="K2" s="15"/>
      <c r="L2" s="15"/>
    </row>
    <row r="3" spans="1:13" ht="13.5" customHeight="1">
      <c r="A3" s="17" t="s">
        <v>16</v>
      </c>
      <c r="B3" s="18"/>
      <c r="C3" s="18"/>
      <c r="D3" s="18"/>
      <c r="E3" s="18">
        <f>E4+E5+E11</f>
        <v>44684339</v>
      </c>
      <c r="L3" s="10"/>
      <c r="M3" s="10"/>
    </row>
    <row r="4" spans="1:13" ht="13.5" customHeight="1">
      <c r="A4" s="19" t="s">
        <v>17</v>
      </c>
      <c r="B4" s="20"/>
      <c r="C4" s="20">
        <v>11.14</v>
      </c>
      <c r="D4" s="18">
        <v>4580000</v>
      </c>
      <c r="E4" s="18">
        <f>C4*D4</f>
        <v>51021200</v>
      </c>
      <c r="F4" s="21"/>
      <c r="G4" s="21"/>
      <c r="H4" s="21"/>
      <c r="L4" s="10"/>
      <c r="M4" s="10"/>
    </row>
    <row r="5" spans="1:13" ht="13.5" customHeight="1">
      <c r="A5" s="19" t="s">
        <v>18</v>
      </c>
      <c r="B5" s="18"/>
      <c r="C5" s="18"/>
      <c r="D5" s="18"/>
      <c r="E5" s="18">
        <f>E6+E7+E8+E9-E10</f>
        <v>-9336861</v>
      </c>
      <c r="F5" s="21"/>
      <c r="G5" s="21"/>
      <c r="H5" s="21"/>
      <c r="L5" s="10"/>
      <c r="M5" s="10"/>
    </row>
    <row r="6" spans="1:13" ht="13.5" customHeight="1">
      <c r="A6" s="19" t="s">
        <v>19</v>
      </c>
      <c r="B6" s="18"/>
      <c r="C6" s="20"/>
      <c r="D6" s="18"/>
      <c r="E6" s="18">
        <v>3378450</v>
      </c>
      <c r="F6" s="21"/>
      <c r="G6" s="21"/>
      <c r="H6" s="21"/>
      <c r="L6" s="10"/>
      <c r="M6" s="10"/>
    </row>
    <row r="7" spans="1:13" ht="13.5" customHeight="1">
      <c r="A7" s="19" t="s">
        <v>20</v>
      </c>
      <c r="B7" s="18"/>
      <c r="C7" s="18"/>
      <c r="D7" s="18"/>
      <c r="E7" s="18">
        <v>2548800</v>
      </c>
      <c r="F7" s="21"/>
      <c r="G7" s="21"/>
      <c r="H7" s="21"/>
      <c r="L7" s="10"/>
      <c r="M7" s="10"/>
    </row>
    <row r="8" spans="1:13" ht="13.5" customHeight="1">
      <c r="A8" s="19" t="s">
        <v>21</v>
      </c>
      <c r="B8" s="18"/>
      <c r="C8" s="18"/>
      <c r="D8" s="18"/>
      <c r="E8" s="18">
        <v>1184868</v>
      </c>
      <c r="F8" s="21"/>
      <c r="G8" s="21"/>
      <c r="H8" s="21"/>
      <c r="L8" s="10"/>
      <c r="M8" s="10"/>
    </row>
    <row r="9" spans="1:13" ht="13.5" customHeight="1">
      <c r="A9" s="19" t="s">
        <v>22</v>
      </c>
      <c r="B9" s="18"/>
      <c r="C9" s="18"/>
      <c r="D9" s="18"/>
      <c r="E9" s="18">
        <v>1225800</v>
      </c>
      <c r="F9" s="21"/>
      <c r="G9" s="21"/>
      <c r="H9" s="21"/>
      <c r="L9" s="10"/>
      <c r="M9" s="10"/>
    </row>
    <row r="10" spans="1:13" ht="13.5" customHeight="1">
      <c r="A10" s="19" t="s">
        <v>23</v>
      </c>
      <c r="B10" s="18"/>
      <c r="C10" s="18"/>
      <c r="D10" s="18"/>
      <c r="E10" s="18">
        <v>17674779</v>
      </c>
      <c r="F10" s="21"/>
      <c r="G10" s="21"/>
      <c r="H10" s="21"/>
      <c r="L10" s="10"/>
      <c r="M10" s="10"/>
    </row>
    <row r="11" spans="1:13" ht="13.5" customHeight="1">
      <c r="A11" s="19" t="s">
        <v>24</v>
      </c>
      <c r="B11" s="18"/>
      <c r="C11" s="18"/>
      <c r="D11" s="18"/>
      <c r="E11" s="18">
        <v>3000000</v>
      </c>
      <c r="F11" s="21"/>
      <c r="G11" s="21"/>
      <c r="H11" s="21"/>
      <c r="L11" s="10"/>
      <c r="M11" s="10"/>
    </row>
    <row r="12" spans="1:13" ht="13.5" customHeight="1">
      <c r="A12" s="17" t="s">
        <v>25</v>
      </c>
      <c r="B12" s="18"/>
      <c r="C12" s="18"/>
      <c r="D12" s="18"/>
      <c r="E12" s="18">
        <f>SUM(E13+E16+E20)</f>
        <v>42581959</v>
      </c>
      <c r="F12" s="21"/>
      <c r="G12" s="21"/>
      <c r="H12" s="21"/>
      <c r="L12" s="10"/>
      <c r="M12" s="10"/>
    </row>
    <row r="13" spans="1:13" ht="24.75" customHeight="1">
      <c r="A13" s="22" t="s">
        <v>26</v>
      </c>
      <c r="B13" s="18"/>
      <c r="C13" s="18"/>
      <c r="D13" s="18"/>
      <c r="E13" s="18">
        <f>E14+E15</f>
        <v>34434293</v>
      </c>
      <c r="F13" s="21"/>
      <c r="G13" s="21"/>
      <c r="H13" s="21"/>
      <c r="L13" s="10"/>
      <c r="M13" s="10"/>
    </row>
    <row r="14" spans="1:13" ht="15" customHeight="1">
      <c r="A14" s="22" t="s">
        <v>27</v>
      </c>
      <c r="B14" s="18"/>
      <c r="C14" s="18"/>
      <c r="D14" s="18"/>
      <c r="E14" s="18">
        <v>27234293</v>
      </c>
      <c r="F14" s="409"/>
      <c r="G14" s="21"/>
      <c r="H14" s="21"/>
      <c r="L14" s="10"/>
      <c r="M14" s="10"/>
    </row>
    <row r="15" spans="1:13" ht="24.75" customHeight="1">
      <c r="A15" s="22" t="s">
        <v>28</v>
      </c>
      <c r="B15" s="18"/>
      <c r="C15" s="18"/>
      <c r="D15" s="18"/>
      <c r="E15" s="18">
        <v>7200000</v>
      </c>
      <c r="F15" s="409"/>
      <c r="G15" s="21"/>
      <c r="H15" s="21"/>
      <c r="L15" s="10"/>
      <c r="M15" s="10"/>
    </row>
    <row r="16" spans="1:13" ht="13.5" customHeight="1">
      <c r="A16" s="19" t="s">
        <v>29</v>
      </c>
      <c r="B16" s="18"/>
      <c r="C16" s="18"/>
      <c r="D16" s="18"/>
      <c r="E16" s="18">
        <v>3864000</v>
      </c>
      <c r="F16" s="21"/>
      <c r="G16" s="21"/>
      <c r="H16" s="21"/>
      <c r="L16" s="10"/>
      <c r="M16" s="10"/>
    </row>
    <row r="17" spans="1:13" ht="13.5" customHeight="1">
      <c r="A17" s="19" t="s">
        <v>30</v>
      </c>
      <c r="B17" s="18"/>
      <c r="C17" s="18"/>
      <c r="D17" s="18"/>
      <c r="E17" s="18">
        <f>SUM(C17*D17)</f>
        <v>0</v>
      </c>
      <c r="F17" s="21"/>
      <c r="G17" s="21"/>
      <c r="H17" s="21"/>
      <c r="L17" s="10"/>
      <c r="M17" s="10"/>
    </row>
    <row r="18" spans="1:13" ht="13.5" customHeight="1">
      <c r="A18" s="23" t="s">
        <v>31</v>
      </c>
      <c r="B18" s="18"/>
      <c r="C18" s="18"/>
      <c r="D18" s="18"/>
      <c r="E18" s="18">
        <f>SUM(D18*B18)/1000</f>
        <v>0</v>
      </c>
      <c r="F18" s="21"/>
      <c r="G18" s="21"/>
      <c r="H18" s="21"/>
      <c r="L18" s="10"/>
      <c r="M18" s="10"/>
    </row>
    <row r="19" spans="1:13" ht="13.5" customHeight="1">
      <c r="A19" s="23" t="s">
        <v>32</v>
      </c>
      <c r="B19" s="18"/>
      <c r="C19" s="18"/>
      <c r="D19" s="18"/>
      <c r="E19" s="18">
        <f>SUM(D19*B19)/1000</f>
        <v>0</v>
      </c>
      <c r="F19" s="21"/>
      <c r="G19" s="21"/>
      <c r="H19" s="21"/>
      <c r="L19" s="10"/>
      <c r="M19" s="10"/>
    </row>
    <row r="20" spans="1:13" ht="13.5" customHeight="1">
      <c r="A20" s="23" t="s">
        <v>33</v>
      </c>
      <c r="B20" s="18"/>
      <c r="C20" s="18"/>
      <c r="D20" s="18"/>
      <c r="E20" s="18">
        <v>4283666</v>
      </c>
      <c r="F20" s="21"/>
      <c r="G20" s="21"/>
      <c r="H20" s="21"/>
      <c r="L20" s="10"/>
      <c r="M20" s="10"/>
    </row>
    <row r="21" spans="1:13" ht="13.5" customHeight="1">
      <c r="A21" s="17" t="s">
        <v>34</v>
      </c>
      <c r="B21" s="18"/>
      <c r="C21" s="18"/>
      <c r="D21" s="18"/>
      <c r="E21" s="18">
        <f>E23+E26+E39+E40</f>
        <v>16885418</v>
      </c>
      <c r="F21" s="21"/>
      <c r="G21" s="21"/>
      <c r="H21" s="21"/>
      <c r="L21" s="10"/>
      <c r="M21" s="10"/>
    </row>
    <row r="22" spans="1:13" ht="13.5" customHeight="1">
      <c r="A22" s="19" t="s">
        <v>35</v>
      </c>
      <c r="B22" s="18"/>
      <c r="C22" s="18"/>
      <c r="D22" s="18"/>
      <c r="E22" s="18"/>
      <c r="F22" s="21"/>
      <c r="G22" s="21"/>
      <c r="H22" s="21"/>
      <c r="L22" s="10"/>
      <c r="M22" s="10"/>
    </row>
    <row r="23" spans="1:13" ht="13.5" customHeight="1">
      <c r="A23" s="19" t="s">
        <v>36</v>
      </c>
      <c r="B23" s="18"/>
      <c r="C23" s="18"/>
      <c r="D23" s="18"/>
      <c r="E23" s="18">
        <v>1861855</v>
      </c>
      <c r="F23" s="21"/>
      <c r="G23" s="21"/>
      <c r="H23" s="21"/>
      <c r="L23" s="10"/>
      <c r="M23" s="10"/>
    </row>
    <row r="24" spans="1:13" ht="13.5" customHeight="1">
      <c r="A24" s="19" t="s">
        <v>37</v>
      </c>
      <c r="B24" s="18"/>
      <c r="C24" s="18"/>
      <c r="D24" s="18"/>
      <c r="E24" s="18"/>
      <c r="F24" s="21"/>
      <c r="G24" s="21"/>
      <c r="H24" s="21"/>
      <c r="L24" s="10"/>
      <c r="M24" s="10"/>
    </row>
    <row r="25" spans="1:13" ht="13.5" customHeight="1">
      <c r="A25" s="19" t="s">
        <v>38</v>
      </c>
      <c r="B25" s="18"/>
      <c r="C25" s="18"/>
      <c r="D25" s="18"/>
      <c r="E25" s="18"/>
      <c r="F25" s="21"/>
      <c r="G25" s="21"/>
      <c r="H25" s="21"/>
      <c r="L25" s="10"/>
      <c r="M25" s="10"/>
    </row>
    <row r="26" spans="1:13" ht="13.5" customHeight="1">
      <c r="A26" s="19" t="s">
        <v>39</v>
      </c>
      <c r="B26" s="24"/>
      <c r="C26" s="18">
        <v>7</v>
      </c>
      <c r="D26" s="18">
        <v>55360</v>
      </c>
      <c r="E26" s="18">
        <f>C26*D26</f>
        <v>387520</v>
      </c>
      <c r="F26" s="21"/>
      <c r="G26" s="25"/>
      <c r="H26" s="21"/>
      <c r="L26" s="10"/>
      <c r="M26" s="10"/>
    </row>
    <row r="27" spans="1:13" ht="13.5" customHeight="1">
      <c r="A27" s="19" t="s">
        <v>40</v>
      </c>
      <c r="B27" s="24"/>
      <c r="C27" s="18"/>
      <c r="D27" s="18"/>
      <c r="E27" s="18"/>
      <c r="F27" s="21"/>
      <c r="G27" s="25"/>
      <c r="H27" s="21"/>
      <c r="L27" s="10"/>
      <c r="M27" s="10"/>
    </row>
    <row r="28" spans="1:13" ht="13.5" customHeight="1">
      <c r="A28" s="22" t="s">
        <v>41</v>
      </c>
      <c r="B28" s="26"/>
      <c r="C28" s="18"/>
      <c r="D28" s="18"/>
      <c r="E28" s="18"/>
      <c r="F28" s="21"/>
      <c r="G28" s="25"/>
      <c r="H28" s="21"/>
      <c r="L28" s="10"/>
      <c r="M28" s="10"/>
    </row>
    <row r="29" spans="1:13" ht="13.5" customHeight="1">
      <c r="A29" s="22" t="s">
        <v>42</v>
      </c>
      <c r="B29" s="26"/>
      <c r="C29" s="18"/>
      <c r="D29" s="18"/>
      <c r="E29" s="18"/>
      <c r="F29" s="21"/>
      <c r="G29" s="25"/>
      <c r="H29" s="21"/>
      <c r="L29" s="10"/>
      <c r="M29" s="10"/>
    </row>
    <row r="30" spans="1:13" ht="13.5" customHeight="1">
      <c r="A30" s="22" t="s">
        <v>43</v>
      </c>
      <c r="B30" s="26"/>
      <c r="C30" s="18"/>
      <c r="D30" s="18"/>
      <c r="E30" s="18"/>
      <c r="F30" s="21"/>
      <c r="G30" s="25"/>
      <c r="H30" s="21"/>
      <c r="L30" s="10"/>
      <c r="M30" s="10"/>
    </row>
    <row r="31" spans="1:13" ht="13.5" customHeight="1">
      <c r="A31" s="22" t="s">
        <v>44</v>
      </c>
      <c r="B31" s="26"/>
      <c r="C31" s="18"/>
      <c r="D31" s="18"/>
      <c r="E31" s="18"/>
      <c r="F31" s="21"/>
      <c r="G31" s="25"/>
      <c r="H31" s="21"/>
      <c r="L31" s="10"/>
      <c r="M31" s="10"/>
    </row>
    <row r="32" spans="1:13" ht="15" customHeight="1">
      <c r="A32" s="22" t="s">
        <v>45</v>
      </c>
      <c r="B32" s="26"/>
      <c r="C32" s="18"/>
      <c r="D32" s="18"/>
      <c r="E32" s="18"/>
      <c r="F32" s="21"/>
      <c r="G32" s="25"/>
      <c r="H32" s="21"/>
      <c r="L32" s="10"/>
      <c r="M32" s="10"/>
    </row>
    <row r="33" spans="1:7" ht="13.5" customHeight="1">
      <c r="A33" s="19" t="s">
        <v>46</v>
      </c>
      <c r="B33" s="27"/>
      <c r="C33" s="18"/>
      <c r="D33" s="18"/>
      <c r="E33" s="18"/>
      <c r="G33" s="28"/>
    </row>
    <row r="34" spans="1:7" ht="28.5" customHeight="1">
      <c r="A34" s="22" t="s">
        <v>47</v>
      </c>
      <c r="B34" s="27"/>
      <c r="C34" s="18"/>
      <c r="D34" s="18"/>
      <c r="E34" s="18"/>
      <c r="G34" s="28"/>
    </row>
    <row r="35" spans="1:5" ht="24.75" customHeight="1">
      <c r="A35" s="22" t="s">
        <v>48</v>
      </c>
      <c r="B35" s="24"/>
      <c r="C35" s="18"/>
      <c r="D35" s="18"/>
      <c r="E35" s="18"/>
    </row>
    <row r="36" spans="1:9" ht="15" customHeight="1">
      <c r="A36" s="22" t="s">
        <v>49</v>
      </c>
      <c r="B36" s="24"/>
      <c r="C36" s="18"/>
      <c r="D36" s="18"/>
      <c r="E36" s="18"/>
      <c r="G36" s="21"/>
      <c r="I36" s="21"/>
    </row>
    <row r="37" spans="1:7" ht="13.5" customHeight="1">
      <c r="A37" s="19" t="s">
        <v>50</v>
      </c>
      <c r="B37" s="24"/>
      <c r="C37" s="18"/>
      <c r="D37" s="18"/>
      <c r="E37" s="18"/>
      <c r="G37" s="21"/>
    </row>
    <row r="38" spans="1:7" ht="13.5" customHeight="1">
      <c r="A38" s="19" t="s">
        <v>51</v>
      </c>
      <c r="B38" s="24"/>
      <c r="C38" s="18"/>
      <c r="D38" s="18"/>
      <c r="E38" s="18"/>
      <c r="G38" s="21"/>
    </row>
    <row r="39" spans="1:7" ht="13.5" customHeight="1">
      <c r="A39" s="19" t="s">
        <v>52</v>
      </c>
      <c r="B39" s="24"/>
      <c r="C39" s="20">
        <v>5.21</v>
      </c>
      <c r="D39" s="18">
        <v>1632000</v>
      </c>
      <c r="E39" s="18">
        <f>C39*D39</f>
        <v>8502720</v>
      </c>
      <c r="G39" s="21"/>
    </row>
    <row r="40" spans="1:7" ht="13.5" customHeight="1">
      <c r="A40" s="19" t="s">
        <v>53</v>
      </c>
      <c r="B40" s="24"/>
      <c r="C40" s="18"/>
      <c r="D40" s="18"/>
      <c r="E40" s="18">
        <v>6133323</v>
      </c>
      <c r="G40" s="21"/>
    </row>
    <row r="41" spans="1:7" ht="13.5" customHeight="1">
      <c r="A41" s="29" t="s">
        <v>54</v>
      </c>
      <c r="B41" s="24"/>
      <c r="C41" s="18"/>
      <c r="D41" s="30"/>
      <c r="E41" s="18">
        <v>1004000</v>
      </c>
      <c r="G41" s="21"/>
    </row>
    <row r="42" spans="1:7" ht="13.5" customHeight="1">
      <c r="A42" s="22" t="s">
        <v>55</v>
      </c>
      <c r="B42" s="24"/>
      <c r="C42" s="18"/>
      <c r="D42" s="30"/>
      <c r="E42" s="18"/>
      <c r="G42" s="21"/>
    </row>
    <row r="43" spans="1:7" ht="15" customHeight="1">
      <c r="A43" s="22" t="s">
        <v>56</v>
      </c>
      <c r="B43" s="24"/>
      <c r="C43" s="18"/>
      <c r="D43" s="18"/>
      <c r="E43" s="18"/>
      <c r="G43" s="21"/>
    </row>
    <row r="44" spans="1:7" ht="15" customHeight="1">
      <c r="A44" s="22" t="s">
        <v>57</v>
      </c>
      <c r="B44" s="24"/>
      <c r="C44" s="18"/>
      <c r="D44" s="18"/>
      <c r="E44" s="18"/>
      <c r="G44" s="21"/>
    </row>
    <row r="45" spans="1:7" ht="15" customHeight="1" thickBot="1">
      <c r="A45" s="31" t="s">
        <v>58</v>
      </c>
      <c r="B45" s="32"/>
      <c r="C45" s="33"/>
      <c r="D45" s="33"/>
      <c r="E45" s="33"/>
      <c r="G45" s="21"/>
    </row>
    <row r="46" spans="1:13" s="16" customFormat="1" ht="13.5" customHeight="1" thickBot="1">
      <c r="A46" s="34" t="s">
        <v>59</v>
      </c>
      <c r="B46" s="35"/>
      <c r="C46" s="35"/>
      <c r="D46" s="35"/>
      <c r="E46" s="36">
        <f>E3+E13+E16+E17+E20+E21+E41+E44</f>
        <v>105155716</v>
      </c>
      <c r="F46" s="15"/>
      <c r="G46" s="15"/>
      <c r="H46" s="15"/>
      <c r="I46" s="15"/>
      <c r="J46" s="15"/>
      <c r="K46" s="15"/>
      <c r="L46" s="15"/>
      <c r="M46" s="15"/>
    </row>
    <row r="47" spans="1:5" ht="12.75" customHeight="1">
      <c r="A47" s="37"/>
      <c r="B47" s="37"/>
      <c r="C47" s="37"/>
      <c r="D47" s="37"/>
      <c r="E47" s="38"/>
    </row>
    <row r="48" spans="1:5" ht="18" customHeight="1">
      <c r="A48" s="39"/>
      <c r="B48" s="39"/>
      <c r="C48" s="39"/>
      <c r="D48" s="39"/>
      <c r="E48" s="40"/>
    </row>
    <row r="49" spans="1:5" ht="12" hidden="1">
      <c r="A49" s="41"/>
      <c r="B49" s="41"/>
      <c r="C49" s="41"/>
      <c r="D49" s="41"/>
      <c r="E49" s="41"/>
    </row>
    <row r="50" spans="1:5" ht="12" hidden="1">
      <c r="A50" s="41"/>
      <c r="B50" s="41"/>
      <c r="C50" s="41"/>
      <c r="D50" s="41"/>
      <c r="E50" s="41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0.07874015748031496" right="0.07874015748031496" top="0.7086614173228347" bottom="0.8267716535433072" header="0.3937007874015748" footer="0.3937007874015748"/>
  <pageSetup fitToHeight="1" fitToWidth="1" horizontalDpi="300" verticalDpi="300" orientation="portrait" paperSize="9" scale="97" r:id="rId1"/>
  <headerFooter alignWithMargins="0">
    <oddHeader>&amp;C&amp;"Times New Roman,Félkövér dőlt"ÁLLAMI HOZZÁJÁRULÁSOK  ÉS SZJA BEVÉTEL 2014. ÉVBEN&amp;R&amp;"Times New Roman,Normál"2. sz. melléklet
Adatok: eFt-ban</oddHeader>
    <oddFooter>&amp;C&amp;P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6">
      <selection activeCell="C15" sqref="C15"/>
    </sheetView>
  </sheetViews>
  <sheetFormatPr defaultColWidth="8.00390625" defaultRowHeight="12.75"/>
  <cols>
    <col min="1" max="1" width="5.875" style="43" customWidth="1"/>
    <col min="2" max="2" width="50.375" style="44" customWidth="1"/>
    <col min="3" max="3" width="10.125" style="44" customWidth="1"/>
    <col min="4" max="16384" width="8.00390625" style="45" customWidth="1"/>
  </cols>
  <sheetData>
    <row r="1" ht="12.75" thickBot="1"/>
    <row r="2" spans="1:3" s="48" customFormat="1" ht="36.75" customHeight="1" thickBot="1">
      <c r="A2" s="46" t="s">
        <v>60</v>
      </c>
      <c r="B2" s="47" t="s">
        <v>61</v>
      </c>
      <c r="C2" s="47" t="s">
        <v>220</v>
      </c>
    </row>
    <row r="3" spans="1:3" s="51" customFormat="1" ht="14.25" customHeight="1">
      <c r="A3" s="49"/>
      <c r="B3" s="50" t="s">
        <v>62</v>
      </c>
      <c r="C3" s="50"/>
    </row>
    <row r="4" spans="1:3" s="48" customFormat="1" ht="14.25" customHeight="1">
      <c r="A4" s="49" t="s">
        <v>9</v>
      </c>
      <c r="B4" s="50" t="s">
        <v>63</v>
      </c>
      <c r="C4" s="52"/>
    </row>
    <row r="5" spans="1:3" s="48" customFormat="1" ht="14.25" customHeight="1">
      <c r="A5" s="53"/>
      <c r="B5" s="52" t="s">
        <v>64</v>
      </c>
      <c r="C5" s="52">
        <v>19839</v>
      </c>
    </row>
    <row r="6" spans="1:3" s="48" customFormat="1" ht="14.25" customHeight="1">
      <c r="A6" s="53"/>
      <c r="B6" s="52" t="s">
        <v>65</v>
      </c>
      <c r="C6" s="52">
        <f>SUM(C7:C10)</f>
        <v>58494</v>
      </c>
    </row>
    <row r="7" spans="1:3" s="48" customFormat="1" ht="14.25" customHeight="1">
      <c r="A7" s="53"/>
      <c r="B7" s="52" t="s">
        <v>66</v>
      </c>
      <c r="C7" s="250">
        <v>50</v>
      </c>
    </row>
    <row r="8" spans="1:3" s="48" customFormat="1" ht="14.25" customHeight="1">
      <c r="A8" s="53"/>
      <c r="B8" s="52" t="s">
        <v>67</v>
      </c>
      <c r="C8" s="250">
        <v>56294</v>
      </c>
    </row>
    <row r="9" spans="1:3" s="48" customFormat="1" ht="14.25" customHeight="1">
      <c r="A9" s="53"/>
      <c r="B9" s="52" t="s">
        <v>68</v>
      </c>
      <c r="C9" s="250">
        <v>2120</v>
      </c>
    </row>
    <row r="10" spans="1:3" s="48" customFormat="1" ht="14.25" customHeight="1">
      <c r="A10" s="53"/>
      <c r="B10" s="52" t="s">
        <v>69</v>
      </c>
      <c r="C10" s="250">
        <v>30</v>
      </c>
    </row>
    <row r="11" spans="1:3" s="56" customFormat="1" ht="14.25" customHeight="1">
      <c r="A11" s="54"/>
      <c r="B11" s="55" t="s">
        <v>70</v>
      </c>
      <c r="C11" s="55">
        <f>SUM(C5+C6)</f>
        <v>78333</v>
      </c>
    </row>
    <row r="12" spans="1:3" s="48" customFormat="1" ht="14.25" customHeight="1">
      <c r="A12" s="49" t="s">
        <v>0</v>
      </c>
      <c r="B12" s="50" t="s">
        <v>71</v>
      </c>
      <c r="C12" s="52"/>
    </row>
    <row r="13" spans="1:3" s="48" customFormat="1" ht="14.25" customHeight="1">
      <c r="A13" s="53"/>
      <c r="B13" s="52" t="s">
        <v>1</v>
      </c>
      <c r="C13" s="52">
        <f>SUM(C14:C16)</f>
        <v>159206</v>
      </c>
    </row>
    <row r="14" spans="1:3" s="48" customFormat="1" ht="14.25" customHeight="1">
      <c r="A14" s="53"/>
      <c r="B14" s="52" t="s">
        <v>72</v>
      </c>
      <c r="C14" s="250">
        <v>105156</v>
      </c>
    </row>
    <row r="15" spans="1:3" s="48" customFormat="1" ht="14.25" customHeight="1">
      <c r="A15" s="53"/>
      <c r="B15" s="52" t="s">
        <v>73</v>
      </c>
      <c r="C15" s="250">
        <v>3250</v>
      </c>
    </row>
    <row r="16" spans="1:3" s="48" customFormat="1" ht="14.25" customHeight="1">
      <c r="A16" s="53"/>
      <c r="B16" s="52" t="s">
        <v>400</v>
      </c>
      <c r="C16" s="250">
        <v>50800</v>
      </c>
    </row>
    <row r="17" spans="1:3" s="56" customFormat="1" ht="14.25" customHeight="1">
      <c r="A17" s="54"/>
      <c r="B17" s="55" t="s">
        <v>74</v>
      </c>
      <c r="C17" s="55">
        <f>SUM(C13)</f>
        <v>159206</v>
      </c>
    </row>
    <row r="18" spans="1:3" s="48" customFormat="1" ht="14.25" customHeight="1">
      <c r="A18" s="49" t="s">
        <v>75</v>
      </c>
      <c r="B18" s="50" t="s">
        <v>76</v>
      </c>
      <c r="C18" s="52"/>
    </row>
    <row r="19" spans="1:3" s="48" customFormat="1" ht="14.25" customHeight="1">
      <c r="A19" s="53"/>
      <c r="B19" s="52" t="s">
        <v>77</v>
      </c>
      <c r="C19" s="52">
        <v>0</v>
      </c>
    </row>
    <row r="20" spans="1:3" s="48" customFormat="1" ht="14.25" customHeight="1">
      <c r="A20" s="53"/>
      <c r="B20" s="52" t="s">
        <v>78</v>
      </c>
      <c r="C20" s="52">
        <v>5520</v>
      </c>
    </row>
    <row r="21" spans="1:3" s="48" customFormat="1" ht="14.25" customHeight="1">
      <c r="A21" s="53"/>
      <c r="B21" s="52" t="s">
        <v>79</v>
      </c>
      <c r="C21" s="52">
        <v>24000</v>
      </c>
    </row>
    <row r="22" spans="1:3" ht="24.75" customHeight="1">
      <c r="A22" s="54"/>
      <c r="B22" s="55" t="s">
        <v>80</v>
      </c>
      <c r="C22" s="55">
        <f>SUM(C18:C21)</f>
        <v>29520</v>
      </c>
    </row>
    <row r="23" spans="1:3" s="48" customFormat="1" ht="15" customHeight="1">
      <c r="A23" s="49" t="s">
        <v>81</v>
      </c>
      <c r="B23" s="50" t="s">
        <v>82</v>
      </c>
      <c r="C23" s="52"/>
    </row>
    <row r="24" spans="1:3" s="48" customFormat="1" ht="15" customHeight="1">
      <c r="A24" s="53"/>
      <c r="B24" s="52" t="s">
        <v>83</v>
      </c>
      <c r="C24" s="52">
        <v>29475</v>
      </c>
    </row>
    <row r="25" spans="1:3" s="48" customFormat="1" ht="15" customHeight="1">
      <c r="A25" s="53"/>
      <c r="B25" s="52" t="s">
        <v>84</v>
      </c>
      <c r="C25" s="52">
        <v>14220</v>
      </c>
    </row>
    <row r="26" spans="1:3" s="56" customFormat="1" ht="27" customHeight="1">
      <c r="A26" s="54"/>
      <c r="B26" s="55" t="s">
        <v>85</v>
      </c>
      <c r="C26" s="55">
        <f>SUM(C24:C25)</f>
        <v>43695</v>
      </c>
    </row>
    <row r="27" spans="1:3" s="48" customFormat="1" ht="15" customHeight="1">
      <c r="A27" s="49" t="s">
        <v>86</v>
      </c>
      <c r="B27" s="50" t="s">
        <v>87</v>
      </c>
      <c r="C27" s="52"/>
    </row>
    <row r="28" spans="1:3" s="48" customFormat="1" ht="24.75" customHeight="1">
      <c r="A28" s="53"/>
      <c r="B28" s="52" t="s">
        <v>88</v>
      </c>
      <c r="C28" s="52">
        <v>50</v>
      </c>
    </row>
    <row r="29" spans="1:3" s="48" customFormat="1" ht="24.75" customHeight="1">
      <c r="A29" s="53"/>
      <c r="B29" s="52" t="s">
        <v>89</v>
      </c>
      <c r="C29" s="52">
        <v>2000</v>
      </c>
    </row>
    <row r="30" spans="1:3" s="48" customFormat="1" ht="24.75" customHeight="1">
      <c r="A30" s="57"/>
      <c r="B30" s="55" t="s">
        <v>90</v>
      </c>
      <c r="C30" s="55">
        <f>SUM(C28:C29)</f>
        <v>2050</v>
      </c>
    </row>
    <row r="31" spans="1:3" s="48" customFormat="1" ht="27" customHeight="1">
      <c r="A31" s="54" t="s">
        <v>4</v>
      </c>
      <c r="B31" s="55" t="s">
        <v>91</v>
      </c>
      <c r="C31" s="55">
        <v>0</v>
      </c>
    </row>
    <row r="32" spans="1:3" s="48" customFormat="1" ht="21.75" customHeight="1">
      <c r="A32" s="54"/>
      <c r="B32" s="55" t="s">
        <v>92</v>
      </c>
      <c r="C32" s="55">
        <f>SUM(C11+C17+C22+C26+C30+C31)</f>
        <v>312804</v>
      </c>
    </row>
    <row r="33" spans="1:3" s="48" customFormat="1" ht="14.25" customHeight="1">
      <c r="A33" s="49" t="s">
        <v>93</v>
      </c>
      <c r="B33" s="50" t="s">
        <v>94</v>
      </c>
      <c r="C33" s="52"/>
    </row>
    <row r="34" spans="1:3" s="48" customFormat="1" ht="14.25" customHeight="1">
      <c r="A34" s="58"/>
      <c r="B34" s="59" t="s">
        <v>95</v>
      </c>
      <c r="C34" s="59">
        <v>0</v>
      </c>
    </row>
    <row r="35" spans="1:3" s="48" customFormat="1" ht="14.25" customHeight="1">
      <c r="A35" s="57"/>
      <c r="B35" s="55" t="s">
        <v>96</v>
      </c>
      <c r="C35" s="55">
        <f>SUM(C34:C34)</f>
        <v>0</v>
      </c>
    </row>
    <row r="36" spans="1:3" s="48" customFormat="1" ht="14.25" customHeight="1">
      <c r="A36" s="49" t="s">
        <v>5</v>
      </c>
      <c r="B36" s="50" t="s">
        <v>97</v>
      </c>
      <c r="C36" s="50"/>
    </row>
    <row r="37" spans="1:3" s="48" customFormat="1" ht="23.25" customHeight="1">
      <c r="A37" s="53"/>
      <c r="B37" s="52" t="s">
        <v>98</v>
      </c>
      <c r="C37" s="52">
        <v>5000</v>
      </c>
    </row>
    <row r="38" spans="1:3" s="48" customFormat="1" ht="20.25" customHeight="1">
      <c r="A38" s="53"/>
      <c r="B38" s="52" t="s">
        <v>99</v>
      </c>
      <c r="C38" s="52">
        <v>0</v>
      </c>
    </row>
    <row r="39" spans="1:3" s="48" customFormat="1" ht="24.75" customHeight="1">
      <c r="A39" s="57"/>
      <c r="B39" s="55" t="s">
        <v>100</v>
      </c>
      <c r="C39" s="55">
        <f>SUM(C37:C38)</f>
        <v>5000</v>
      </c>
    </row>
    <row r="40" spans="1:3" ht="15.75" customHeight="1">
      <c r="A40" s="54"/>
      <c r="B40" s="55" t="s">
        <v>101</v>
      </c>
      <c r="C40" s="55">
        <f>SUM(C11+C17+C22+C26+C30+C31+C35+C39)</f>
        <v>317804</v>
      </c>
    </row>
  </sheetData>
  <sheetProtection/>
  <printOptions horizontalCentered="1"/>
  <pageMargins left="0.35433070866141736" right="0.35433070866141736" top="1.312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dőlt"CSESZTREG
 KÖZSÉG ÖNKORMÁNYZATA
ELEMI BEVÉTELEI FORRÁSONKÉNT
2013. ÉVBEN&amp;R&amp;"Times New Roman CE,Félkövér dőlt"3.sz.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6" sqref="D6"/>
    </sheetView>
  </sheetViews>
  <sheetFormatPr defaultColWidth="8.00390625" defaultRowHeight="12.75"/>
  <cols>
    <col min="1" max="1" width="7.625" style="90" customWidth="1"/>
    <col min="2" max="2" width="8.00390625" style="90" customWidth="1"/>
    <col min="3" max="3" width="43.25390625" style="90" customWidth="1"/>
    <col min="4" max="4" width="14.00390625" style="90" customWidth="1"/>
    <col min="5" max="16384" width="8.00390625" style="90" customWidth="1"/>
  </cols>
  <sheetData>
    <row r="1" spans="1:4" s="62" customFormat="1" ht="49.5" customHeight="1" thickBot="1">
      <c r="A1" s="60"/>
      <c r="B1" s="61"/>
      <c r="C1" s="61" t="s">
        <v>61</v>
      </c>
      <c r="D1" s="61" t="s">
        <v>221</v>
      </c>
    </row>
    <row r="2" spans="1:4" s="65" customFormat="1" ht="16.5" customHeight="1">
      <c r="A2" s="63"/>
      <c r="B2" s="64" t="s">
        <v>9</v>
      </c>
      <c r="C2" s="64" t="s">
        <v>102</v>
      </c>
      <c r="D2" s="64"/>
    </row>
    <row r="3" spans="1:4" s="68" customFormat="1" ht="12.75">
      <c r="A3" s="66"/>
      <c r="B3" s="67" t="s">
        <v>103</v>
      </c>
      <c r="C3" s="67" t="s">
        <v>2</v>
      </c>
      <c r="D3" s="67">
        <v>44547</v>
      </c>
    </row>
    <row r="4" spans="1:4" s="72" customFormat="1" ht="12.75">
      <c r="A4" s="69"/>
      <c r="B4" s="67" t="s">
        <v>104</v>
      </c>
      <c r="C4" s="70" t="s">
        <v>105</v>
      </c>
      <c r="D4" s="71">
        <v>11545</v>
      </c>
    </row>
    <row r="5" spans="1:4" s="72" customFormat="1" ht="12.75">
      <c r="A5" s="69"/>
      <c r="B5" s="67" t="s">
        <v>7</v>
      </c>
      <c r="C5" s="71" t="s">
        <v>106</v>
      </c>
      <c r="D5" s="71">
        <v>63146</v>
      </c>
    </row>
    <row r="6" spans="1:4" s="72" customFormat="1" ht="12.75">
      <c r="A6" s="69"/>
      <c r="B6" s="67" t="s">
        <v>8</v>
      </c>
      <c r="C6" s="71" t="s">
        <v>272</v>
      </c>
      <c r="D6" s="73">
        <v>39655</v>
      </c>
    </row>
    <row r="7" spans="1:4" s="72" customFormat="1" ht="12.75">
      <c r="A7" s="69"/>
      <c r="B7" s="67" t="s">
        <v>107</v>
      </c>
      <c r="C7" s="71" t="s">
        <v>108</v>
      </c>
      <c r="D7" s="73">
        <v>4150</v>
      </c>
    </row>
    <row r="8" spans="1:4" s="72" customFormat="1" ht="12.75">
      <c r="A8" s="69"/>
      <c r="B8" s="67" t="s">
        <v>109</v>
      </c>
      <c r="C8" s="71" t="s">
        <v>110</v>
      </c>
      <c r="D8" s="71">
        <v>7200</v>
      </c>
    </row>
    <row r="9" spans="1:4" s="72" customFormat="1" ht="13.5">
      <c r="A9" s="69"/>
      <c r="B9" s="67"/>
      <c r="C9" s="64" t="s">
        <v>111</v>
      </c>
      <c r="D9" s="74">
        <f>SUM(D3:D8)</f>
        <v>170243</v>
      </c>
    </row>
    <row r="10" spans="1:4" s="72" customFormat="1" ht="13.5">
      <c r="A10" s="69"/>
      <c r="B10" s="74" t="s">
        <v>0</v>
      </c>
      <c r="C10" s="75" t="s">
        <v>112</v>
      </c>
      <c r="D10" s="74"/>
    </row>
    <row r="11" spans="1:4" s="72" customFormat="1" ht="12.75">
      <c r="A11" s="69"/>
      <c r="B11" s="71" t="s">
        <v>103</v>
      </c>
      <c r="C11" s="71" t="s">
        <v>113</v>
      </c>
      <c r="D11" s="71">
        <v>66610</v>
      </c>
    </row>
    <row r="12" spans="1:4" s="72" customFormat="1" ht="12.75">
      <c r="A12" s="69"/>
      <c r="B12" s="71" t="s">
        <v>104</v>
      </c>
      <c r="C12" s="71" t="s">
        <v>114</v>
      </c>
      <c r="D12" s="71">
        <v>20930</v>
      </c>
    </row>
    <row r="13" spans="1:4" s="72" customFormat="1" ht="12.75">
      <c r="A13" s="69"/>
      <c r="B13" s="71" t="s">
        <v>7</v>
      </c>
      <c r="C13" s="71" t="s">
        <v>6</v>
      </c>
      <c r="D13" s="73">
        <v>9000</v>
      </c>
    </row>
    <row r="14" spans="1:4" s="72" customFormat="1" ht="13.5">
      <c r="A14" s="69"/>
      <c r="B14" s="71"/>
      <c r="C14" s="75" t="s">
        <v>115</v>
      </c>
      <c r="D14" s="76">
        <f>SUM(D11:D13)</f>
        <v>96540</v>
      </c>
    </row>
    <row r="15" spans="1:4" s="72" customFormat="1" ht="13.5">
      <c r="A15" s="69"/>
      <c r="B15" s="74" t="s">
        <v>75</v>
      </c>
      <c r="C15" s="75" t="s">
        <v>116</v>
      </c>
      <c r="D15" s="76"/>
    </row>
    <row r="16" spans="1:4" s="72" customFormat="1" ht="13.5">
      <c r="A16" s="69"/>
      <c r="B16" s="74"/>
      <c r="C16" s="77" t="s">
        <v>117</v>
      </c>
      <c r="D16" s="73">
        <v>51021</v>
      </c>
    </row>
    <row r="17" spans="1:4" s="72" customFormat="1" ht="13.5">
      <c r="A17" s="69"/>
      <c r="B17" s="74"/>
      <c r="C17" s="75" t="s">
        <v>263</v>
      </c>
      <c r="D17" s="76">
        <f>D16</f>
        <v>51021</v>
      </c>
    </row>
    <row r="18" spans="1:4" s="72" customFormat="1" ht="13.5">
      <c r="A18" s="78"/>
      <c r="B18" s="74" t="s">
        <v>3</v>
      </c>
      <c r="C18" s="74" t="s">
        <v>118</v>
      </c>
      <c r="D18" s="79"/>
    </row>
    <row r="19" spans="1:4" s="72" customFormat="1" ht="12.75">
      <c r="A19" s="69"/>
      <c r="B19" s="71" t="s">
        <v>103</v>
      </c>
      <c r="C19" s="71" t="s">
        <v>119</v>
      </c>
      <c r="D19" s="71">
        <v>0</v>
      </c>
    </row>
    <row r="20" spans="1:4" s="72" customFormat="1" ht="12.75">
      <c r="A20" s="69"/>
      <c r="B20" s="71" t="s">
        <v>104</v>
      </c>
      <c r="C20" s="71" t="s">
        <v>120</v>
      </c>
      <c r="D20" s="71">
        <v>0</v>
      </c>
    </row>
    <row r="21" spans="1:4" s="72" customFormat="1" ht="13.5">
      <c r="A21" s="69"/>
      <c r="B21" s="71"/>
      <c r="C21" s="74" t="s">
        <v>121</v>
      </c>
      <c r="D21" s="74">
        <v>0</v>
      </c>
    </row>
    <row r="22" spans="1:4" s="72" customFormat="1" ht="13.5">
      <c r="A22" s="69"/>
      <c r="B22" s="74" t="s">
        <v>86</v>
      </c>
      <c r="C22" s="74" t="s">
        <v>122</v>
      </c>
      <c r="D22" s="74">
        <v>0</v>
      </c>
    </row>
    <row r="23" spans="1:4" s="84" customFormat="1" ht="18.75" customHeight="1">
      <c r="A23" s="80"/>
      <c r="B23" s="81"/>
      <c r="C23" s="82" t="s">
        <v>123</v>
      </c>
      <c r="D23" s="83">
        <f>SUM(D9+D14+D17+D21+D22)</f>
        <v>317804</v>
      </c>
    </row>
    <row r="24" spans="2:4" s="85" customFormat="1" ht="12.75">
      <c r="B24" s="86"/>
      <c r="C24" s="87"/>
      <c r="D24" s="87"/>
    </row>
    <row r="25" spans="2:4" s="88" customFormat="1" ht="12.75">
      <c r="B25" s="86"/>
      <c r="C25" s="86"/>
      <c r="D25" s="86"/>
    </row>
    <row r="26" spans="2:4" s="88" customFormat="1" ht="12.75">
      <c r="B26" s="86"/>
      <c r="C26" s="86"/>
      <c r="D26" s="86"/>
    </row>
    <row r="27" spans="2:4" s="88" customFormat="1" ht="12.75">
      <c r="B27" s="86"/>
      <c r="C27" s="86"/>
      <c r="D27" s="86"/>
    </row>
    <row r="28" spans="2:4" s="88" customFormat="1" ht="12.75">
      <c r="B28" s="86"/>
      <c r="C28" s="86"/>
      <c r="D28" s="86"/>
    </row>
    <row r="29" spans="2:4" s="88" customFormat="1" ht="12.75">
      <c r="B29" s="86"/>
      <c r="C29" s="86"/>
      <c r="D29" s="86"/>
    </row>
    <row r="30" spans="2:4" s="88" customFormat="1" ht="12.75">
      <c r="B30" s="86"/>
      <c r="C30" s="86"/>
      <c r="D30" s="86"/>
    </row>
    <row r="31" spans="2:4" s="88" customFormat="1" ht="12.75">
      <c r="B31" s="86"/>
      <c r="C31" s="86"/>
      <c r="D31" s="86"/>
    </row>
    <row r="32" spans="2:4" s="88" customFormat="1" ht="12.75">
      <c r="B32" s="86"/>
      <c r="C32" s="86"/>
      <c r="D32" s="86"/>
    </row>
    <row r="33" spans="2:4" s="88" customFormat="1" ht="12.75">
      <c r="B33" s="86"/>
      <c r="C33" s="86"/>
      <c r="D33" s="86"/>
    </row>
    <row r="34" spans="2:4" s="88" customFormat="1" ht="12.75">
      <c r="B34" s="89"/>
      <c r="C34" s="86"/>
      <c r="D34" s="86"/>
    </row>
    <row r="35" spans="2:4" ht="12.75">
      <c r="B35" s="89"/>
      <c r="C35" s="89"/>
      <c r="D35" s="89"/>
    </row>
    <row r="36" spans="2:4" ht="12.75">
      <c r="B36" s="89"/>
      <c r="C36" s="89"/>
      <c r="D36" s="89"/>
    </row>
    <row r="37" spans="2:4" ht="12.75">
      <c r="B37" s="89"/>
      <c r="C37" s="89"/>
      <c r="D37" s="89"/>
    </row>
    <row r="38" spans="2:4" ht="12.75">
      <c r="B38" s="89"/>
      <c r="C38" s="89"/>
      <c r="D38" s="89"/>
    </row>
    <row r="39" spans="2:4" ht="12.75">
      <c r="B39" s="89"/>
      <c r="C39" s="89"/>
      <c r="D39" s="89"/>
    </row>
    <row r="40" spans="3:4" ht="12.75">
      <c r="C40" s="89"/>
      <c r="D40" s="89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dőlt"CSESZTREG KÖZSÉG ÖNKORMÁNYZATA
ELEMI  KIADÁSI  ELŐIRÁNYZATAI
2013.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B1">
      <selection activeCell="G2" sqref="G2"/>
    </sheetView>
  </sheetViews>
  <sheetFormatPr defaultColWidth="9.00390625" defaultRowHeight="12.75"/>
  <cols>
    <col min="1" max="1" width="5.25390625" style="0" hidden="1" customWidth="1"/>
    <col min="2" max="2" width="45.125" style="0" customWidth="1"/>
    <col min="3" max="4" width="0" style="0" hidden="1" customWidth="1"/>
    <col min="5" max="5" width="6.375" style="0" hidden="1" customWidth="1"/>
    <col min="6" max="6" width="19.625" style="0" customWidth="1"/>
    <col min="7" max="7" width="19.75390625" style="0" customWidth="1"/>
  </cols>
  <sheetData>
    <row r="1" spans="1:7" ht="51" customHeight="1">
      <c r="A1" s="410"/>
      <c r="B1" s="411"/>
      <c r="C1" s="411"/>
      <c r="D1" s="411"/>
      <c r="E1" s="411"/>
      <c r="F1" s="91"/>
      <c r="G1" s="351" t="s">
        <v>390</v>
      </c>
    </row>
    <row r="2" spans="1:6" ht="29.25" customHeight="1">
      <c r="A2" s="92"/>
      <c r="B2" s="394" t="s">
        <v>222</v>
      </c>
      <c r="C2" s="395"/>
      <c r="D2" s="395"/>
      <c r="E2" s="395"/>
      <c r="F2" s="396"/>
    </row>
    <row r="3" spans="1:6" ht="23.25" customHeight="1">
      <c r="A3" s="92"/>
      <c r="B3" s="396"/>
      <c r="C3" s="396"/>
      <c r="D3" s="396"/>
      <c r="E3" s="396"/>
      <c r="F3" s="396"/>
    </row>
    <row r="4" spans="1:5" ht="69.75" customHeight="1" thickBot="1">
      <c r="A4" s="92"/>
      <c r="B4" s="397"/>
      <c r="C4" s="398"/>
      <c r="D4" s="398"/>
      <c r="E4" s="398"/>
    </row>
    <row r="5" spans="1:5" ht="6" customHeight="1" hidden="1">
      <c r="A5" s="93"/>
      <c r="B5" s="113"/>
      <c r="C5" s="93"/>
      <c r="D5" s="94"/>
      <c r="E5" s="94"/>
    </row>
    <row r="6" spans="1:5" ht="22.5" customHeight="1" hidden="1">
      <c r="A6" s="95"/>
      <c r="B6" s="114"/>
      <c r="C6" s="96"/>
      <c r="D6" s="94"/>
      <c r="E6" s="94"/>
    </row>
    <row r="7" spans="1:6" ht="47.25" customHeight="1" thickBot="1">
      <c r="A7" s="97"/>
      <c r="B7" s="115" t="s">
        <v>124</v>
      </c>
      <c r="C7" s="98"/>
      <c r="D7" s="99"/>
      <c r="E7" s="100"/>
      <c r="F7" s="101" t="s">
        <v>223</v>
      </c>
    </row>
    <row r="8" spans="1:6" ht="15">
      <c r="A8" s="102"/>
      <c r="B8" s="116" t="s">
        <v>125</v>
      </c>
      <c r="C8" s="103"/>
      <c r="D8" s="103"/>
      <c r="E8" s="104"/>
      <c r="F8" s="117">
        <v>33082</v>
      </c>
    </row>
    <row r="9" spans="1:6" ht="15" customHeight="1" hidden="1">
      <c r="A9" s="102"/>
      <c r="B9" s="118"/>
      <c r="C9" s="105"/>
      <c r="D9" s="105"/>
      <c r="E9" s="106"/>
      <c r="F9" s="117"/>
    </row>
    <row r="10" spans="1:6" ht="15" customHeight="1" hidden="1">
      <c r="A10" s="102"/>
      <c r="B10" s="118"/>
      <c r="C10" s="105"/>
      <c r="D10" s="105"/>
      <c r="E10" s="106"/>
      <c r="F10" s="117"/>
    </row>
    <row r="11" spans="1:6" ht="15" customHeight="1" hidden="1">
      <c r="A11" s="102"/>
      <c r="B11" s="118"/>
      <c r="C11" s="105"/>
      <c r="D11" s="105"/>
      <c r="E11" s="106"/>
      <c r="F11" s="117"/>
    </row>
    <row r="12" spans="1:6" ht="15">
      <c r="A12" s="102"/>
      <c r="B12" s="118" t="s">
        <v>126</v>
      </c>
      <c r="C12" s="105"/>
      <c r="D12" s="105"/>
      <c r="E12" s="106"/>
      <c r="F12" s="117">
        <v>8900</v>
      </c>
    </row>
    <row r="13" spans="1:6" ht="15">
      <c r="A13" s="102"/>
      <c r="B13" s="118" t="s">
        <v>127</v>
      </c>
      <c r="C13" s="105"/>
      <c r="D13" s="105"/>
      <c r="E13" s="106"/>
      <c r="F13" s="119">
        <v>9188</v>
      </c>
    </row>
    <row r="14" spans="1:6" ht="15">
      <c r="A14" s="102"/>
      <c r="B14" s="120" t="s">
        <v>128</v>
      </c>
      <c r="C14" s="107">
        <f>SUM(C8:C13)</f>
        <v>0</v>
      </c>
      <c r="D14" s="107">
        <f>SUM(D8:D13)</f>
        <v>0</v>
      </c>
      <c r="E14" s="107">
        <f>SUM(E8:E13)</f>
        <v>0</v>
      </c>
      <c r="F14" s="121">
        <f>SUM(F8:F13)</f>
        <v>51170</v>
      </c>
    </row>
    <row r="15" spans="1:9" ht="15">
      <c r="A15" s="102"/>
      <c r="B15" s="118" t="s">
        <v>131</v>
      </c>
      <c r="C15" s="105"/>
      <c r="D15" s="105"/>
      <c r="E15" s="106"/>
      <c r="F15" s="119">
        <v>0</v>
      </c>
      <c r="I15" s="122"/>
    </row>
    <row r="16" spans="2:6" ht="15.75" customHeight="1" hidden="1" thickBot="1">
      <c r="B16" s="123"/>
      <c r="C16" s="108"/>
      <c r="D16" s="108"/>
      <c r="E16" s="109"/>
      <c r="F16" s="119"/>
    </row>
    <row r="17" spans="2:6" ht="15.75" customHeight="1" thickBot="1">
      <c r="B17" s="124" t="s">
        <v>132</v>
      </c>
      <c r="C17" s="125"/>
      <c r="D17" s="125"/>
      <c r="E17" s="126"/>
      <c r="F17" s="127">
        <v>0</v>
      </c>
    </row>
    <row r="18" spans="2:6" ht="18.75" customHeight="1" thickBot="1">
      <c r="B18" s="110" t="s">
        <v>129</v>
      </c>
      <c r="C18" s="111">
        <f>SUM(C14+C17)</f>
        <v>0</v>
      </c>
      <c r="D18" s="111">
        <f>SUM(D14+D17)</f>
        <v>0</v>
      </c>
      <c r="E18" s="111">
        <f>SUM(E14+E17)</f>
        <v>0</v>
      </c>
      <c r="F18" s="112">
        <f>SUM(F14:F17)</f>
        <v>51170</v>
      </c>
    </row>
    <row r="19" spans="2:6" ht="18.75" customHeight="1">
      <c r="B19" s="347"/>
      <c r="C19" s="347"/>
      <c r="D19" s="347"/>
      <c r="E19" s="347"/>
      <c r="F19" s="348"/>
    </row>
    <row r="20" spans="2:6" ht="18.75" customHeight="1">
      <c r="B20" s="349"/>
      <c r="C20" s="349"/>
      <c r="D20" s="349"/>
      <c r="E20" s="349"/>
      <c r="F20" s="350"/>
    </row>
    <row r="21" spans="1:6" ht="61.5" customHeight="1">
      <c r="A21" s="97"/>
      <c r="B21" s="352" t="s">
        <v>264</v>
      </c>
      <c r="C21" s="105"/>
      <c r="D21" s="105"/>
      <c r="E21" s="106"/>
      <c r="F21" s="119"/>
    </row>
    <row r="22" spans="1:6" ht="18" customHeight="1">
      <c r="A22" s="102"/>
      <c r="B22" s="118" t="s">
        <v>133</v>
      </c>
      <c r="C22" s="105"/>
      <c r="D22" s="105"/>
      <c r="E22" s="106"/>
      <c r="F22" s="119">
        <v>0</v>
      </c>
    </row>
    <row r="23" spans="1:6" ht="15">
      <c r="A23" s="102"/>
      <c r="B23" s="118" t="s">
        <v>134</v>
      </c>
      <c r="C23" s="105"/>
      <c r="D23" s="105"/>
      <c r="E23" s="106"/>
      <c r="F23" s="119">
        <v>0</v>
      </c>
    </row>
    <row r="24" spans="1:6" ht="15" customHeight="1">
      <c r="A24" s="102"/>
      <c r="B24" s="118" t="s">
        <v>130</v>
      </c>
      <c r="C24" s="105"/>
      <c r="D24" s="105"/>
      <c r="E24" s="106"/>
      <c r="F24" s="119">
        <v>149</v>
      </c>
    </row>
    <row r="25" spans="1:6" ht="15.75" customHeight="1" hidden="1" thickBot="1">
      <c r="A25" s="102"/>
      <c r="B25" s="118"/>
      <c r="C25" s="105"/>
      <c r="D25" s="105"/>
      <c r="E25" s="106"/>
      <c r="F25" s="119"/>
    </row>
    <row r="26" spans="1:6" ht="15.75" customHeight="1">
      <c r="A26" s="102"/>
      <c r="B26" s="118" t="s">
        <v>135</v>
      </c>
      <c r="C26" s="105"/>
      <c r="D26" s="105"/>
      <c r="E26" s="106"/>
      <c r="F26" s="119">
        <v>51021</v>
      </c>
    </row>
    <row r="27" spans="1:6" ht="15.75" customHeight="1">
      <c r="A27" s="102"/>
      <c r="B27" s="128" t="s">
        <v>136</v>
      </c>
      <c r="C27" s="105"/>
      <c r="D27" s="105"/>
      <c r="E27" s="106"/>
      <c r="F27" s="119">
        <v>0</v>
      </c>
    </row>
    <row r="28" spans="1:6" ht="15.75" customHeight="1">
      <c r="A28" s="102"/>
      <c r="B28" s="118" t="s">
        <v>137</v>
      </c>
      <c r="C28" s="105"/>
      <c r="D28" s="105"/>
      <c r="E28" s="106"/>
      <c r="F28" s="119">
        <v>0</v>
      </c>
    </row>
    <row r="29" spans="1:6" ht="15.75" customHeight="1" thickBot="1">
      <c r="A29" s="102"/>
      <c r="B29" s="128" t="s">
        <v>138</v>
      </c>
      <c r="C29" s="129"/>
      <c r="D29" s="129"/>
      <c r="E29" s="130"/>
      <c r="F29" s="127">
        <v>0</v>
      </c>
    </row>
    <row r="30" spans="2:6" ht="19.5" customHeight="1" thickBot="1">
      <c r="B30" s="110" t="s">
        <v>129</v>
      </c>
      <c r="C30" s="111">
        <f>SUM(C22:C29)</f>
        <v>0</v>
      </c>
      <c r="D30" s="111">
        <f>SUM(D22:D29)</f>
        <v>0</v>
      </c>
      <c r="E30" s="111">
        <f>SUM(E22:E29)</f>
        <v>0</v>
      </c>
      <c r="F30" s="112">
        <f>SUM(F22:F29)</f>
        <v>51170</v>
      </c>
    </row>
  </sheetData>
  <sheetProtection/>
  <mergeCells count="3">
    <mergeCell ref="A1:E1"/>
    <mergeCell ref="B4:E4"/>
    <mergeCell ref="B2:F3"/>
  </mergeCells>
  <printOptions/>
  <pageMargins left="1.53" right="0.75" top="1.31" bottom="1" header="0.5" footer="0.5"/>
  <pageSetup horizontalDpi="360" verticalDpi="36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25390625" style="131" customWidth="1"/>
    <col min="2" max="2" width="59.625" style="131" customWidth="1"/>
    <col min="3" max="3" width="15.00390625" style="131" customWidth="1"/>
    <col min="4" max="16384" width="9.125" style="131" customWidth="1"/>
  </cols>
  <sheetData>
    <row r="1" spans="2:3" ht="17.25" customHeight="1">
      <c r="B1" s="413" t="s">
        <v>391</v>
      </c>
      <c r="C1" s="413"/>
    </row>
    <row r="2" spans="1:3" ht="18.75" customHeight="1">
      <c r="A2" s="414" t="s">
        <v>139</v>
      </c>
      <c r="B2" s="414"/>
      <c r="C2" s="414"/>
    </row>
    <row r="3" spans="1:3" s="1" customFormat="1" ht="18.75" customHeight="1">
      <c r="A3" s="415" t="s">
        <v>230</v>
      </c>
      <c r="B3" s="415"/>
      <c r="C3" s="415"/>
    </row>
    <row r="4" spans="1:3" s="1" customFormat="1" ht="29.25" customHeight="1">
      <c r="A4" s="415"/>
      <c r="B4" s="415"/>
      <c r="C4" s="415"/>
    </row>
    <row r="5" spans="1:3" s="1" customFormat="1" ht="15.75">
      <c r="A5" s="414" t="s">
        <v>224</v>
      </c>
      <c r="B5" s="414"/>
      <c r="C5" s="414"/>
    </row>
    <row r="6" spans="1:2" s="1" customFormat="1" ht="15.75">
      <c r="A6" s="132"/>
      <c r="B6" s="42"/>
    </row>
    <row r="7" spans="1:3" ht="18.75" customHeight="1" thickBot="1">
      <c r="A7" s="412" t="s">
        <v>140</v>
      </c>
      <c r="B7" s="412"/>
      <c r="C7" s="412"/>
    </row>
    <row r="8" spans="1:3" ht="44.25" customHeight="1" thickBot="1">
      <c r="A8" s="133" t="s">
        <v>141</v>
      </c>
      <c r="B8" s="134" t="s">
        <v>142</v>
      </c>
      <c r="C8" s="135" t="s">
        <v>224</v>
      </c>
    </row>
    <row r="9" spans="1:3" ht="15.75" customHeight="1">
      <c r="A9" s="136" t="s">
        <v>103</v>
      </c>
      <c r="B9" s="4" t="s">
        <v>143</v>
      </c>
      <c r="C9" s="5">
        <v>51021</v>
      </c>
    </row>
    <row r="10" spans="1:3" ht="15.75" customHeight="1">
      <c r="A10" s="136" t="s">
        <v>104</v>
      </c>
      <c r="B10" s="4" t="s">
        <v>392</v>
      </c>
      <c r="C10" s="5">
        <v>38298</v>
      </c>
    </row>
    <row r="11" spans="1:3" ht="18" customHeight="1">
      <c r="A11" s="136" t="s">
        <v>7</v>
      </c>
      <c r="B11" s="4" t="s">
        <v>144</v>
      </c>
      <c r="C11" s="5">
        <v>300</v>
      </c>
    </row>
    <row r="12" spans="1:3" ht="18" customHeight="1" thickBot="1">
      <c r="A12" s="509" t="s">
        <v>8</v>
      </c>
      <c r="B12" s="510" t="s">
        <v>401</v>
      </c>
      <c r="C12" s="511">
        <v>1057</v>
      </c>
    </row>
    <row r="13" spans="1:3" s="2" customFormat="1" ht="16.5" customHeight="1" thickBot="1">
      <c r="A13" s="7"/>
      <c r="B13" s="256" t="s">
        <v>145</v>
      </c>
      <c r="C13" s="257">
        <f>SUM(C9:C12)</f>
        <v>90676</v>
      </c>
    </row>
    <row r="14" spans="1:3" s="222" customFormat="1" ht="16.5" customHeight="1">
      <c r="A14" s="253" t="s">
        <v>107</v>
      </c>
      <c r="B14" s="254" t="s">
        <v>231</v>
      </c>
      <c r="C14" s="255">
        <v>150</v>
      </c>
    </row>
    <row r="15" spans="1:3" ht="16.5" customHeight="1" thickBot="1">
      <c r="A15" s="252" t="s">
        <v>109</v>
      </c>
      <c r="B15" s="251" t="s">
        <v>227</v>
      </c>
      <c r="C15" s="6">
        <v>4000</v>
      </c>
    </row>
    <row r="16" spans="1:3" ht="17.25" customHeight="1" thickBot="1">
      <c r="A16" s="137"/>
      <c r="B16" s="138" t="s">
        <v>147</v>
      </c>
      <c r="C16" s="139">
        <f>SUM(C14:C15)</f>
        <v>4150</v>
      </c>
    </row>
    <row r="17" spans="1:3" ht="18.75" customHeight="1">
      <c r="A17" s="136" t="s">
        <v>148</v>
      </c>
      <c r="B17" s="140" t="s">
        <v>149</v>
      </c>
      <c r="C17" s="5">
        <v>1800</v>
      </c>
    </row>
    <row r="18" spans="1:3" ht="18.75" customHeight="1">
      <c r="A18" s="136" t="s">
        <v>150</v>
      </c>
      <c r="B18" s="143" t="s">
        <v>157</v>
      </c>
      <c r="C18" s="5">
        <v>300</v>
      </c>
    </row>
    <row r="19" spans="1:3" ht="18.75" customHeight="1">
      <c r="A19" s="141" t="s">
        <v>152</v>
      </c>
      <c r="B19" s="142" t="s">
        <v>151</v>
      </c>
      <c r="C19" s="5">
        <v>1600</v>
      </c>
    </row>
    <row r="20" spans="1:3" ht="15.75" customHeight="1">
      <c r="A20" s="136" t="s">
        <v>154</v>
      </c>
      <c r="B20" s="140" t="s">
        <v>153</v>
      </c>
      <c r="C20" s="5">
        <v>600</v>
      </c>
    </row>
    <row r="21" spans="1:3" ht="15.75" customHeight="1">
      <c r="A21" s="136"/>
      <c r="B21" s="143" t="s">
        <v>232</v>
      </c>
      <c r="C21" s="223">
        <v>100</v>
      </c>
    </row>
    <row r="22" spans="1:3" ht="18.75" customHeight="1">
      <c r="A22" s="136" t="s">
        <v>156</v>
      </c>
      <c r="B22" s="143" t="s">
        <v>228</v>
      </c>
      <c r="C22" s="5">
        <v>800</v>
      </c>
    </row>
    <row r="23" spans="1:3" ht="15.75" customHeight="1">
      <c r="A23" s="136" t="s">
        <v>158</v>
      </c>
      <c r="B23" s="140" t="s">
        <v>155</v>
      </c>
      <c r="C23" s="5">
        <v>100</v>
      </c>
    </row>
    <row r="24" spans="1:3" ht="18.75" customHeight="1" thickBot="1">
      <c r="A24" s="144" t="s">
        <v>159</v>
      </c>
      <c r="B24" s="145" t="s">
        <v>229</v>
      </c>
      <c r="C24" s="6">
        <v>2000</v>
      </c>
    </row>
    <row r="25" spans="1:3" ht="16.5" thickBot="1">
      <c r="A25" s="146"/>
      <c r="B25" s="138" t="s">
        <v>160</v>
      </c>
      <c r="C25" s="147">
        <f>SUM(C17:C24)-C21</f>
        <v>7200</v>
      </c>
    </row>
    <row r="26" spans="1:3" ht="22.5" customHeight="1" thickBot="1">
      <c r="A26" s="148"/>
      <c r="B26" s="149" t="s">
        <v>161</v>
      </c>
      <c r="C26" s="139">
        <f>SUM(C16,C25,C13)</f>
        <v>102026</v>
      </c>
    </row>
    <row r="27" ht="12.75">
      <c r="A27" s="150"/>
    </row>
    <row r="28" ht="12.75">
      <c r="A28" s="150"/>
    </row>
    <row r="29" ht="12.75">
      <c r="A29" s="150"/>
    </row>
    <row r="30" ht="12.75">
      <c r="A30" s="150"/>
    </row>
    <row r="31" ht="12.75">
      <c r="A31" s="150"/>
    </row>
    <row r="32" ht="9.75" customHeight="1">
      <c r="A32" s="150"/>
    </row>
    <row r="34" ht="9.75" customHeight="1"/>
  </sheetData>
  <sheetProtection/>
  <mergeCells count="5">
    <mergeCell ref="A7:C7"/>
    <mergeCell ref="B1:C1"/>
    <mergeCell ref="A2:C2"/>
    <mergeCell ref="A3:C4"/>
    <mergeCell ref="A5:C5"/>
  </mergeCells>
  <printOptions horizontalCentered="1" verticalCentered="1"/>
  <pageMargins left="0.5905511811023623" right="0.5905511811023623" top="1.1811023622047245" bottom="0.984251968503937" header="1.09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30.25390625" style="0" customWidth="1"/>
    <col min="2" max="2" width="8.25390625" style="0" customWidth="1"/>
    <col min="3" max="4" width="7.875" style="0" customWidth="1"/>
    <col min="5" max="5" width="8.00390625" style="0" customWidth="1"/>
    <col min="6" max="7" width="7.875" style="0" customWidth="1"/>
    <col min="8" max="8" width="8.125" style="0" customWidth="1"/>
    <col min="9" max="10" width="8.25390625" style="0" customWidth="1"/>
    <col min="11" max="11" width="7.75390625" style="0" customWidth="1"/>
    <col min="12" max="12" width="8.875" style="0" customWidth="1"/>
    <col min="13" max="13" width="8.125" style="0" customWidth="1"/>
    <col min="14" max="14" width="9.625" style="0" customWidth="1"/>
  </cols>
  <sheetData>
    <row r="2" spans="4:10" ht="19.5" customHeight="1">
      <c r="D2" s="414" t="s">
        <v>162</v>
      </c>
      <c r="E2" s="418"/>
      <c r="F2" s="418"/>
      <c r="G2" s="418"/>
      <c r="H2" s="418"/>
      <c r="I2" s="418"/>
      <c r="J2" s="418"/>
    </row>
    <row r="3" spans="1:7" ht="8.25" customHeight="1">
      <c r="A3" t="s">
        <v>163</v>
      </c>
      <c r="E3" s="151"/>
      <c r="F3" s="151"/>
      <c r="G3" s="151"/>
    </row>
    <row r="4" spans="2:14" ht="15.75">
      <c r="B4" s="417" t="s">
        <v>164</v>
      </c>
      <c r="C4" s="418"/>
      <c r="D4" s="418"/>
      <c r="E4" s="418"/>
      <c r="F4" s="418"/>
      <c r="G4" s="418"/>
      <c r="H4" s="418"/>
      <c r="I4" s="418"/>
      <c r="J4" s="418"/>
      <c r="K4" s="418"/>
      <c r="L4" s="416" t="s">
        <v>393</v>
      </c>
      <c r="M4" s="416"/>
      <c r="N4" s="416"/>
    </row>
    <row r="6" spans="4:12" ht="15.75">
      <c r="D6" s="417" t="s">
        <v>225</v>
      </c>
      <c r="E6" s="418"/>
      <c r="F6" s="418"/>
      <c r="G6" s="418"/>
      <c r="H6" s="418"/>
      <c r="I6" s="418"/>
      <c r="J6" s="418"/>
      <c r="L6" t="s">
        <v>165</v>
      </c>
    </row>
    <row r="7" ht="6.75" customHeight="1" thickBot="1"/>
    <row r="8" spans="1:14" s="131" customFormat="1" ht="13.5" thickBot="1">
      <c r="A8" s="152" t="s">
        <v>166</v>
      </c>
      <c r="B8" s="153" t="s">
        <v>167</v>
      </c>
      <c r="C8" s="153" t="s">
        <v>168</v>
      </c>
      <c r="D8" s="153" t="s">
        <v>169</v>
      </c>
      <c r="E8" s="153" t="s">
        <v>170</v>
      </c>
      <c r="F8" s="153" t="s">
        <v>171</v>
      </c>
      <c r="G8" s="153" t="s">
        <v>172</v>
      </c>
      <c r="H8" s="153" t="s">
        <v>173</v>
      </c>
      <c r="I8" s="153" t="s">
        <v>174</v>
      </c>
      <c r="J8" s="153" t="s">
        <v>175</v>
      </c>
      <c r="K8" s="153" t="s">
        <v>176</v>
      </c>
      <c r="L8" s="153" t="s">
        <v>177</v>
      </c>
      <c r="M8" s="153" t="s">
        <v>178</v>
      </c>
      <c r="N8" s="154" t="s">
        <v>179</v>
      </c>
    </row>
    <row r="9" spans="1:15" ht="12.75">
      <c r="A9" s="155" t="s">
        <v>266</v>
      </c>
      <c r="B9" s="156">
        <v>1655</v>
      </c>
      <c r="C9" s="156">
        <v>1655</v>
      </c>
      <c r="D9" s="156">
        <v>1655</v>
      </c>
      <c r="E9" s="156">
        <v>1655</v>
      </c>
      <c r="F9" s="156">
        <v>1655</v>
      </c>
      <c r="G9" s="156">
        <v>1655</v>
      </c>
      <c r="H9" s="156">
        <v>1655</v>
      </c>
      <c r="I9" s="156">
        <v>1655</v>
      </c>
      <c r="J9" s="156">
        <v>1655</v>
      </c>
      <c r="K9" s="156">
        <v>1649</v>
      </c>
      <c r="L9" s="156">
        <v>1650</v>
      </c>
      <c r="M9" s="156">
        <v>1645</v>
      </c>
      <c r="N9" s="157">
        <f aca="true" t="shared" si="0" ref="N9:N18">SUM(B9:M9)</f>
        <v>19839</v>
      </c>
      <c r="O9" s="158"/>
    </row>
    <row r="10" spans="1:15" ht="12.75">
      <c r="A10" s="159" t="s">
        <v>267</v>
      </c>
      <c r="B10" s="159"/>
      <c r="C10" s="159"/>
      <c r="D10" s="159">
        <v>36494</v>
      </c>
      <c r="E10" s="159"/>
      <c r="F10" s="159"/>
      <c r="G10" s="159"/>
      <c r="H10" s="159"/>
      <c r="I10" s="159"/>
      <c r="J10" s="159">
        <v>20000</v>
      </c>
      <c r="K10" s="159"/>
      <c r="L10" s="159"/>
      <c r="M10" s="159">
        <v>2000</v>
      </c>
      <c r="N10" s="157">
        <f t="shared" si="0"/>
        <v>58494</v>
      </c>
      <c r="O10" s="158"/>
    </row>
    <row r="11" spans="1:15" ht="12.75">
      <c r="A11" s="159" t="s">
        <v>268</v>
      </c>
      <c r="B11" s="159">
        <v>8950</v>
      </c>
      <c r="C11" s="159">
        <v>8950</v>
      </c>
      <c r="D11" s="159">
        <v>8950</v>
      </c>
      <c r="E11" s="159">
        <v>8950</v>
      </c>
      <c r="F11" s="159">
        <v>34350</v>
      </c>
      <c r="G11" s="159">
        <v>34350</v>
      </c>
      <c r="H11" s="159">
        <v>8950</v>
      </c>
      <c r="I11" s="159">
        <v>8950</v>
      </c>
      <c r="J11" s="159">
        <v>8950</v>
      </c>
      <c r="K11" s="159">
        <v>8950</v>
      </c>
      <c r="L11" s="159">
        <v>8950</v>
      </c>
      <c r="M11" s="159">
        <v>8952</v>
      </c>
      <c r="N11" s="157">
        <f t="shared" si="0"/>
        <v>158202</v>
      </c>
      <c r="O11" s="158"/>
    </row>
    <row r="12" spans="1:15" ht="40.5" customHeight="1">
      <c r="A12" s="160" t="s">
        <v>265</v>
      </c>
      <c r="B12" s="159">
        <v>2460</v>
      </c>
      <c r="C12" s="159">
        <v>2460</v>
      </c>
      <c r="D12" s="159">
        <v>2460</v>
      </c>
      <c r="E12" s="159">
        <v>2460</v>
      </c>
      <c r="F12" s="159">
        <v>2460</v>
      </c>
      <c r="G12" s="159">
        <v>2460</v>
      </c>
      <c r="H12" s="159">
        <v>2460</v>
      </c>
      <c r="I12" s="159">
        <v>2460</v>
      </c>
      <c r="J12" s="159">
        <v>2460</v>
      </c>
      <c r="K12" s="159">
        <v>2460</v>
      </c>
      <c r="L12" s="159">
        <v>2460</v>
      </c>
      <c r="M12" s="159">
        <v>2465</v>
      </c>
      <c r="N12" s="157">
        <f t="shared" si="0"/>
        <v>29525</v>
      </c>
      <c r="O12" s="158"/>
    </row>
    <row r="13" spans="1:15" ht="30" customHeight="1">
      <c r="A13" s="160" t="s">
        <v>269</v>
      </c>
      <c r="B13" s="159"/>
      <c r="C13" s="159"/>
      <c r="D13" s="159"/>
      <c r="E13" s="159">
        <v>2000</v>
      </c>
      <c r="F13" s="159"/>
      <c r="G13" s="159">
        <v>4250</v>
      </c>
      <c r="H13" s="159"/>
      <c r="I13" s="159">
        <v>9970</v>
      </c>
      <c r="J13" s="159"/>
      <c r="K13" s="159"/>
      <c r="L13" s="159"/>
      <c r="M13" s="159"/>
      <c r="N13" s="157">
        <f t="shared" si="0"/>
        <v>16220</v>
      </c>
      <c r="O13" s="158"/>
    </row>
    <row r="14" spans="1:15" ht="27" customHeight="1">
      <c r="A14" s="161" t="s">
        <v>270</v>
      </c>
      <c r="B14" s="159">
        <v>293</v>
      </c>
      <c r="C14" s="159">
        <v>293</v>
      </c>
      <c r="D14" s="159">
        <v>963</v>
      </c>
      <c r="E14" s="159">
        <v>293</v>
      </c>
      <c r="F14" s="159">
        <v>293</v>
      </c>
      <c r="G14" s="159">
        <v>293</v>
      </c>
      <c r="H14" s="159">
        <v>920</v>
      </c>
      <c r="I14" s="159">
        <v>293</v>
      </c>
      <c r="J14" s="159">
        <v>293</v>
      </c>
      <c r="K14" s="159">
        <v>1000</v>
      </c>
      <c r="L14" s="159">
        <v>293</v>
      </c>
      <c r="M14" s="159">
        <v>293</v>
      </c>
      <c r="N14" s="157">
        <f t="shared" si="0"/>
        <v>5520</v>
      </c>
      <c r="O14" s="158"/>
    </row>
    <row r="15" spans="1:15" s="165" customFormat="1" ht="12.75">
      <c r="A15" s="162" t="s">
        <v>180</v>
      </c>
      <c r="B15" s="163"/>
      <c r="C15" s="163"/>
      <c r="D15" s="163"/>
      <c r="E15" s="163"/>
      <c r="F15" s="163"/>
      <c r="G15" s="163"/>
      <c r="H15" s="163"/>
      <c r="I15" s="162"/>
      <c r="J15" s="162"/>
      <c r="K15" s="162"/>
      <c r="L15" s="162"/>
      <c r="M15" s="162"/>
      <c r="N15" s="157">
        <f t="shared" si="0"/>
        <v>0</v>
      </c>
      <c r="O15" s="164"/>
    </row>
    <row r="16" spans="1:15" s="165" customFormat="1" ht="19.5" customHeight="1">
      <c r="A16" s="166" t="s">
        <v>271</v>
      </c>
      <c r="B16" s="167"/>
      <c r="C16" s="167"/>
      <c r="D16" s="167"/>
      <c r="E16" s="167"/>
      <c r="F16" s="167"/>
      <c r="G16" s="167"/>
      <c r="H16" s="167"/>
      <c r="I16" s="168"/>
      <c r="J16" s="168"/>
      <c r="K16" s="168"/>
      <c r="L16" s="168"/>
      <c r="M16" s="168"/>
      <c r="N16" s="157">
        <f t="shared" si="0"/>
        <v>0</v>
      </c>
      <c r="O16" s="164"/>
    </row>
    <row r="17" spans="1:15" s="165" customFormat="1" ht="12.75">
      <c r="A17" s="168" t="s">
        <v>181</v>
      </c>
      <c r="B17" s="167"/>
      <c r="C17" s="168">
        <v>24000</v>
      </c>
      <c r="D17" s="167"/>
      <c r="E17" s="167"/>
      <c r="F17" s="167"/>
      <c r="G17" s="167"/>
      <c r="H17" s="167"/>
      <c r="I17" s="168"/>
      <c r="J17" s="168"/>
      <c r="K17" s="168"/>
      <c r="L17" s="168"/>
      <c r="M17" s="168"/>
      <c r="N17" s="157">
        <f t="shared" si="0"/>
        <v>24000</v>
      </c>
      <c r="O17" s="164"/>
    </row>
    <row r="18" spans="1:15" ht="13.5" thickBot="1">
      <c r="A18" s="169" t="s">
        <v>182</v>
      </c>
      <c r="B18" s="159">
        <v>5149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7">
        <f t="shared" si="0"/>
        <v>5149</v>
      </c>
      <c r="O18" s="158"/>
    </row>
    <row r="19" spans="1:15" s="165" customFormat="1" ht="13.5" thickBot="1">
      <c r="A19" s="170" t="s">
        <v>183</v>
      </c>
      <c r="B19" s="139">
        <f>SUM(B9:B18)</f>
        <v>18507</v>
      </c>
      <c r="C19" s="139">
        <f aca="true" t="shared" si="1" ref="C19:M19">SUM(C9:C18,B19)</f>
        <v>55865</v>
      </c>
      <c r="D19" s="139">
        <f t="shared" si="1"/>
        <v>106387</v>
      </c>
      <c r="E19" s="139">
        <f t="shared" si="1"/>
        <v>121745</v>
      </c>
      <c r="F19" s="139">
        <f t="shared" si="1"/>
        <v>160503</v>
      </c>
      <c r="G19" s="139">
        <f t="shared" si="1"/>
        <v>203511</v>
      </c>
      <c r="H19" s="139">
        <f t="shared" si="1"/>
        <v>217496</v>
      </c>
      <c r="I19" s="139">
        <f t="shared" si="1"/>
        <v>240824</v>
      </c>
      <c r="J19" s="139">
        <f t="shared" si="1"/>
        <v>274182</v>
      </c>
      <c r="K19" s="139">
        <f t="shared" si="1"/>
        <v>288241</v>
      </c>
      <c r="L19" s="139">
        <f t="shared" si="1"/>
        <v>301594</v>
      </c>
      <c r="M19" s="139">
        <f t="shared" si="1"/>
        <v>316949</v>
      </c>
      <c r="N19" s="171">
        <f>SUM(N9:N18)</f>
        <v>316949</v>
      </c>
      <c r="O19" s="164"/>
    </row>
    <row r="20" spans="1:15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4" ht="12.75" hidden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ht="13.5" thickBo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72"/>
    </row>
    <row r="23" spans="1:14" s="131" customFormat="1" ht="13.5" thickBot="1">
      <c r="A23" s="173" t="s">
        <v>184</v>
      </c>
      <c r="B23" s="174" t="s">
        <v>167</v>
      </c>
      <c r="C23" s="174" t="s">
        <v>168</v>
      </c>
      <c r="D23" s="174" t="s">
        <v>169</v>
      </c>
      <c r="E23" s="174" t="s">
        <v>170</v>
      </c>
      <c r="F23" s="174" t="s">
        <v>171</v>
      </c>
      <c r="G23" s="174" t="s">
        <v>172</v>
      </c>
      <c r="H23" s="174" t="s">
        <v>173</v>
      </c>
      <c r="I23" s="174" t="s">
        <v>174</v>
      </c>
      <c r="J23" s="174" t="s">
        <v>175</v>
      </c>
      <c r="K23" s="174" t="s">
        <v>176</v>
      </c>
      <c r="L23" s="174" t="s">
        <v>177</v>
      </c>
      <c r="M23" s="174" t="s">
        <v>178</v>
      </c>
      <c r="N23" s="175" t="s">
        <v>179</v>
      </c>
    </row>
    <row r="24" spans="1:15" ht="12.75">
      <c r="A24" s="156" t="s">
        <v>2</v>
      </c>
      <c r="B24" s="156">
        <v>6465</v>
      </c>
      <c r="C24" s="156">
        <v>6470</v>
      </c>
      <c r="D24" s="156">
        <v>6470</v>
      </c>
      <c r="E24" s="156">
        <v>6470</v>
      </c>
      <c r="F24" s="156">
        <v>6470</v>
      </c>
      <c r="G24" s="156">
        <v>6470</v>
      </c>
      <c r="H24" s="156">
        <v>6470</v>
      </c>
      <c r="I24" s="156">
        <v>6470</v>
      </c>
      <c r="J24" s="156">
        <v>6470</v>
      </c>
      <c r="K24" s="156">
        <v>6470</v>
      </c>
      <c r="L24" s="156">
        <v>6470</v>
      </c>
      <c r="M24" s="156">
        <v>6464</v>
      </c>
      <c r="N24" s="157">
        <f aca="true" t="shared" si="2" ref="N24:N30">SUM(B24:M24)</f>
        <v>77629</v>
      </c>
      <c r="O24" s="158"/>
    </row>
    <row r="25" spans="1:15" ht="12.75">
      <c r="A25" s="159" t="s">
        <v>185</v>
      </c>
      <c r="B25" s="159">
        <v>1695</v>
      </c>
      <c r="C25" s="159">
        <v>1705</v>
      </c>
      <c r="D25" s="159">
        <v>1705</v>
      </c>
      <c r="E25" s="159">
        <v>1705</v>
      </c>
      <c r="F25" s="159">
        <v>1705</v>
      </c>
      <c r="G25" s="159">
        <v>1705</v>
      </c>
      <c r="H25" s="159">
        <v>1705</v>
      </c>
      <c r="I25" s="159">
        <v>1705</v>
      </c>
      <c r="J25" s="159">
        <v>1705</v>
      </c>
      <c r="K25" s="159">
        <v>1705</v>
      </c>
      <c r="L25" s="159">
        <v>1705</v>
      </c>
      <c r="M25" s="159">
        <v>1700</v>
      </c>
      <c r="N25" s="157">
        <f t="shared" si="2"/>
        <v>20445</v>
      </c>
      <c r="O25" s="158"/>
    </row>
    <row r="26" spans="1:15" ht="12.75">
      <c r="A26" s="159" t="s">
        <v>127</v>
      </c>
      <c r="B26" s="159">
        <v>5750</v>
      </c>
      <c r="C26" s="159">
        <v>6010</v>
      </c>
      <c r="D26" s="159">
        <v>6030</v>
      </c>
      <c r="E26" s="159">
        <v>6030</v>
      </c>
      <c r="F26" s="159">
        <v>6050</v>
      </c>
      <c r="G26" s="159">
        <v>6150</v>
      </c>
      <c r="H26" s="159">
        <v>6150</v>
      </c>
      <c r="I26" s="159">
        <v>6097</v>
      </c>
      <c r="J26" s="159">
        <v>6030</v>
      </c>
      <c r="K26" s="159">
        <v>6030</v>
      </c>
      <c r="L26" s="159">
        <v>6030</v>
      </c>
      <c r="M26" s="159">
        <v>6030</v>
      </c>
      <c r="N26" s="157">
        <f t="shared" si="2"/>
        <v>72387</v>
      </c>
      <c r="O26" s="158"/>
    </row>
    <row r="27" spans="1:15" ht="28.5" customHeight="1">
      <c r="A27" s="176" t="s">
        <v>186</v>
      </c>
      <c r="B27" s="159">
        <v>600</v>
      </c>
      <c r="C27" s="159">
        <v>600</v>
      </c>
      <c r="D27" s="159">
        <v>600</v>
      </c>
      <c r="E27" s="159">
        <v>600</v>
      </c>
      <c r="F27" s="159">
        <v>600</v>
      </c>
      <c r="G27" s="159">
        <v>600</v>
      </c>
      <c r="H27" s="159">
        <v>600</v>
      </c>
      <c r="I27" s="159">
        <v>600</v>
      </c>
      <c r="J27" s="159">
        <v>600</v>
      </c>
      <c r="K27" s="159">
        <v>600</v>
      </c>
      <c r="L27" s="159">
        <v>600</v>
      </c>
      <c r="M27" s="159">
        <v>600</v>
      </c>
      <c r="N27" s="157">
        <f t="shared" si="2"/>
        <v>7200</v>
      </c>
      <c r="O27" s="158"/>
    </row>
    <row r="28" spans="1:15" ht="25.5" customHeight="1">
      <c r="A28" s="177" t="s">
        <v>187</v>
      </c>
      <c r="B28" s="159">
        <v>3562</v>
      </c>
      <c r="C28" s="159">
        <v>3562</v>
      </c>
      <c r="D28" s="159">
        <v>3562</v>
      </c>
      <c r="E28" s="159">
        <v>3562</v>
      </c>
      <c r="F28" s="159">
        <v>3562</v>
      </c>
      <c r="G28" s="159">
        <v>3540</v>
      </c>
      <c r="H28" s="159">
        <v>3515</v>
      </c>
      <c r="I28" s="159">
        <v>3580</v>
      </c>
      <c r="J28" s="159">
        <v>3580</v>
      </c>
      <c r="K28" s="159">
        <v>3578</v>
      </c>
      <c r="L28" s="159">
        <v>3580</v>
      </c>
      <c r="M28" s="159">
        <v>3565</v>
      </c>
      <c r="N28" s="157">
        <f t="shared" si="2"/>
        <v>42748</v>
      </c>
      <c r="O28" s="158"/>
    </row>
    <row r="29" spans="1:15" ht="18" customHeight="1">
      <c r="A29" s="161" t="s">
        <v>188</v>
      </c>
      <c r="B29" s="159">
        <v>400</v>
      </c>
      <c r="C29" s="159"/>
      <c r="D29" s="159">
        <v>11230</v>
      </c>
      <c r="E29" s="159">
        <v>9500</v>
      </c>
      <c r="F29" s="159">
        <v>38100</v>
      </c>
      <c r="G29" s="159">
        <v>29740</v>
      </c>
      <c r="H29" s="159"/>
      <c r="I29" s="159">
        <v>1770</v>
      </c>
      <c r="J29" s="159">
        <v>4800</v>
      </c>
      <c r="K29" s="159">
        <v>500</v>
      </c>
      <c r="L29" s="159"/>
      <c r="M29" s="159">
        <v>500</v>
      </c>
      <c r="N29" s="157">
        <f t="shared" si="2"/>
        <v>96540</v>
      </c>
      <c r="O29" s="158"/>
    </row>
    <row r="30" spans="1:15" ht="13.5" thickBot="1">
      <c r="A30" s="159" t="s">
        <v>189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7">
        <f t="shared" si="2"/>
        <v>0</v>
      </c>
      <c r="O30" s="158"/>
    </row>
    <row r="31" spans="1:15" s="165" customFormat="1" ht="13.5" thickBot="1">
      <c r="A31" s="170" t="s">
        <v>190</v>
      </c>
      <c r="B31" s="139">
        <f>SUM(B24:B30)</f>
        <v>18472</v>
      </c>
      <c r="C31" s="139">
        <f aca="true" t="shared" si="3" ref="C31:M31">SUM(C24:C30,B31)</f>
        <v>36819</v>
      </c>
      <c r="D31" s="139">
        <f t="shared" si="3"/>
        <v>66416</v>
      </c>
      <c r="E31" s="139">
        <f t="shared" si="3"/>
        <v>94283</v>
      </c>
      <c r="F31" s="139">
        <f t="shared" si="3"/>
        <v>150770</v>
      </c>
      <c r="G31" s="139">
        <f t="shared" si="3"/>
        <v>198975</v>
      </c>
      <c r="H31" s="139">
        <f t="shared" si="3"/>
        <v>217415</v>
      </c>
      <c r="I31" s="139">
        <f t="shared" si="3"/>
        <v>237637</v>
      </c>
      <c r="J31" s="139">
        <f t="shared" si="3"/>
        <v>260822</v>
      </c>
      <c r="K31" s="139">
        <f t="shared" si="3"/>
        <v>279705</v>
      </c>
      <c r="L31" s="139">
        <f t="shared" si="3"/>
        <v>298090</v>
      </c>
      <c r="M31" s="139">
        <f t="shared" si="3"/>
        <v>316949</v>
      </c>
      <c r="N31" s="171">
        <f>SUM(N24:N30)</f>
        <v>316949</v>
      </c>
      <c r="O31" s="164"/>
    </row>
    <row r="32" spans="1:14" ht="12.7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</row>
    <row r="33" spans="1:14" ht="13.5" thickBo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1:14" s="3" customFormat="1" ht="15.75" thickBot="1">
      <c r="A34" s="178" t="s">
        <v>191</v>
      </c>
      <c r="B34" s="179">
        <f aca="true" t="shared" si="4" ref="B34:M34">(B19-B31)</f>
        <v>35</v>
      </c>
      <c r="C34" s="179">
        <f t="shared" si="4"/>
        <v>19046</v>
      </c>
      <c r="D34" s="179">
        <f t="shared" si="4"/>
        <v>39971</v>
      </c>
      <c r="E34" s="179">
        <f t="shared" si="4"/>
        <v>27462</v>
      </c>
      <c r="F34" s="179">
        <f t="shared" si="4"/>
        <v>9733</v>
      </c>
      <c r="G34" s="179">
        <f t="shared" si="4"/>
        <v>4536</v>
      </c>
      <c r="H34" s="179">
        <f t="shared" si="4"/>
        <v>81</v>
      </c>
      <c r="I34" s="179">
        <f t="shared" si="4"/>
        <v>3187</v>
      </c>
      <c r="J34" s="179">
        <f t="shared" si="4"/>
        <v>13360</v>
      </c>
      <c r="K34" s="179">
        <f t="shared" si="4"/>
        <v>8536</v>
      </c>
      <c r="L34" s="179">
        <f t="shared" si="4"/>
        <v>3504</v>
      </c>
      <c r="M34" s="179">
        <f t="shared" si="4"/>
        <v>0</v>
      </c>
      <c r="N34" s="180"/>
    </row>
    <row r="35" spans="1:14" ht="12.7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</row>
    <row r="36" spans="1:14" ht="12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</row>
  </sheetData>
  <sheetProtection/>
  <mergeCells count="4">
    <mergeCell ref="L4:N4"/>
    <mergeCell ref="B4:K4"/>
    <mergeCell ref="D2:J2"/>
    <mergeCell ref="D6:J6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4" sqref="C44"/>
    </sheetView>
  </sheetViews>
  <sheetFormatPr defaultColWidth="8.00390625" defaultRowHeight="12.75"/>
  <cols>
    <col min="1" max="1" width="9.875" style="210" customWidth="1"/>
    <col min="2" max="2" width="9.00390625" style="210" customWidth="1"/>
    <col min="3" max="3" width="33.375" style="210" customWidth="1"/>
    <col min="4" max="4" width="11.625" style="210" customWidth="1"/>
    <col min="5" max="5" width="10.125" style="210" bestFit="1" customWidth="1"/>
    <col min="6" max="6" width="8.75390625" style="210" customWidth="1"/>
    <col min="7" max="7" width="35.00390625" style="210" customWidth="1"/>
    <col min="8" max="8" width="14.875" style="210" customWidth="1"/>
    <col min="9" max="16384" width="8.00390625" style="210" customWidth="1"/>
  </cols>
  <sheetData>
    <row r="1" spans="7:8" ht="30" customHeight="1" thickBot="1">
      <c r="G1" s="419" t="s">
        <v>394</v>
      </c>
      <c r="H1" s="420"/>
    </row>
    <row r="2" spans="1:8" ht="36.75" customHeight="1">
      <c r="A2" s="242" t="s">
        <v>214</v>
      </c>
      <c r="B2" s="212" t="s">
        <v>235</v>
      </c>
      <c r="C2" s="211" t="s">
        <v>215</v>
      </c>
      <c r="D2" s="230" t="s">
        <v>218</v>
      </c>
      <c r="E2" s="235" t="s">
        <v>214</v>
      </c>
      <c r="F2" s="212" t="s">
        <v>235</v>
      </c>
      <c r="G2" s="235" t="s">
        <v>216</v>
      </c>
      <c r="H2" s="226" t="s">
        <v>218</v>
      </c>
    </row>
    <row r="3" spans="1:8" ht="12.75">
      <c r="A3" s="213">
        <v>1</v>
      </c>
      <c r="B3" s="214">
        <v>2</v>
      </c>
      <c r="C3" s="224">
        <v>3</v>
      </c>
      <c r="D3" s="231">
        <v>4</v>
      </c>
      <c r="E3" s="224">
        <v>5</v>
      </c>
      <c r="F3" s="214">
        <v>6</v>
      </c>
      <c r="G3" s="224">
        <v>7</v>
      </c>
      <c r="H3" s="215">
        <v>8</v>
      </c>
    </row>
    <row r="4" spans="1:8" ht="14.25" customHeight="1">
      <c r="A4" s="239" t="s">
        <v>388</v>
      </c>
      <c r="B4" s="227" t="s">
        <v>243</v>
      </c>
      <c r="C4" s="238" t="s">
        <v>233</v>
      </c>
      <c r="D4" s="232">
        <v>5715</v>
      </c>
      <c r="E4" s="228" t="s">
        <v>388</v>
      </c>
      <c r="F4" s="227" t="s">
        <v>243</v>
      </c>
      <c r="G4" s="240" t="s">
        <v>261</v>
      </c>
      <c r="H4" s="216">
        <v>5000</v>
      </c>
    </row>
    <row r="5" spans="1:8" ht="15" customHeight="1">
      <c r="A5" s="239" t="s">
        <v>388</v>
      </c>
      <c r="B5" s="227" t="s">
        <v>243</v>
      </c>
      <c r="C5" s="238" t="s">
        <v>234</v>
      </c>
      <c r="D5" s="233">
        <v>5515</v>
      </c>
      <c r="E5" s="228" t="s">
        <v>388</v>
      </c>
      <c r="F5" s="227" t="s">
        <v>375</v>
      </c>
      <c r="G5" s="240" t="s">
        <v>376</v>
      </c>
      <c r="H5" s="216">
        <v>24000</v>
      </c>
    </row>
    <row r="6" spans="1:8" ht="12.75" customHeight="1">
      <c r="A6" s="239" t="s">
        <v>237</v>
      </c>
      <c r="B6" s="227" t="s">
        <v>244</v>
      </c>
      <c r="C6" s="238" t="s">
        <v>236</v>
      </c>
      <c r="D6" s="233">
        <v>1270</v>
      </c>
      <c r="E6" s="228" t="s">
        <v>388</v>
      </c>
      <c r="F6" s="227" t="s">
        <v>246</v>
      </c>
      <c r="G6" s="240" t="s">
        <v>252</v>
      </c>
      <c r="H6" s="216">
        <v>9970</v>
      </c>
    </row>
    <row r="7" spans="1:8" ht="15" customHeight="1">
      <c r="A7" s="239" t="s">
        <v>239</v>
      </c>
      <c r="B7" s="227" t="s">
        <v>245</v>
      </c>
      <c r="C7" s="238" t="s">
        <v>240</v>
      </c>
      <c r="D7" s="233">
        <v>2500</v>
      </c>
      <c r="E7" s="228" t="s">
        <v>388</v>
      </c>
      <c r="F7" s="227" t="s">
        <v>262</v>
      </c>
      <c r="G7" s="240" t="s">
        <v>260</v>
      </c>
      <c r="H7" s="216">
        <v>2000</v>
      </c>
    </row>
    <row r="8" spans="1:8" ht="12.75">
      <c r="A8" s="239" t="s">
        <v>388</v>
      </c>
      <c r="B8" s="227" t="s">
        <v>246</v>
      </c>
      <c r="C8" s="237" t="s">
        <v>238</v>
      </c>
      <c r="D8" s="233">
        <v>12700</v>
      </c>
      <c r="E8" s="228" t="s">
        <v>241</v>
      </c>
      <c r="F8" s="227" t="s">
        <v>247</v>
      </c>
      <c r="G8" s="240" t="s">
        <v>253</v>
      </c>
      <c r="H8" s="216">
        <v>4250</v>
      </c>
    </row>
    <row r="9" spans="1:8" ht="25.5">
      <c r="A9" s="393">
        <v>999000</v>
      </c>
      <c r="B9" s="227" t="s">
        <v>246</v>
      </c>
      <c r="C9" s="392" t="s">
        <v>389</v>
      </c>
      <c r="D9" s="233">
        <v>50800</v>
      </c>
      <c r="E9" s="228" t="s">
        <v>250</v>
      </c>
      <c r="F9" s="227" t="s">
        <v>249</v>
      </c>
      <c r="G9" s="241" t="s">
        <v>254</v>
      </c>
      <c r="H9" s="217">
        <v>2000</v>
      </c>
    </row>
    <row r="10" spans="1:8" ht="12.75">
      <c r="A10" s="239" t="s">
        <v>241</v>
      </c>
      <c r="B10" s="227" t="s">
        <v>247</v>
      </c>
      <c r="C10" s="218" t="s">
        <v>242</v>
      </c>
      <c r="D10" s="232">
        <v>400</v>
      </c>
      <c r="E10" s="228" t="s">
        <v>239</v>
      </c>
      <c r="F10" s="227" t="s">
        <v>245</v>
      </c>
      <c r="G10" s="240" t="s">
        <v>256</v>
      </c>
      <c r="H10" s="216">
        <v>850</v>
      </c>
    </row>
    <row r="11" spans="1:8" ht="12.75">
      <c r="A11" s="239" t="s">
        <v>250</v>
      </c>
      <c r="B11" s="227" t="s">
        <v>249</v>
      </c>
      <c r="C11" s="218" t="s">
        <v>248</v>
      </c>
      <c r="D11" s="232">
        <v>9000</v>
      </c>
      <c r="E11" s="228" t="s">
        <v>257</v>
      </c>
      <c r="F11" s="227" t="s">
        <v>245</v>
      </c>
      <c r="G11" s="240" t="s">
        <v>255</v>
      </c>
      <c r="H11" s="216">
        <v>2670</v>
      </c>
    </row>
    <row r="12" spans="1:8" ht="12.75">
      <c r="A12" s="239" t="s">
        <v>241</v>
      </c>
      <c r="B12" s="227" t="s">
        <v>247</v>
      </c>
      <c r="C12" s="218" t="s">
        <v>251</v>
      </c>
      <c r="D12" s="232">
        <v>1840</v>
      </c>
      <c r="E12" s="387"/>
      <c r="F12" s="243"/>
      <c r="G12" s="243"/>
      <c r="H12" s="388"/>
    </row>
    <row r="13" spans="1:8" ht="12.75">
      <c r="A13" s="239" t="s">
        <v>388</v>
      </c>
      <c r="B13" s="227" t="s">
        <v>262</v>
      </c>
      <c r="C13" s="218" t="s">
        <v>259</v>
      </c>
      <c r="D13" s="232">
        <v>2000</v>
      </c>
      <c r="E13" s="225"/>
      <c r="F13" s="244"/>
      <c r="G13" s="225"/>
      <c r="H13" s="216"/>
    </row>
    <row r="14" spans="1:8" ht="12.75">
      <c r="A14" s="239" t="s">
        <v>241</v>
      </c>
      <c r="B14" s="227" t="s">
        <v>247</v>
      </c>
      <c r="C14" s="218" t="s">
        <v>258</v>
      </c>
      <c r="D14" s="232">
        <v>4800</v>
      </c>
      <c r="E14" s="246"/>
      <c r="F14" s="247"/>
      <c r="G14" s="246"/>
      <c r="H14" s="248"/>
    </row>
    <row r="15" spans="1:8" ht="12.75">
      <c r="A15" s="390"/>
      <c r="B15" s="391"/>
      <c r="C15" s="245"/>
      <c r="D15" s="249"/>
      <c r="E15" s="246"/>
      <c r="F15" s="247"/>
      <c r="G15" s="246"/>
      <c r="H15" s="248"/>
    </row>
    <row r="16" spans="1:8" ht="13.5" thickBot="1">
      <c r="A16" s="220" t="s">
        <v>217</v>
      </c>
      <c r="B16" s="221"/>
      <c r="C16" s="221"/>
      <c r="D16" s="234">
        <f>SUM(D4:D14)</f>
        <v>96540</v>
      </c>
      <c r="E16" s="229" t="s">
        <v>217</v>
      </c>
      <c r="F16" s="236"/>
      <c r="G16" s="229"/>
      <c r="H16" s="219">
        <f>SUM(H4:H11)</f>
        <v>50740</v>
      </c>
    </row>
  </sheetData>
  <sheetProtection/>
  <mergeCells count="1">
    <mergeCell ref="G1:H1"/>
  </mergeCells>
  <printOptions/>
  <pageMargins left="0.75" right="0.75" top="1.52" bottom="1" header="0.6" footer="0.5"/>
  <pageSetup horizontalDpi="600" verticalDpi="600" orientation="landscape" paperSize="9" scale="98" r:id="rId1"/>
  <headerFooter alignWithMargins="0">
    <oddHeader>&amp;C&amp;"Times New Roman CE,Félkövér"&amp;12Felhalmozási és tőkejellegű
bevételek és kiadások feladatonként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H3" sqref="H3"/>
    </sheetView>
  </sheetViews>
  <sheetFormatPr defaultColWidth="9.00390625" defaultRowHeight="12.75"/>
  <cols>
    <col min="1" max="1" width="5.875" style="181" customWidth="1"/>
    <col min="2" max="2" width="9.125" style="181" customWidth="1"/>
    <col min="3" max="3" width="8.375" style="181" customWidth="1"/>
    <col min="4" max="4" width="17.125" style="181" customWidth="1"/>
    <col min="5" max="5" width="17.25390625" style="181" customWidth="1"/>
    <col min="6" max="6" width="17.125" style="181" customWidth="1"/>
    <col min="7" max="7" width="17.00390625" style="181" customWidth="1"/>
    <col min="8" max="8" width="19.25390625" style="181" customWidth="1"/>
    <col min="9" max="12" width="9.125" style="181" hidden="1" customWidth="1"/>
    <col min="13" max="13" width="9.125" style="181" customWidth="1"/>
    <col min="14" max="14" width="12.625" style="181" customWidth="1"/>
    <col min="15" max="16384" width="9.125" style="181" customWidth="1"/>
  </cols>
  <sheetData>
    <row r="1" spans="11:14" ht="12.75">
      <c r="K1" s="442"/>
      <c r="L1" s="442"/>
      <c r="M1" s="442"/>
      <c r="N1" s="442"/>
    </row>
    <row r="2" spans="8:14" ht="12.75">
      <c r="H2" s="182" t="s">
        <v>395</v>
      </c>
      <c r="K2" s="183"/>
      <c r="L2" s="183"/>
      <c r="M2" s="183"/>
      <c r="N2" s="183"/>
    </row>
    <row r="3" spans="11:14" ht="12.75">
      <c r="K3" s="183"/>
      <c r="L3" s="183"/>
      <c r="M3" s="183"/>
      <c r="N3" s="183"/>
    </row>
    <row r="4" spans="11:14" ht="12.75">
      <c r="K4" s="183"/>
      <c r="L4" s="183"/>
      <c r="M4" s="183"/>
      <c r="N4" s="183"/>
    </row>
    <row r="5" spans="1:14" ht="12.7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</row>
    <row r="6" spans="1:14" ht="28.5" customHeight="1">
      <c r="A6" s="445" t="s">
        <v>226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</row>
    <row r="7" spans="1:14" ht="12.75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2:14" ht="12.75" customHeight="1"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10" spans="7:14" ht="13.5" thickBot="1">
      <c r="G10" s="441" t="s">
        <v>192</v>
      </c>
      <c r="H10" s="441"/>
      <c r="K10" s="187"/>
      <c r="L10" s="187"/>
      <c r="M10" s="443"/>
      <c r="N10" s="443"/>
    </row>
    <row r="11" spans="1:14" ht="3" customHeight="1" thickTop="1">
      <c r="A11" s="435" t="s">
        <v>193</v>
      </c>
      <c r="B11" s="435" t="s">
        <v>194</v>
      </c>
      <c r="C11" s="435"/>
      <c r="D11" s="435"/>
      <c r="E11" s="438"/>
      <c r="F11" s="438"/>
      <c r="G11" s="438"/>
      <c r="H11" s="438"/>
      <c r="I11" s="439"/>
      <c r="J11" s="439"/>
      <c r="K11" s="440"/>
      <c r="L11" s="440"/>
      <c r="M11" s="440"/>
      <c r="N11" s="188"/>
    </row>
    <row r="12" spans="1:14" ht="12.75">
      <c r="A12" s="435"/>
      <c r="B12" s="435"/>
      <c r="C12" s="435"/>
      <c r="D12" s="435"/>
      <c r="E12" s="431" t="s">
        <v>195</v>
      </c>
      <c r="F12" s="433" t="s">
        <v>196</v>
      </c>
      <c r="G12" s="435" t="s">
        <v>197</v>
      </c>
      <c r="H12" s="435" t="s">
        <v>198</v>
      </c>
      <c r="I12" s="430"/>
      <c r="J12" s="437"/>
      <c r="K12" s="430"/>
      <c r="L12" s="430"/>
      <c r="M12" s="430"/>
      <c r="N12" s="427"/>
    </row>
    <row r="13" spans="1:14" ht="12.75">
      <c r="A13" s="435"/>
      <c r="B13" s="435"/>
      <c r="C13" s="435"/>
      <c r="D13" s="435"/>
      <c r="E13" s="432"/>
      <c r="F13" s="434"/>
      <c r="G13" s="436"/>
      <c r="H13" s="435"/>
      <c r="I13" s="430"/>
      <c r="J13" s="437"/>
      <c r="K13" s="430"/>
      <c r="L13" s="430"/>
      <c r="M13" s="430"/>
      <c r="N13" s="427"/>
    </row>
    <row r="14" spans="1:14" ht="43.5" customHeight="1">
      <c r="A14" s="189">
        <v>1</v>
      </c>
      <c r="B14" s="422" t="s">
        <v>199</v>
      </c>
      <c r="C14" s="423"/>
      <c r="D14" s="424"/>
      <c r="E14" s="190"/>
      <c r="F14" s="190"/>
      <c r="G14" s="190"/>
      <c r="H14" s="190"/>
      <c r="I14" s="187"/>
      <c r="J14" s="191"/>
      <c r="K14" s="187"/>
      <c r="L14" s="187"/>
      <c r="M14" s="187"/>
      <c r="N14" s="187"/>
    </row>
    <row r="15" spans="1:14" ht="38.25" customHeight="1">
      <c r="A15" s="189" t="s">
        <v>104</v>
      </c>
      <c r="B15" s="422" t="s">
        <v>200</v>
      </c>
      <c r="C15" s="423"/>
      <c r="D15" s="424"/>
      <c r="E15" s="190"/>
      <c r="F15" s="190"/>
      <c r="G15" s="190"/>
      <c r="H15" s="190"/>
      <c r="I15" s="187"/>
      <c r="J15" s="191"/>
      <c r="K15" s="187"/>
      <c r="L15" s="187"/>
      <c r="M15" s="187"/>
      <c r="N15" s="187"/>
    </row>
    <row r="16" spans="1:14" ht="28.5" customHeight="1">
      <c r="A16" s="189" t="s">
        <v>7</v>
      </c>
      <c r="B16" s="422" t="s">
        <v>201</v>
      </c>
      <c r="C16" s="423"/>
      <c r="D16" s="424"/>
      <c r="E16" s="190"/>
      <c r="F16" s="190"/>
      <c r="G16" s="190"/>
      <c r="H16" s="190">
        <v>0</v>
      </c>
      <c r="I16" s="187"/>
      <c r="J16" s="191"/>
      <c r="K16" s="187"/>
      <c r="L16" s="187"/>
      <c r="M16" s="187"/>
      <c r="N16" s="187"/>
    </row>
    <row r="17" spans="1:14" ht="34.5" customHeight="1">
      <c r="A17" s="189" t="s">
        <v>8</v>
      </c>
      <c r="B17" s="422" t="s">
        <v>202</v>
      </c>
      <c r="C17" s="423"/>
      <c r="D17" s="424"/>
      <c r="E17" s="190"/>
      <c r="F17" s="190"/>
      <c r="G17" s="190"/>
      <c r="H17" s="190">
        <v>0</v>
      </c>
      <c r="I17" s="187"/>
      <c r="J17" s="191"/>
      <c r="K17" s="187"/>
      <c r="L17" s="187"/>
      <c r="M17" s="187"/>
      <c r="N17" s="187"/>
    </row>
    <row r="18" spans="1:14" ht="39" customHeight="1">
      <c r="A18" s="189" t="s">
        <v>107</v>
      </c>
      <c r="B18" s="422" t="s">
        <v>203</v>
      </c>
      <c r="C18" s="423"/>
      <c r="D18" s="424"/>
      <c r="E18" s="190"/>
      <c r="F18" s="190"/>
      <c r="G18" s="190"/>
      <c r="H18" s="190"/>
      <c r="I18" s="187"/>
      <c r="J18" s="191"/>
      <c r="K18" s="187"/>
      <c r="L18" s="187"/>
      <c r="M18" s="187"/>
      <c r="N18" s="187"/>
    </row>
    <row r="19" spans="1:14" ht="20.25" customHeight="1">
      <c r="A19" s="189" t="s">
        <v>109</v>
      </c>
      <c r="B19" s="425" t="s">
        <v>204</v>
      </c>
      <c r="C19" s="426"/>
      <c r="D19" s="426"/>
      <c r="E19" s="190"/>
      <c r="F19" s="190"/>
      <c r="G19" s="190"/>
      <c r="H19" s="190">
        <v>0</v>
      </c>
      <c r="I19" s="187"/>
      <c r="J19" s="191"/>
      <c r="K19" s="187"/>
      <c r="L19" s="187"/>
      <c r="M19" s="187"/>
      <c r="N19" s="187"/>
    </row>
    <row r="20" spans="1:14" ht="16.5" customHeight="1">
      <c r="A20" s="189"/>
      <c r="B20" s="425" t="s">
        <v>205</v>
      </c>
      <c r="C20" s="426"/>
      <c r="D20" s="426"/>
      <c r="E20" s="190"/>
      <c r="F20" s="190"/>
      <c r="G20" s="190"/>
      <c r="H20" s="190"/>
      <c r="I20" s="187"/>
      <c r="J20" s="191"/>
      <c r="K20" s="187"/>
      <c r="L20" s="187"/>
      <c r="M20" s="187"/>
      <c r="N20" s="187"/>
    </row>
    <row r="21" spans="1:14" ht="12.75" hidden="1">
      <c r="A21" s="189"/>
      <c r="B21" s="425"/>
      <c r="C21" s="426"/>
      <c r="D21" s="426"/>
      <c r="E21" s="190"/>
      <c r="F21" s="190"/>
      <c r="G21" s="190"/>
      <c r="H21" s="190"/>
      <c r="I21" s="187"/>
      <c r="J21" s="191"/>
      <c r="K21" s="187"/>
      <c r="L21" s="187"/>
      <c r="M21" s="187"/>
      <c r="N21" s="187"/>
    </row>
    <row r="22" spans="1:14" ht="12.75" hidden="1">
      <c r="A22" s="189"/>
      <c r="B22" s="425"/>
      <c r="C22" s="426"/>
      <c r="D22" s="426"/>
      <c r="E22" s="190"/>
      <c r="F22" s="190"/>
      <c r="G22" s="190"/>
      <c r="H22" s="190"/>
      <c r="I22" s="187"/>
      <c r="J22" s="191"/>
      <c r="K22" s="187"/>
      <c r="L22" s="187"/>
      <c r="M22" s="187"/>
      <c r="N22" s="187"/>
    </row>
    <row r="23" spans="1:14" ht="12.75" hidden="1">
      <c r="A23" s="192"/>
      <c r="B23" s="428"/>
      <c r="C23" s="429"/>
      <c r="D23" s="429"/>
      <c r="E23" s="193"/>
      <c r="F23" s="193"/>
      <c r="G23" s="193"/>
      <c r="H23" s="193"/>
      <c r="I23" s="187"/>
      <c r="J23" s="191"/>
      <c r="K23" s="187"/>
      <c r="L23" s="187"/>
      <c r="M23" s="187"/>
      <c r="N23" s="187"/>
    </row>
    <row r="24" spans="1:8" ht="18.75" customHeight="1">
      <c r="A24" s="194"/>
      <c r="B24" s="421" t="s">
        <v>206</v>
      </c>
      <c r="C24" s="421"/>
      <c r="D24" s="421"/>
      <c r="E24" s="190"/>
      <c r="F24" s="190"/>
      <c r="G24" s="190"/>
      <c r="H24" s="190">
        <v>0</v>
      </c>
    </row>
    <row r="26" ht="12.75">
      <c r="B26" s="195"/>
    </row>
  </sheetData>
  <sheetProtection/>
  <mergeCells count="31">
    <mergeCell ref="K1:N1"/>
    <mergeCell ref="M10:N10"/>
    <mergeCell ref="A5:N5"/>
    <mergeCell ref="A6:N6"/>
    <mergeCell ref="A11:A13"/>
    <mergeCell ref="H11:J11"/>
    <mergeCell ref="K11:M11"/>
    <mergeCell ref="G10:H10"/>
    <mergeCell ref="M12:M13"/>
    <mergeCell ref="E11:G11"/>
    <mergeCell ref="B14:D14"/>
    <mergeCell ref="B15:D15"/>
    <mergeCell ref="K12:K13"/>
    <mergeCell ref="L12:L13"/>
    <mergeCell ref="J12:J13"/>
    <mergeCell ref="N12:N13"/>
    <mergeCell ref="B16:D16"/>
    <mergeCell ref="B17:D17"/>
    <mergeCell ref="B23:D23"/>
    <mergeCell ref="I12:I13"/>
    <mergeCell ref="E12:E13"/>
    <mergeCell ref="F12:F13"/>
    <mergeCell ref="G12:G13"/>
    <mergeCell ref="H12:H13"/>
    <mergeCell ref="B11:D13"/>
    <mergeCell ref="B24:D24"/>
    <mergeCell ref="B18:D18"/>
    <mergeCell ref="B19:D19"/>
    <mergeCell ref="B20:D20"/>
    <mergeCell ref="B21:D21"/>
    <mergeCell ref="B22:D22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Kerkafalva</dc:creator>
  <cp:keywords/>
  <dc:description/>
  <cp:lastModifiedBy>user</cp:lastModifiedBy>
  <cp:lastPrinted>2014-02-25T08:46:58Z</cp:lastPrinted>
  <dcterms:created xsi:type="dcterms:W3CDTF">2003-02-05T07:48:40Z</dcterms:created>
  <dcterms:modified xsi:type="dcterms:W3CDTF">2014-02-25T08:46:59Z</dcterms:modified>
  <cp:category/>
  <cp:version/>
  <cp:contentType/>
  <cp:contentStatus/>
</cp:coreProperties>
</file>