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Munka1" sheetId="1" r:id="rId1"/>
  </sheets>
  <definedNames>
    <definedName name="_xlnm.Print_Area" localSheetId="0">Munka1!$A$1:$I$92</definedName>
  </definedNames>
  <calcPr calcId="145621"/>
</workbook>
</file>

<file path=xl/calcChain.xml><?xml version="1.0" encoding="utf-8"?>
<calcChain xmlns="http://schemas.openxmlformats.org/spreadsheetml/2006/main">
  <c r="F78" i="1" l="1"/>
  <c r="F28" i="1" l="1"/>
  <c r="I28" i="1" s="1"/>
  <c r="I33" i="1"/>
  <c r="F8" i="1"/>
  <c r="I69" i="1" l="1"/>
  <c r="I70" i="1"/>
  <c r="I71" i="1"/>
  <c r="I72" i="1"/>
  <c r="F73" i="1"/>
  <c r="F68" i="1" s="1"/>
  <c r="G73" i="1"/>
  <c r="G68" i="1" s="1"/>
  <c r="H73" i="1"/>
  <c r="H68" i="1" s="1"/>
  <c r="I74" i="1"/>
  <c r="I75" i="1"/>
  <c r="I76" i="1"/>
  <c r="I77" i="1"/>
  <c r="I78" i="1"/>
  <c r="G79" i="1"/>
  <c r="I80" i="1"/>
  <c r="I81" i="1"/>
  <c r="F82" i="1"/>
  <c r="I82" i="1" s="1"/>
  <c r="G82" i="1"/>
  <c r="H82" i="1"/>
  <c r="H79" i="1" s="1"/>
  <c r="H85" i="1" s="1"/>
  <c r="I83" i="1"/>
  <c r="I84" i="1"/>
  <c r="F86" i="1"/>
  <c r="I86" i="1" s="1"/>
  <c r="G86" i="1"/>
  <c r="H86" i="1"/>
  <c r="I87" i="1"/>
  <c r="I88" i="1"/>
  <c r="F89" i="1"/>
  <c r="I89" i="1" s="1"/>
  <c r="G89" i="1"/>
  <c r="H89" i="1"/>
  <c r="I90" i="1"/>
  <c r="I91" i="1"/>
  <c r="G6" i="1"/>
  <c r="H6" i="1"/>
  <c r="I7" i="1"/>
  <c r="F6" i="1"/>
  <c r="I8" i="1"/>
  <c r="I9" i="1"/>
  <c r="I10" i="1"/>
  <c r="I11" i="1"/>
  <c r="I12" i="1"/>
  <c r="F13" i="1"/>
  <c r="G13" i="1"/>
  <c r="I14" i="1"/>
  <c r="I15" i="1"/>
  <c r="I16" i="1"/>
  <c r="F18" i="1"/>
  <c r="G18" i="1"/>
  <c r="G17" i="1" s="1"/>
  <c r="H18" i="1"/>
  <c r="H17" i="1" s="1"/>
  <c r="I19" i="1"/>
  <c r="I20" i="1"/>
  <c r="I21" i="1"/>
  <c r="I22" i="1"/>
  <c r="F23" i="1"/>
  <c r="G23" i="1"/>
  <c r="H23" i="1"/>
  <c r="I24" i="1"/>
  <c r="I23" i="1" s="1"/>
  <c r="I25" i="1"/>
  <c r="I26" i="1"/>
  <c r="I27" i="1"/>
  <c r="H28" i="1"/>
  <c r="G29" i="1"/>
  <c r="I29" i="1"/>
  <c r="I30" i="1"/>
  <c r="I31" i="1"/>
  <c r="I32" i="1"/>
  <c r="F34" i="1"/>
  <c r="G34" i="1"/>
  <c r="H34" i="1"/>
  <c r="I35" i="1"/>
  <c r="I34" i="1" s="1"/>
  <c r="G36" i="1"/>
  <c r="H36" i="1"/>
  <c r="I37" i="1"/>
  <c r="I36" i="1" s="1"/>
  <c r="F38" i="1"/>
  <c r="G38" i="1"/>
  <c r="I39" i="1"/>
  <c r="I38" i="1" s="1"/>
  <c r="I40" i="1"/>
  <c r="F42" i="1"/>
  <c r="G42" i="1"/>
  <c r="G41" i="1" s="1"/>
  <c r="I43" i="1"/>
  <c r="I42" i="1" s="1"/>
  <c r="I44" i="1"/>
  <c r="I45" i="1"/>
  <c r="F46" i="1"/>
  <c r="G46" i="1"/>
  <c r="H46" i="1"/>
  <c r="I47" i="1"/>
  <c r="I46" i="1" s="1"/>
  <c r="I48" i="1"/>
  <c r="I49" i="1"/>
  <c r="F50" i="1"/>
  <c r="G50" i="1"/>
  <c r="H50" i="1"/>
  <c r="I51" i="1"/>
  <c r="I52" i="1"/>
  <c r="G54" i="1"/>
  <c r="H54" i="1"/>
  <c r="I55" i="1"/>
  <c r="I56" i="1"/>
  <c r="F57" i="1"/>
  <c r="F54" i="1" s="1"/>
  <c r="G57" i="1"/>
  <c r="I58" i="1"/>
  <c r="I59" i="1"/>
  <c r="I57" i="1" l="1"/>
  <c r="I54" i="1" s="1"/>
  <c r="F17" i="1"/>
  <c r="I50" i="1"/>
  <c r="I41" i="1" s="1"/>
  <c r="F41" i="1"/>
  <c r="I18" i="1"/>
  <c r="I17" i="1" s="1"/>
  <c r="I13" i="1"/>
  <c r="I6" i="1"/>
  <c r="F79" i="1"/>
  <c r="I79" i="1" s="1"/>
  <c r="I73" i="1"/>
  <c r="G85" i="1"/>
  <c r="H92" i="1"/>
  <c r="I68" i="1"/>
  <c r="G92" i="1"/>
  <c r="G5" i="1"/>
  <c r="G53" i="1" s="1"/>
  <c r="G60" i="1" s="1"/>
  <c r="H5" i="1"/>
  <c r="H53" i="1" s="1"/>
  <c r="H60" i="1" s="1"/>
  <c r="F36" i="1"/>
  <c r="B92" i="1"/>
  <c r="F5" i="1" l="1"/>
  <c r="F53" i="1" s="1"/>
  <c r="F60" i="1" s="1"/>
  <c r="F85" i="1"/>
  <c r="F92" i="1" s="1"/>
  <c r="I92" i="1" s="1"/>
  <c r="I5" i="1"/>
  <c r="I53" i="1" s="1"/>
  <c r="I60" i="1" s="1"/>
  <c r="B73" i="1"/>
  <c r="B68" i="1" s="1"/>
  <c r="E68" i="1" s="1"/>
  <c r="I85" i="1" l="1"/>
  <c r="B80" i="1"/>
  <c r="C73" i="1"/>
  <c r="D73" i="1"/>
  <c r="E78" i="1"/>
  <c r="E73" i="1" s="1"/>
  <c r="B37" i="1"/>
  <c r="C34" i="1"/>
  <c r="D34" i="1"/>
  <c r="B34" i="1"/>
  <c r="E35" i="1"/>
  <c r="E34" i="1" s="1"/>
  <c r="D28" i="1"/>
  <c r="B28" i="1"/>
  <c r="C23" i="1"/>
  <c r="D23" i="1"/>
  <c r="B23" i="1"/>
  <c r="E25" i="1"/>
  <c r="E26" i="1"/>
  <c r="E27" i="1"/>
  <c r="B18" i="1"/>
  <c r="E22" i="1"/>
  <c r="C18" i="1"/>
  <c r="C17" i="1" s="1"/>
  <c r="D18" i="1"/>
  <c r="B16" i="1"/>
  <c r="B17" i="1" l="1"/>
  <c r="D17" i="1"/>
  <c r="B8" i="1"/>
  <c r="E91" i="1" l="1"/>
  <c r="E90" i="1"/>
  <c r="B86" i="1"/>
  <c r="C86" i="1"/>
  <c r="E84" i="1"/>
  <c r="E83" i="1"/>
  <c r="E80" i="1"/>
  <c r="C82" i="1"/>
  <c r="D82" i="1"/>
  <c r="E74" i="1"/>
  <c r="E87" i="1"/>
  <c r="E71" i="1"/>
  <c r="E70" i="1"/>
  <c r="E69" i="1"/>
  <c r="E72" i="1"/>
  <c r="E77" i="1"/>
  <c r="E81" i="1"/>
  <c r="E76" i="1"/>
  <c r="E75" i="1" l="1"/>
  <c r="D54" i="1"/>
  <c r="C50" i="1"/>
  <c r="D50" i="1"/>
  <c r="C46" i="1"/>
  <c r="D46" i="1"/>
  <c r="E37" i="1"/>
  <c r="E36" i="1" s="1"/>
  <c r="D36" i="1"/>
  <c r="D6" i="1"/>
  <c r="D5" i="1" l="1"/>
  <c r="D53" i="1" s="1"/>
  <c r="D60" i="1" s="1"/>
  <c r="B57" i="1"/>
  <c r="B54" i="1" s="1"/>
  <c r="C57" i="1"/>
  <c r="C54" i="1" s="1"/>
  <c r="E88" i="1"/>
  <c r="C89" i="1"/>
  <c r="D89" i="1"/>
  <c r="D86" i="1"/>
  <c r="E86" i="1" s="1"/>
  <c r="C79" i="1"/>
  <c r="D79" i="1"/>
  <c r="C68" i="1"/>
  <c r="D68" i="1"/>
  <c r="B89" i="1"/>
  <c r="B82" i="1"/>
  <c r="C42" i="1"/>
  <c r="C38" i="1"/>
  <c r="C36" i="1"/>
  <c r="E32" i="1"/>
  <c r="C29" i="1"/>
  <c r="C6" i="1"/>
  <c r="B50" i="1"/>
  <c r="B46" i="1"/>
  <c r="B42" i="1"/>
  <c r="B38" i="1"/>
  <c r="B36" i="1"/>
  <c r="B13" i="1"/>
  <c r="E28" i="1" l="1"/>
  <c r="E29" i="1"/>
  <c r="D85" i="1"/>
  <c r="D92" i="1" s="1"/>
  <c r="E82" i="1"/>
  <c r="B79" i="1"/>
  <c r="E79" i="1" s="1"/>
  <c r="E89" i="1"/>
  <c r="C85" i="1"/>
  <c r="C41" i="1"/>
  <c r="B41" i="1"/>
  <c r="B85" i="1" l="1"/>
  <c r="E85" i="1" s="1"/>
  <c r="C92" i="1"/>
  <c r="C13" i="1"/>
  <c r="C5" i="1" s="1"/>
  <c r="E92" i="1" l="1"/>
  <c r="C53" i="1"/>
  <c r="C60" i="1" s="1"/>
  <c r="B6" i="1"/>
  <c r="E7" i="1"/>
  <c r="E8" i="1"/>
  <c r="E9" i="1"/>
  <c r="E10" i="1"/>
  <c r="E11" i="1"/>
  <c r="E12" i="1"/>
  <c r="E14" i="1"/>
  <c r="E15" i="1"/>
  <c r="E16" i="1"/>
  <c r="E19" i="1"/>
  <c r="E20" i="1"/>
  <c r="E21" i="1"/>
  <c r="E24" i="1"/>
  <c r="E23" i="1" s="1"/>
  <c r="E30" i="1"/>
  <c r="E31" i="1"/>
  <c r="E39" i="1"/>
  <c r="E40" i="1"/>
  <c r="E43" i="1"/>
  <c r="E44" i="1"/>
  <c r="E45" i="1"/>
  <c r="E47" i="1"/>
  <c r="E48" i="1"/>
  <c r="E49" i="1"/>
  <c r="E51" i="1"/>
  <c r="E52" i="1"/>
  <c r="E55" i="1"/>
  <c r="E56" i="1"/>
  <c r="E58" i="1"/>
  <c r="E59" i="1"/>
  <c r="E18" i="1" l="1"/>
  <c r="E17" i="1" s="1"/>
  <c r="E38" i="1"/>
  <c r="B5" i="1"/>
  <c r="B53" i="1" s="1"/>
  <c r="B60" i="1" s="1"/>
  <c r="E13" i="1"/>
  <c r="E6" i="1"/>
  <c r="E57" i="1"/>
  <c r="E54" i="1" s="1"/>
  <c r="E42" i="1"/>
  <c r="E50" i="1"/>
  <c r="E46" i="1"/>
  <c r="E5" i="1" l="1"/>
  <c r="E41" i="1"/>
  <c r="E53" i="1" s="1"/>
  <c r="E60" i="1" s="1"/>
</calcChain>
</file>

<file path=xl/sharedStrings.xml><?xml version="1.0" encoding="utf-8"?>
<sst xmlns="http://schemas.openxmlformats.org/spreadsheetml/2006/main" count="107" uniqueCount="92">
  <si>
    <t>Bevételek</t>
  </si>
  <si>
    <t>Kötelező feladat</t>
  </si>
  <si>
    <t>Önként vállalt feladat</t>
  </si>
  <si>
    <t>Államigazgatási  feladat</t>
  </si>
  <si>
    <t>Összesen</t>
  </si>
  <si>
    <t>1. Működési bevételek</t>
  </si>
  <si>
    <t>1.1.4. Kulturális feladatok támogatása</t>
  </si>
  <si>
    <t>1.1.5. Működési célú központosított előirányzatok</t>
  </si>
  <si>
    <t>1.1.6. Helyi önkormányzatok kiegészítő támogatásai</t>
  </si>
  <si>
    <t>1.2.1. Elvonások és befizetések bevételei</t>
  </si>
  <si>
    <t>1.2.2. Műk.c.visszatérítendő tám., kölcsönök</t>
  </si>
  <si>
    <t xml:space="preserve">1.2.3. Egyéb működési célú támogatások bevételei </t>
  </si>
  <si>
    <t>1.3. Közhatalmi bevételek</t>
  </si>
  <si>
    <t>1.3.1. Vagyoni tipusú adók</t>
  </si>
  <si>
    <t>1.3.1.1. Építményadó</t>
  </si>
  <si>
    <t>1.3.1.2. Telekadó</t>
  </si>
  <si>
    <t>1.3.1.3. Magánszemélyek kommunális adója</t>
  </si>
  <si>
    <t>1.3.2.1. Állandó jelleggel végzett iparűzési adó</t>
  </si>
  <si>
    <t>1.4.1. Működési bevételek</t>
  </si>
  <si>
    <t>1.5. Működési célra átvett pénzeszközök</t>
  </si>
  <si>
    <t>1.5.1. Működési célú visszatér. támogatások, kölcsönök</t>
  </si>
  <si>
    <t>1.5.2. Egyéb működési célú átvett pénzeszközök</t>
  </si>
  <si>
    <t>2. Felhalmozási bevételek</t>
  </si>
  <si>
    <t xml:space="preserve">2.1.2. Felhalmozási célú visszatér.tám. kölcsönök </t>
  </si>
  <si>
    <t>2.1.3. Egyéb felhalmozási célú támogatások bevételei áh.belül</t>
  </si>
  <si>
    <t>2.2. Felhalmozási bevételek</t>
  </si>
  <si>
    <t>2.2.1. Ingatlanok értékesítése</t>
  </si>
  <si>
    <t>2.2.2. Egyéb tárgyi eszközök értékesítése</t>
  </si>
  <si>
    <t>2.2.3 Részesedések értékesítése</t>
  </si>
  <si>
    <t>2.3. Felhalmozási célú átvett pénzeszközök</t>
  </si>
  <si>
    <t>2.3.1. Felhalmozási célú visszatér. támogatások, kölcsönök</t>
  </si>
  <si>
    <t>2.3.2. Egyéb felhalmozási célú átvett pénzeszközök</t>
  </si>
  <si>
    <t>Költségvetési bevételek összesen (1+2)</t>
  </si>
  <si>
    <t>3. Finanszírozási bevételek</t>
  </si>
  <si>
    <t>3.1. Hosszú lejáratú hitelek, kölcsönök felvétele</t>
  </si>
  <si>
    <t>3.2. Befektetési célú belföldi értékpapírok beváltása, értékesít.</t>
  </si>
  <si>
    <t>3.3. Előző évi maradvány igénybevétele</t>
  </si>
  <si>
    <t>3.3.1. Működési célra</t>
  </si>
  <si>
    <t>3.3.2. Felhalmozási célra</t>
  </si>
  <si>
    <t>BEVÉTELEK ÖSSZESEN</t>
  </si>
  <si>
    <t xml:space="preserve">Kiadások  </t>
  </si>
  <si>
    <t>1. Működési kiadások</t>
  </si>
  <si>
    <t>1.4. Ellátottak pénzbeli juttatásai</t>
  </si>
  <si>
    <t>1.5. Egyéb működési célú kiadások</t>
  </si>
  <si>
    <t>1.5.1. Elvonások és befizetések</t>
  </si>
  <si>
    <t>1.5.2. Működési c.visszatér.támogatások, kölcsönök törlesztése</t>
  </si>
  <si>
    <t>1.5.3. Egyéb működési célú támogatás államháztartáson belülre</t>
  </si>
  <si>
    <t>1.5.4. Egyéb működési célú támogatás államháztartáson kívülre</t>
  </si>
  <si>
    <t>2. Felhalmozási kiadások</t>
  </si>
  <si>
    <t>2.2. Felújítási kiadások ÁFÁ-val</t>
  </si>
  <si>
    <t>2.3. Egyéb felhalmozási célú kiadások</t>
  </si>
  <si>
    <t>2.3.1. Felhalm.célú visszatér.tám., kölcsönök nyújtása áh-on kívülre</t>
  </si>
  <si>
    <t>2.3.2. Felhalm.célú támogatások államháztartáson kívülre</t>
  </si>
  <si>
    <t>Költségvetési kiadások összesen</t>
  </si>
  <si>
    <t>3. Tartalékok</t>
  </si>
  <si>
    <t>3.1. Általános tartalék</t>
  </si>
  <si>
    <t>3.2. Céltartalék</t>
  </si>
  <si>
    <t>4. Finanszírozási kiadások</t>
  </si>
  <si>
    <t>4.1. Hosszú lejáratú hitelek, kölcsönök törlesztése</t>
  </si>
  <si>
    <t>KIADÁSOK ÖSSZESEN</t>
  </si>
  <si>
    <t>Adatok ezer Ft-ban</t>
  </si>
  <si>
    <t>2.1. Felhalmozási célú támogatások államháztart. belülről</t>
  </si>
  <si>
    <t>2.1.1. Felhalmozási célú önkormányzati támogatások</t>
  </si>
  <si>
    <t>2016. évi eredeti előirányzat</t>
  </si>
  <si>
    <t>1.1.1. Helyi önkormányzatok általános működési támogatása</t>
  </si>
  <si>
    <t>1.1.2. A települési önkormányzatok egyes köznevelési feladatainak támogatása (óvoda, KLIK által fenntartott alapfokú köznev. int. működtetési hozzájár.)</t>
  </si>
  <si>
    <t>1.1.3.Atelepülési önkormányzatok szociális,  gyermekjóléti és gyermekétkeztetési feladatainak támogatása</t>
  </si>
  <si>
    <r>
      <t xml:space="preserve">1.1.Működési célú támogatások államháztartáson belülről -  </t>
    </r>
    <r>
      <rPr>
        <b/>
        <i/>
        <sz val="12"/>
        <rFont val="Times New Roman CE"/>
        <charset val="238"/>
      </rPr>
      <t>Normatív állami támogatások</t>
    </r>
  </si>
  <si>
    <r>
      <t xml:space="preserve">1.2. Működési célú támogatások államháztartáson belülről - </t>
    </r>
    <r>
      <rPr>
        <b/>
        <i/>
        <sz val="12"/>
        <rFont val="Times New Roman CE"/>
        <charset val="238"/>
      </rPr>
      <t>egyéb nem normatív jellegű támogatások</t>
    </r>
  </si>
  <si>
    <t>1.3.1.4. Idegenforgalmi adó épület után</t>
  </si>
  <si>
    <t>1.3.2. Termékek és szolgáltatások adói</t>
  </si>
  <si>
    <t>1.3.2.2. Helyi önkormányzatokat megillető belföldi gépjármű adó bevételei</t>
  </si>
  <si>
    <t>1.3.2.3. Idegenforgalmi adó tartózkodás után</t>
  </si>
  <si>
    <t>1.3.2.4. Helyi környezetterhelési díj bevételei</t>
  </si>
  <si>
    <t>1.3.3. Egyéb közhatalmi bevételek</t>
  </si>
  <si>
    <t>1.3.3.1. Környezetvédelmi bírság</t>
  </si>
  <si>
    <t>1.3.3.2. Építésügyi bírság</t>
  </si>
  <si>
    <t>1.3.3.3. Önkormányzatokat megillető helyszíni és szabálysértési bírság</t>
  </si>
  <si>
    <t>1.3.3.4. Helyi adópótlék, adóbírság</t>
  </si>
  <si>
    <t>1.3.4. Jövedelemadók</t>
  </si>
  <si>
    <t>1.3.4.1. Termőföld bérbeadása miatti szja bevétel</t>
  </si>
  <si>
    <t>1.4. Működési bevételek (önkormányzat és intézményei)</t>
  </si>
  <si>
    <t>1.1. Személyi juttatások (önkormányzat és intézményei)</t>
  </si>
  <si>
    <t>1.2. Munkaadókat terhelő járulékok és szociális hozzájárulási adó (önkormányzat és intézményei)</t>
  </si>
  <si>
    <t>1.3. Dologi kiadások (önkormányzat és intézményei)</t>
  </si>
  <si>
    <t>1.5.5. Tartalékok</t>
  </si>
  <si>
    <t>4.2. Állmháztartáson belüli megelőlegzés visszafizetése</t>
  </si>
  <si>
    <t>2.1. Beruházási kiadások ÁFÁ-val (önkormányzat és intézményei)</t>
  </si>
  <si>
    <t xml:space="preserve">Mezőtúr Város Önkormányzata (önkormányzat és intézményei) 2016. évi összevont bevételei               </t>
  </si>
  <si>
    <t>Mezőtúr Város Önkormányzata (önkormányzat és intézményei) 2016. évi összevont kiadásai</t>
  </si>
  <si>
    <t>2016. évi módosított előirányzat</t>
  </si>
  <si>
    <t>1.3.3.5. Egyéb közhatalmi bevétel ("pálinkaadó")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</si>
</sst>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 CE"/>
      <charset val="238"/>
    </font>
    <font>
      <sz val="11"/>
      <color rgb="FFFF000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i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1" applyFont="1" applyBorder="1"/>
    <xf numFmtId="0" fontId="2" fillId="0" borderId="2" xfId="1" applyFont="1" applyBorder="1"/>
    <xf numFmtId="0" fontId="5" fillId="0" borderId="2" xfId="1" applyFont="1" applyBorder="1"/>
    <xf numFmtId="0" fontId="5" fillId="0" borderId="1" xfId="1" applyFont="1" applyBorder="1"/>
    <xf numFmtId="0" fontId="6" fillId="0" borderId="1" xfId="1" applyFont="1" applyBorder="1"/>
    <xf numFmtId="0" fontId="7" fillId="0" borderId="0" xfId="1" applyFont="1"/>
    <xf numFmtId="0" fontId="7" fillId="0" borderId="0" xfId="1" applyFont="1" applyBorder="1"/>
    <xf numFmtId="0" fontId="9" fillId="0" borderId="3" xfId="1" applyFont="1" applyBorder="1" applyAlignment="1">
      <alignment horizontal="center" vertical="center" wrapText="1"/>
    </xf>
    <xf numFmtId="0" fontId="11" fillId="0" borderId="1" xfId="1" applyFont="1" applyBorder="1"/>
    <xf numFmtId="14" fontId="3" fillId="0" borderId="1" xfId="1" applyNumberFormat="1" applyFont="1" applyBorder="1"/>
    <xf numFmtId="0" fontId="12" fillId="0" borderId="1" xfId="1" applyFont="1" applyBorder="1"/>
    <xf numFmtId="0" fontId="4" fillId="0" borderId="1" xfId="1" applyFont="1" applyBorder="1"/>
    <xf numFmtId="0" fontId="3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5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14" fontId="11" fillId="0" borderId="1" xfId="1" applyNumberFormat="1" applyFont="1" applyBorder="1"/>
    <xf numFmtId="0" fontId="13" fillId="0" borderId="1" xfId="1" applyFont="1" applyBorder="1"/>
    <xf numFmtId="3" fontId="2" fillId="0" borderId="2" xfId="1" applyNumberFormat="1" applyFont="1" applyBorder="1"/>
    <xf numFmtId="3" fontId="11" fillId="0" borderId="2" xfId="1" applyNumberFormat="1" applyFont="1" applyBorder="1"/>
    <xf numFmtId="3" fontId="3" fillId="0" borderId="2" xfId="1" applyNumberFormat="1" applyFont="1" applyBorder="1"/>
    <xf numFmtId="3" fontId="3" fillId="0" borderId="1" xfId="1" applyNumberFormat="1" applyFont="1" applyBorder="1"/>
    <xf numFmtId="3" fontId="8" fillId="0" borderId="1" xfId="1" applyNumberFormat="1" applyFont="1" applyBorder="1"/>
    <xf numFmtId="3" fontId="5" fillId="0" borderId="2" xfId="1" applyNumberFormat="1" applyFont="1" applyBorder="1"/>
    <xf numFmtId="3" fontId="6" fillId="0" borderId="2" xfId="1" applyNumberFormat="1" applyFont="1" applyBorder="1"/>
    <xf numFmtId="3" fontId="8" fillId="0" borderId="2" xfId="1" applyNumberFormat="1" applyFont="1" applyBorder="1"/>
    <xf numFmtId="3" fontId="5" fillId="0" borderId="1" xfId="1" applyNumberFormat="1" applyFont="1" applyBorder="1"/>
    <xf numFmtId="3" fontId="4" fillId="0" borderId="1" xfId="1" applyNumberFormat="1" applyFont="1" applyBorder="1"/>
    <xf numFmtId="3" fontId="11" fillId="0" borderId="1" xfId="1" applyNumberFormat="1" applyFont="1" applyBorder="1"/>
    <xf numFmtId="3" fontId="14" fillId="0" borderId="2" xfId="1" applyNumberFormat="1" applyFont="1" applyBorder="1"/>
    <xf numFmtId="0" fontId="3" fillId="0" borderId="5" xfId="1" applyFont="1" applyBorder="1"/>
    <xf numFmtId="0" fontId="4" fillId="0" borderId="7" xfId="1" applyFont="1" applyBorder="1"/>
    <xf numFmtId="3" fontId="4" fillId="0" borderId="7" xfId="1" applyNumberFormat="1" applyFont="1" applyBorder="1"/>
    <xf numFmtId="16" fontId="5" fillId="0" borderId="1" xfId="1" applyNumberFormat="1" applyFont="1" applyBorder="1"/>
    <xf numFmtId="3" fontId="3" fillId="0" borderId="2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5" xfId="1" applyNumberFormat="1" applyFont="1" applyBorder="1" applyAlignment="1">
      <alignment horizontal="right" vertical="center"/>
    </xf>
    <xf numFmtId="3" fontId="4" fillId="0" borderId="7" xfId="1" applyNumberFormat="1" applyFont="1" applyBorder="1" applyAlignment="1">
      <alignment horizontal="right" vertical="center"/>
    </xf>
    <xf numFmtId="3" fontId="11" fillId="0" borderId="2" xfId="1" applyNumberFormat="1" applyFont="1" applyBorder="1" applyAlignment="1">
      <alignment horizontal="right" vertical="center"/>
    </xf>
    <xf numFmtId="3" fontId="13" fillId="0" borderId="2" xfId="1" applyNumberFormat="1" applyFont="1" applyBorder="1"/>
    <xf numFmtId="3" fontId="12" fillId="0" borderId="2" xfId="1" applyNumberFormat="1" applyFont="1" applyBorder="1"/>
    <xf numFmtId="0" fontId="2" fillId="0" borderId="0" xfId="1" applyFont="1" applyAlignment="1">
      <alignment horizontal="center" vertical="center" wrapText="1"/>
    </xf>
    <xf numFmtId="3" fontId="2" fillId="0" borderId="6" xfId="1" applyNumberFormat="1" applyFont="1" applyBorder="1"/>
    <xf numFmtId="3" fontId="2" fillId="0" borderId="15" xfId="1" applyNumberFormat="1" applyFont="1" applyBorder="1"/>
    <xf numFmtId="0" fontId="4" fillId="0" borderId="14" xfId="1" applyFont="1" applyBorder="1"/>
    <xf numFmtId="3" fontId="0" fillId="0" borderId="0" xfId="0" applyNumberFormat="1"/>
    <xf numFmtId="0" fontId="15" fillId="0" borderId="0" xfId="0" applyFont="1"/>
    <xf numFmtId="3" fontId="16" fillId="0" borderId="2" xfId="1" applyNumberFormat="1" applyFont="1" applyBorder="1"/>
    <xf numFmtId="3" fontId="16" fillId="0" borderId="1" xfId="1" applyNumberFormat="1" applyFont="1" applyBorder="1" applyAlignment="1">
      <alignment horizontal="right" vertical="center"/>
    </xf>
    <xf numFmtId="3" fontId="4" fillId="0" borderId="0" xfId="1" applyNumberFormat="1" applyFont="1" applyFill="1" applyBorder="1"/>
    <xf numFmtId="3" fontId="17" fillId="0" borderId="1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0" fontId="18" fillId="0" borderId="0" xfId="0" applyFont="1"/>
    <xf numFmtId="14" fontId="3" fillId="0" borderId="1" xfId="1" applyNumberFormat="1" applyFont="1" applyBorder="1" applyAlignment="1">
      <alignment wrapText="1"/>
    </xf>
    <xf numFmtId="0" fontId="11" fillId="0" borderId="1" xfId="1" applyFont="1" applyBorder="1" applyAlignment="1">
      <alignment wrapText="1"/>
    </xf>
    <xf numFmtId="3" fontId="4" fillId="0" borderId="2" xfId="1" applyNumberFormat="1" applyFont="1" applyBorder="1"/>
    <xf numFmtId="0" fontId="9" fillId="2" borderId="3" xfId="1" applyFont="1" applyFill="1" applyBorder="1" applyAlignment="1">
      <alignment horizontal="center" vertical="center" wrapText="1"/>
    </xf>
    <xf numFmtId="3" fontId="2" fillId="2" borderId="2" xfId="1" applyNumberFormat="1" applyFont="1" applyFill="1" applyBorder="1"/>
    <xf numFmtId="3" fontId="11" fillId="2" borderId="2" xfId="1" applyNumberFormat="1" applyFont="1" applyFill="1" applyBorder="1"/>
    <xf numFmtId="3" fontId="3" fillId="2" borderId="2" xfId="1" applyNumberFormat="1" applyFont="1" applyFill="1" applyBorder="1"/>
    <xf numFmtId="3" fontId="3" fillId="2" borderId="1" xfId="1" applyNumberFormat="1" applyFont="1" applyFill="1" applyBorder="1"/>
    <xf numFmtId="3" fontId="5" fillId="2" borderId="2" xfId="1" applyNumberFormat="1" applyFont="1" applyFill="1" applyBorder="1"/>
    <xf numFmtId="3" fontId="6" fillId="2" borderId="2" xfId="1" applyNumberFormat="1" applyFont="1" applyFill="1" applyBorder="1"/>
    <xf numFmtId="3" fontId="11" fillId="2" borderId="1" xfId="1" applyNumberFormat="1" applyFont="1" applyFill="1" applyBorder="1"/>
    <xf numFmtId="3" fontId="8" fillId="2" borderId="1" xfId="1" applyNumberFormat="1" applyFont="1" applyFill="1" applyBorder="1"/>
    <xf numFmtId="3" fontId="5" fillId="2" borderId="1" xfId="1" applyNumberFormat="1" applyFont="1" applyFill="1" applyBorder="1"/>
    <xf numFmtId="3" fontId="8" fillId="2" borderId="2" xfId="1" applyNumberFormat="1" applyFont="1" applyFill="1" applyBorder="1"/>
    <xf numFmtId="3" fontId="4" fillId="2" borderId="2" xfId="1" applyNumberFormat="1" applyFont="1" applyFill="1" applyBorder="1"/>
    <xf numFmtId="3" fontId="3" fillId="2" borderId="2" xfId="1" applyNumberFormat="1" applyFont="1" applyFill="1" applyBorder="1" applyAlignment="1">
      <alignment horizontal="right" vertical="center"/>
    </xf>
    <xf numFmtId="3" fontId="11" fillId="2" borderId="2" xfId="1" applyNumberFormat="1" applyFont="1" applyFill="1" applyBorder="1" applyAlignment="1">
      <alignment horizontal="right" vertical="center"/>
    </xf>
    <xf numFmtId="3" fontId="5" fillId="2" borderId="2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right" vertical="center"/>
    </xf>
    <xf numFmtId="3" fontId="11" fillId="2" borderId="1" xfId="1" applyNumberFormat="1" applyFont="1" applyFill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right" vertical="center"/>
    </xf>
    <xf numFmtId="3" fontId="16" fillId="2" borderId="1" xfId="1" applyNumberFormat="1" applyFont="1" applyFill="1" applyBorder="1" applyAlignment="1">
      <alignment horizontal="right" vertical="center"/>
    </xf>
    <xf numFmtId="3" fontId="6" fillId="2" borderId="1" xfId="1" applyNumberFormat="1" applyFont="1" applyFill="1" applyBorder="1" applyAlignment="1">
      <alignment horizontal="right" vertical="center"/>
    </xf>
    <xf numFmtId="3" fontId="17" fillId="2" borderId="1" xfId="1" applyNumberFormat="1" applyFont="1" applyFill="1" applyBorder="1" applyAlignment="1">
      <alignment horizontal="right" vertical="center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3" fontId="17" fillId="2" borderId="5" xfId="1" applyNumberFormat="1" applyFont="1" applyFill="1" applyBorder="1" applyAlignment="1">
      <alignment horizontal="right" vertical="center"/>
    </xf>
    <xf numFmtId="3" fontId="2" fillId="2" borderId="6" xfId="1" applyNumberFormat="1" applyFont="1" applyFill="1" applyBorder="1"/>
    <xf numFmtId="3" fontId="4" fillId="2" borderId="7" xfId="1" applyNumberFormat="1" applyFont="1" applyFill="1" applyBorder="1" applyAlignment="1">
      <alignment horizontal="right" vertical="center"/>
    </xf>
    <xf numFmtId="3" fontId="2" fillId="2" borderId="15" xfId="1" applyNumberFormat="1" applyFont="1" applyFill="1" applyBorder="1"/>
    <xf numFmtId="0" fontId="5" fillId="0" borderId="0" xfId="1" applyFont="1" applyBorder="1" applyAlignment="1">
      <alignment vertical="center" wrapText="1"/>
    </xf>
    <xf numFmtId="3" fontId="16" fillId="2" borderId="2" xfId="1" applyNumberFormat="1" applyFont="1" applyFill="1" applyBorder="1"/>
    <xf numFmtId="3" fontId="4" fillId="2" borderId="1" xfId="1" applyNumberFormat="1" applyFont="1" applyFill="1" applyBorder="1"/>
    <xf numFmtId="3" fontId="13" fillId="2" borderId="2" xfId="1" applyNumberFormat="1" applyFont="1" applyFill="1" applyBorder="1"/>
    <xf numFmtId="3" fontId="14" fillId="2" borderId="2" xfId="1" applyNumberFormat="1" applyFont="1" applyFill="1" applyBorder="1"/>
    <xf numFmtId="3" fontId="12" fillId="2" borderId="2" xfId="1" applyNumberFormat="1" applyFont="1" applyFill="1" applyBorder="1"/>
    <xf numFmtId="3" fontId="4" fillId="2" borderId="7" xfId="1" applyNumberFormat="1" applyFont="1" applyFill="1" applyBorder="1"/>
    <xf numFmtId="44" fontId="10" fillId="2" borderId="10" xfId="2" applyFont="1" applyFill="1" applyBorder="1" applyAlignment="1">
      <alignment horizontal="center" vertical="center"/>
    </xf>
    <xf numFmtId="44" fontId="10" fillId="2" borderId="11" xfId="2" applyFont="1" applyFill="1" applyBorder="1" applyAlignment="1">
      <alignment horizontal="center" vertical="center"/>
    </xf>
    <xf numFmtId="44" fontId="10" fillId="2" borderId="12" xfId="2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13" xfId="1" applyFont="1" applyBorder="1" applyAlignment="1">
      <alignment horizontal="righ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44" fontId="10" fillId="0" borderId="10" xfId="2" applyFont="1" applyBorder="1" applyAlignment="1">
      <alignment horizontal="center" vertical="center"/>
    </xf>
    <xf numFmtId="44" fontId="10" fillId="0" borderId="11" xfId="2" applyFont="1" applyBorder="1" applyAlignment="1">
      <alignment horizontal="center" vertical="center"/>
    </xf>
    <xf numFmtId="44" fontId="10" fillId="0" borderId="12" xfId="2" applyFont="1" applyBorder="1" applyAlignment="1">
      <alignment horizontal="center" vertical="center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4"/>
  <sheetViews>
    <sheetView tabSelected="1" topLeftCell="A51" zoomScaleNormal="100" workbookViewId="0">
      <selection activeCell="F79" sqref="F79"/>
    </sheetView>
  </sheetViews>
  <sheetFormatPr defaultRowHeight="15" x14ac:dyDescent="0.25"/>
  <cols>
    <col min="1" max="1" width="56.7109375" customWidth="1"/>
    <col min="2" max="2" width="10.85546875" bestFit="1" customWidth="1"/>
    <col min="3" max="3" width="10.28515625" bestFit="1" customWidth="1"/>
    <col min="4" max="4" width="9.140625" bestFit="1" customWidth="1"/>
    <col min="5" max="5" width="10.85546875" bestFit="1" customWidth="1"/>
    <col min="6" max="6" width="28.140625" customWidth="1"/>
    <col min="9" max="9" width="10.140625" bestFit="1" customWidth="1"/>
  </cols>
  <sheetData>
    <row r="1" spans="1:10" ht="41.25" customHeight="1" x14ac:dyDescent="0.25">
      <c r="A1" s="102" t="s">
        <v>88</v>
      </c>
      <c r="B1" s="102"/>
      <c r="C1" s="102"/>
      <c r="D1" s="102"/>
      <c r="E1" s="102"/>
      <c r="F1" s="102"/>
      <c r="G1" s="102"/>
      <c r="H1" s="102"/>
      <c r="I1" s="102"/>
    </row>
    <row r="2" spans="1:10" ht="41.25" customHeight="1" thickBot="1" x14ac:dyDescent="0.3">
      <c r="A2" s="49"/>
      <c r="B2" s="49"/>
      <c r="C2" s="49"/>
      <c r="H2" s="101" t="s">
        <v>60</v>
      </c>
      <c r="I2" s="101"/>
      <c r="J2" s="91"/>
    </row>
    <row r="3" spans="1:10" x14ac:dyDescent="0.25">
      <c r="A3" s="104" t="s">
        <v>0</v>
      </c>
      <c r="B3" s="106" t="s">
        <v>63</v>
      </c>
      <c r="C3" s="107"/>
      <c r="D3" s="107"/>
      <c r="E3" s="108"/>
      <c r="F3" s="98" t="s">
        <v>90</v>
      </c>
      <c r="G3" s="99"/>
      <c r="H3" s="99"/>
      <c r="I3" s="100"/>
    </row>
    <row r="4" spans="1:10" ht="36.75" thickBot="1" x14ac:dyDescent="0.3">
      <c r="A4" s="105"/>
      <c r="B4" s="8" t="s">
        <v>1</v>
      </c>
      <c r="C4" s="8" t="s">
        <v>2</v>
      </c>
      <c r="D4" s="8" t="s">
        <v>3</v>
      </c>
      <c r="E4" s="8" t="s">
        <v>4</v>
      </c>
      <c r="F4" s="64" t="s">
        <v>1</v>
      </c>
      <c r="G4" s="64" t="s">
        <v>2</v>
      </c>
      <c r="H4" s="64" t="s">
        <v>3</v>
      </c>
      <c r="I4" s="64" t="s">
        <v>4</v>
      </c>
    </row>
    <row r="5" spans="1:10" x14ac:dyDescent="0.25">
      <c r="A5" s="2" t="s">
        <v>5</v>
      </c>
      <c r="B5" s="21">
        <f t="shared" ref="B5:I5" si="0">B6+B13+B17+B36+B38</f>
        <v>2052365</v>
      </c>
      <c r="C5" s="21">
        <f t="shared" si="0"/>
        <v>24703</v>
      </c>
      <c r="D5" s="21">
        <f t="shared" si="0"/>
        <v>0</v>
      </c>
      <c r="E5" s="21">
        <f t="shared" si="0"/>
        <v>2077068</v>
      </c>
      <c r="F5" s="65">
        <f t="shared" si="0"/>
        <v>2168158</v>
      </c>
      <c r="G5" s="65">
        <f t="shared" si="0"/>
        <v>8703</v>
      </c>
      <c r="H5" s="65">
        <f t="shared" si="0"/>
        <v>0</v>
      </c>
      <c r="I5" s="65">
        <f t="shared" si="0"/>
        <v>2176861</v>
      </c>
    </row>
    <row r="6" spans="1:10" ht="30.75" x14ac:dyDescent="0.25">
      <c r="A6" s="62" t="s">
        <v>67</v>
      </c>
      <c r="B6" s="22">
        <f>B7+B8+B9+B10+B11+B12</f>
        <v>853010</v>
      </c>
      <c r="C6" s="22">
        <f>C7+C8+C9+C10+C11+C12</f>
        <v>8703</v>
      </c>
      <c r="D6" s="22">
        <f>D7+D8+D9+D10+D11+D12</f>
        <v>0</v>
      </c>
      <c r="E6" s="21">
        <f>SUM(E7:E12)</f>
        <v>861713</v>
      </c>
      <c r="F6" s="66">
        <f>F7+F8+F9+F10+F11+F12</f>
        <v>860849</v>
      </c>
      <c r="G6" s="66">
        <f>G7+G8+G9+G10+G11+G12</f>
        <v>8703</v>
      </c>
      <c r="H6" s="66">
        <f>H7+H8+H9+H10+H11+H12</f>
        <v>0</v>
      </c>
      <c r="I6" s="65">
        <f>SUM(I7:I12)</f>
        <v>869552</v>
      </c>
    </row>
    <row r="7" spans="1:10" x14ac:dyDescent="0.25">
      <c r="A7" s="1" t="s">
        <v>64</v>
      </c>
      <c r="B7" s="23">
        <v>268574</v>
      </c>
      <c r="C7" s="23"/>
      <c r="D7" s="23"/>
      <c r="E7" s="21">
        <f t="shared" ref="E7:E59" si="1">SUM(B7:D7)</f>
        <v>268574</v>
      </c>
      <c r="F7" s="67">
        <v>268574</v>
      </c>
      <c r="G7" s="67"/>
      <c r="H7" s="67"/>
      <c r="I7" s="65">
        <f t="shared" ref="I7:I12" si="2">SUM(F7:H7)</f>
        <v>268574</v>
      </c>
    </row>
    <row r="8" spans="1:10" ht="45" x14ac:dyDescent="0.25">
      <c r="A8" s="18" t="s">
        <v>65</v>
      </c>
      <c r="B8" s="24">
        <f>234733-8703</f>
        <v>226030</v>
      </c>
      <c r="C8" s="24">
        <v>8703</v>
      </c>
      <c r="D8" s="24"/>
      <c r="E8" s="21">
        <f t="shared" si="1"/>
        <v>234733</v>
      </c>
      <c r="F8" s="68">
        <f>242001-G8</f>
        <v>233298</v>
      </c>
      <c r="G8" s="68">
        <v>8703</v>
      </c>
      <c r="H8" s="68"/>
      <c r="I8" s="65">
        <f t="shared" si="2"/>
        <v>242001</v>
      </c>
    </row>
    <row r="9" spans="1:10" ht="30" x14ac:dyDescent="0.25">
      <c r="A9" s="61" t="s">
        <v>66</v>
      </c>
      <c r="B9" s="24">
        <v>331468</v>
      </c>
      <c r="C9" s="24"/>
      <c r="D9" s="24"/>
      <c r="E9" s="21">
        <f t="shared" si="1"/>
        <v>331468</v>
      </c>
      <c r="F9" s="68">
        <v>325436</v>
      </c>
      <c r="G9" s="68"/>
      <c r="H9" s="68"/>
      <c r="I9" s="65">
        <f t="shared" si="2"/>
        <v>325436</v>
      </c>
    </row>
    <row r="10" spans="1:10" x14ac:dyDescent="0.25">
      <c r="A10" s="10" t="s">
        <v>6</v>
      </c>
      <c r="B10" s="24">
        <v>26938</v>
      </c>
      <c r="C10" s="24"/>
      <c r="D10" s="24"/>
      <c r="E10" s="21">
        <f t="shared" si="1"/>
        <v>26938</v>
      </c>
      <c r="F10" s="68">
        <v>26938</v>
      </c>
      <c r="G10" s="68"/>
      <c r="H10" s="68"/>
      <c r="I10" s="65">
        <f t="shared" si="2"/>
        <v>26938</v>
      </c>
    </row>
    <row r="11" spans="1:10" x14ac:dyDescent="0.25">
      <c r="A11" s="3" t="s">
        <v>7</v>
      </c>
      <c r="B11" s="26"/>
      <c r="C11" s="26"/>
      <c r="D11" s="26"/>
      <c r="E11" s="21">
        <f t="shared" si="1"/>
        <v>0</v>
      </c>
      <c r="F11" s="69">
        <v>6603</v>
      </c>
      <c r="G11" s="69"/>
      <c r="H11" s="69"/>
      <c r="I11" s="65">
        <f t="shared" si="2"/>
        <v>6603</v>
      </c>
    </row>
    <row r="12" spans="1:10" x14ac:dyDescent="0.25">
      <c r="A12" s="3" t="s">
        <v>8</v>
      </c>
      <c r="B12" s="26"/>
      <c r="C12" s="26"/>
      <c r="D12" s="26"/>
      <c r="E12" s="21">
        <f t="shared" si="1"/>
        <v>0</v>
      </c>
      <c r="F12" s="69"/>
      <c r="G12" s="69"/>
      <c r="H12" s="69"/>
      <c r="I12" s="65">
        <f t="shared" si="2"/>
        <v>0</v>
      </c>
    </row>
    <row r="13" spans="1:10" ht="30.75" x14ac:dyDescent="0.25">
      <c r="A13" s="62" t="s">
        <v>68</v>
      </c>
      <c r="B13" s="22">
        <f>B14+B15+B16</f>
        <v>337725</v>
      </c>
      <c r="C13" s="22">
        <f>C14+C15+C16</f>
        <v>16000</v>
      </c>
      <c r="D13" s="22"/>
      <c r="E13" s="21">
        <f>SUM(E14:E16)</f>
        <v>353725</v>
      </c>
      <c r="F13" s="66">
        <f>F14+F15+F16</f>
        <v>412979</v>
      </c>
      <c r="G13" s="66">
        <f>G14+G15+G16</f>
        <v>0</v>
      </c>
      <c r="H13" s="66"/>
      <c r="I13" s="65">
        <f>SUM(I14:I16)</f>
        <v>412979</v>
      </c>
    </row>
    <row r="14" spans="1:10" x14ac:dyDescent="0.25">
      <c r="A14" s="1" t="s">
        <v>9</v>
      </c>
      <c r="B14" s="24"/>
      <c r="C14" s="24"/>
      <c r="D14" s="24"/>
      <c r="E14" s="21">
        <f t="shared" si="1"/>
        <v>0</v>
      </c>
      <c r="F14" s="68"/>
      <c r="G14" s="68"/>
      <c r="H14" s="68"/>
      <c r="I14" s="65">
        <f t="shared" ref="I14:I16" si="3">SUM(F14:H14)</f>
        <v>0</v>
      </c>
    </row>
    <row r="15" spans="1:10" x14ac:dyDescent="0.25">
      <c r="A15" s="1" t="s">
        <v>10</v>
      </c>
      <c r="B15" s="23"/>
      <c r="C15" s="23"/>
      <c r="D15" s="23"/>
      <c r="E15" s="21">
        <f t="shared" si="1"/>
        <v>0</v>
      </c>
      <c r="F15" s="67"/>
      <c r="G15" s="67"/>
      <c r="H15" s="67"/>
      <c r="I15" s="65">
        <f t="shared" si="3"/>
        <v>0</v>
      </c>
    </row>
    <row r="16" spans="1:10" x14ac:dyDescent="0.25">
      <c r="A16" s="4" t="s">
        <v>11</v>
      </c>
      <c r="B16" s="27">
        <f>353725-16000</f>
        <v>337725</v>
      </c>
      <c r="C16" s="26">
        <v>16000</v>
      </c>
      <c r="D16" s="27"/>
      <c r="E16" s="21">
        <f t="shared" si="1"/>
        <v>353725</v>
      </c>
      <c r="F16" s="70">
        <v>412979</v>
      </c>
      <c r="G16" s="69"/>
      <c r="H16" s="70"/>
      <c r="I16" s="65">
        <f t="shared" si="3"/>
        <v>412979</v>
      </c>
    </row>
    <row r="17" spans="1:9" x14ac:dyDescent="0.25">
      <c r="A17" s="9" t="s">
        <v>12</v>
      </c>
      <c r="B17" s="31">
        <f>B18+B23+B28+B34</f>
        <v>681130</v>
      </c>
      <c r="C17" s="31">
        <f t="shared" ref="C17:D17" si="4">C18+C23+C28+C34</f>
        <v>0</v>
      </c>
      <c r="D17" s="31">
        <f t="shared" si="4"/>
        <v>0</v>
      </c>
      <c r="E17" s="31">
        <f>E18+E23+E28+E34</f>
        <v>681130</v>
      </c>
      <c r="F17" s="71">
        <f>F18+F23+F28+F34</f>
        <v>681136</v>
      </c>
      <c r="G17" s="71">
        <f t="shared" ref="G17:H17" si="5">G18+G23+G28+G34</f>
        <v>0</v>
      </c>
      <c r="H17" s="71">
        <f t="shared" si="5"/>
        <v>0</v>
      </c>
      <c r="I17" s="71">
        <f>I18+I23+I28+I34</f>
        <v>681136</v>
      </c>
    </row>
    <row r="18" spans="1:9" x14ac:dyDescent="0.25">
      <c r="A18" s="5" t="s">
        <v>13</v>
      </c>
      <c r="B18" s="25">
        <f>B19+B20+B21+B22</f>
        <v>126230</v>
      </c>
      <c r="C18" s="25">
        <f t="shared" ref="C18:D18" si="6">C19+C20+C21</f>
        <v>0</v>
      </c>
      <c r="D18" s="25">
        <f t="shared" si="6"/>
        <v>0</v>
      </c>
      <c r="E18" s="21">
        <f>E19+E20+E21+E22</f>
        <v>126230</v>
      </c>
      <c r="F18" s="72">
        <f>F19+F20+F21+F22</f>
        <v>126230</v>
      </c>
      <c r="G18" s="72">
        <f t="shared" ref="G18:H18" si="7">G19+G20+G21</f>
        <v>0</v>
      </c>
      <c r="H18" s="72">
        <f t="shared" si="7"/>
        <v>0</v>
      </c>
      <c r="I18" s="65">
        <f>I19+I20+I21+I22</f>
        <v>126230</v>
      </c>
    </row>
    <row r="19" spans="1:9" x14ac:dyDescent="0.25">
      <c r="A19" s="36" t="s">
        <v>14</v>
      </c>
      <c r="B19" s="29">
        <v>74000</v>
      </c>
      <c r="C19" s="25"/>
      <c r="D19" s="25"/>
      <c r="E19" s="21">
        <f t="shared" si="1"/>
        <v>74000</v>
      </c>
      <c r="F19" s="73">
        <v>74000</v>
      </c>
      <c r="G19" s="72"/>
      <c r="H19" s="72"/>
      <c r="I19" s="65">
        <f t="shared" ref="I19:I22" si="8">SUM(F19:H19)</f>
        <v>74000</v>
      </c>
    </row>
    <row r="20" spans="1:9" x14ac:dyDescent="0.25">
      <c r="A20" s="4" t="s">
        <v>15</v>
      </c>
      <c r="B20" s="29">
        <v>7200</v>
      </c>
      <c r="C20" s="25"/>
      <c r="D20" s="25"/>
      <c r="E20" s="21">
        <f t="shared" si="1"/>
        <v>7200</v>
      </c>
      <c r="F20" s="73">
        <v>7200</v>
      </c>
      <c r="G20" s="72"/>
      <c r="H20" s="72"/>
      <c r="I20" s="65">
        <f t="shared" si="8"/>
        <v>7200</v>
      </c>
    </row>
    <row r="21" spans="1:9" x14ac:dyDescent="0.25">
      <c r="A21" s="4" t="s">
        <v>16</v>
      </c>
      <c r="B21" s="29">
        <v>45000</v>
      </c>
      <c r="C21" s="25"/>
      <c r="D21" s="25"/>
      <c r="E21" s="21">
        <f t="shared" si="1"/>
        <v>45000</v>
      </c>
      <c r="F21" s="73">
        <v>45000</v>
      </c>
      <c r="G21" s="72"/>
      <c r="H21" s="72"/>
      <c r="I21" s="65">
        <f t="shared" si="8"/>
        <v>45000</v>
      </c>
    </row>
    <row r="22" spans="1:9" x14ac:dyDescent="0.25">
      <c r="A22" s="4" t="s">
        <v>69</v>
      </c>
      <c r="B22" s="29">
        <v>30</v>
      </c>
      <c r="C22" s="25"/>
      <c r="D22" s="25"/>
      <c r="E22" s="21">
        <f t="shared" si="1"/>
        <v>30</v>
      </c>
      <c r="F22" s="73">
        <v>30</v>
      </c>
      <c r="G22" s="72"/>
      <c r="H22" s="72"/>
      <c r="I22" s="65">
        <f t="shared" si="8"/>
        <v>30</v>
      </c>
    </row>
    <row r="23" spans="1:9" x14ac:dyDescent="0.25">
      <c r="A23" s="5" t="s">
        <v>70</v>
      </c>
      <c r="B23" s="25">
        <f>SUM(B24:B27)</f>
        <v>547600</v>
      </c>
      <c r="C23" s="25">
        <f t="shared" ref="C23:D23" si="9">SUM(C24:C27)</f>
        <v>0</v>
      </c>
      <c r="D23" s="25">
        <f t="shared" si="9"/>
        <v>0</v>
      </c>
      <c r="E23" s="21">
        <f>SUM(E24:E27)</f>
        <v>547600</v>
      </c>
      <c r="F23" s="72">
        <f>SUM(F24:F27)</f>
        <v>547600</v>
      </c>
      <c r="G23" s="72">
        <f t="shared" ref="G23:H23" si="10">SUM(G24:G27)</f>
        <v>0</v>
      </c>
      <c r="H23" s="72">
        <f t="shared" si="10"/>
        <v>0</v>
      </c>
      <c r="I23" s="65">
        <f>SUM(I24:I27)</f>
        <v>547600</v>
      </c>
    </row>
    <row r="24" spans="1:9" x14ac:dyDescent="0.25">
      <c r="A24" s="1" t="s">
        <v>17</v>
      </c>
      <c r="B24" s="24">
        <v>510000</v>
      </c>
      <c r="C24" s="24"/>
      <c r="D24" s="24"/>
      <c r="E24" s="21">
        <f t="shared" si="1"/>
        <v>510000</v>
      </c>
      <c r="F24" s="68">
        <v>510000</v>
      </c>
      <c r="G24" s="68"/>
      <c r="H24" s="68"/>
      <c r="I24" s="65">
        <f t="shared" ref="I24:I27" si="11">SUM(F24:H24)</f>
        <v>510000</v>
      </c>
    </row>
    <row r="25" spans="1:9" ht="30" x14ac:dyDescent="0.25">
      <c r="A25" s="18" t="s">
        <v>71</v>
      </c>
      <c r="B25" s="23">
        <v>36000</v>
      </c>
      <c r="C25" s="23"/>
      <c r="D25" s="23"/>
      <c r="E25" s="21">
        <f t="shared" si="1"/>
        <v>36000</v>
      </c>
      <c r="F25" s="67">
        <v>36000</v>
      </c>
      <c r="G25" s="67"/>
      <c r="H25" s="67"/>
      <c r="I25" s="65">
        <f t="shared" si="11"/>
        <v>36000</v>
      </c>
    </row>
    <row r="26" spans="1:9" x14ac:dyDescent="0.25">
      <c r="A26" s="1" t="s">
        <v>72</v>
      </c>
      <c r="B26" s="23">
        <v>1000</v>
      </c>
      <c r="C26" s="23"/>
      <c r="D26" s="23"/>
      <c r="E26" s="21">
        <f t="shared" si="1"/>
        <v>1000</v>
      </c>
      <c r="F26" s="67">
        <v>1000</v>
      </c>
      <c r="G26" s="67"/>
      <c r="H26" s="67"/>
      <c r="I26" s="65">
        <f t="shared" si="11"/>
        <v>1000</v>
      </c>
    </row>
    <row r="27" spans="1:9" x14ac:dyDescent="0.25">
      <c r="A27" s="1" t="s">
        <v>73</v>
      </c>
      <c r="B27" s="23">
        <v>600</v>
      </c>
      <c r="C27" s="23"/>
      <c r="D27" s="23"/>
      <c r="E27" s="21">
        <f t="shared" si="1"/>
        <v>600</v>
      </c>
      <c r="F27" s="67">
        <v>600</v>
      </c>
      <c r="G27" s="67"/>
      <c r="H27" s="67"/>
      <c r="I27" s="65">
        <f t="shared" si="11"/>
        <v>600</v>
      </c>
    </row>
    <row r="28" spans="1:9" x14ac:dyDescent="0.25">
      <c r="A28" s="5" t="s">
        <v>74</v>
      </c>
      <c r="B28" s="28">
        <f>SUM(B29:B32)</f>
        <v>6800</v>
      </c>
      <c r="C28" s="28"/>
      <c r="D28" s="28">
        <f t="shared" ref="D28" si="12">SUM(D29:D32)</f>
        <v>0</v>
      </c>
      <c r="E28" s="21">
        <f>SUM(B28:D28)</f>
        <v>6800</v>
      </c>
      <c r="F28" s="74">
        <f>SUM(F29:F33)</f>
        <v>6806</v>
      </c>
      <c r="G28" s="74"/>
      <c r="H28" s="74">
        <f t="shared" ref="H28" si="13">SUM(H29:H32)</f>
        <v>0</v>
      </c>
      <c r="I28" s="65">
        <f>SUM(F28:H28)</f>
        <v>6806</v>
      </c>
    </row>
    <row r="29" spans="1:9" x14ac:dyDescent="0.25">
      <c r="A29" s="4" t="s">
        <v>75</v>
      </c>
      <c r="B29" s="27">
        <v>100</v>
      </c>
      <c r="C29" s="27">
        <f>C30+C31</f>
        <v>0</v>
      </c>
      <c r="D29" s="27"/>
      <c r="E29" s="21">
        <f>SUM(B29:D29)</f>
        <v>100</v>
      </c>
      <c r="F29" s="70">
        <v>100</v>
      </c>
      <c r="G29" s="70">
        <f>G30+G31</f>
        <v>0</v>
      </c>
      <c r="H29" s="70"/>
      <c r="I29" s="65">
        <f>SUM(F29:H29)</f>
        <v>100</v>
      </c>
    </row>
    <row r="30" spans="1:9" x14ac:dyDescent="0.25">
      <c r="A30" s="1" t="s">
        <v>76</v>
      </c>
      <c r="B30" s="23">
        <v>300</v>
      </c>
      <c r="C30" s="23"/>
      <c r="D30" s="23"/>
      <c r="E30" s="21">
        <f t="shared" si="1"/>
        <v>300</v>
      </c>
      <c r="F30" s="67">
        <v>300</v>
      </c>
      <c r="G30" s="67"/>
      <c r="H30" s="67"/>
      <c r="I30" s="65">
        <f t="shared" ref="I30:I33" si="14">SUM(F30:H30)</f>
        <v>300</v>
      </c>
    </row>
    <row r="31" spans="1:9" ht="30" x14ac:dyDescent="0.25">
      <c r="A31" s="18" t="s">
        <v>77</v>
      </c>
      <c r="B31" s="23">
        <v>400</v>
      </c>
      <c r="C31" s="23"/>
      <c r="D31" s="23"/>
      <c r="E31" s="21">
        <f t="shared" si="1"/>
        <v>400</v>
      </c>
      <c r="F31" s="67">
        <v>400</v>
      </c>
      <c r="G31" s="67"/>
      <c r="H31" s="67"/>
      <c r="I31" s="65">
        <f t="shared" si="14"/>
        <v>400</v>
      </c>
    </row>
    <row r="32" spans="1:9" x14ac:dyDescent="0.25">
      <c r="A32" s="4" t="s">
        <v>78</v>
      </c>
      <c r="B32" s="26">
        <v>6000</v>
      </c>
      <c r="C32" s="27"/>
      <c r="D32" s="27"/>
      <c r="E32" s="21">
        <f t="shared" si="1"/>
        <v>6000</v>
      </c>
      <c r="F32" s="69">
        <v>6000</v>
      </c>
      <c r="G32" s="70"/>
      <c r="H32" s="70"/>
      <c r="I32" s="65">
        <f t="shared" si="14"/>
        <v>6000</v>
      </c>
    </row>
    <row r="33" spans="1:9" x14ac:dyDescent="0.25">
      <c r="A33" s="4" t="s">
        <v>91</v>
      </c>
      <c r="B33" s="26"/>
      <c r="C33" s="27"/>
      <c r="D33" s="27"/>
      <c r="E33" s="21"/>
      <c r="F33" s="69">
        <v>6</v>
      </c>
      <c r="G33" s="70"/>
      <c r="H33" s="70"/>
      <c r="I33" s="65">
        <f t="shared" si="14"/>
        <v>6</v>
      </c>
    </row>
    <row r="34" spans="1:9" x14ac:dyDescent="0.25">
      <c r="A34" s="5" t="s">
        <v>79</v>
      </c>
      <c r="B34" s="26">
        <f>SUM(B35)</f>
        <v>500</v>
      </c>
      <c r="C34" s="26">
        <f t="shared" ref="C34:I34" si="15">SUM(C35)</f>
        <v>0</v>
      </c>
      <c r="D34" s="26">
        <f t="shared" si="15"/>
        <v>0</v>
      </c>
      <c r="E34" s="63">
        <f t="shared" si="15"/>
        <v>500</v>
      </c>
      <c r="F34" s="69">
        <f>SUM(F35)</f>
        <v>500</v>
      </c>
      <c r="G34" s="69">
        <f t="shared" si="15"/>
        <v>0</v>
      </c>
      <c r="H34" s="69">
        <f t="shared" si="15"/>
        <v>0</v>
      </c>
      <c r="I34" s="75">
        <f t="shared" si="15"/>
        <v>500</v>
      </c>
    </row>
    <row r="35" spans="1:9" x14ac:dyDescent="0.25">
      <c r="A35" s="4" t="s">
        <v>80</v>
      </c>
      <c r="B35" s="26">
        <v>500</v>
      </c>
      <c r="C35" s="27"/>
      <c r="D35" s="27"/>
      <c r="E35" s="21">
        <f>SUM(B35:D35)</f>
        <v>500</v>
      </c>
      <c r="F35" s="69">
        <v>500</v>
      </c>
      <c r="G35" s="70"/>
      <c r="H35" s="70"/>
      <c r="I35" s="65">
        <f>SUM(F35:H35)</f>
        <v>500</v>
      </c>
    </row>
    <row r="36" spans="1:9" x14ac:dyDescent="0.25">
      <c r="A36" s="9" t="s">
        <v>81</v>
      </c>
      <c r="B36" s="22">
        <f t="shared" ref="B36:I36" si="16">B37</f>
        <v>170500</v>
      </c>
      <c r="C36" s="22">
        <f t="shared" si="16"/>
        <v>0</v>
      </c>
      <c r="D36" s="22">
        <f t="shared" si="16"/>
        <v>0</v>
      </c>
      <c r="E36" s="21">
        <f t="shared" si="16"/>
        <v>170500</v>
      </c>
      <c r="F36" s="66">
        <f t="shared" si="16"/>
        <v>175949</v>
      </c>
      <c r="G36" s="66">
        <f t="shared" si="16"/>
        <v>0</v>
      </c>
      <c r="H36" s="66">
        <f t="shared" si="16"/>
        <v>0</v>
      </c>
      <c r="I36" s="65">
        <f t="shared" si="16"/>
        <v>175949</v>
      </c>
    </row>
    <row r="37" spans="1:9" x14ac:dyDescent="0.25">
      <c r="A37" s="1" t="s">
        <v>18</v>
      </c>
      <c r="B37" s="37">
        <f>167300+2500+700</f>
        <v>170500</v>
      </c>
      <c r="C37" s="37"/>
      <c r="D37" s="37"/>
      <c r="E37" s="21">
        <f>SUM(B37:D37)</f>
        <v>170500</v>
      </c>
      <c r="F37" s="76">
        <v>175949</v>
      </c>
      <c r="G37" s="76"/>
      <c r="H37" s="76"/>
      <c r="I37" s="65">
        <f>SUM(F37:H37)</f>
        <v>175949</v>
      </c>
    </row>
    <row r="38" spans="1:9" x14ac:dyDescent="0.25">
      <c r="A38" s="9" t="s">
        <v>19</v>
      </c>
      <c r="B38" s="46">
        <f>B39+B40</f>
        <v>10000</v>
      </c>
      <c r="C38" s="46">
        <f>C39+C40</f>
        <v>0</v>
      </c>
      <c r="D38" s="46"/>
      <c r="E38" s="21">
        <f>E39+E40</f>
        <v>10000</v>
      </c>
      <c r="F38" s="77">
        <f>F39+F40</f>
        <v>37245</v>
      </c>
      <c r="G38" s="77">
        <f>G39+G40</f>
        <v>0</v>
      </c>
      <c r="H38" s="77"/>
      <c r="I38" s="65">
        <f>I39+I40</f>
        <v>37245</v>
      </c>
    </row>
    <row r="39" spans="1:9" x14ac:dyDescent="0.25">
      <c r="A39" s="4" t="s">
        <v>20</v>
      </c>
      <c r="B39" s="38">
        <v>10000</v>
      </c>
      <c r="C39" s="38"/>
      <c r="D39" s="38"/>
      <c r="E39" s="21">
        <f t="shared" si="1"/>
        <v>10000</v>
      </c>
      <c r="F39" s="78">
        <v>37245</v>
      </c>
      <c r="G39" s="78"/>
      <c r="H39" s="78"/>
      <c r="I39" s="65">
        <f t="shared" ref="I39:I40" si="17">SUM(F39:H39)</f>
        <v>37245</v>
      </c>
    </row>
    <row r="40" spans="1:9" x14ac:dyDescent="0.25">
      <c r="A40" s="4" t="s">
        <v>21</v>
      </c>
      <c r="B40" s="38"/>
      <c r="C40" s="38"/>
      <c r="D40" s="38"/>
      <c r="E40" s="21">
        <f t="shared" si="1"/>
        <v>0</v>
      </c>
      <c r="F40" s="78"/>
      <c r="G40" s="78"/>
      <c r="H40" s="78"/>
      <c r="I40" s="65">
        <f t="shared" si="17"/>
        <v>0</v>
      </c>
    </row>
    <row r="41" spans="1:9" x14ac:dyDescent="0.25">
      <c r="A41" s="12" t="s">
        <v>22</v>
      </c>
      <c r="B41" s="41">
        <f>B42+B46+B50</f>
        <v>53663</v>
      </c>
      <c r="C41" s="41">
        <f>C42+C46+C50</f>
        <v>0</v>
      </c>
      <c r="D41" s="41"/>
      <c r="E41" s="21">
        <f>E42+E46+E50</f>
        <v>53663</v>
      </c>
      <c r="F41" s="79">
        <f>F42+F46+F50</f>
        <v>90063</v>
      </c>
      <c r="G41" s="79">
        <f>G42+G46+G50</f>
        <v>0</v>
      </c>
      <c r="H41" s="79"/>
      <c r="I41" s="65">
        <f>I42+I46+I50</f>
        <v>90063</v>
      </c>
    </row>
    <row r="42" spans="1:9" x14ac:dyDescent="0.25">
      <c r="A42" s="9" t="s">
        <v>61</v>
      </c>
      <c r="B42" s="40">
        <f>B43+B44+B45</f>
        <v>42863</v>
      </c>
      <c r="C42" s="40">
        <f>C43+C44+C45</f>
        <v>0</v>
      </c>
      <c r="D42" s="40"/>
      <c r="E42" s="21">
        <f>SUM(E43:E45)</f>
        <v>42863</v>
      </c>
      <c r="F42" s="80">
        <f>F43+F44+F45</f>
        <v>78263</v>
      </c>
      <c r="G42" s="80">
        <f>G43+G44+G45</f>
        <v>0</v>
      </c>
      <c r="H42" s="80"/>
      <c r="I42" s="65">
        <f>SUM(I43:I45)</f>
        <v>78263</v>
      </c>
    </row>
    <row r="43" spans="1:9" ht="21.75" customHeight="1" x14ac:dyDescent="0.25">
      <c r="A43" s="13" t="s">
        <v>62</v>
      </c>
      <c r="B43" s="39">
        <v>42863</v>
      </c>
      <c r="C43" s="39"/>
      <c r="D43" s="41"/>
      <c r="E43" s="21">
        <f t="shared" si="1"/>
        <v>42863</v>
      </c>
      <c r="F43" s="81">
        <v>78263</v>
      </c>
      <c r="G43" s="81"/>
      <c r="H43" s="79"/>
      <c r="I43" s="65">
        <f t="shared" ref="I43:I45" si="18">SUM(F43:H43)</f>
        <v>78263</v>
      </c>
    </row>
    <row r="44" spans="1:9" x14ac:dyDescent="0.25">
      <c r="A44" s="14" t="s">
        <v>23</v>
      </c>
      <c r="B44" s="39"/>
      <c r="C44" s="39"/>
      <c r="D44" s="39"/>
      <c r="E44" s="21">
        <f t="shared" si="1"/>
        <v>0</v>
      </c>
      <c r="F44" s="81"/>
      <c r="G44" s="81"/>
      <c r="H44" s="81"/>
      <c r="I44" s="65">
        <f t="shared" si="18"/>
        <v>0</v>
      </c>
    </row>
    <row r="45" spans="1:9" x14ac:dyDescent="0.25">
      <c r="A45" s="15" t="s">
        <v>24</v>
      </c>
      <c r="B45" s="39"/>
      <c r="C45" s="56"/>
      <c r="D45" s="39"/>
      <c r="E45" s="21">
        <f t="shared" si="1"/>
        <v>0</v>
      </c>
      <c r="F45" s="81"/>
      <c r="G45" s="82"/>
      <c r="H45" s="81"/>
      <c r="I45" s="65">
        <f t="shared" si="18"/>
        <v>0</v>
      </c>
    </row>
    <row r="46" spans="1:9" x14ac:dyDescent="0.25">
      <c r="A46" s="16" t="s">
        <v>25</v>
      </c>
      <c r="B46" s="40">
        <f>B47+B48+B49</f>
        <v>10000</v>
      </c>
      <c r="C46" s="40">
        <f t="shared" ref="C46:D46" si="19">C47+C48+C49</f>
        <v>0</v>
      </c>
      <c r="D46" s="40">
        <f t="shared" si="19"/>
        <v>0</v>
      </c>
      <c r="E46" s="21">
        <f>SUM(E47:E49)</f>
        <v>10000</v>
      </c>
      <c r="F46" s="80">
        <f>F47+F48+F49</f>
        <v>10000</v>
      </c>
      <c r="G46" s="80">
        <f t="shared" ref="G46:H46" si="20">G47+G48+G49</f>
        <v>0</v>
      </c>
      <c r="H46" s="80">
        <f t="shared" si="20"/>
        <v>0</v>
      </c>
      <c r="I46" s="65">
        <f>SUM(I47:I49)</f>
        <v>10000</v>
      </c>
    </row>
    <row r="47" spans="1:9" x14ac:dyDescent="0.25">
      <c r="A47" s="17" t="s">
        <v>26</v>
      </c>
      <c r="B47" s="39">
        <v>10000</v>
      </c>
      <c r="C47" s="56"/>
      <c r="D47" s="39"/>
      <c r="E47" s="21">
        <f t="shared" si="1"/>
        <v>10000</v>
      </c>
      <c r="F47" s="81">
        <v>10000</v>
      </c>
      <c r="G47" s="82"/>
      <c r="H47" s="81"/>
      <c r="I47" s="65">
        <f t="shared" ref="I47:I49" si="21">SUM(F47:H47)</f>
        <v>10000</v>
      </c>
    </row>
    <row r="48" spans="1:9" x14ac:dyDescent="0.25">
      <c r="A48" s="4" t="s">
        <v>27</v>
      </c>
      <c r="B48" s="39"/>
      <c r="C48" s="39"/>
      <c r="D48" s="39"/>
      <c r="E48" s="21">
        <f t="shared" si="1"/>
        <v>0</v>
      </c>
      <c r="F48" s="81"/>
      <c r="G48" s="81"/>
      <c r="H48" s="81"/>
      <c r="I48" s="65">
        <f t="shared" si="21"/>
        <v>0</v>
      </c>
    </row>
    <row r="49" spans="1:9" x14ac:dyDescent="0.25">
      <c r="A49" s="4" t="s">
        <v>28</v>
      </c>
      <c r="B49" s="42"/>
      <c r="C49" s="42"/>
      <c r="D49" s="42"/>
      <c r="E49" s="21">
        <f t="shared" si="1"/>
        <v>0</v>
      </c>
      <c r="F49" s="83"/>
      <c r="G49" s="83"/>
      <c r="H49" s="83"/>
      <c r="I49" s="65">
        <f t="shared" si="21"/>
        <v>0</v>
      </c>
    </row>
    <row r="50" spans="1:9" x14ac:dyDescent="0.25">
      <c r="A50" s="9" t="s">
        <v>29</v>
      </c>
      <c r="B50" s="40">
        <f>B51+B52</f>
        <v>800</v>
      </c>
      <c r="C50" s="40">
        <f t="shared" ref="C50:D50" si="22">C51+C52</f>
        <v>0</v>
      </c>
      <c r="D50" s="40">
        <f t="shared" si="22"/>
        <v>0</v>
      </c>
      <c r="E50" s="21">
        <f>SUM(E51:E52)</f>
        <v>800</v>
      </c>
      <c r="F50" s="80">
        <f>F51+F52</f>
        <v>1800</v>
      </c>
      <c r="G50" s="80">
        <f t="shared" ref="G50:H50" si="23">G51+G52</f>
        <v>0</v>
      </c>
      <c r="H50" s="80">
        <f t="shared" si="23"/>
        <v>0</v>
      </c>
      <c r="I50" s="65">
        <f>SUM(I51:I52)</f>
        <v>1800</v>
      </c>
    </row>
    <row r="51" spans="1:9" x14ac:dyDescent="0.25">
      <c r="A51" s="4" t="s">
        <v>30</v>
      </c>
      <c r="B51" s="39"/>
      <c r="C51" s="39"/>
      <c r="D51" s="39"/>
      <c r="E51" s="21">
        <f t="shared" si="1"/>
        <v>0</v>
      </c>
      <c r="F51" s="81"/>
      <c r="G51" s="81"/>
      <c r="H51" s="81"/>
      <c r="I51" s="65">
        <f t="shared" ref="I51:I52" si="24">SUM(F51:H51)</f>
        <v>0</v>
      </c>
    </row>
    <row r="52" spans="1:9" x14ac:dyDescent="0.25">
      <c r="A52" s="4" t="s">
        <v>31</v>
      </c>
      <c r="B52" s="39">
        <v>800</v>
      </c>
      <c r="C52" s="39"/>
      <c r="D52" s="39"/>
      <c r="E52" s="21">
        <f t="shared" si="1"/>
        <v>800</v>
      </c>
      <c r="F52" s="81">
        <v>1800</v>
      </c>
      <c r="G52" s="81"/>
      <c r="H52" s="81"/>
      <c r="I52" s="65">
        <f t="shared" si="24"/>
        <v>1800</v>
      </c>
    </row>
    <row r="53" spans="1:9" x14ac:dyDescent="0.25">
      <c r="A53" s="12" t="s">
        <v>32</v>
      </c>
      <c r="B53" s="41">
        <f>B41+B5</f>
        <v>2106028</v>
      </c>
      <c r="C53" s="41">
        <f>C41+C5</f>
        <v>24703</v>
      </c>
      <c r="D53" s="41">
        <f>D41+D5</f>
        <v>0</v>
      </c>
      <c r="E53" s="21">
        <f>E5+E41</f>
        <v>2130731</v>
      </c>
      <c r="F53" s="79">
        <f>F41+F5</f>
        <v>2258221</v>
      </c>
      <c r="G53" s="79">
        <f>G41+G5</f>
        <v>8703</v>
      </c>
      <c r="H53" s="79">
        <f>H41+H5</f>
        <v>0</v>
      </c>
      <c r="I53" s="65">
        <f>I5+I41</f>
        <v>2266924</v>
      </c>
    </row>
    <row r="54" spans="1:9" x14ac:dyDescent="0.25">
      <c r="A54" s="12" t="s">
        <v>33</v>
      </c>
      <c r="B54" s="41">
        <f>B55+B56+B57</f>
        <v>444426</v>
      </c>
      <c r="C54" s="41">
        <f t="shared" ref="C54:D54" si="25">C55+C56+C57</f>
        <v>0</v>
      </c>
      <c r="D54" s="41">
        <f t="shared" si="25"/>
        <v>0</v>
      </c>
      <c r="E54" s="21">
        <f>SUM(E55:E57)</f>
        <v>444426</v>
      </c>
      <c r="F54" s="79">
        <f>F55+F56+F57</f>
        <v>442152</v>
      </c>
      <c r="G54" s="79">
        <f t="shared" ref="G54:H54" si="26">G55+G56+G57</f>
        <v>0</v>
      </c>
      <c r="H54" s="79">
        <f t="shared" si="26"/>
        <v>0</v>
      </c>
      <c r="I54" s="65">
        <f>SUM(I55:I57)</f>
        <v>442152</v>
      </c>
    </row>
    <row r="55" spans="1:9" x14ac:dyDescent="0.25">
      <c r="A55" s="1" t="s">
        <v>34</v>
      </c>
      <c r="B55" s="58"/>
      <c r="C55" s="43"/>
      <c r="D55" s="43"/>
      <c r="E55" s="21">
        <f t="shared" si="1"/>
        <v>0</v>
      </c>
      <c r="F55" s="84"/>
      <c r="G55" s="85"/>
      <c r="H55" s="85"/>
      <c r="I55" s="65">
        <f t="shared" ref="I55:I56" si="27">SUM(F55:H55)</f>
        <v>0</v>
      </c>
    </row>
    <row r="56" spans="1:9" x14ac:dyDescent="0.25">
      <c r="A56" s="1" t="s">
        <v>35</v>
      </c>
      <c r="B56" s="43"/>
      <c r="C56" s="43"/>
      <c r="D56" s="43"/>
      <c r="E56" s="21">
        <f t="shared" si="1"/>
        <v>0</v>
      </c>
      <c r="F56" s="85"/>
      <c r="G56" s="85"/>
      <c r="H56" s="85"/>
      <c r="I56" s="65">
        <f t="shared" si="27"/>
        <v>0</v>
      </c>
    </row>
    <row r="57" spans="1:9" x14ac:dyDescent="0.25">
      <c r="A57" s="1" t="s">
        <v>36</v>
      </c>
      <c r="B57" s="43">
        <f>B58+B59</f>
        <v>444426</v>
      </c>
      <c r="C57" s="43">
        <f>C58+C59</f>
        <v>0</v>
      </c>
      <c r="D57" s="43"/>
      <c r="E57" s="21">
        <f>E58+E59</f>
        <v>444426</v>
      </c>
      <c r="F57" s="85">
        <f>F58+F59</f>
        <v>442152</v>
      </c>
      <c r="G57" s="85">
        <f>G58+G59</f>
        <v>0</v>
      </c>
      <c r="H57" s="85"/>
      <c r="I57" s="65">
        <f>I58+I59</f>
        <v>442152</v>
      </c>
    </row>
    <row r="58" spans="1:9" x14ac:dyDescent="0.25">
      <c r="A58" s="1" t="s">
        <v>37</v>
      </c>
      <c r="B58" s="43">
        <v>184513</v>
      </c>
      <c r="C58" s="58"/>
      <c r="D58" s="43"/>
      <c r="E58" s="21">
        <f t="shared" si="1"/>
        <v>184513</v>
      </c>
      <c r="F58" s="85">
        <v>231427</v>
      </c>
      <c r="G58" s="84"/>
      <c r="H58" s="85"/>
      <c r="I58" s="65">
        <f t="shared" ref="I58:I59" si="28">SUM(F58:H58)</f>
        <v>231427</v>
      </c>
    </row>
    <row r="59" spans="1:9" ht="15.75" thickBot="1" x14ac:dyDescent="0.3">
      <c r="A59" s="33" t="s">
        <v>38</v>
      </c>
      <c r="B59" s="44">
        <v>259913</v>
      </c>
      <c r="C59" s="59"/>
      <c r="D59" s="44"/>
      <c r="E59" s="50">
        <f t="shared" si="1"/>
        <v>259913</v>
      </c>
      <c r="F59" s="86">
        <v>210725</v>
      </c>
      <c r="G59" s="87"/>
      <c r="H59" s="86"/>
      <c r="I59" s="88">
        <f t="shared" si="28"/>
        <v>210725</v>
      </c>
    </row>
    <row r="60" spans="1:9" ht="15.75" thickBot="1" x14ac:dyDescent="0.3">
      <c r="A60" s="52" t="s">
        <v>39</v>
      </c>
      <c r="B60" s="45">
        <f>B54+B53</f>
        <v>2550454</v>
      </c>
      <c r="C60" s="45">
        <f t="shared" ref="C60:D60" si="29">C54+C53</f>
        <v>24703</v>
      </c>
      <c r="D60" s="45">
        <f t="shared" si="29"/>
        <v>0</v>
      </c>
      <c r="E60" s="51">
        <f>E54+E53</f>
        <v>2575157</v>
      </c>
      <c r="F60" s="89">
        <f>F54+F53</f>
        <v>2700373</v>
      </c>
      <c r="G60" s="89">
        <f t="shared" ref="G60:H60" si="30">G54+G53</f>
        <v>8703</v>
      </c>
      <c r="H60" s="89">
        <f t="shared" si="30"/>
        <v>0</v>
      </c>
      <c r="I60" s="90">
        <f>I54+I53</f>
        <v>2709076</v>
      </c>
    </row>
    <row r="61" spans="1:9" x14ac:dyDescent="0.25">
      <c r="A61" s="7"/>
      <c r="B61" s="7"/>
      <c r="C61" s="7"/>
      <c r="D61" s="7"/>
      <c r="E61" s="7"/>
    </row>
    <row r="62" spans="1:9" x14ac:dyDescent="0.25">
      <c r="A62" s="6"/>
      <c r="B62" s="6"/>
      <c r="C62" s="6"/>
      <c r="D62" s="6"/>
      <c r="E62" s="6"/>
    </row>
    <row r="63" spans="1:9" ht="15" customHeight="1" x14ac:dyDescent="0.25">
      <c r="A63" s="102" t="s">
        <v>89</v>
      </c>
      <c r="B63" s="102"/>
      <c r="C63" s="102"/>
      <c r="D63" s="102"/>
      <c r="E63" s="102"/>
      <c r="F63" s="102"/>
      <c r="G63" s="102"/>
      <c r="H63" s="102"/>
      <c r="I63" s="102"/>
    </row>
    <row r="65" spans="1:9" ht="15.75" thickBot="1" x14ac:dyDescent="0.3">
      <c r="A65" s="103" t="s">
        <v>60</v>
      </c>
      <c r="B65" s="103"/>
      <c r="C65" s="103"/>
      <c r="D65" s="103"/>
      <c r="E65" s="103"/>
      <c r="F65" s="103"/>
      <c r="G65" s="103"/>
      <c r="H65" s="103"/>
      <c r="I65" s="103"/>
    </row>
    <row r="66" spans="1:9" x14ac:dyDescent="0.25">
      <c r="A66" s="104" t="s">
        <v>40</v>
      </c>
      <c r="B66" s="106" t="s">
        <v>63</v>
      </c>
      <c r="C66" s="107"/>
      <c r="D66" s="107"/>
      <c r="E66" s="108"/>
      <c r="F66" s="98" t="s">
        <v>90</v>
      </c>
      <c r="G66" s="99"/>
      <c r="H66" s="99"/>
      <c r="I66" s="100"/>
    </row>
    <row r="67" spans="1:9" ht="36.75" thickBot="1" x14ac:dyDescent="0.3">
      <c r="A67" s="105"/>
      <c r="B67" s="8" t="s">
        <v>1</v>
      </c>
      <c r="C67" s="8" t="s">
        <v>2</v>
      </c>
      <c r="D67" s="8" t="s">
        <v>3</v>
      </c>
      <c r="E67" s="8" t="s">
        <v>4</v>
      </c>
      <c r="F67" s="64" t="s">
        <v>1</v>
      </c>
      <c r="G67" s="64" t="s">
        <v>2</v>
      </c>
      <c r="H67" s="64" t="s">
        <v>3</v>
      </c>
      <c r="I67" s="64" t="s">
        <v>4</v>
      </c>
    </row>
    <row r="68" spans="1:9" x14ac:dyDescent="0.25">
      <c r="A68" s="2" t="s">
        <v>41</v>
      </c>
      <c r="B68" s="21">
        <f>B69+B70+B71+B72+B73</f>
        <v>2220281</v>
      </c>
      <c r="C68" s="21">
        <f t="shared" ref="C68:D68" si="31">C69+C70+C71+C72+C73</f>
        <v>41300</v>
      </c>
      <c r="D68" s="21">
        <f t="shared" si="31"/>
        <v>0</v>
      </c>
      <c r="E68" s="21">
        <f>B68+C68+D68</f>
        <v>2261581</v>
      </c>
      <c r="F68" s="65">
        <f>F69+F70+F71+F72+F73</f>
        <v>2343657</v>
      </c>
      <c r="G68" s="65">
        <f t="shared" ref="G68:H68" si="32">G69+G70+G71+G72+G73</f>
        <v>49800</v>
      </c>
      <c r="H68" s="65">
        <f t="shared" si="32"/>
        <v>0</v>
      </c>
      <c r="I68" s="65">
        <f>F68+G68+H68</f>
        <v>2393457</v>
      </c>
    </row>
    <row r="69" spans="1:9" x14ac:dyDescent="0.25">
      <c r="A69" s="4" t="s">
        <v>82</v>
      </c>
      <c r="B69" s="26">
        <v>473600</v>
      </c>
      <c r="C69" s="26"/>
      <c r="D69" s="26"/>
      <c r="E69" s="26">
        <f>B69+C69+D69</f>
        <v>473600</v>
      </c>
      <c r="F69" s="69">
        <v>532502</v>
      </c>
      <c r="G69" s="69"/>
      <c r="H69" s="69"/>
      <c r="I69" s="69">
        <f>F69+G69+H69</f>
        <v>532502</v>
      </c>
    </row>
    <row r="70" spans="1:9" ht="30" x14ac:dyDescent="0.25">
      <c r="A70" s="18" t="s">
        <v>83</v>
      </c>
      <c r="B70" s="26">
        <v>99500</v>
      </c>
      <c r="C70" s="26"/>
      <c r="D70" s="26"/>
      <c r="E70" s="26">
        <f>B70+C70+D70</f>
        <v>99500</v>
      </c>
      <c r="F70" s="69">
        <v>106908</v>
      </c>
      <c r="G70" s="69"/>
      <c r="H70" s="69"/>
      <c r="I70" s="69">
        <f>F70+G70+H70</f>
        <v>106908</v>
      </c>
    </row>
    <row r="71" spans="1:9" x14ac:dyDescent="0.25">
      <c r="A71" s="1" t="s">
        <v>84</v>
      </c>
      <c r="B71" s="29">
        <v>744561</v>
      </c>
      <c r="C71" s="29"/>
      <c r="D71" s="29"/>
      <c r="E71" s="26">
        <f>B71+C71+D71</f>
        <v>744561</v>
      </c>
      <c r="F71" s="73">
        <v>713640</v>
      </c>
      <c r="G71" s="73"/>
      <c r="H71" s="73"/>
      <c r="I71" s="69">
        <f>F71+G71+H71</f>
        <v>713640</v>
      </c>
    </row>
    <row r="72" spans="1:9" x14ac:dyDescent="0.25">
      <c r="A72" s="10" t="s">
        <v>42</v>
      </c>
      <c r="B72" s="24"/>
      <c r="C72" s="24">
        <v>41300</v>
      </c>
      <c r="D72" s="24"/>
      <c r="E72" s="26">
        <f>B72+C72+D72</f>
        <v>41300</v>
      </c>
      <c r="F72" s="68"/>
      <c r="G72" s="68">
        <v>49800</v>
      </c>
      <c r="H72" s="68"/>
      <c r="I72" s="69">
        <f>F72+G72+H72</f>
        <v>49800</v>
      </c>
    </row>
    <row r="73" spans="1:9" x14ac:dyDescent="0.25">
      <c r="A73" s="19" t="s">
        <v>43</v>
      </c>
      <c r="B73" s="24">
        <f>B74+B75+B76+B77+B78</f>
        <v>902620</v>
      </c>
      <c r="C73" s="24">
        <f t="shared" ref="C73:E73" si="33">C74+C75+C76+C77+C78</f>
        <v>0</v>
      </c>
      <c r="D73" s="24">
        <f t="shared" si="33"/>
        <v>0</v>
      </c>
      <c r="E73" s="24">
        <f t="shared" si="33"/>
        <v>902620</v>
      </c>
      <c r="F73" s="68">
        <f>F74+F75+F76+F77+F78</f>
        <v>990607</v>
      </c>
      <c r="G73" s="68">
        <f t="shared" ref="G73:I73" si="34">G74+G75+G76+G77+G78</f>
        <v>0</v>
      </c>
      <c r="H73" s="68">
        <f t="shared" si="34"/>
        <v>0</v>
      </c>
      <c r="I73" s="68">
        <f t="shared" si="34"/>
        <v>990607</v>
      </c>
    </row>
    <row r="74" spans="1:9" x14ac:dyDescent="0.25">
      <c r="A74" s="3" t="s">
        <v>44</v>
      </c>
      <c r="B74" s="25"/>
      <c r="C74" s="25"/>
      <c r="D74" s="25"/>
      <c r="E74" s="29">
        <f t="shared" ref="E74:E87" si="35">B74+C74+D74</f>
        <v>0</v>
      </c>
      <c r="F74" s="72"/>
      <c r="G74" s="72"/>
      <c r="H74" s="72"/>
      <c r="I74" s="73">
        <f t="shared" ref="I74:I88" si="36">F74+G74+H74</f>
        <v>0</v>
      </c>
    </row>
    <row r="75" spans="1:9" x14ac:dyDescent="0.25">
      <c r="A75" s="3" t="s">
        <v>45</v>
      </c>
      <c r="B75" s="26"/>
      <c r="C75" s="26"/>
      <c r="D75" s="26"/>
      <c r="E75" s="29">
        <f t="shared" si="35"/>
        <v>0</v>
      </c>
      <c r="F75" s="69"/>
      <c r="G75" s="69"/>
      <c r="H75" s="69"/>
      <c r="I75" s="73">
        <f t="shared" si="36"/>
        <v>0</v>
      </c>
    </row>
    <row r="76" spans="1:9" x14ac:dyDescent="0.25">
      <c r="A76" s="3" t="s">
        <v>46</v>
      </c>
      <c r="B76" s="26">
        <v>363166</v>
      </c>
      <c r="C76" s="55"/>
      <c r="D76" s="55"/>
      <c r="E76" s="29">
        <f t="shared" si="35"/>
        <v>363166</v>
      </c>
      <c r="F76" s="69">
        <v>384566</v>
      </c>
      <c r="G76" s="92"/>
      <c r="H76" s="92"/>
      <c r="I76" s="73">
        <f t="shared" si="36"/>
        <v>384566</v>
      </c>
    </row>
    <row r="77" spans="1:9" x14ac:dyDescent="0.25">
      <c r="A77" s="3" t="s">
        <v>47</v>
      </c>
      <c r="B77" s="26">
        <v>421000</v>
      </c>
      <c r="C77" s="26"/>
      <c r="D77" s="26"/>
      <c r="E77" s="29">
        <f t="shared" si="35"/>
        <v>421000</v>
      </c>
      <c r="F77" s="69">
        <v>538845</v>
      </c>
      <c r="G77" s="69"/>
      <c r="H77" s="69"/>
      <c r="I77" s="73">
        <f t="shared" si="36"/>
        <v>538845</v>
      </c>
    </row>
    <row r="78" spans="1:9" x14ac:dyDescent="0.25">
      <c r="A78" s="3" t="s">
        <v>85</v>
      </c>
      <c r="B78" s="26">
        <v>118454</v>
      </c>
      <c r="C78" s="26"/>
      <c r="D78" s="26"/>
      <c r="E78" s="29">
        <f t="shared" si="35"/>
        <v>118454</v>
      </c>
      <c r="F78" s="69">
        <f>72196-5000</f>
        <v>67196</v>
      </c>
      <c r="G78" s="69"/>
      <c r="H78" s="69"/>
      <c r="I78" s="73">
        <f t="shared" si="36"/>
        <v>67196</v>
      </c>
    </row>
    <row r="79" spans="1:9" x14ac:dyDescent="0.25">
      <c r="A79" s="12" t="s">
        <v>48</v>
      </c>
      <c r="B79" s="30">
        <f>B80+B81+B82</f>
        <v>236229</v>
      </c>
      <c r="C79" s="30">
        <f t="shared" ref="C79:D79" si="37">C80+C81+C82</f>
        <v>0</v>
      </c>
      <c r="D79" s="30">
        <f t="shared" si="37"/>
        <v>0</v>
      </c>
      <c r="E79" s="30">
        <f t="shared" si="35"/>
        <v>236229</v>
      </c>
      <c r="F79" s="93">
        <f>F80+F81+F82</f>
        <v>258272</v>
      </c>
      <c r="G79" s="93">
        <f t="shared" ref="G79:H79" si="38">G80+G81+G82</f>
        <v>0</v>
      </c>
      <c r="H79" s="93">
        <f t="shared" si="38"/>
        <v>0</v>
      </c>
      <c r="I79" s="93">
        <f t="shared" si="36"/>
        <v>258272</v>
      </c>
    </row>
    <row r="80" spans="1:9" x14ac:dyDescent="0.25">
      <c r="A80" s="1" t="s">
        <v>87</v>
      </c>
      <c r="B80" s="23">
        <f>159929+2000+300</f>
        <v>162229</v>
      </c>
      <c r="C80" s="23"/>
      <c r="D80" s="23"/>
      <c r="E80" s="30">
        <f t="shared" si="35"/>
        <v>162229</v>
      </c>
      <c r="F80" s="67">
        <v>179272</v>
      </c>
      <c r="G80" s="67"/>
      <c r="H80" s="67"/>
      <c r="I80" s="93">
        <f t="shared" si="36"/>
        <v>179272</v>
      </c>
    </row>
    <row r="81" spans="1:10" x14ac:dyDescent="0.25">
      <c r="A81" s="4" t="s">
        <v>49</v>
      </c>
      <c r="B81" s="26">
        <v>69000</v>
      </c>
      <c r="C81" s="27"/>
      <c r="D81" s="27"/>
      <c r="E81" s="30">
        <f t="shared" si="35"/>
        <v>69000</v>
      </c>
      <c r="F81" s="69">
        <v>69000</v>
      </c>
      <c r="G81" s="70"/>
      <c r="H81" s="70"/>
      <c r="I81" s="93">
        <f t="shared" si="36"/>
        <v>69000</v>
      </c>
    </row>
    <row r="82" spans="1:10" x14ac:dyDescent="0.25">
      <c r="A82" s="9" t="s">
        <v>50</v>
      </c>
      <c r="B82" s="31">
        <f>B83+B84</f>
        <v>5000</v>
      </c>
      <c r="C82" s="31">
        <f t="shared" ref="C82:D82" si="39">C83+C84</f>
        <v>0</v>
      </c>
      <c r="D82" s="31">
        <f t="shared" si="39"/>
        <v>0</v>
      </c>
      <c r="E82" s="31">
        <f t="shared" si="35"/>
        <v>5000</v>
      </c>
      <c r="F82" s="71">
        <f>F83+F84</f>
        <v>10000</v>
      </c>
      <c r="G82" s="71">
        <f t="shared" ref="G82:H82" si="40">G83+G84</f>
        <v>0</v>
      </c>
      <c r="H82" s="71">
        <f t="shared" si="40"/>
        <v>0</v>
      </c>
      <c r="I82" s="71">
        <f t="shared" si="36"/>
        <v>10000</v>
      </c>
    </row>
    <row r="83" spans="1:10" x14ac:dyDescent="0.25">
      <c r="A83" s="11" t="s">
        <v>51</v>
      </c>
      <c r="B83" s="25"/>
      <c r="C83" s="25"/>
      <c r="D83" s="25"/>
      <c r="E83" s="31">
        <f t="shared" si="35"/>
        <v>0</v>
      </c>
      <c r="F83" s="72"/>
      <c r="G83" s="72"/>
      <c r="H83" s="72"/>
      <c r="I83" s="71">
        <f t="shared" si="36"/>
        <v>0</v>
      </c>
    </row>
    <row r="84" spans="1:10" x14ac:dyDescent="0.25">
      <c r="A84" s="11" t="s">
        <v>52</v>
      </c>
      <c r="B84" s="24">
        <v>5000</v>
      </c>
      <c r="C84" s="24"/>
      <c r="D84" s="24"/>
      <c r="E84" s="31">
        <f t="shared" si="35"/>
        <v>5000</v>
      </c>
      <c r="F84" s="68">
        <v>10000</v>
      </c>
      <c r="G84" s="68"/>
      <c r="H84" s="68"/>
      <c r="I84" s="71">
        <f t="shared" si="36"/>
        <v>10000</v>
      </c>
    </row>
    <row r="85" spans="1:10" x14ac:dyDescent="0.25">
      <c r="A85" s="20" t="s">
        <v>53</v>
      </c>
      <c r="B85" s="47">
        <f>B79+B68</f>
        <v>2456510</v>
      </c>
      <c r="C85" s="47">
        <f t="shared" ref="C85:D85" si="41">C79+C68</f>
        <v>41300</v>
      </c>
      <c r="D85" s="47">
        <f t="shared" si="41"/>
        <v>0</v>
      </c>
      <c r="E85" s="47">
        <f t="shared" si="35"/>
        <v>2497810</v>
      </c>
      <c r="F85" s="94">
        <f>F79+F68</f>
        <v>2601929</v>
      </c>
      <c r="G85" s="94">
        <f t="shared" ref="G85:H85" si="42">G79+G68</f>
        <v>49800</v>
      </c>
      <c r="H85" s="94">
        <f t="shared" si="42"/>
        <v>0</v>
      </c>
      <c r="I85" s="94">
        <f t="shared" si="36"/>
        <v>2651729</v>
      </c>
    </row>
    <row r="86" spans="1:10" x14ac:dyDescent="0.25">
      <c r="A86" s="20" t="s">
        <v>54</v>
      </c>
      <c r="B86" s="47">
        <f t="shared" ref="B86:D86" si="43">B87+B88</f>
        <v>20000</v>
      </c>
      <c r="C86" s="47">
        <f t="shared" si="43"/>
        <v>0</v>
      </c>
      <c r="D86" s="47">
        <f t="shared" si="43"/>
        <v>0</v>
      </c>
      <c r="E86" s="47">
        <f t="shared" si="35"/>
        <v>20000</v>
      </c>
      <c r="F86" s="94">
        <f t="shared" ref="F86:H86" si="44">F87+F88</f>
        <v>0</v>
      </c>
      <c r="G86" s="94">
        <f t="shared" si="44"/>
        <v>0</v>
      </c>
      <c r="H86" s="94">
        <f t="shared" si="44"/>
        <v>0</v>
      </c>
      <c r="I86" s="94">
        <f t="shared" si="36"/>
        <v>0</v>
      </c>
    </row>
    <row r="87" spans="1:10" x14ac:dyDescent="0.25">
      <c r="A87" s="11" t="s">
        <v>55</v>
      </c>
      <c r="B87" s="32"/>
      <c r="C87" s="32"/>
      <c r="D87" s="32"/>
      <c r="E87" s="47">
        <f t="shared" si="35"/>
        <v>0</v>
      </c>
      <c r="F87" s="95"/>
      <c r="G87" s="95"/>
      <c r="H87" s="95"/>
      <c r="I87" s="94">
        <f t="shared" si="36"/>
        <v>0</v>
      </c>
      <c r="J87" s="54"/>
    </row>
    <row r="88" spans="1:10" x14ac:dyDescent="0.25">
      <c r="A88" s="11" t="s">
        <v>56</v>
      </c>
      <c r="B88" s="48">
        <v>20000</v>
      </c>
      <c r="C88" s="48"/>
      <c r="D88" s="32"/>
      <c r="E88" s="47">
        <f t="shared" ref="E88" si="45">B88+C88+D88</f>
        <v>20000</v>
      </c>
      <c r="F88" s="96"/>
      <c r="G88" s="96"/>
      <c r="H88" s="95"/>
      <c r="I88" s="94">
        <f t="shared" si="36"/>
        <v>0</v>
      </c>
    </row>
    <row r="89" spans="1:10" x14ac:dyDescent="0.25">
      <c r="A89" s="12" t="s">
        <v>57</v>
      </c>
      <c r="B89" s="30">
        <f>B90+B91</f>
        <v>57347</v>
      </c>
      <c r="C89" s="30">
        <f>C90+C91</f>
        <v>0</v>
      </c>
      <c r="D89" s="30">
        <f>D90+D91</f>
        <v>0</v>
      </c>
      <c r="E89" s="30">
        <f>B89+C89+D89</f>
        <v>57347</v>
      </c>
      <c r="F89" s="93">
        <f>F90+F91</f>
        <v>57347</v>
      </c>
      <c r="G89" s="93">
        <f>G90+G91</f>
        <v>0</v>
      </c>
      <c r="H89" s="93">
        <f>H90+H91</f>
        <v>0</v>
      </c>
      <c r="I89" s="93">
        <f>F89+G89+H89</f>
        <v>57347</v>
      </c>
    </row>
    <row r="90" spans="1:10" x14ac:dyDescent="0.25">
      <c r="A90" s="1" t="s">
        <v>58</v>
      </c>
      <c r="B90" s="24">
        <v>26759</v>
      </c>
      <c r="C90" s="24"/>
      <c r="D90" s="24"/>
      <c r="E90" s="30">
        <f>B90+C90+D90</f>
        <v>26759</v>
      </c>
      <c r="F90" s="68">
        <v>26759</v>
      </c>
      <c r="G90" s="68"/>
      <c r="H90" s="68"/>
      <c r="I90" s="93">
        <f>F90+G90+H90</f>
        <v>26759</v>
      </c>
    </row>
    <row r="91" spans="1:10" ht="15.75" thickBot="1" x14ac:dyDescent="0.3">
      <c r="A91" s="1" t="s">
        <v>86</v>
      </c>
      <c r="B91" s="24">
        <v>30588</v>
      </c>
      <c r="C91" s="24"/>
      <c r="D91" s="24"/>
      <c r="E91" s="30">
        <f>B91+C91+D91</f>
        <v>30588</v>
      </c>
      <c r="F91" s="68">
        <v>30588</v>
      </c>
      <c r="G91" s="68"/>
      <c r="H91" s="68"/>
      <c r="I91" s="93">
        <f>F91+G91+H91</f>
        <v>30588</v>
      </c>
    </row>
    <row r="92" spans="1:10" ht="15.75" thickBot="1" x14ac:dyDescent="0.3">
      <c r="A92" s="34" t="s">
        <v>59</v>
      </c>
      <c r="B92" s="35">
        <f>B89+B86+B85</f>
        <v>2533857</v>
      </c>
      <c r="C92" s="35">
        <f t="shared" ref="C92:D92" si="46">C89+C86+C85</f>
        <v>41300</v>
      </c>
      <c r="D92" s="35">
        <f t="shared" si="46"/>
        <v>0</v>
      </c>
      <c r="E92" s="35">
        <f>B92+C92+D92</f>
        <v>2575157</v>
      </c>
      <c r="F92" s="97">
        <f>F89+F86+F85</f>
        <v>2659276</v>
      </c>
      <c r="G92" s="97">
        <f t="shared" ref="G92:H92" si="47">G89+G86+G85</f>
        <v>49800</v>
      </c>
      <c r="H92" s="97">
        <f t="shared" si="47"/>
        <v>0</v>
      </c>
      <c r="I92" s="97">
        <f>F92+G92+H92</f>
        <v>2709076</v>
      </c>
    </row>
    <row r="93" spans="1:10" x14ac:dyDescent="0.25">
      <c r="A93" s="60"/>
      <c r="B93" s="60"/>
      <c r="C93" s="60"/>
      <c r="D93" s="60"/>
      <c r="E93" s="60"/>
      <c r="F93" s="60"/>
    </row>
    <row r="94" spans="1:10" x14ac:dyDescent="0.25">
      <c r="E94" s="57"/>
      <c r="H94" s="53"/>
    </row>
  </sheetData>
  <mergeCells count="10">
    <mergeCell ref="F3:I3"/>
    <mergeCell ref="H2:I2"/>
    <mergeCell ref="A1:I1"/>
    <mergeCell ref="F66:I66"/>
    <mergeCell ref="A65:I65"/>
    <mergeCell ref="A63:I63"/>
    <mergeCell ref="A66:A67"/>
    <mergeCell ref="B66:E66"/>
    <mergeCell ref="A3:A4"/>
    <mergeCell ref="B3:E3"/>
  </mergeCells>
  <pageMargins left="0.70866141732283472" right="0.70866141732283472" top="0.74803149606299213" bottom="0.74803149606299213" header="0.31496062992125984" footer="0.31496062992125984"/>
  <pageSetup paperSize="8" scale="85" orientation="portrait" horizontalDpi="4294967293" verticalDpi="4294967293" r:id="rId1"/>
  <headerFooter>
    <oddHeader>&amp;R 12. sz. melléklet a __/2016. ( )  rendelethez</oddHeader>
  </headerFooter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Pabar Beatrix</cp:lastModifiedBy>
  <cp:lastPrinted>2016-07-14T11:13:57Z</cp:lastPrinted>
  <dcterms:created xsi:type="dcterms:W3CDTF">2015-01-28T12:24:29Z</dcterms:created>
  <dcterms:modified xsi:type="dcterms:W3CDTF">2016-08-03T07:25:38Z</dcterms:modified>
</cp:coreProperties>
</file>