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7sz.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K32" i="1"/>
  <c r="K24" i="1"/>
  <c r="J24" i="1"/>
  <c r="E24" i="1"/>
  <c r="D24" i="1"/>
  <c r="B24" i="1"/>
  <c r="M23" i="1"/>
  <c r="L23" i="1"/>
  <c r="M22" i="1"/>
  <c r="F22" i="1"/>
  <c r="M21" i="1"/>
  <c r="L21" i="1"/>
  <c r="M20" i="1"/>
  <c r="L20" i="1"/>
  <c r="H20" i="1"/>
  <c r="H24" i="1" s="1"/>
  <c r="G20" i="1"/>
  <c r="C20" i="1"/>
  <c r="L19" i="1"/>
  <c r="I19" i="1"/>
  <c r="I24" i="1" s="1"/>
  <c r="G19" i="1"/>
  <c r="C19" i="1"/>
  <c r="C24" i="1" s="1"/>
  <c r="L18" i="1"/>
  <c r="L24" i="1" s="1"/>
  <c r="G18" i="1"/>
  <c r="G24" i="1" s="1"/>
  <c r="F18" i="1"/>
  <c r="K15" i="1"/>
  <c r="J15" i="1"/>
  <c r="I15" i="1"/>
  <c r="H15" i="1"/>
  <c r="G15" i="1"/>
  <c r="F15" i="1"/>
  <c r="E15" i="1"/>
  <c r="D15" i="1"/>
  <c r="C15" i="1"/>
  <c r="M15" i="1" s="1"/>
  <c r="B15" i="1"/>
  <c r="M14" i="1"/>
  <c r="L14" i="1"/>
  <c r="M13" i="1"/>
  <c r="L13" i="1"/>
  <c r="M12" i="1"/>
  <c r="L12" i="1"/>
  <c r="M11" i="1"/>
  <c r="L11" i="1"/>
  <c r="L10" i="1"/>
  <c r="M10" i="1" s="1"/>
  <c r="B10" i="1"/>
  <c r="M9" i="1"/>
  <c r="L9" i="1"/>
  <c r="M8" i="1"/>
  <c r="L8" i="1"/>
  <c r="L15" i="1" s="1"/>
  <c r="K6" i="1"/>
  <c r="J6" i="1"/>
  <c r="M24" i="1" l="1"/>
  <c r="M19" i="1"/>
  <c r="F20" i="1"/>
  <c r="F24" i="1" s="1"/>
  <c r="M18" i="1"/>
</calcChain>
</file>

<file path=xl/sharedStrings.xml><?xml version="1.0" encoding="utf-8"?>
<sst xmlns="http://schemas.openxmlformats.org/spreadsheetml/2006/main" count="57" uniqueCount="50">
  <si>
    <t xml:space="preserve">EU-s projekt neve, azonosítója: </t>
  </si>
  <si>
    <t>EFOP-3.2.9-16-2016-00062 A Tiszavasvári Járás közigazgatási területén található köznevelési intézményekben óvodai és iskolai szociális segítő tevékenység fejlesztése (Kornisné Liptay Elza Szociális és Gyermekjóléti Központ)</t>
  </si>
  <si>
    <t>5.7. melléklet a 19/2019.(V.30.)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</si>
  <si>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</si>
  <si>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</si>
  <si>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</si>
  <si>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</si>
  <si>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</si>
  <si>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</si>
  <si>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</si>
  <si>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</si>
  <si>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2018. előtt</t>
  </si>
  <si>
    <t>2018. évi</t>
  </si>
  <si>
    <t>2018. után</t>
  </si>
  <si>
    <t>Összesen</t>
  </si>
  <si>
    <t>Telj. %-a 2018.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</si>
  <si>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</si>
  <si>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</si>
  <si>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</si>
  <si>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</si>
  <si>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</si>
  <si>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</si>
  <si>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</si>
  <si>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</si>
  <si>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</si>
  <si>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</si>
  <si>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</si>
  <si>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</si>
  <si>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</si>
  <si>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</si>
  <si>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</si>
  <si>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</si>
  <si>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</si>
  <si>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</si>
  <si>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</si>
  <si>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</si>
  <si>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</si>
  <si>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</si>
  <si>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</si>
  <si>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</si>
  <si>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</si>
  <si>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</si>
  <si>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Kiadások összesen:</t>
  </si>
  <si>
    <t>* Amennyiben több projekt megvalósítása történi egy időben akkor azokat külön-külön, projektenként be kell mutatni!</t>
  </si>
  <si>
    <t>Önkormányzaton kívüli EU-s projekthez 2018. évi hozzájárulás előirányzata és teljesítése</t>
  </si>
  <si>
    <t>Forintban !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</si>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</sst>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4">
    <xf numFmtId="0" fontId="0" fillId="0" borderId="0" xfId="0"/>
    <xf numFmtId="164" fontId="2" fillId="0" borderId="0" xfId="1" applyNumberFormat="1" applyFont="1" applyFill="1" applyAlignment="1">
      <alignment horizontal="left" vertical="center" wrapText="1"/>
    </xf>
    <xf numFmtId="0" fontId="2" fillId="0" borderId="0" xfId="2" applyFont="1" applyFill="1" applyAlignment="1" applyProtection="1">
      <alignment horizontal="left" vertical="center" wrapText="1"/>
    </xf>
    <xf numFmtId="0" fontId="4" fillId="0" borderId="0" xfId="1" applyFont="1" applyFill="1" applyAlignment="1">
      <alignment horizontal="center" vertical="center" textRotation="180"/>
    </xf>
    <xf numFmtId="0" fontId="1" fillId="0" borderId="0" xfId="1" applyFill="1"/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9" fontId="12" fillId="0" borderId="11" xfId="1" quotePrefix="1" applyNumberFormat="1" applyFont="1" applyFill="1" applyBorder="1" applyAlignment="1">
      <alignment horizontal="left" vertical="center" indent="1"/>
    </xf>
    <xf numFmtId="3" fontId="12" fillId="0" borderId="12" xfId="1" applyNumberFormat="1" applyFont="1" applyFill="1" applyBorder="1" applyAlignment="1" applyProtection="1">
      <alignment horizontal="right" vertical="center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49" fontId="10" fillId="0" borderId="11" xfId="1" applyNumberFormat="1" applyFont="1" applyFill="1" applyBorder="1" applyAlignment="1">
      <alignment horizontal="left" vertical="center"/>
    </xf>
    <xf numFmtId="3" fontId="10" fillId="0" borderId="12" xfId="1" applyNumberFormat="1" applyFont="1" applyFill="1" applyBorder="1" applyAlignment="1" applyProtection="1">
      <alignment horizontal="right" vertical="center"/>
      <protection locked="0"/>
    </xf>
    <xf numFmtId="3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3" xfId="1" applyNumberFormat="1" applyFont="1" applyFill="1" applyBorder="1" applyAlignment="1" applyProtection="1">
      <alignment horizontal="lef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1" applyNumberFormat="1" applyFont="1" applyFill="1" applyBorder="1" applyAlignment="1">
      <alignment horizontal="right" vertical="center" wrapText="1"/>
    </xf>
    <xf numFmtId="49" fontId="11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1" applyNumberFormat="1" applyFont="1" applyFill="1" applyBorder="1" applyAlignment="1">
      <alignment vertical="center"/>
    </xf>
    <xf numFmtId="4" fontId="11" fillId="0" borderId="3" xfId="1" applyNumberFormat="1" applyFont="1" applyFill="1" applyBorder="1" applyAlignment="1" applyProtection="1">
      <alignment vertical="center" wrapText="1"/>
      <protection locked="0"/>
    </xf>
    <xf numFmtId="49" fontId="11" fillId="0" borderId="17" xfId="1" applyNumberFormat="1" applyFont="1" applyFill="1" applyBorder="1" applyAlignment="1" applyProtection="1">
      <alignment vertical="center"/>
      <protection locked="0"/>
    </xf>
    <xf numFmtId="49" fontId="11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Fill="1" applyBorder="1" applyAlignment="1" applyProtection="1">
      <alignment vertical="center"/>
      <protection locked="0"/>
    </xf>
    <xf numFmtId="49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8" xfId="1" applyNumberFormat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>
      <alignment horizontal="left" vertical="center"/>
    </xf>
    <xf numFmtId="164" fontId="11" fillId="0" borderId="12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 applyProtection="1">
      <alignment horizontal="left" vertical="center"/>
      <protection locked="0"/>
    </xf>
    <xf numFmtId="49" fontId="10" fillId="0" borderId="20" xfId="1" applyNumberFormat="1" applyFont="1" applyFill="1" applyBorder="1" applyAlignment="1" applyProtection="1">
      <alignment horizontal="left" vertical="center"/>
      <protection locked="0"/>
    </xf>
    <xf numFmtId="165" fontId="9" fillId="0" borderId="3" xfId="1" applyNumberFormat="1" applyFont="1" applyFill="1" applyBorder="1" applyAlignment="1">
      <alignment horizontal="left" vertical="center" wrapText="1" indent="1"/>
    </xf>
    <xf numFmtId="165" fontId="14" fillId="0" borderId="17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6" fillId="0" borderId="16" xfId="1" applyNumberFormat="1" applyFont="1" applyFill="1" applyBorder="1" applyAlignment="1">
      <alignment horizontal="center" vertical="center" wrapText="1"/>
    </xf>
    <xf numFmtId="164" fontId="16" fillId="0" borderId="21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" fillId="0" borderId="9" xfId="1" applyNumberFormat="1" applyFill="1" applyBorder="1" applyAlignment="1" applyProtection="1">
      <alignment horizontal="left" vertical="center" wrapText="1"/>
      <protection locked="0"/>
    </xf>
    <xf numFmtId="164" fontId="1" fillId="0" borderId="22" xfId="1" applyNumberFormat="1" applyFill="1" applyBorder="1" applyAlignment="1" applyProtection="1">
      <alignment horizontal="left" vertical="center" wrapText="1"/>
      <protection locked="0"/>
    </xf>
    <xf numFmtId="3" fontId="10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24" xfId="1" applyNumberFormat="1" applyFill="1" applyBorder="1" applyAlignment="1" applyProtection="1">
      <alignment horizontal="left" vertical="center" wrapText="1"/>
      <protection locked="0"/>
    </xf>
    <xf numFmtId="164" fontId="1" fillId="0" borderId="25" xfId="1" applyNumberFormat="1" applyFill="1" applyBorder="1" applyAlignment="1" applyProtection="1">
      <alignment horizontal="left"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Fill="1" applyBorder="1" applyAlignment="1">
      <alignment horizontal="left" vertical="center" wrapText="1" indent="2"/>
    </xf>
    <xf numFmtId="164" fontId="16" fillId="0" borderId="21" xfId="1" applyNumberFormat="1" applyFont="1" applyFill="1" applyBorder="1" applyAlignment="1">
      <alignment horizontal="left" vertical="center" wrapText="1" indent="2"/>
    </xf>
    <xf numFmtId="164" fontId="11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textRotation="180"/>
    </xf>
    <xf numFmtId="3" fontId="1" fillId="0" borderId="0" xfId="1" applyNumberFormat="1" applyFill="1"/>
    <xf numFmtId="0" fontId="1" fillId="0" borderId="0" xfId="1" applyFill="1" applyAlignment="1"/>
  </cellXfs>
  <cellStyles count="3">
    <cellStyle name="Normál" xfId="0" builtinId="0"/>
    <cellStyle name="Normál 3 2" xfId="2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theme="6"/>
    <pageSetUpPr fitToPage="1"/>
  </sheetPr>
  <dimension ref="A1:N48"/>
  <sheetViews>
    <sheetView tabSelected="1" zoomScaleNormal="130" zoomScaleSheetLayoutView="100" workbookViewId="0">
      <selection activeCell="I10" sqref="I10"/>
    </sheetView>
  </sheetViews>
  <sheetFormatPr defaultColWidth="8" defaultRowHeight="12.75" x14ac:dyDescent="0.2"/>
  <cols>
    <col min="1" max="1" width="24.42578125" style="4" customWidth="1"/>
    <col min="2" max="2" width="9.28515625" style="4" bestFit="1" customWidth="1"/>
    <col min="3" max="4" width="8.5703125" style="4" customWidth="1"/>
    <col min="5" max="5" width="8.85546875" style="4" customWidth="1"/>
    <col min="6" max="6" width="8.5703125" style="4" customWidth="1"/>
    <col min="7" max="7" width="9" style="4" customWidth="1"/>
    <col min="8" max="8" width="8.5703125" style="4" customWidth="1"/>
    <col min="9" max="9" width="8.85546875" style="4" customWidth="1"/>
    <col min="10" max="13" width="8.5703125" style="4" customWidth="1"/>
    <col min="14" max="14" width="3.42578125" style="4" customWidth="1"/>
    <col min="15" max="16384" width="8" style="4"/>
  </cols>
  <sheetData>
    <row r="1" spans="1:14" ht="59.45" customHeight="1" x14ac:dyDescent="0.2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3" t="s">
        <v>2</v>
      </c>
    </row>
    <row r="2" spans="1:14" ht="15.7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3</v>
      </c>
      <c r="M2" s="6"/>
      <c r="N2" s="3"/>
    </row>
    <row r="3" spans="1:14" ht="13.5" thickBot="1" x14ac:dyDescent="0.25">
      <c r="A3" s="7" t="s">
        <v>4</v>
      </c>
      <c r="B3" s="8" t="s">
        <v>5</v>
      </c>
      <c r="C3" s="8"/>
      <c r="D3" s="8"/>
      <c r="E3" s="8"/>
      <c r="F3" s="8"/>
      <c r="G3" s="8"/>
      <c r="H3" s="8"/>
      <c r="I3" s="8"/>
      <c r="J3" s="9" t="s">
        <v>6</v>
      </c>
      <c r="K3" s="9"/>
      <c r="L3" s="9"/>
      <c r="M3" s="9"/>
      <c r="N3" s="3"/>
    </row>
    <row r="4" spans="1:14" ht="15" customHeight="1" thickBot="1" x14ac:dyDescent="0.25">
      <c r="A4" s="10"/>
      <c r="B4" s="11" t="s">
        <v>7</v>
      </c>
      <c r="C4" s="12" t="s">
        <v>8</v>
      </c>
      <c r="D4" s="13" t="s">
        <v>9</v>
      </c>
      <c r="E4" s="13"/>
      <c r="F4" s="13"/>
      <c r="G4" s="13"/>
      <c r="H4" s="13"/>
      <c r="I4" s="13"/>
      <c r="J4" s="14"/>
      <c r="K4" s="14"/>
      <c r="L4" s="14"/>
      <c r="M4" s="14"/>
      <c r="N4" s="3"/>
    </row>
    <row r="5" spans="1:14" ht="13.5" thickBot="1" x14ac:dyDescent="0.25">
      <c r="A5" s="10"/>
      <c r="B5" s="11"/>
      <c r="C5" s="12"/>
      <c r="D5" s="15" t="s">
        <v>7</v>
      </c>
      <c r="E5" s="15" t="s">
        <v>8</v>
      </c>
      <c r="F5" s="15" t="s">
        <v>7</v>
      </c>
      <c r="G5" s="15" t="s">
        <v>8</v>
      </c>
      <c r="H5" s="15" t="s">
        <v>7</v>
      </c>
      <c r="I5" s="15" t="s">
        <v>8</v>
      </c>
      <c r="J5" s="14"/>
      <c r="K5" s="14"/>
      <c r="L5" s="14"/>
      <c r="M5" s="14"/>
      <c r="N5" s="3"/>
    </row>
    <row r="6" spans="1:14" ht="32.25" thickBot="1" x14ac:dyDescent="0.25">
      <c r="A6" s="16"/>
      <c r="B6" s="12" t="s">
        <v>10</v>
      </c>
      <c r="C6" s="12"/>
      <c r="D6" s="12" t="s">
        <v>11</v>
      </c>
      <c r="E6" s="12"/>
      <c r="F6" s="12" t="s">
        <v>12</v>
      </c>
      <c r="G6" s="12"/>
      <c r="H6" s="11" t="s">
        <v>13</v>
      </c>
      <c r="I6" s="11"/>
      <c r="J6" s="17" t="str">
        <f>+D6</f>
        <v>2018. előtt</v>
      </c>
      <c r="K6" s="15" t="str">
        <f>+F6</f>
        <v>2018. évi</v>
      </c>
      <c r="L6" s="17" t="s">
        <v>14</v>
      </c>
      <c r="M6" s="15" t="s">
        <v>15</v>
      </c>
      <c r="N6" s="3"/>
    </row>
    <row r="7" spans="1:14" ht="13.5" thickBot="1" x14ac:dyDescent="0.25">
      <c r="A7" s="18" t="s">
        <v>16</v>
      </c>
      <c r="B7" s="17" t="s">
        <v>17</v>
      </c>
      <c r="C7" s="17" t="s">
        <v>18</v>
      </c>
      <c r="D7" s="19" t="s">
        <v>19</v>
      </c>
      <c r="E7" s="15" t="s">
        <v>20</v>
      </c>
      <c r="F7" s="15" t="s">
        <v>21</v>
      </c>
      <c r="G7" s="15" t="s">
        <v>22</v>
      </c>
      <c r="H7" s="17" t="s">
        <v>23</v>
      </c>
      <c r="I7" s="19" t="s">
        <v>24</v>
      </c>
      <c r="J7" s="19" t="s">
        <v>25</v>
      </c>
      <c r="K7" s="19" t="s">
        <v>26</v>
      </c>
      <c r="L7" s="19" t="s">
        <v>27</v>
      </c>
      <c r="M7" s="20" t="s">
        <v>28</v>
      </c>
      <c r="N7" s="3"/>
    </row>
    <row r="8" spans="1:14" x14ac:dyDescent="0.2">
      <c r="A8" s="21" t="s">
        <v>29</v>
      </c>
      <c r="B8" s="22"/>
      <c r="C8" s="23"/>
      <c r="D8" s="23"/>
      <c r="E8" s="24"/>
      <c r="F8" s="23"/>
      <c r="G8" s="23"/>
      <c r="H8" s="23"/>
      <c r="I8" s="23"/>
      <c r="J8" s="23"/>
      <c r="K8" s="23"/>
      <c r="L8" s="25">
        <f t="shared" ref="L8:L14" si="0">+J8+K8</f>
        <v>0</v>
      </c>
      <c r="M8" s="26" t="str">
        <f t="shared" ref="M8:M15" si="1">IF((C8&lt;&gt;0),ROUND((L8/C8)*100,1),"")</f>
        <v/>
      </c>
      <c r="N8" s="3"/>
    </row>
    <row r="9" spans="1:14" x14ac:dyDescent="0.2">
      <c r="A9" s="27" t="s">
        <v>30</v>
      </c>
      <c r="B9" s="28"/>
      <c r="C9" s="29"/>
      <c r="D9" s="29"/>
      <c r="E9" s="29"/>
      <c r="F9" s="29"/>
      <c r="G9" s="29"/>
      <c r="H9" s="29"/>
      <c r="I9" s="29"/>
      <c r="J9" s="29"/>
      <c r="K9" s="29"/>
      <c r="L9" s="30">
        <f t="shared" si="0"/>
        <v>0</v>
      </c>
      <c r="M9" s="31" t="str">
        <f t="shared" si="1"/>
        <v/>
      </c>
      <c r="N9" s="3"/>
    </row>
    <row r="10" spans="1:14" x14ac:dyDescent="0.2">
      <c r="A10" s="32" t="s">
        <v>31</v>
      </c>
      <c r="B10" s="33">
        <f>18932847+370000</f>
        <v>19302847</v>
      </c>
      <c r="C10" s="33">
        <v>19302847</v>
      </c>
      <c r="D10" s="34">
        <v>18932847</v>
      </c>
      <c r="E10" s="34">
        <v>18932847</v>
      </c>
      <c r="F10" s="34">
        <v>0</v>
      </c>
      <c r="G10" s="34">
        <v>0</v>
      </c>
      <c r="H10" s="34">
        <v>370000</v>
      </c>
      <c r="I10" s="34">
        <v>370000</v>
      </c>
      <c r="J10" s="34">
        <v>18932847</v>
      </c>
      <c r="K10" s="34">
        <v>0</v>
      </c>
      <c r="L10" s="30">
        <f>SUM(J10:K10)</f>
        <v>18932847</v>
      </c>
      <c r="M10" s="31">
        <f t="shared" si="1"/>
        <v>98.1</v>
      </c>
      <c r="N10" s="3"/>
    </row>
    <row r="11" spans="1:14" x14ac:dyDescent="0.2">
      <c r="A11" s="32" t="s">
        <v>32</v>
      </c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0">
        <f t="shared" si="0"/>
        <v>0</v>
      </c>
      <c r="M11" s="31" t="str">
        <f t="shared" si="1"/>
        <v/>
      </c>
      <c r="N11" s="3"/>
    </row>
    <row r="12" spans="1:14" x14ac:dyDescent="0.2">
      <c r="A12" s="32" t="s">
        <v>33</v>
      </c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0">
        <f t="shared" si="0"/>
        <v>0</v>
      </c>
      <c r="M12" s="31" t="str">
        <f t="shared" si="1"/>
        <v/>
      </c>
      <c r="N12" s="3"/>
    </row>
    <row r="13" spans="1:14" x14ac:dyDescent="0.2">
      <c r="A13" s="32" t="s">
        <v>34</v>
      </c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0">
        <f t="shared" si="0"/>
        <v>0</v>
      </c>
      <c r="M13" s="31" t="str">
        <f t="shared" si="1"/>
        <v/>
      </c>
      <c r="N13" s="3"/>
    </row>
    <row r="14" spans="1:14" ht="15" customHeight="1" thickBot="1" x14ac:dyDescent="0.25">
      <c r="A14" s="35"/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0">
        <f t="shared" si="0"/>
        <v>0</v>
      </c>
      <c r="M14" s="38" t="str">
        <f t="shared" si="1"/>
        <v/>
      </c>
      <c r="N14" s="3"/>
    </row>
    <row r="15" spans="1:14" ht="13.5" thickBot="1" x14ac:dyDescent="0.25">
      <c r="A15" s="39" t="s">
        <v>35</v>
      </c>
      <c r="B15" s="40">
        <f t="shared" ref="B15:L15" si="2">B8+SUM(B10:B14)</f>
        <v>19302847</v>
      </c>
      <c r="C15" s="40">
        <f t="shared" si="2"/>
        <v>19302847</v>
      </c>
      <c r="D15" s="40">
        <f t="shared" si="2"/>
        <v>18932847</v>
      </c>
      <c r="E15" s="40">
        <f t="shared" si="2"/>
        <v>18932847</v>
      </c>
      <c r="F15" s="40">
        <f t="shared" si="2"/>
        <v>0</v>
      </c>
      <c r="G15" s="40">
        <f t="shared" si="2"/>
        <v>0</v>
      </c>
      <c r="H15" s="40">
        <f t="shared" si="2"/>
        <v>370000</v>
      </c>
      <c r="I15" s="40">
        <f t="shared" si="2"/>
        <v>370000</v>
      </c>
      <c r="J15" s="40">
        <f t="shared" si="2"/>
        <v>18932847</v>
      </c>
      <c r="K15" s="40">
        <f t="shared" si="2"/>
        <v>0</v>
      </c>
      <c r="L15" s="40">
        <f t="shared" si="2"/>
        <v>18932847</v>
      </c>
      <c r="M15" s="41">
        <f t="shared" si="1"/>
        <v>98.1</v>
      </c>
      <c r="N15" s="3"/>
    </row>
    <row r="16" spans="1:14" x14ac:dyDescent="0.2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3"/>
    </row>
    <row r="17" spans="1:14" ht="13.5" thickBot="1" x14ac:dyDescent="0.25">
      <c r="A17" s="45" t="s">
        <v>36</v>
      </c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3"/>
    </row>
    <row r="18" spans="1:14" x14ac:dyDescent="0.2">
      <c r="A18" s="48" t="s">
        <v>37</v>
      </c>
      <c r="B18" s="33">
        <v>8190052</v>
      </c>
      <c r="C18" s="33">
        <v>8190052</v>
      </c>
      <c r="D18" s="23">
        <v>981854</v>
      </c>
      <c r="E18" s="24">
        <v>504360</v>
      </c>
      <c r="F18" s="23">
        <f>B18-D18-H18</f>
        <v>4341217</v>
      </c>
      <c r="G18" s="23">
        <f>C18-(E18+I18)</f>
        <v>4818711</v>
      </c>
      <c r="H18" s="23">
        <v>2866981</v>
      </c>
      <c r="I18" s="23">
        <v>2866981</v>
      </c>
      <c r="J18" s="23">
        <v>504360</v>
      </c>
      <c r="K18" s="23">
        <v>4818711</v>
      </c>
      <c r="L18" s="49">
        <f>J18+K18</f>
        <v>5323071</v>
      </c>
      <c r="M18" s="26">
        <f t="shared" ref="M18:M24" si="3">IF((C18&lt;&gt;0),ROUND((L18/C18)*100,1),"")</f>
        <v>65</v>
      </c>
      <c r="N18" s="3"/>
    </row>
    <row r="19" spans="1:14" x14ac:dyDescent="0.2">
      <c r="A19" s="50" t="s">
        <v>38</v>
      </c>
      <c r="B19" s="33">
        <v>3028467</v>
      </c>
      <c r="C19" s="33">
        <f>+B19</f>
        <v>3028467</v>
      </c>
      <c r="D19" s="34">
        <v>2412703</v>
      </c>
      <c r="E19" s="34">
        <v>369700</v>
      </c>
      <c r="F19" s="34">
        <v>615764</v>
      </c>
      <c r="G19" s="34">
        <f>1078652+862464</f>
        <v>1941116</v>
      </c>
      <c r="H19" s="34">
        <v>0</v>
      </c>
      <c r="I19" s="34">
        <f>717651</f>
        <v>717651</v>
      </c>
      <c r="J19" s="34">
        <v>369700</v>
      </c>
      <c r="K19" s="34">
        <v>1078652</v>
      </c>
      <c r="L19" s="51">
        <f>J19+K19</f>
        <v>1448352</v>
      </c>
      <c r="M19" s="31">
        <f t="shared" si="3"/>
        <v>47.8</v>
      </c>
      <c r="N19" s="3"/>
    </row>
    <row r="20" spans="1:14" x14ac:dyDescent="0.2">
      <c r="A20" s="50" t="s">
        <v>39</v>
      </c>
      <c r="B20" s="33">
        <v>5956428</v>
      </c>
      <c r="C20" s="33">
        <f>+B20</f>
        <v>5956428</v>
      </c>
      <c r="D20" s="34">
        <v>1585000</v>
      </c>
      <c r="E20" s="34">
        <v>165000</v>
      </c>
      <c r="F20" s="34">
        <f>C20-D20-H20</f>
        <v>2879957</v>
      </c>
      <c r="G20" s="34">
        <f>2562421-862464</f>
        <v>1699957</v>
      </c>
      <c r="H20" s="34">
        <f>4091471-2600000</f>
        <v>1491471</v>
      </c>
      <c r="I20" s="34">
        <v>4091471</v>
      </c>
      <c r="J20" s="34">
        <v>165000</v>
      </c>
      <c r="K20" s="34">
        <v>2562421</v>
      </c>
      <c r="L20" s="51">
        <f t="shared" ref="L20:L21" si="4">J20+K20</f>
        <v>2727421</v>
      </c>
      <c r="M20" s="31">
        <f t="shared" si="3"/>
        <v>45.8</v>
      </c>
      <c r="N20" s="3"/>
    </row>
    <row r="21" spans="1:14" x14ac:dyDescent="0.2">
      <c r="A21" s="50" t="s">
        <v>40</v>
      </c>
      <c r="B21" s="33">
        <v>1757900</v>
      </c>
      <c r="C21" s="33">
        <v>1757900</v>
      </c>
      <c r="D21" s="34">
        <v>1516845</v>
      </c>
      <c r="E21" s="34">
        <v>71920</v>
      </c>
      <c r="F21" s="34">
        <v>120500</v>
      </c>
      <c r="G21" s="34">
        <v>285433</v>
      </c>
      <c r="H21" s="34">
        <v>120555</v>
      </c>
      <c r="I21" s="34">
        <v>1400547</v>
      </c>
      <c r="J21" s="34">
        <v>71920</v>
      </c>
      <c r="K21" s="34">
        <v>285433</v>
      </c>
      <c r="L21" s="51">
        <f t="shared" si="4"/>
        <v>357353</v>
      </c>
      <c r="M21" s="31">
        <f t="shared" si="3"/>
        <v>20.3</v>
      </c>
      <c r="N21" s="3"/>
    </row>
    <row r="22" spans="1:14" x14ac:dyDescent="0.2">
      <c r="A22" s="52" t="s">
        <v>41</v>
      </c>
      <c r="B22" s="33">
        <v>370000</v>
      </c>
      <c r="C22" s="33">
        <v>370000</v>
      </c>
      <c r="D22" s="34">
        <v>0</v>
      </c>
      <c r="E22" s="34">
        <v>0</v>
      </c>
      <c r="F22" s="34">
        <f t="shared" ref="F22" si="5">C22-D22-H22</f>
        <v>0</v>
      </c>
      <c r="G22" s="34">
        <v>0</v>
      </c>
      <c r="H22" s="34">
        <v>370000</v>
      </c>
      <c r="I22" s="34">
        <v>370000</v>
      </c>
      <c r="J22" s="34">
        <v>0</v>
      </c>
      <c r="K22" s="34">
        <v>0</v>
      </c>
      <c r="L22" s="51">
        <v>0</v>
      </c>
      <c r="M22" s="31">
        <f t="shared" si="3"/>
        <v>0</v>
      </c>
      <c r="N22" s="3"/>
    </row>
    <row r="23" spans="1:14" ht="13.5" thickBot="1" x14ac:dyDescent="0.25">
      <c r="A23" s="53"/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51">
        <f t="shared" ref="L23" si="6">+J23+K23</f>
        <v>0</v>
      </c>
      <c r="M23" s="38" t="str">
        <f t="shared" si="3"/>
        <v/>
      </c>
      <c r="N23" s="3"/>
    </row>
    <row r="24" spans="1:14" ht="13.5" thickBot="1" x14ac:dyDescent="0.25">
      <c r="A24" s="54" t="s">
        <v>42</v>
      </c>
      <c r="B24" s="40">
        <f t="shared" ref="B24:L24" si="7">SUM(B18:B23)</f>
        <v>19302847</v>
      </c>
      <c r="C24" s="40">
        <f t="shared" si="7"/>
        <v>19302847</v>
      </c>
      <c r="D24" s="40">
        <f t="shared" si="7"/>
        <v>6496402</v>
      </c>
      <c r="E24" s="40">
        <f t="shared" si="7"/>
        <v>1110980</v>
      </c>
      <c r="F24" s="40">
        <f t="shared" si="7"/>
        <v>7957438</v>
      </c>
      <c r="G24" s="40">
        <f t="shared" si="7"/>
        <v>8745217</v>
      </c>
      <c r="H24" s="40">
        <f t="shared" si="7"/>
        <v>4849007</v>
      </c>
      <c r="I24" s="40">
        <f t="shared" si="7"/>
        <v>9446650</v>
      </c>
      <c r="J24" s="40">
        <f t="shared" si="7"/>
        <v>1110980</v>
      </c>
      <c r="K24" s="40">
        <f t="shared" si="7"/>
        <v>8745217</v>
      </c>
      <c r="L24" s="40">
        <f t="shared" si="7"/>
        <v>9856197</v>
      </c>
      <c r="M24" s="41">
        <f t="shared" si="3"/>
        <v>51.1</v>
      </c>
      <c r="N24" s="3"/>
    </row>
    <row r="25" spans="1:14" x14ac:dyDescent="0.2">
      <c r="A25" s="55" t="s">
        <v>43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3"/>
    </row>
    <row r="26" spans="1:14" ht="5.2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3"/>
    </row>
    <row r="27" spans="1:14" ht="15.75" x14ac:dyDescent="0.2">
      <c r="A27" s="57" t="s">
        <v>44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3"/>
    </row>
    <row r="28" spans="1:14" ht="12" customHeight="1" thickBot="1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6" t="s">
        <v>45</v>
      </c>
      <c r="M28" s="6"/>
      <c r="N28" s="3"/>
    </row>
    <row r="29" spans="1:14" ht="21.75" thickBot="1" x14ac:dyDescent="0.25">
      <c r="A29" s="59" t="s">
        <v>46</v>
      </c>
      <c r="B29" s="60"/>
      <c r="C29" s="60"/>
      <c r="D29" s="60"/>
      <c r="E29" s="60"/>
      <c r="F29" s="60"/>
      <c r="G29" s="60"/>
      <c r="H29" s="60"/>
      <c r="I29" s="60"/>
      <c r="J29" s="60"/>
      <c r="K29" s="61" t="s">
        <v>47</v>
      </c>
      <c r="L29" s="61" t="s">
        <v>48</v>
      </c>
      <c r="M29" s="61" t="s">
        <v>6</v>
      </c>
      <c r="N29" s="3"/>
    </row>
    <row r="30" spans="1:14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24"/>
      <c r="L30" s="64"/>
      <c r="M30" s="64"/>
      <c r="N30" s="3"/>
    </row>
    <row r="31" spans="1:14" ht="13.5" thickBot="1" x14ac:dyDescent="0.25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7"/>
      <c r="L31" s="37"/>
      <c r="M31" s="37"/>
      <c r="N31" s="3"/>
    </row>
    <row r="32" spans="1:14" ht="13.5" thickBot="1" x14ac:dyDescent="0.25">
      <c r="A32" s="68" t="s">
        <v>49</v>
      </c>
      <c r="B32" s="69"/>
      <c r="C32" s="69"/>
      <c r="D32" s="69"/>
      <c r="E32" s="69"/>
      <c r="F32" s="69"/>
      <c r="G32" s="69"/>
      <c r="H32" s="69"/>
      <c r="I32" s="69"/>
      <c r="J32" s="69"/>
      <c r="K32" s="70">
        <f>SUM(K30:K31)</f>
        <v>0</v>
      </c>
      <c r="L32" s="70">
        <f>SUM(L30:L31)</f>
        <v>0</v>
      </c>
      <c r="M32" s="70">
        <f>SUM(M30:M31)</f>
        <v>0</v>
      </c>
      <c r="N32" s="3"/>
    </row>
    <row r="33" spans="1:14" x14ac:dyDescent="0.2">
      <c r="N33" s="71"/>
    </row>
    <row r="35" spans="1:14" x14ac:dyDescent="0.2">
      <c r="F35" s="72"/>
      <c r="G35" s="72"/>
      <c r="H35" s="72"/>
    </row>
    <row r="36" spans="1:14" x14ac:dyDescent="0.2">
      <c r="F36" s="72"/>
      <c r="G36" s="72"/>
      <c r="H36" s="72"/>
    </row>
    <row r="37" spans="1:14" x14ac:dyDescent="0.2">
      <c r="F37" s="72"/>
      <c r="G37" s="72"/>
      <c r="H37" s="72"/>
    </row>
    <row r="38" spans="1:14" x14ac:dyDescent="0.2">
      <c r="F38" s="72"/>
      <c r="G38" s="72"/>
      <c r="H38" s="72"/>
    </row>
    <row r="39" spans="1:14" x14ac:dyDescent="0.2">
      <c r="F39" s="72"/>
      <c r="G39" s="72"/>
    </row>
    <row r="48" spans="1:14" x14ac:dyDescent="0.2">
      <c r="A48" s="73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1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5.7sz.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2019-05-30T16:21:48Z</dcterms:created>
  <dcterms:modified xsi:type="dcterms:W3CDTF">2019-05-30T16:21:48Z</dcterms:modified>
</cp:coreProperties>
</file>