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45" yWindow="60" windowWidth="11355" windowHeight="6030"/>
  </bookViews>
  <sheets>
    <sheet name="8821291" sheetId="85" r:id="rId1"/>
    <sheet name="9603021" sheetId="79" r:id="rId2"/>
    <sheet name="932918" sheetId="68" r:id="rId3"/>
    <sheet name="9105021" sheetId="69" r:id="rId4"/>
    <sheet name="8821241" sheetId="78" r:id="rId5"/>
    <sheet name="8821231" sheetId="72" r:id="rId6"/>
    <sheet name="8821221" sheetId="77" r:id="rId7"/>
    <sheet name="8821182" sheetId="76" r:id="rId8"/>
    <sheet name="8821131" sheetId="74" r:id="rId9"/>
    <sheet name="8821111" sheetId="73" r:id="rId10"/>
    <sheet name="8414031" sheetId="66" r:id="rId11"/>
    <sheet name="8411125" sheetId="84" r:id="rId12"/>
    <sheet name="8411121" sheetId="62" r:id="rId13"/>
    <sheet name="5220011" sheetId="65" r:id="rId14"/>
    <sheet name="3811031" sheetId="71" r:id="rId15"/>
    <sheet name="370000" sheetId="64" r:id="rId16"/>
    <sheet name="8419089" sheetId="60" r:id="rId17"/>
    <sheet name="882202" sheetId="70" r:id="rId18"/>
    <sheet name="8419019" sheetId="63" r:id="rId19"/>
    <sheet name="8414021" sheetId="75" r:id="rId20"/>
    <sheet name="3811011" sheetId="80" r:id="rId21"/>
    <sheet name="8411211" sheetId="81" r:id="rId22"/>
    <sheet name="8419079" sheetId="82" r:id="rId23"/>
    <sheet name="Munka1" sheetId="90" r:id="rId24"/>
  </sheets>
  <calcPr calcId="145621"/>
</workbook>
</file>

<file path=xl/calcChain.xml><?xml version="1.0" encoding="utf-8"?>
<calcChain xmlns="http://schemas.openxmlformats.org/spreadsheetml/2006/main">
  <c r="C5" i="85" l="1"/>
  <c r="C65" i="62" l="1"/>
  <c r="C68" i="62"/>
  <c r="C69" i="62"/>
  <c r="E9" i="63"/>
  <c r="C27" i="69"/>
  <c r="C28" i="69" s="1"/>
  <c r="C11" i="69"/>
  <c r="C7" i="69"/>
  <c r="E8" i="64"/>
  <c r="E10" i="64"/>
  <c r="E15" i="62"/>
  <c r="E32" i="62"/>
  <c r="E39" i="62"/>
  <c r="E47" i="62" s="1"/>
  <c r="E43" i="62"/>
  <c r="E46" i="62"/>
  <c r="E27" i="69"/>
  <c r="D8" i="64"/>
  <c r="D10" i="64"/>
  <c r="D11" i="64" s="1"/>
  <c r="D15" i="62"/>
  <c r="D32" i="62"/>
  <c r="D47" i="62" s="1"/>
  <c r="D39" i="62"/>
  <c r="D43" i="62"/>
  <c r="D46" i="62"/>
  <c r="D27" i="69"/>
  <c r="C15" i="62"/>
  <c r="C47" i="62" s="1"/>
  <c r="C32" i="62"/>
  <c r="C39" i="62"/>
  <c r="C43" i="62"/>
  <c r="C46" i="62"/>
  <c r="C8" i="64"/>
  <c r="C12" i="64" s="1"/>
  <c r="C10" i="64"/>
  <c r="D5" i="85"/>
  <c r="E5" i="85"/>
  <c r="D24" i="66"/>
  <c r="C24" i="66"/>
  <c r="C6" i="62"/>
  <c r="C8" i="62"/>
  <c r="E6" i="62"/>
  <c r="E70" i="62" s="1"/>
  <c r="E78" i="62" s="1"/>
  <c r="E8" i="62"/>
  <c r="E65" i="62"/>
  <c r="E73" i="62"/>
  <c r="E77" i="62" s="1"/>
  <c r="E76" i="62"/>
  <c r="D6" i="62"/>
  <c r="D8" i="62"/>
  <c r="D65" i="62"/>
  <c r="D73" i="62"/>
  <c r="D76" i="62"/>
  <c r="D77" i="62"/>
  <c r="C73" i="62"/>
  <c r="C76" i="62"/>
  <c r="C77" i="62"/>
  <c r="E7" i="69"/>
  <c r="E28" i="69" s="1"/>
  <c r="E11" i="69"/>
  <c r="E4" i="64"/>
  <c r="D7" i="69"/>
  <c r="D11" i="69"/>
  <c r="D28" i="69" s="1"/>
  <c r="D4" i="64"/>
  <c r="C4" i="64"/>
  <c r="D3" i="84"/>
  <c r="E3" i="84"/>
  <c r="C3" i="84"/>
  <c r="D33" i="69"/>
  <c r="E33" i="69"/>
  <c r="C33" i="69"/>
  <c r="E105" i="62"/>
  <c r="E10" i="63"/>
  <c r="E108" i="62"/>
  <c r="E19" i="64"/>
  <c r="E95" i="62"/>
  <c r="E98" i="62"/>
  <c r="E110" i="62"/>
  <c r="C105" i="62"/>
  <c r="C108" i="62"/>
  <c r="C19" i="64"/>
  <c r="C95" i="62"/>
  <c r="C98" i="62"/>
  <c r="C110" i="62"/>
  <c r="D105" i="62"/>
  <c r="D108" i="62"/>
  <c r="D19" i="64"/>
  <c r="D95" i="62"/>
  <c r="D98" i="62"/>
  <c r="D110" i="62"/>
  <c r="D3" i="82"/>
  <c r="E3" i="82"/>
  <c r="C3" i="82"/>
  <c r="D3" i="81"/>
  <c r="E3" i="81"/>
  <c r="C3" i="81"/>
  <c r="C3" i="80"/>
  <c r="E3" i="80"/>
  <c r="D3" i="80"/>
  <c r="D4" i="79"/>
  <c r="E4" i="79"/>
  <c r="C4" i="79"/>
  <c r="C4" i="68"/>
  <c r="D3" i="78"/>
  <c r="E3" i="78"/>
  <c r="C3" i="78"/>
  <c r="D3" i="77"/>
  <c r="E3" i="77"/>
  <c r="C3" i="77"/>
  <c r="D3" i="76"/>
  <c r="E3" i="76"/>
  <c r="C3" i="76"/>
  <c r="D5" i="75"/>
  <c r="E5" i="75"/>
  <c r="C5" i="75"/>
  <c r="D69" i="62"/>
  <c r="E68" i="62"/>
  <c r="D68" i="62"/>
  <c r="C28" i="66"/>
  <c r="E4" i="68"/>
  <c r="D4" i="68"/>
  <c r="E6" i="68"/>
  <c r="D6" i="68"/>
  <c r="C6" i="68"/>
  <c r="E4" i="65"/>
  <c r="D4" i="65"/>
  <c r="C4" i="65"/>
  <c r="E69" i="62"/>
  <c r="E3" i="74"/>
  <c r="E4" i="74" s="1"/>
  <c r="D3" i="74"/>
  <c r="D4" i="74"/>
  <c r="C3" i="74"/>
  <c r="C4" i="74" s="1"/>
  <c r="E4" i="73"/>
  <c r="E5" i="73"/>
  <c r="D4" i="73"/>
  <c r="D5" i="73" s="1"/>
  <c r="C4" i="73"/>
  <c r="C5" i="73"/>
  <c r="E3" i="72"/>
  <c r="E4" i="72" s="1"/>
  <c r="D3" i="72"/>
  <c r="D4" i="72"/>
  <c r="C3" i="72"/>
  <c r="C4" i="72" s="1"/>
  <c r="D8" i="71"/>
  <c r="E8" i="71"/>
  <c r="C8" i="71"/>
  <c r="D10" i="71"/>
  <c r="C10" i="71"/>
  <c r="D9" i="71"/>
  <c r="E3" i="70"/>
  <c r="E4" i="70"/>
  <c r="D3" i="70"/>
  <c r="D4" i="70" s="1"/>
  <c r="C3" i="70"/>
  <c r="C4" i="70"/>
  <c r="C10" i="66"/>
  <c r="C13" i="66"/>
  <c r="E28" i="66"/>
  <c r="E29" i="66"/>
  <c r="E10" i="66"/>
  <c r="E13" i="66"/>
  <c r="E24" i="66"/>
  <c r="D10" i="66"/>
  <c r="D13" i="66"/>
  <c r="D28" i="66"/>
  <c r="D29" i="66"/>
  <c r="D7" i="65"/>
  <c r="D12" i="65"/>
  <c r="D14" i="65"/>
  <c r="E7" i="65"/>
  <c r="E14" i="65" s="1"/>
  <c r="E12" i="65"/>
  <c r="C7" i="65"/>
  <c r="C12" i="65"/>
  <c r="D13" i="65"/>
  <c r="D3" i="60"/>
  <c r="D4" i="60" s="1"/>
  <c r="E3" i="60"/>
  <c r="C3" i="60"/>
  <c r="C4" i="60"/>
  <c r="C5" i="64"/>
  <c r="E20" i="64"/>
  <c r="C20" i="64"/>
  <c r="E5" i="64"/>
  <c r="D5" i="64"/>
  <c r="E23" i="63"/>
  <c r="E24" i="63"/>
  <c r="E25" i="63"/>
  <c r="D23" i="63"/>
  <c r="C23" i="63"/>
  <c r="C24" i="63"/>
  <c r="C9" i="63"/>
  <c r="C10" i="63" s="1"/>
  <c r="D9" i="63"/>
  <c r="D10" i="63"/>
  <c r="D5" i="62"/>
  <c r="E5" i="62"/>
  <c r="C5" i="62"/>
  <c r="E111" i="62"/>
  <c r="E4" i="60"/>
  <c r="C25" i="66" l="1"/>
  <c r="D70" i="62"/>
  <c r="D78" i="62" s="1"/>
  <c r="C111" i="62"/>
  <c r="D24" i="63"/>
  <c r="D12" i="64"/>
  <c r="E13" i="65"/>
  <c r="C9" i="71"/>
  <c r="C11" i="64"/>
  <c r="C13" i="65"/>
  <c r="E25" i="66"/>
  <c r="E30" i="66" s="1"/>
  <c r="D111" i="62"/>
  <c r="D20" i="64"/>
  <c r="E12" i="64"/>
  <c r="C14" i="65"/>
  <c r="D25" i="66"/>
  <c r="D30" i="66" s="1"/>
  <c r="C29" i="66"/>
  <c r="C30" i="66" s="1"/>
  <c r="E9" i="71"/>
  <c r="E10" i="71" s="1"/>
  <c r="C70" i="62"/>
  <c r="C78" i="62" s="1"/>
  <c r="E11" i="64"/>
  <c r="C25" i="63"/>
  <c r="D25" i="63"/>
  <c r="C7" i="68"/>
  <c r="C8" i="68" s="1"/>
  <c r="E7" i="68"/>
  <c r="E8" i="68" s="1"/>
  <c r="D7" i="68"/>
  <c r="D8" i="68" s="1"/>
</calcChain>
</file>

<file path=xl/sharedStrings.xml><?xml version="1.0" encoding="utf-8"?>
<sst xmlns="http://schemas.openxmlformats.org/spreadsheetml/2006/main" count="441" uniqueCount="288">
  <si>
    <t>PÉNZFORGALOM NÉLKÜLI BEVÉTELEK</t>
  </si>
  <si>
    <t>Irodaszer, nyomtatvány</t>
  </si>
  <si>
    <t>Villamosenergia szolgáltatás</t>
  </si>
  <si>
    <t>Gázenergia szolgáltatás</t>
  </si>
  <si>
    <t>ÁFA</t>
  </si>
  <si>
    <t>SZEMÉLYI JUTTATÁSOK</t>
  </si>
  <si>
    <t>Reprezentáció</t>
  </si>
  <si>
    <t>Könyvbeszerzés</t>
  </si>
  <si>
    <t>Víz szolgáltatás</t>
  </si>
  <si>
    <t>Eév. Pénzmaradvány igénybevétele</t>
  </si>
  <si>
    <t xml:space="preserve">841126 Önkormányzat igazgatási tevékenysége                                                 </t>
  </si>
  <si>
    <t>2013. eredeti előirányzat</t>
  </si>
  <si>
    <t>2013. teljesítés</t>
  </si>
  <si>
    <t>53115/53125</t>
  </si>
  <si>
    <t>5431/5432</t>
  </si>
  <si>
    <t>54411/54421</t>
  </si>
  <si>
    <t>54711/54721</t>
  </si>
  <si>
    <t>55111/55121</t>
  </si>
  <si>
    <t>55112/55122</t>
  </si>
  <si>
    <t>55214/55224</t>
  </si>
  <si>
    <t>55218/55228</t>
  </si>
  <si>
    <t>561111/561211</t>
  </si>
  <si>
    <t>56213/56223</t>
  </si>
  <si>
    <t>56317/56327</t>
  </si>
  <si>
    <t>DOLOGI KIADÁSOK</t>
  </si>
  <si>
    <t>841908-9 BEVÉTELEK ÖSSZESEN:</t>
  </si>
  <si>
    <t>2013. módosított előirányzat</t>
  </si>
  <si>
    <t>841126 BEVÉTELEK MINDÖSSZESEN:</t>
  </si>
  <si>
    <t>-</t>
  </si>
  <si>
    <t>46512213/4642621</t>
  </si>
  <si>
    <t>Működési célú támogatás bev. TKT-tól</t>
  </si>
  <si>
    <t>Felhalmozási célú támogatás bev.ei.fej.kez.</t>
  </si>
  <si>
    <t>46512213/4652221</t>
  </si>
  <si>
    <t>Felhalmozási célú támogatás bev.fej.kez-től</t>
  </si>
  <si>
    <t>Működési célú támogatás összesen</t>
  </si>
  <si>
    <t>Felhalmozsái célú támogatás összesen</t>
  </si>
  <si>
    <t>91219/91229</t>
  </si>
  <si>
    <t>ÁHT-n kívüli egyéb saját bevételek előirányzata</t>
  </si>
  <si>
    <t>913119/913219</t>
  </si>
  <si>
    <t>Egyéb bérleti és lízingdíj bevételei</t>
  </si>
  <si>
    <t>914112/913219</t>
  </si>
  <si>
    <t>ÁHT-n belülre továbbszámlázott szolg. Előirányzata</t>
  </si>
  <si>
    <t>ÁHT-n kívülre továbbszámlázott szolg.bevételi előirányzata</t>
  </si>
  <si>
    <t>9161411/9162411</t>
  </si>
  <si>
    <t>ÁHT-n kívülről szárm.egyéb működési célú kamatbevételek előirányzata</t>
  </si>
  <si>
    <t>931111/9162411</t>
  </si>
  <si>
    <t>Immateriális javak értékesítésének előirányzata</t>
  </si>
  <si>
    <t>93511/9162411</t>
  </si>
  <si>
    <t>Üzemeltetésből származó bevételek előirányzata</t>
  </si>
  <si>
    <t>Előző évi működési célú e.i.,pénzmaradvány igénybevétele e.i. teljesítése</t>
  </si>
  <si>
    <t>Működési bevételek</t>
  </si>
  <si>
    <t>Felhalmozási és tőkejellegű bevételek</t>
  </si>
  <si>
    <t>Pénzforgalom nélküli bevételek</t>
  </si>
  <si>
    <t>Egyéb bírság előirányzatának teljesítése</t>
  </si>
  <si>
    <t xml:space="preserve">Szociális hozzájárulási adó </t>
  </si>
  <si>
    <t>JÁRULÉKOK</t>
  </si>
  <si>
    <t>Nem adatátviteli célú távközlési díjak (telefon szolgáltatás)</t>
  </si>
  <si>
    <t>55119/55129</t>
  </si>
  <si>
    <t>Egyéb kommunikációs szolgáltatás (webtárhely, domain regisztráció)</t>
  </si>
  <si>
    <t>55213/55223</t>
  </si>
  <si>
    <t>Szállítási költség</t>
  </si>
  <si>
    <t>Karbantartás kisjavítás</t>
  </si>
  <si>
    <t>5531/5532</t>
  </si>
  <si>
    <t>Vásárolt közszolgáltatás</t>
  </si>
  <si>
    <t xml:space="preserve">Áht-n kívüli továbbszámlázott szolgáltatás (TÁMASZ , iskola) </t>
  </si>
  <si>
    <t>Reklám és propaganda kiadás</t>
  </si>
  <si>
    <t>Működési célú pénzeszköz átadás Önkormányzatnak orvosi ügyelet (Bicske)</t>
  </si>
  <si>
    <t>MŰKÖDÉSI KIADÁSOK MINDÖSSZESEN</t>
  </si>
  <si>
    <t>1811221/181221</t>
  </si>
  <si>
    <t>BERUHÁZÁSOK</t>
  </si>
  <si>
    <t xml:space="preserve"> KIADÁSOK ÖSSZESEN:</t>
  </si>
  <si>
    <t>Állományba nem tart.tiszteletdíja,szerzői díja,tanulmányi díja</t>
  </si>
  <si>
    <t>Állományba nem tartozók egyéb juttatásai</t>
  </si>
  <si>
    <t>Külső személyi juttatások</t>
  </si>
  <si>
    <t>Szakmai anyab beszerzés kiadási előirányzata</t>
  </si>
  <si>
    <t>Kisértékű tárgyi eszközök,vagyoni értékű jogok besz.kiad.e.i. telj.</t>
  </si>
  <si>
    <t>Egyéb készletbeszerzés kiadási előirányzata</t>
  </si>
  <si>
    <t>5491/9492</t>
  </si>
  <si>
    <t>Egyéb készletbeszerzés kiadási előirányzat teljesítése</t>
  </si>
  <si>
    <t>Készletbeszerzések</t>
  </si>
  <si>
    <t>Adatátviteli célú távközlési díjak kiadási előirányzata</t>
  </si>
  <si>
    <t>Egyéb bérleti és lízingdíjak kiadásai</t>
  </si>
  <si>
    <t>55215/55225</t>
  </si>
  <si>
    <t>55217/55227</t>
  </si>
  <si>
    <t>Egyéb üzemeltetési,fenntartási szolg.kiadási előirányzata</t>
  </si>
  <si>
    <t>Egyéb üzemeltetési, fenntartási szolg.kiadásai</t>
  </si>
  <si>
    <t>Pénzügyi szolgáltatások kiadási előirányzata</t>
  </si>
  <si>
    <t>Pénzügyi szolgáltatások kiadási előirányzat teljesítése</t>
  </si>
  <si>
    <t>Szolgáltatások</t>
  </si>
  <si>
    <t>Reklám és propaganda kiadás előirányzata</t>
  </si>
  <si>
    <t>Egyéb dologi kiadások előirányzata</t>
  </si>
  <si>
    <t>Rehabilitációs hozzájárulás kiadási előirányzata</t>
  </si>
  <si>
    <t>Különféle dologi kiadások</t>
  </si>
  <si>
    <t>Működési célú kamatkiadások előirányzata</t>
  </si>
  <si>
    <t>Általános tartalék előirányzat számla</t>
  </si>
  <si>
    <t>Egyéb különféle kiadások</t>
  </si>
  <si>
    <t>Különféle elszámolások</t>
  </si>
  <si>
    <t>Rehabilitációs hozzájárulás kiadása</t>
  </si>
  <si>
    <t>Épületek felújítása</t>
  </si>
  <si>
    <t>Egyéb építmények felújítása</t>
  </si>
  <si>
    <t>Ingatlanok és kapcsolódó vagyoni értékű jogok</t>
  </si>
  <si>
    <t>Ingatlan felújítás ÁFA</t>
  </si>
  <si>
    <t>Felújítások, beruházások ÁFA</t>
  </si>
  <si>
    <t>BEFEKTETETT ESZKÖZÖK</t>
  </si>
  <si>
    <t>373152/37325</t>
  </si>
  <si>
    <t>Működési célú támogatásértékű kiadások helyi önk.és ktgvetési szerveinek</t>
  </si>
  <si>
    <t>373162/37326</t>
  </si>
  <si>
    <t>Működési célú támogatásértékű kiadások elszámolása</t>
  </si>
  <si>
    <t>Működési célú támogatásértékű kiadások társulásoknak és ktgvetési szerveinek</t>
  </si>
  <si>
    <t>Felhalm.célú támogatásértékű kiadások helyi önk.és ktgvetési szerveinek</t>
  </si>
  <si>
    <t>381142/38124</t>
  </si>
  <si>
    <t>Működési célú pénzeszközátadás háztartásoknak</t>
  </si>
  <si>
    <t>Működési célú pénzeszközátadás e.i.</t>
  </si>
  <si>
    <t>Műk.c.pénzeszközátadés (Mária Nyugdíjasklub)</t>
  </si>
  <si>
    <t>Műk.c.pénzeszközátadás (Budaörsi Polgárőr.E.)</t>
  </si>
  <si>
    <t>Felhalm.célú pénzeszközátadás e.i.államháztartáson kívülre</t>
  </si>
  <si>
    <t>Államháztartáson kívülre végleges pénzeszközátadások elszámolása</t>
  </si>
  <si>
    <t>Oltalom szoc. Családsegítő</t>
  </si>
  <si>
    <t>8419019 ÖNKORMÁNYZATOK ELSZÁMOLÁSAI</t>
  </si>
  <si>
    <t>911144/911244</t>
  </si>
  <si>
    <t>.-Gépjárműadó</t>
  </si>
  <si>
    <t>911152/911252</t>
  </si>
  <si>
    <t>.-Telekadó</t>
  </si>
  <si>
    <t>911154/911254</t>
  </si>
  <si>
    <t>.-Magánszemélyek kommunális adója</t>
  </si>
  <si>
    <t>9111571/9112571</t>
  </si>
  <si>
    <t>.-Állandó jelleggel végzett iparűzési tevékenység utáni iparűzési adó</t>
  </si>
  <si>
    <t>.-Talajterhelési díjbevétel (elmaradások behajtásával)</t>
  </si>
  <si>
    <t>Adópótlék, adóbírság bevételei ( kintlévőség behajtás)</t>
  </si>
  <si>
    <t>KÖZHATALMI BEVÉTELEK</t>
  </si>
  <si>
    <t>MŰKÖDÉSI BEVÉTELEK MINDÖSSZESEN</t>
  </si>
  <si>
    <t>9421111/9422111</t>
  </si>
  <si>
    <t>Települési önkormányzatok működésének általános támogatása</t>
  </si>
  <si>
    <t>Óvodapedagógusok bértámogatása</t>
  </si>
  <si>
    <t>Egyes jövedelempótló támogatások kiegészítése ( rendsz. Szoc. Segély)</t>
  </si>
  <si>
    <t>Egyes jövedelempótló támogatások kiegészítése ( foglalk.hely.támogat)</t>
  </si>
  <si>
    <t>94211316/94221316</t>
  </si>
  <si>
    <t>Egyes jövedelempótló támogatások kiegészítése ( lakásfenntartási)</t>
  </si>
  <si>
    <t>Egyes szociális és gyermekjóléti ellátások támogatása (pénzbeli szoc.)</t>
  </si>
  <si>
    <t>9421141/9422141</t>
  </si>
  <si>
    <t>Könyvtári , közművelődési és múzeumi feladatok támogatása</t>
  </si>
  <si>
    <t>94212/94222</t>
  </si>
  <si>
    <t>Központosított támogatás (nyári gyermekétkeztetés)</t>
  </si>
  <si>
    <t>94214/94224</t>
  </si>
  <si>
    <t>Szerkezetátalakítási tártalákból folyosított támogatás (gyermekétk.kieg.)</t>
  </si>
  <si>
    <t>942199/942299</t>
  </si>
  <si>
    <t>Egyéb műk.célú központosított támogatás (bérkompenzáció)</t>
  </si>
  <si>
    <t>MŰKÖDÉSI KÖLTSÉGVETÉSI TÁMOGATÁSOK</t>
  </si>
  <si>
    <t>KÖZPONTI KÖLTSÉGVETÉSBŐL KAPOTT KTGVETÉSI TÁMOGATÁS</t>
  </si>
  <si>
    <t>841901 SZAKFELADAT  BEVÉTELEI ÖSSZSEN:</t>
  </si>
  <si>
    <t>Egyéb bíróság előirányzat</t>
  </si>
  <si>
    <t>Egyes jövedelempótló támogatások kieg.előirányzata</t>
  </si>
  <si>
    <t>9421132/9422132</t>
  </si>
  <si>
    <t>Közpon.támogatás műk.</t>
  </si>
  <si>
    <r>
      <t xml:space="preserve">052020 Szennyvíz gyűjtése, tisztítása, elhelyezése   </t>
    </r>
    <r>
      <rPr>
        <sz val="12"/>
        <rFont val="Arial"/>
        <family val="2"/>
        <charset val="238"/>
      </rPr>
      <t>370000</t>
    </r>
  </si>
  <si>
    <t>FELÚJÍTÁSOK</t>
  </si>
  <si>
    <t>FELHALMOZÁSI ÉS TŐKEJELLEGŰ BEVÉTELEK</t>
  </si>
  <si>
    <t>BEVÉTELEK ÖSSZESEN:</t>
  </si>
  <si>
    <t>Üzemeltetésből származó bevételek</t>
  </si>
  <si>
    <t>Egyéb építmények felújításának előirányzata</t>
  </si>
  <si>
    <t>Ingatlan felújítás ÁFA  e.i.teljesítése</t>
  </si>
  <si>
    <t>Karbantartási,kisjavítási szolgáltatások kiadásai</t>
  </si>
  <si>
    <t>Vásárolt közszolgáltatások kiadási előirányzatának teljesítése</t>
  </si>
  <si>
    <t>Vásárolt termékek és szolg.ÁFA kiadásai</t>
  </si>
  <si>
    <t>Szakmai anyag beszerzés</t>
  </si>
  <si>
    <t>Egyéb készletbeszerzés előirányzat</t>
  </si>
  <si>
    <t>Karbantartási, kisjavítási szolg.kiadási előirányzat</t>
  </si>
  <si>
    <t>55219/55229</t>
  </si>
  <si>
    <t>Egyéb üzemeltetési,fenntartási szolg.kiadási előirányzat</t>
  </si>
  <si>
    <t>Pénzügyi szolg.kiadási előirányzata</t>
  </si>
  <si>
    <t>Vásárolt termékek és szolg. ÁFA kiadási előirányzata</t>
  </si>
  <si>
    <t>KIADÁSOK ELŐIRÁNYZATA</t>
  </si>
  <si>
    <t>1264/1244</t>
  </si>
  <si>
    <t xml:space="preserve">Ingatlan felújítás akt. ÁFA </t>
  </si>
  <si>
    <t>Befektetett eszközök</t>
  </si>
  <si>
    <r>
      <t xml:space="preserve">841403-1 VÁROS ÉS KÖZSÉGGAZDÁLKODÁS                          </t>
    </r>
    <r>
      <rPr>
        <sz val="11"/>
        <rFont val="Arial"/>
        <family val="2"/>
        <charset val="238"/>
      </rPr>
      <t xml:space="preserve">  </t>
    </r>
  </si>
  <si>
    <t>Szociális hozzájárulási adó</t>
  </si>
  <si>
    <t>EHO</t>
  </si>
  <si>
    <t>5461/5462</t>
  </si>
  <si>
    <t>Hajtó és kenőanyag</t>
  </si>
  <si>
    <t>Egyéb készlet</t>
  </si>
  <si>
    <t>Karbantartás, kisjavítás</t>
  </si>
  <si>
    <t>Egyéb üzemeltetési, fenntartási szolgáltatás (eü. Gyepmesteri szolg)</t>
  </si>
  <si>
    <t>FELHALMOZÁSI KIADÁSOK MINDÖSSZESEN</t>
  </si>
  <si>
    <t>841403 SZAKFELADAT KIADÁSOK ÖSSZESEN:</t>
  </si>
  <si>
    <t>Ingatlan felújítás akt. ÁFA előirányzat</t>
  </si>
  <si>
    <t>Közalkalmazottak étkezési hozzájárulása</t>
  </si>
  <si>
    <t>Részmunkaidőben fogl.kormánytisztvis.személyi juttatás e.i.</t>
  </si>
  <si>
    <t>Részmunkaidős egyéb bérrsz.rendszeres személyi juttatásai</t>
  </si>
  <si>
    <t>Részmunkaidőben fogl.egyéb bérrendszer hatálya alá tart.kapcs.szem.jutt.</t>
  </si>
  <si>
    <t>Részmunkaidőben fogl.bírák,ügyészek…alk.sajátos jutt.előirányzata</t>
  </si>
  <si>
    <t>Részmunkaidőben fogl.egyéb bérrendszer hat.alá tart.kapcs. Ktgtérítései</t>
  </si>
  <si>
    <t>Állományba nem tartozók megbízási díjának kiadási előirányzata</t>
  </si>
  <si>
    <t>5331/5332</t>
  </si>
  <si>
    <t>Szakmai anyag beszerzés kiadási előirányzat teljesítése</t>
  </si>
  <si>
    <t>Munkaruha,védőruha,egyenruha besz.kiadási előirányzata</t>
  </si>
  <si>
    <t>5491/5492</t>
  </si>
  <si>
    <t>Egyéb készletbesz.</t>
  </si>
  <si>
    <t>Karbantartási,kisjavítási szolg. Kiadásai</t>
  </si>
  <si>
    <t>Egyéb üzemeltetési, fenntartási szolg.kiad. Előirányzata</t>
  </si>
  <si>
    <t>Vásárolt termékek és szolg.ÁFA kiad.előirányzata</t>
  </si>
  <si>
    <t>Egyéb különféle dologi kiadások</t>
  </si>
  <si>
    <t>Rehabilitációs hozzájárulás kiad.előirányzata</t>
  </si>
  <si>
    <t>Államháztartáson kívülre végleges pénzeszközátadások elszámolásai</t>
  </si>
  <si>
    <t>Működési célú pénzeszközátadás e.i.ÁHT-n kívülre</t>
  </si>
  <si>
    <t>Működési célú pénzeszközátadás civil szerv.nek</t>
  </si>
  <si>
    <t>Felhalm-i célú pénzeszközátadás ÁHT-n kívülre</t>
  </si>
  <si>
    <t>ÖSSZESEN:</t>
  </si>
  <si>
    <t>Közalkalmazott étkezési hozzájárulása</t>
  </si>
  <si>
    <t xml:space="preserve">Vízszolgáltatás </t>
  </si>
  <si>
    <t>Egyéb üzemeltetési, fenntartási szolgáltatás</t>
  </si>
  <si>
    <t xml:space="preserve">Egyéb különféle dologi kiadások </t>
  </si>
  <si>
    <t>Részmunkaidőben fogl.kormánytiszt.rendsz.személyi jutt.e.i.</t>
  </si>
  <si>
    <t>Részm.időben fogl.egyéb bérrendszer hatálya alá szem.jutt.</t>
  </si>
  <si>
    <t>Részm.időben fogl.kormánytisztviselők ktgtérítés e.i.</t>
  </si>
  <si>
    <t>Szociális hozzájárulási adó előirányzatának teljesítése</t>
  </si>
  <si>
    <t>Egészségügyi hozzájárulás előirányzata</t>
  </si>
  <si>
    <t>Hajó-kenőanyag besz.kiad. Előirányzata</t>
  </si>
  <si>
    <t xml:space="preserve">Szakmai anyag beszerzés </t>
  </si>
  <si>
    <t>Egyéb anyagbesz.kiad.előirányzat telj.</t>
  </si>
  <si>
    <t>Egyéb készletbesz.kiad.előirányzat.telj.</t>
  </si>
  <si>
    <t>Gázenergia-szolg.díjainak kiad.előirányzata</t>
  </si>
  <si>
    <t>Egyéb üzemeltetési,fenntartási szolg.kiadásai</t>
  </si>
  <si>
    <t>ÁHT-n kív. Tov.száml.szolg.</t>
  </si>
  <si>
    <t xml:space="preserve">Közgyógyellátás </t>
  </si>
  <si>
    <t>Betegséggel és fogyatéskossággal kapcs.nem tb. Ellátások</t>
  </si>
  <si>
    <t xml:space="preserve">Egyéb árubeszerzés kiadásai  </t>
  </si>
  <si>
    <t>Egyéb árubeszerzés kiadásai  e.i.</t>
  </si>
  <si>
    <t>Egyéb készletbesz.kiadási előirányzat teljesítése</t>
  </si>
  <si>
    <t>Egyéb üzemeltetési,fenntartási szolg.kiad.előirányzata</t>
  </si>
  <si>
    <t>588323/588423</t>
  </si>
  <si>
    <t>Temetési pénzb.segítség</t>
  </si>
  <si>
    <t>58611/58621</t>
  </si>
  <si>
    <t>588321/588421</t>
  </si>
  <si>
    <t>Foglalkoztatással,munkanélküliséggel kapcs.ellátások e.i</t>
  </si>
  <si>
    <t>Rendsz.pénzb.szoc.segítség</t>
  </si>
  <si>
    <t>589121/589221</t>
  </si>
  <si>
    <t>Lakáshatással kapcsolatos ellátások e.i.</t>
  </si>
  <si>
    <t>DOLOGI KIADÁSOK ÖSSZESEN</t>
  </si>
  <si>
    <t>Működési pénzeszköz átadások</t>
  </si>
  <si>
    <t>FELHALMOZÁSI CÉLÚ PÉNZESZKÖZ ÁTADÁSOK</t>
  </si>
  <si>
    <t>Működési célú pénzeszközátadás</t>
  </si>
  <si>
    <t xml:space="preserve">Felhalmozási célú pénzeszközátadás </t>
  </si>
  <si>
    <t>Állományba nem tart.tiszt.díj</t>
  </si>
  <si>
    <t>MINDEFÉLE EGYÉB SZABADIDŐS SZOLGÁLTATÁS</t>
  </si>
  <si>
    <t>841908-9 FEJEZETI ÉS ÁLTALÁNOS TARTALÉKOK ELSZÁMOLÁSA</t>
  </si>
  <si>
    <t>BETEGSÉGGEL KAPCSOLATOS PÉNZBELI ELLÁTÁSOK,TÁMOGATÁSOK</t>
  </si>
  <si>
    <t>ELHUNYT SZEMÉLYEK HÁTRAMARADOTTAINAK PÉNZBELI ELLÁTÁSA</t>
  </si>
  <si>
    <t>MUNKANÉLKÜLI AKTÍV KORÚAK ELLÁTÁSAI</t>
  </si>
  <si>
    <t>LAKÁSFENNTARTÁSSAL, LAKHATÁSSAL ÖSSZEFÜGGŐ ELLÁTÁSOK</t>
  </si>
  <si>
    <r>
      <t xml:space="preserve">011130 ÖNKORMÁNYZATOK ÉS ÖNKORMÁNYZATI HIVATALOK JOGALKOTÓ ÉS ÁLTALÁNOS IGAZGATÁSI TEVÉNYSÉGE </t>
    </r>
    <r>
      <rPr>
        <sz val="11"/>
        <rFont val="Arial"/>
        <family val="2"/>
        <charset val="238"/>
      </rPr>
      <t>841112</t>
    </r>
  </si>
  <si>
    <r>
      <t>051030 NEM VESZÉLYES (TELEPÜLÉSI) HULLADÉKOK....BEGYŰJTÉSE...</t>
    </r>
    <r>
      <rPr>
        <sz val="11"/>
        <rFont val="Arial"/>
        <family val="2"/>
        <charset val="238"/>
      </rPr>
      <t xml:space="preserve"> 381103</t>
    </r>
  </si>
  <si>
    <r>
      <t xml:space="preserve">052020 SZENNYVÍZ GYŰJTÉSE, TISZTÍTÁSA, ELHEYEZÉSE  </t>
    </r>
    <r>
      <rPr>
        <sz val="11"/>
        <rFont val="Arial"/>
        <family val="2"/>
        <charset val="238"/>
      </rPr>
      <t>370000</t>
    </r>
  </si>
  <si>
    <r>
      <t xml:space="preserve">045160 KÖZUTAK, HIDAK, ALAGUTAK ÜZEMELTETÉSE, FENNTARTÁSA    </t>
    </r>
    <r>
      <rPr>
        <sz val="11"/>
        <rFont val="Arial"/>
        <family val="2"/>
        <charset val="238"/>
      </rPr>
      <t xml:space="preserve">522001        </t>
    </r>
    <r>
      <rPr>
        <b/>
        <sz val="11"/>
        <rFont val="Arial"/>
        <family val="2"/>
        <charset val="238"/>
      </rPr>
      <t xml:space="preserve">                                 </t>
    </r>
  </si>
  <si>
    <t>9105021 KÖZMŰVELŐDÉSI INTÉZMÉNYEK, KÖZÖSSÉGI SZÍNTEREK MŰKÖDTETÉSE,</t>
  </si>
  <si>
    <t>Önk.saj.hat.ad.pénzbeli e.</t>
  </si>
  <si>
    <t>Villamosenergia szolg.</t>
  </si>
  <si>
    <t>Karbantartási kisjav.szolg.</t>
  </si>
  <si>
    <t>56111/561211</t>
  </si>
  <si>
    <t>Vás.term.szolg.áfa előirányzat</t>
  </si>
  <si>
    <t xml:space="preserve">Összesen: </t>
  </si>
  <si>
    <t>Term.nyujt.rendkiv.gye</t>
  </si>
  <si>
    <t>Összesen:</t>
  </si>
  <si>
    <t>588322/588422</t>
  </si>
  <si>
    <t>Átmeneti pénz.segély</t>
  </si>
  <si>
    <t>Hely.megall.pénz.rendk</t>
  </si>
  <si>
    <t>Víz és csatorna díjak</t>
  </si>
  <si>
    <t>Vás.term.szolg.áfa</t>
  </si>
  <si>
    <t>ÁHT.bel áru, készlet ert.</t>
  </si>
  <si>
    <t>AHT.kívüli egy.saj bev.</t>
  </si>
  <si>
    <t>Egyes jövedelem pótló támogatás</t>
  </si>
  <si>
    <t>Bérleti és lízingdíj</t>
  </si>
  <si>
    <t>8419079 ÖNKORMÁNYZATOK ELSZÁMOLÁSAI A KTGVETÉSI SZERVEIKKEL</t>
  </si>
  <si>
    <t>8411211 ÁLTALÁNOS KORMÁNYZATI KOORDINÁCIÓ</t>
  </si>
  <si>
    <t>3811011 TELEPÜLÉSI HULLADÉK ÖSSZETEVŐINEK VÁLOGATÁSA, ELK.BEGYŰJTÉSE,SZÁLL.,ÁTRAKÁSA</t>
  </si>
  <si>
    <t>Ing.int.b.akt áfa</t>
  </si>
  <si>
    <t>9603021 KÖZTEMETŐ- FENNTARTÁS ÉS MŰKÖDTETÉS</t>
  </si>
  <si>
    <t>8821241 RENDKÍVÜLI GYERMEKVÉDELMI TÁMOGATÁS</t>
  </si>
  <si>
    <t>8821221  ÁTMENETI SEGÉLY</t>
  </si>
  <si>
    <t>8821182 KIEGÉSZÍTŐ GYERMEKVÉDELMI TÁMOGATÁS</t>
  </si>
  <si>
    <t>8414021 KÖZVILÁGÍTÁS</t>
  </si>
  <si>
    <t>Önk.saj.hat.ad.pénzb.e.</t>
  </si>
  <si>
    <t>8411125 Önkormányzati jogalkotás</t>
  </si>
  <si>
    <t>Hely.megall.pénz.rendk.</t>
  </si>
  <si>
    <t>Önk.saj.hat.term.ellát.</t>
  </si>
  <si>
    <t>8821291 EGYÉB ÖNKORMÁNYZATI ESETI PÉNZBELI ELLÁTÁSOK</t>
  </si>
  <si>
    <t xml:space="preserve">2013. eredeti előirányzat </t>
  </si>
  <si>
    <t>7. melléklet  Újbarok Községi Önkormányzat 2013. évi zárszámadásról szóló 2/2014. (IV.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</si>
</sst>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164" formatCode="_-* #,##0\ _F_t_-;\-* #,##0\ _F_t_-;_-* &quot;- &quot;_F_t_-;_-@_-"/>
    <numFmt numFmtId="165" formatCode="#,##0;\-#,##0"/>
    <numFmt numFmtId="166" formatCode="#,##0_ ;\-#,##0\ "/>
    <numFmt numFmtId="167" formatCode="&quot;H-&quot;0000"/>
  </numFmts>
  <fonts count="1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20"/>
      <name val="Arial"/>
      <charset val="238"/>
    </font>
    <font>
      <b/>
      <sz val="11"/>
      <name val="Arial"/>
      <charset val="238"/>
    </font>
    <font>
      <sz val="10"/>
      <name val="Arial CE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26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26"/>
      </patternFill>
    </fill>
    <fill>
      <patternFill patternType="solid">
        <fgColor indexed="47"/>
        <bgColor indexed="57"/>
      </patternFill>
    </fill>
    <fill>
      <patternFill patternType="solid">
        <fgColor indexed="22"/>
        <bgColor indexed="39"/>
      </patternFill>
    </fill>
    <fill>
      <patternFill patternType="solid">
        <fgColor indexed="43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7"/>
        <bgColor indexed="11"/>
      </patternFill>
    </fill>
    <fill>
      <patternFill patternType="solid">
        <fgColor indexed="47"/>
        <bgColor indexed="23"/>
      </patternFill>
    </fill>
    <fill>
      <patternFill patternType="solid">
        <fgColor indexed="22"/>
        <bgColor indexed="53"/>
      </patternFill>
    </fill>
    <fill>
      <patternFill patternType="solid">
        <fgColor indexed="41"/>
        <bgColor indexed="35"/>
      </patternFill>
    </fill>
    <fill>
      <patternFill patternType="solid">
        <fgColor indexed="22"/>
        <bgColor indexed="3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indexed="43"/>
        <bgColor indexed="57"/>
      </patternFill>
    </fill>
    <fill>
      <patternFill patternType="solid">
        <fgColor indexed="47"/>
        <bgColor indexed="3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39"/>
      </patternFill>
    </fill>
    <fill>
      <patternFill patternType="solid">
        <fgColor indexed="9"/>
        <bgColor indexed="41"/>
      </patternFill>
    </fill>
    <fill>
      <patternFill patternType="solid">
        <fgColor indexed="47"/>
        <bgColor indexed="40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30"/>
      </patternFill>
    </fill>
    <fill>
      <patternFill patternType="solid">
        <fgColor indexed="41"/>
        <bgColor indexed="30"/>
      </patternFill>
    </fill>
    <fill>
      <patternFill patternType="solid">
        <fgColor indexed="22"/>
        <bgColor indexed="30"/>
      </patternFill>
    </fill>
    <fill>
      <patternFill patternType="solid">
        <fgColor indexed="9"/>
        <bgColor indexed="35"/>
      </patternFill>
    </fill>
    <fill>
      <patternFill patternType="solid">
        <fgColor indexed="9"/>
        <bgColor indexed="23"/>
      </patternFill>
    </fill>
    <fill>
      <patternFill patternType="solid">
        <fgColor indexed="43"/>
        <bgColor indexed="31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383"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vertical="center" wrapText="1"/>
    </xf>
    <xf numFmtId="41" fontId="3" fillId="3" borderId="1" xfId="0" applyNumberFormat="1" applyFont="1" applyFill="1" applyBorder="1" applyAlignment="1">
      <alignment horizontal="center" vertical="center"/>
    </xf>
    <xf numFmtId="41" fontId="3" fillId="3" borderId="1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41" fontId="3" fillId="3" borderId="9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41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justify" vertical="justify"/>
    </xf>
    <xf numFmtId="0" fontId="7" fillId="0" borderId="0" xfId="0" applyFont="1" applyFill="1" applyBorder="1" applyAlignment="1">
      <alignment horizontal="center" vertical="justify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justify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8" fillId="6" borderId="13" xfId="0" applyNumberFormat="1" applyFont="1" applyFill="1" applyBorder="1" applyAlignment="1">
      <alignment horizontal="center" vertical="center"/>
    </xf>
    <xf numFmtId="166" fontId="8" fillId="6" borderId="13" xfId="0" applyNumberFormat="1" applyFont="1" applyFill="1" applyBorder="1" applyAlignment="1">
      <alignment horizontal="center" vertical="center"/>
    </xf>
    <xf numFmtId="41" fontId="2" fillId="6" borderId="1" xfId="0" applyNumberFormat="1" applyFont="1" applyFill="1" applyBorder="1" applyAlignment="1">
      <alignment horizontal="center" vertical="center"/>
    </xf>
    <xf numFmtId="41" fontId="2" fillId="7" borderId="12" xfId="0" applyNumberFormat="1" applyFont="1" applyFill="1" applyBorder="1" applyAlignment="1">
      <alignment horizontal="center" vertical="center"/>
    </xf>
    <xf numFmtId="41" fontId="2" fillId="8" borderId="4" xfId="0" applyNumberFormat="1" applyFont="1" applyFill="1" applyBorder="1" applyAlignment="1">
      <alignment horizontal="center" vertical="center"/>
    </xf>
    <xf numFmtId="41" fontId="2" fillId="9" borderId="4" xfId="0" applyNumberFormat="1" applyFont="1" applyFill="1" applyBorder="1" applyAlignment="1">
      <alignment horizontal="center" vertical="center"/>
    </xf>
    <xf numFmtId="41" fontId="2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1" fontId="2" fillId="10" borderId="14" xfId="0" applyNumberFormat="1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 wrapText="1"/>
    </xf>
    <xf numFmtId="41" fontId="7" fillId="12" borderId="1" xfId="0" applyNumberFormat="1" applyFont="1" applyFill="1" applyBorder="1" applyAlignment="1">
      <alignment horizontal="center" vertical="center"/>
    </xf>
    <xf numFmtId="41" fontId="2" fillId="13" borderId="1" xfId="0" applyNumberFormat="1" applyFont="1" applyFill="1" applyBorder="1" applyAlignment="1">
      <alignment horizontal="center" vertical="center" wrapText="1"/>
    </xf>
    <xf numFmtId="41" fontId="2" fillId="14" borderId="1" xfId="0" applyNumberFormat="1" applyFont="1" applyFill="1" applyBorder="1" applyAlignment="1">
      <alignment horizontal="center" vertical="center"/>
    </xf>
    <xf numFmtId="0" fontId="12" fillId="2" borderId="0" xfId="0" applyFont="1" applyFill="1"/>
    <xf numFmtId="3" fontId="11" fillId="11" borderId="15" xfId="0" applyNumberFormat="1" applyFont="1" applyFill="1" applyBorder="1" applyAlignment="1">
      <alignment horizontal="center" vertical="center" wrapText="1"/>
    </xf>
    <xf numFmtId="41" fontId="3" fillId="3" borderId="8" xfId="0" applyNumberFormat="1" applyFont="1" applyFill="1" applyBorder="1" applyAlignment="1">
      <alignment horizontal="center" vertical="center"/>
    </xf>
    <xf numFmtId="3" fontId="11" fillId="11" borderId="16" xfId="0" applyNumberFormat="1" applyFont="1" applyFill="1" applyBorder="1" applyAlignment="1">
      <alignment horizontal="center" vertical="center" wrapText="1"/>
    </xf>
    <xf numFmtId="3" fontId="7" fillId="15" borderId="1" xfId="0" applyNumberFormat="1" applyFont="1" applyFill="1" applyBorder="1" applyAlignment="1">
      <alignment horizontal="center" vertical="center" wrapText="1"/>
    </xf>
    <xf numFmtId="3" fontId="7" fillId="16" borderId="17" xfId="0" applyNumberFormat="1" applyFont="1" applyFill="1" applyBorder="1" applyAlignment="1">
      <alignment horizontal="center" vertical="center" wrapText="1"/>
    </xf>
    <xf numFmtId="3" fontId="2" fillId="17" borderId="1" xfId="0" applyNumberFormat="1" applyFont="1" applyFill="1" applyBorder="1" applyAlignment="1">
      <alignment horizontal="center" vertical="center" wrapText="1"/>
    </xf>
    <xf numFmtId="3" fontId="2" fillId="17" borderId="18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3" fontId="11" fillId="11" borderId="1" xfId="0" applyNumberFormat="1" applyFont="1" applyFill="1" applyBorder="1" applyAlignment="1">
      <alignment horizontal="center" vertical="center" wrapText="1"/>
    </xf>
    <xf numFmtId="41" fontId="7" fillId="18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1" fontId="7" fillId="16" borderId="19" xfId="0" applyNumberFormat="1" applyFont="1" applyFill="1" applyBorder="1" applyAlignment="1">
      <alignment horizontal="center" vertical="center" wrapText="1"/>
    </xf>
    <xf numFmtId="41" fontId="3" fillId="5" borderId="20" xfId="0" applyNumberFormat="1" applyFont="1" applyFill="1" applyBorder="1" applyAlignment="1">
      <alignment horizontal="center" vertical="center"/>
    </xf>
    <xf numFmtId="41" fontId="0" fillId="0" borderId="0" xfId="0" applyNumberFormat="1"/>
    <xf numFmtId="41" fontId="2" fillId="16" borderId="21" xfId="0" applyNumberFormat="1" applyFont="1" applyFill="1" applyBorder="1" applyAlignment="1">
      <alignment horizontal="center" vertical="center" wrapText="1"/>
    </xf>
    <xf numFmtId="41" fontId="2" fillId="19" borderId="21" xfId="0" applyNumberFormat="1" applyFont="1" applyFill="1" applyBorder="1" applyAlignment="1">
      <alignment horizontal="center" vertical="center"/>
    </xf>
    <xf numFmtId="41" fontId="2" fillId="20" borderId="2" xfId="0" applyNumberFormat="1" applyFont="1" applyFill="1" applyBorder="1" applyAlignment="1">
      <alignment horizontal="center" vertical="center"/>
    </xf>
    <xf numFmtId="41" fontId="2" fillId="21" borderId="1" xfId="0" applyNumberFormat="1" applyFont="1" applyFill="1" applyBorder="1" applyAlignment="1">
      <alignment horizontal="center" vertical="center"/>
    </xf>
    <xf numFmtId="41" fontId="9" fillId="0" borderId="0" xfId="0" applyNumberFormat="1" applyFont="1"/>
    <xf numFmtId="0" fontId="6" fillId="0" borderId="0" xfId="0" applyFont="1"/>
    <xf numFmtId="41" fontId="2" fillId="7" borderId="1" xfId="0" applyNumberFormat="1" applyFont="1" applyFill="1" applyBorder="1" applyAlignment="1">
      <alignment horizontal="center" vertical="center"/>
    </xf>
    <xf numFmtId="3" fontId="2" fillId="17" borderId="13" xfId="0" applyNumberFormat="1" applyFont="1" applyFill="1" applyBorder="1" applyAlignment="1">
      <alignment horizontal="center" vertical="center" wrapText="1"/>
    </xf>
    <xf numFmtId="0" fontId="0" fillId="2" borderId="0" xfId="0" applyFill="1"/>
    <xf numFmtId="41" fontId="2" fillId="19" borderId="1" xfId="0" applyNumberFormat="1" applyFont="1" applyFill="1" applyBorder="1" applyAlignment="1">
      <alignment horizontal="center" vertical="center" wrapText="1"/>
    </xf>
    <xf numFmtId="41" fontId="2" fillId="6" borderId="2" xfId="0" applyNumberFormat="1" applyFont="1" applyFill="1" applyBorder="1" applyAlignment="1">
      <alignment horizontal="center" vertical="center" wrapText="1"/>
    </xf>
    <xf numFmtId="41" fontId="2" fillId="22" borderId="23" xfId="0" applyNumberFormat="1" applyFont="1" applyFill="1" applyBorder="1" applyAlignment="1">
      <alignment vertical="center"/>
    </xf>
    <xf numFmtId="41" fontId="2" fillId="19" borderId="14" xfId="0" applyNumberFormat="1" applyFont="1" applyFill="1" applyBorder="1" applyAlignment="1">
      <alignment vertical="center"/>
    </xf>
    <xf numFmtId="41" fontId="7" fillId="4" borderId="1" xfId="0" applyNumberFormat="1" applyFont="1" applyFill="1" applyBorder="1" applyAlignment="1">
      <alignment vertical="center" wrapText="1"/>
    </xf>
    <xf numFmtId="0" fontId="0" fillId="0" borderId="0" xfId="0" applyAlignment="1"/>
    <xf numFmtId="0" fontId="10" fillId="0" borderId="0" xfId="0" applyFont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3" fillId="0" borderId="0" xfId="0" applyFont="1"/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6" fillId="23" borderId="25" xfId="0" applyFont="1" applyFill="1" applyBorder="1" applyAlignment="1">
      <alignment horizontal="left" vertical="center" wrapText="1"/>
    </xf>
    <xf numFmtId="0" fontId="6" fillId="23" borderId="25" xfId="0" applyFont="1" applyFill="1" applyBorder="1" applyAlignment="1">
      <alignment horizontal="left" vertical="center"/>
    </xf>
    <xf numFmtId="41" fontId="6" fillId="23" borderId="4" xfId="0" applyNumberFormat="1" applyFont="1" applyFill="1" applyBorder="1" applyAlignment="1">
      <alignment vertical="center" wrapText="1"/>
    </xf>
    <xf numFmtId="0" fontId="6" fillId="23" borderId="7" xfId="0" applyFont="1" applyFill="1" applyBorder="1" applyAlignment="1">
      <alignment horizontal="left" vertical="center" wrapText="1"/>
    </xf>
    <xf numFmtId="0" fontId="6" fillId="23" borderId="7" xfId="0" applyFont="1" applyFill="1" applyBorder="1" applyAlignment="1">
      <alignment horizontal="left" vertical="center"/>
    </xf>
    <xf numFmtId="41" fontId="6" fillId="23" borderId="7" xfId="0" applyNumberFormat="1" applyFont="1" applyFill="1" applyBorder="1" applyAlignment="1">
      <alignment vertical="center" wrapText="1"/>
    </xf>
    <xf numFmtId="0" fontId="6" fillId="23" borderId="2" xfId="0" applyFont="1" applyFill="1" applyBorder="1" applyAlignment="1">
      <alignment horizontal="left" vertical="center" wrapText="1"/>
    </xf>
    <xf numFmtId="0" fontId="6" fillId="23" borderId="2" xfId="0" applyFont="1" applyFill="1" applyBorder="1" applyAlignment="1">
      <alignment horizontal="left" vertical="center"/>
    </xf>
    <xf numFmtId="41" fontId="6" fillId="23" borderId="2" xfId="0" applyNumberFormat="1" applyFont="1" applyFill="1" applyBorder="1" applyAlignment="1">
      <alignment vertical="center" wrapText="1"/>
    </xf>
    <xf numFmtId="41" fontId="2" fillId="19" borderId="14" xfId="0" applyNumberFormat="1" applyFont="1" applyFill="1" applyBorder="1" applyAlignment="1">
      <alignment horizontal="center" vertical="center"/>
    </xf>
    <xf numFmtId="41" fontId="7" fillId="19" borderId="1" xfId="0" applyNumberFormat="1" applyFont="1" applyFill="1" applyBorder="1" applyAlignment="1">
      <alignment vertical="center" wrapText="1"/>
    </xf>
    <xf numFmtId="41" fontId="2" fillId="8" borderId="1" xfId="0" applyNumberFormat="1" applyFont="1" applyFill="1" applyBorder="1" applyAlignment="1">
      <alignment horizontal="center" vertical="center"/>
    </xf>
    <xf numFmtId="41" fontId="2" fillId="9" borderId="1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164" fontId="10" fillId="0" borderId="0" xfId="0" applyNumberFormat="1" applyFont="1" applyBorder="1"/>
    <xf numFmtId="41" fontId="3" fillId="24" borderId="1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/>
    <xf numFmtId="0" fontId="10" fillId="0" borderId="5" xfId="0" applyFont="1" applyBorder="1"/>
    <xf numFmtId="0" fontId="10" fillId="0" borderId="11" xfId="0" applyFont="1" applyBorder="1"/>
    <xf numFmtId="164" fontId="10" fillId="0" borderId="11" xfId="0" applyNumberFormat="1" applyFont="1" applyBorder="1"/>
    <xf numFmtId="0" fontId="6" fillId="23" borderId="4" xfId="0" applyFont="1" applyFill="1" applyBorder="1" applyAlignment="1">
      <alignment horizontal="right" vertical="center"/>
    </xf>
    <xf numFmtId="0" fontId="6" fillId="23" borderId="4" xfId="0" applyFont="1" applyFill="1" applyBorder="1" applyAlignment="1">
      <alignment horizontal="left" vertical="center" shrinkToFit="1"/>
    </xf>
    <xf numFmtId="41" fontId="6" fillId="23" borderId="4" xfId="0" applyNumberFormat="1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right" vertical="center"/>
    </xf>
    <xf numFmtId="0" fontId="6" fillId="23" borderId="7" xfId="0" applyFont="1" applyFill="1" applyBorder="1" applyAlignment="1">
      <alignment horizontal="left" vertical="center" shrinkToFit="1"/>
    </xf>
    <xf numFmtId="41" fontId="6" fillId="23" borderId="7" xfId="0" applyNumberFormat="1" applyFont="1" applyFill="1" applyBorder="1" applyAlignment="1">
      <alignment horizontal="center" vertical="center"/>
    </xf>
    <xf numFmtId="0" fontId="6" fillId="23" borderId="2" xfId="0" applyFont="1" applyFill="1" applyBorder="1" applyAlignment="1">
      <alignment horizontal="right" vertical="center"/>
    </xf>
    <xf numFmtId="0" fontId="6" fillId="23" borderId="2" xfId="0" applyFont="1" applyFill="1" applyBorder="1" applyAlignment="1">
      <alignment horizontal="left" vertical="center" shrinkToFit="1"/>
    </xf>
    <xf numFmtId="41" fontId="6" fillId="23" borderId="2" xfId="0" applyNumberFormat="1" applyFont="1" applyFill="1" applyBorder="1" applyAlignment="1">
      <alignment horizontal="center" vertical="center"/>
    </xf>
    <xf numFmtId="0" fontId="6" fillId="23" borderId="4" xfId="0" applyFont="1" applyFill="1" applyBorder="1" applyAlignment="1">
      <alignment horizontal="left" vertical="center" wrapText="1"/>
    </xf>
    <xf numFmtId="0" fontId="6" fillId="25" borderId="4" xfId="0" applyFont="1" applyFill="1" applyBorder="1" applyAlignment="1">
      <alignment horizontal="right" vertical="center" wrapText="1"/>
    </xf>
    <xf numFmtId="0" fontId="6" fillId="25" borderId="4" xfId="0" applyFont="1" applyFill="1" applyBorder="1" applyAlignment="1">
      <alignment horizontal="left" vertical="center" wrapText="1"/>
    </xf>
    <xf numFmtId="41" fontId="6" fillId="25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3" fontId="6" fillId="2" borderId="1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4" xfId="0" applyNumberFormat="1" applyFont="1" applyFill="1" applyBorder="1"/>
    <xf numFmtId="0" fontId="4" fillId="2" borderId="7" xfId="0" applyFont="1" applyFill="1" applyBorder="1"/>
    <xf numFmtId="3" fontId="4" fillId="2" borderId="7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6" fillId="23" borderId="25" xfId="0" applyFont="1" applyFill="1" applyBorder="1" applyAlignment="1">
      <alignment horizontal="right" vertical="center" wrapText="1"/>
    </xf>
    <xf numFmtId="41" fontId="2" fillId="22" borderId="18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right"/>
    </xf>
    <xf numFmtId="0" fontId="6" fillId="23" borderId="7" xfId="0" applyFont="1" applyFill="1" applyBorder="1" applyAlignment="1">
      <alignment horizontal="right" vertical="center" wrapText="1"/>
    </xf>
    <xf numFmtId="0" fontId="6" fillId="23" borderId="26" xfId="0" applyFont="1" applyFill="1" applyBorder="1" applyAlignment="1">
      <alignment horizontal="left" vertical="center"/>
    </xf>
    <xf numFmtId="41" fontId="6" fillId="23" borderId="16" xfId="0" applyNumberFormat="1" applyFont="1" applyFill="1" applyBorder="1" applyAlignment="1">
      <alignment horizontal="center" vertical="center"/>
    </xf>
    <xf numFmtId="0" fontId="6" fillId="23" borderId="27" xfId="0" applyFont="1" applyFill="1" applyBorder="1" applyAlignment="1">
      <alignment horizontal="left" vertical="center" wrapText="1" shrinkToFit="1"/>
    </xf>
    <xf numFmtId="41" fontId="6" fillId="23" borderId="13" xfId="0" applyNumberFormat="1" applyFont="1" applyFill="1" applyBorder="1" applyAlignment="1">
      <alignment horizontal="center" vertical="center"/>
    </xf>
    <xf numFmtId="0" fontId="6" fillId="23" borderId="27" xfId="0" applyFont="1" applyFill="1" applyBorder="1" applyAlignment="1">
      <alignment horizontal="left" vertical="center"/>
    </xf>
    <xf numFmtId="0" fontId="6" fillId="23" borderId="3" xfId="0" applyFont="1" applyFill="1" applyBorder="1" applyAlignment="1">
      <alignment horizontal="right" vertical="center"/>
    </xf>
    <xf numFmtId="0" fontId="6" fillId="23" borderId="6" xfId="0" applyFont="1" applyFill="1" applyBorder="1" applyAlignment="1">
      <alignment horizontal="right" vertical="center" wrapText="1"/>
    </xf>
    <xf numFmtId="0" fontId="6" fillId="23" borderId="6" xfId="0" applyFont="1" applyFill="1" applyBorder="1" applyAlignment="1">
      <alignment horizontal="right" vertical="center"/>
    </xf>
    <xf numFmtId="0" fontId="6" fillId="23" borderId="5" xfId="0" applyFont="1" applyFill="1" applyBorder="1" applyAlignment="1">
      <alignment horizontal="left" vertical="center" wrapText="1"/>
    </xf>
    <xf numFmtId="41" fontId="6" fillId="23" borderId="5" xfId="0" applyNumberFormat="1" applyFont="1" applyFill="1" applyBorder="1" applyAlignment="1">
      <alignment horizontal="center" vertical="center"/>
    </xf>
    <xf numFmtId="0" fontId="6" fillId="23" borderId="11" xfId="0" applyFont="1" applyFill="1" applyBorder="1" applyAlignment="1">
      <alignment horizontal="left" vertical="center" wrapText="1"/>
    </xf>
    <xf numFmtId="41" fontId="6" fillId="23" borderId="11" xfId="0" applyNumberFormat="1" applyFont="1" applyFill="1" applyBorder="1" applyAlignment="1">
      <alignment horizontal="center" vertical="center"/>
    </xf>
    <xf numFmtId="0" fontId="6" fillId="23" borderId="27" xfId="0" applyFont="1" applyFill="1" applyBorder="1" applyAlignment="1">
      <alignment horizontal="left" vertical="center" wrapText="1"/>
    </xf>
    <xf numFmtId="0" fontId="6" fillId="23" borderId="28" xfId="0" applyFont="1" applyFill="1" applyBorder="1" applyAlignment="1">
      <alignment horizontal="left" vertical="center"/>
    </xf>
    <xf numFmtId="41" fontId="6" fillId="23" borderId="24" xfId="0" applyNumberFormat="1" applyFont="1" applyFill="1" applyBorder="1" applyAlignment="1">
      <alignment horizontal="center" vertical="center"/>
    </xf>
    <xf numFmtId="41" fontId="6" fillId="23" borderId="29" xfId="0" applyNumberFormat="1" applyFont="1" applyFill="1" applyBorder="1" applyAlignment="1">
      <alignment horizontal="center" vertical="center"/>
    </xf>
    <xf numFmtId="0" fontId="6" fillId="23" borderId="27" xfId="0" applyFont="1" applyFill="1" applyBorder="1" applyAlignment="1">
      <alignment vertical="center"/>
    </xf>
    <xf numFmtId="0" fontId="6" fillId="23" borderId="26" xfId="0" applyFont="1" applyFill="1" applyBorder="1" applyAlignment="1">
      <alignment vertical="center"/>
    </xf>
    <xf numFmtId="41" fontId="6" fillId="23" borderId="15" xfId="0" applyNumberFormat="1" applyFont="1" applyFill="1" applyBorder="1" applyAlignment="1">
      <alignment horizontal="center" vertical="center"/>
    </xf>
    <xf numFmtId="0" fontId="6" fillId="23" borderId="30" xfId="0" applyFont="1" applyFill="1" applyBorder="1" applyAlignment="1">
      <alignment horizontal="left" vertical="center"/>
    </xf>
    <xf numFmtId="41" fontId="6" fillId="23" borderId="1" xfId="0" applyNumberFormat="1" applyFont="1" applyFill="1" applyBorder="1" applyAlignment="1">
      <alignment horizontal="center" vertical="center"/>
    </xf>
    <xf numFmtId="41" fontId="6" fillId="23" borderId="12" xfId="0" applyNumberFormat="1" applyFont="1" applyFill="1" applyBorder="1" applyAlignment="1">
      <alignment horizontal="center" vertical="center"/>
    </xf>
    <xf numFmtId="0" fontId="6" fillId="23" borderId="22" xfId="0" applyFont="1" applyFill="1" applyBorder="1" applyAlignment="1">
      <alignment horizontal="right" vertical="center"/>
    </xf>
    <xf numFmtId="0" fontId="6" fillId="23" borderId="31" xfId="0" applyFont="1" applyFill="1" applyBorder="1" applyAlignment="1">
      <alignment horizontal="right" vertical="center"/>
    </xf>
    <xf numFmtId="0" fontId="6" fillId="23" borderId="32" xfId="0" applyFont="1" applyFill="1" applyBorder="1" applyAlignment="1">
      <alignment horizontal="right" vertical="center"/>
    </xf>
    <xf numFmtId="0" fontId="6" fillId="23" borderId="33" xfId="0" applyFont="1" applyFill="1" applyBorder="1" applyAlignment="1">
      <alignment horizontal="right" vertical="center"/>
    </xf>
    <xf numFmtId="41" fontId="2" fillId="10" borderId="7" xfId="0" applyNumberFormat="1" applyFont="1" applyFill="1" applyBorder="1" applyAlignment="1">
      <alignment horizontal="center" vertical="center"/>
    </xf>
    <xf numFmtId="41" fontId="2" fillId="17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41" fontId="6" fillId="2" borderId="4" xfId="0" applyNumberFormat="1" applyFont="1" applyFill="1" applyBorder="1" applyAlignment="1">
      <alignment horizontal="center" vertical="center"/>
    </xf>
    <xf numFmtId="41" fontId="6" fillId="2" borderId="5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/>
    </xf>
    <xf numFmtId="0" fontId="6" fillId="23" borderId="22" xfId="0" applyFont="1" applyFill="1" applyBorder="1" applyAlignment="1">
      <alignment horizontal="right" vertical="center" wrapText="1"/>
    </xf>
    <xf numFmtId="41" fontId="6" fillId="23" borderId="11" xfId="0" applyNumberFormat="1" applyFont="1" applyFill="1" applyBorder="1" applyAlignment="1">
      <alignment vertical="center" wrapText="1"/>
    </xf>
    <xf numFmtId="166" fontId="6" fillId="23" borderId="13" xfId="0" applyNumberFormat="1" applyFont="1" applyFill="1" applyBorder="1" applyAlignment="1">
      <alignment horizontal="center" vertical="center"/>
    </xf>
    <xf numFmtId="0" fontId="6" fillId="23" borderId="7" xfId="0" applyFont="1" applyFill="1" applyBorder="1" applyAlignment="1">
      <alignment horizontal="left" wrapText="1"/>
    </xf>
    <xf numFmtId="41" fontId="6" fillId="23" borderId="3" xfId="0" applyNumberFormat="1" applyFont="1" applyFill="1" applyBorder="1" applyAlignment="1">
      <alignment horizontal="center" vertical="center"/>
    </xf>
    <xf numFmtId="0" fontId="6" fillId="23" borderId="3" xfId="0" applyFont="1" applyFill="1" applyBorder="1" applyAlignment="1">
      <alignment horizontal="right" vertical="top"/>
    </xf>
    <xf numFmtId="0" fontId="6" fillId="23" borderId="31" xfId="0" applyFont="1" applyFill="1" applyBorder="1" applyAlignment="1">
      <alignment horizontal="right" vertical="top"/>
    </xf>
    <xf numFmtId="0" fontId="6" fillId="23" borderId="6" xfId="0" applyFont="1" applyFill="1" applyBorder="1" applyAlignment="1">
      <alignment horizontal="right" vertical="top"/>
    </xf>
    <xf numFmtId="0" fontId="6" fillId="23" borderId="27" xfId="0" applyFont="1" applyFill="1" applyBorder="1" applyAlignment="1">
      <alignment horizontal="left" vertical="top" wrapText="1"/>
    </xf>
    <xf numFmtId="41" fontId="6" fillId="23" borderId="0" xfId="0" applyNumberFormat="1" applyFont="1" applyFill="1" applyBorder="1" applyAlignment="1">
      <alignment horizontal="center" vertical="center"/>
    </xf>
    <xf numFmtId="0" fontId="6" fillId="23" borderId="4" xfId="0" applyFont="1" applyFill="1" applyBorder="1" applyAlignment="1">
      <alignment horizontal="left"/>
    </xf>
    <xf numFmtId="0" fontId="6" fillId="23" borderId="7" xfId="0" applyFont="1" applyFill="1" applyBorder="1" applyAlignment="1">
      <alignment horizontal="left"/>
    </xf>
    <xf numFmtId="0" fontId="6" fillId="23" borderId="7" xfId="0" applyFont="1" applyFill="1" applyBorder="1" applyAlignment="1">
      <alignment horizontal="left" vertical="top" wrapText="1"/>
    </xf>
    <xf numFmtId="3" fontId="6" fillId="23" borderId="27" xfId="0" applyNumberFormat="1" applyFont="1" applyFill="1" applyBorder="1" applyAlignment="1">
      <alignment horizontal="center"/>
    </xf>
    <xf numFmtId="0" fontId="6" fillId="23" borderId="27" xfId="0" applyFont="1" applyFill="1" applyBorder="1" applyAlignment="1">
      <alignment horizontal="left"/>
    </xf>
    <xf numFmtId="3" fontId="6" fillId="23" borderId="27" xfId="0" applyNumberFormat="1" applyFont="1" applyFill="1" applyBorder="1" applyAlignment="1">
      <alignment horizontal="left"/>
    </xf>
    <xf numFmtId="0" fontId="6" fillId="23" borderId="7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right" vertical="center" wrapText="1"/>
    </xf>
    <xf numFmtId="0" fontId="6" fillId="23" borderId="2" xfId="0" applyFont="1" applyFill="1" applyBorder="1" applyAlignment="1">
      <alignment horizontal="right" vertical="center" wrapText="1"/>
    </xf>
    <xf numFmtId="0" fontId="6" fillId="23" borderId="1" xfId="0" applyFont="1" applyFill="1" applyBorder="1" applyAlignment="1">
      <alignment horizontal="right" vertical="center" wrapText="1"/>
    </xf>
    <xf numFmtId="0" fontId="6" fillId="23" borderId="5" xfId="0" applyFont="1" applyFill="1" applyBorder="1" applyAlignment="1">
      <alignment horizontal="left" vertical="center"/>
    </xf>
    <xf numFmtId="0" fontId="6" fillId="23" borderId="0" xfId="0" applyFont="1" applyFill="1" applyBorder="1" applyAlignment="1">
      <alignment horizontal="left" vertical="center"/>
    </xf>
    <xf numFmtId="0" fontId="6" fillId="23" borderId="4" xfId="0" applyFont="1" applyFill="1" applyBorder="1" applyAlignment="1">
      <alignment horizontal="left" vertical="center"/>
    </xf>
    <xf numFmtId="0" fontId="6" fillId="23" borderId="1" xfId="0" applyFont="1" applyFill="1" applyBorder="1" applyAlignment="1">
      <alignment horizontal="left" vertical="center"/>
    </xf>
    <xf numFmtId="41" fontId="6" fillId="23" borderId="5" xfId="0" applyNumberFormat="1" applyFont="1" applyFill="1" applyBorder="1" applyAlignment="1">
      <alignment vertical="center" wrapText="1"/>
    </xf>
    <xf numFmtId="41" fontId="6" fillId="23" borderId="0" xfId="0" applyNumberFormat="1" applyFont="1" applyFill="1" applyBorder="1" applyAlignment="1">
      <alignment vertical="center" wrapText="1"/>
    </xf>
    <xf numFmtId="41" fontId="6" fillId="23" borderId="13" xfId="0" applyNumberFormat="1" applyFont="1" applyFill="1" applyBorder="1" applyAlignment="1">
      <alignment vertical="center" wrapText="1"/>
    </xf>
    <xf numFmtId="41" fontId="6" fillId="2" borderId="7" xfId="0" applyNumberFormat="1" applyFont="1" applyFill="1" applyBorder="1" applyAlignment="1">
      <alignment horizontal="center" vertical="center" wrapText="1"/>
    </xf>
    <xf numFmtId="41" fontId="6" fillId="2" borderId="13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/>
    </xf>
    <xf numFmtId="41" fontId="6" fillId="2" borderId="7" xfId="0" applyNumberFormat="1" applyFont="1" applyFill="1" applyBorder="1" applyAlignment="1">
      <alignment vertical="center" wrapText="1"/>
    </xf>
    <xf numFmtId="41" fontId="6" fillId="2" borderId="13" xfId="0" applyNumberFormat="1" applyFont="1" applyFill="1" applyBorder="1" applyAlignment="1">
      <alignment vertical="center" wrapText="1"/>
    </xf>
    <xf numFmtId="41" fontId="2" fillId="4" borderId="1" xfId="0" applyNumberFormat="1" applyFont="1" applyFill="1" applyBorder="1" applyAlignment="1">
      <alignment vertical="center" wrapText="1"/>
    </xf>
    <xf numFmtId="41" fontId="2" fillId="26" borderId="1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1" fontId="3" fillId="5" borderId="2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41" fontId="6" fillId="2" borderId="6" xfId="0" applyNumberFormat="1" applyFont="1" applyFill="1" applyBorder="1" applyAlignment="1">
      <alignment horizontal="center" vertical="center" wrapText="1"/>
    </xf>
    <xf numFmtId="41" fontId="7" fillId="4" borderId="8" xfId="0" applyNumberFormat="1" applyFont="1" applyFill="1" applyBorder="1" applyAlignment="1">
      <alignment horizontal="center" vertical="center" wrapText="1"/>
    </xf>
    <xf numFmtId="41" fontId="7" fillId="4" borderId="1" xfId="0" applyNumberFormat="1" applyFont="1" applyFill="1" applyBorder="1" applyAlignment="1">
      <alignment horizontal="center" vertical="center" wrapText="1"/>
    </xf>
    <xf numFmtId="41" fontId="7" fillId="4" borderId="10" xfId="0" applyNumberFormat="1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left" vertical="top" wrapText="1"/>
    </xf>
    <xf numFmtId="3" fontId="6" fillId="27" borderId="29" xfId="0" applyNumberFormat="1" applyFont="1" applyFill="1" applyBorder="1" applyAlignment="1">
      <alignment horizontal="center" vertical="center" wrapText="1"/>
    </xf>
    <xf numFmtId="3" fontId="6" fillId="27" borderId="13" xfId="0" applyNumberFormat="1" applyFont="1" applyFill="1" applyBorder="1" applyAlignment="1">
      <alignment horizontal="center" vertical="center" wrapText="1"/>
    </xf>
    <xf numFmtId="3" fontId="6" fillId="23" borderId="29" xfId="0" applyNumberFormat="1" applyFont="1" applyFill="1" applyBorder="1" applyAlignment="1">
      <alignment horizontal="center" vertical="center"/>
    </xf>
    <xf numFmtId="3" fontId="6" fillId="23" borderId="13" xfId="0" applyNumberFormat="1" applyFont="1" applyFill="1" applyBorder="1" applyAlignment="1">
      <alignment horizontal="center" vertical="center"/>
    </xf>
    <xf numFmtId="0" fontId="6" fillId="27" borderId="31" xfId="0" applyFont="1" applyFill="1" applyBorder="1" applyAlignment="1">
      <alignment horizontal="right" vertical="center" wrapText="1"/>
    </xf>
    <xf numFmtId="0" fontId="6" fillId="27" borderId="0" xfId="0" applyFont="1" applyFill="1" applyBorder="1" applyAlignment="1">
      <alignment horizontal="left" vertical="center" wrapText="1"/>
    </xf>
    <xf numFmtId="3" fontId="2" fillId="28" borderId="12" xfId="0" applyNumberFormat="1" applyFont="1" applyFill="1" applyBorder="1" applyAlignment="1">
      <alignment horizontal="center" vertical="center"/>
    </xf>
    <xf numFmtId="3" fontId="3" fillId="11" borderId="34" xfId="0" applyNumberFormat="1" applyFont="1" applyFill="1" applyBorder="1" applyAlignment="1">
      <alignment horizontal="center" vertical="center"/>
    </xf>
    <xf numFmtId="41" fontId="6" fillId="23" borderId="29" xfId="0" applyNumberFormat="1" applyFont="1" applyFill="1" applyBorder="1" applyAlignment="1">
      <alignment horizontal="center"/>
    </xf>
    <xf numFmtId="41" fontId="2" fillId="9" borderId="35" xfId="0" applyNumberFormat="1" applyFont="1" applyFill="1" applyBorder="1" applyAlignment="1">
      <alignment horizontal="center" vertical="center"/>
    </xf>
    <xf numFmtId="41" fontId="2" fillId="29" borderId="35" xfId="0" applyNumberFormat="1" applyFont="1" applyFill="1" applyBorder="1" applyAlignment="1">
      <alignment horizontal="center" vertical="center"/>
    </xf>
    <xf numFmtId="41" fontId="3" fillId="5" borderId="34" xfId="0" applyNumberFormat="1" applyFont="1" applyFill="1" applyBorder="1" applyAlignment="1">
      <alignment horizontal="center" vertical="center"/>
    </xf>
    <xf numFmtId="41" fontId="3" fillId="30" borderId="35" xfId="0" applyNumberFormat="1" applyFont="1" applyFill="1" applyBorder="1" applyAlignment="1">
      <alignment horizontal="center" vertical="center"/>
    </xf>
    <xf numFmtId="3" fontId="6" fillId="23" borderId="4" xfId="0" applyNumberFormat="1" applyFont="1" applyFill="1" applyBorder="1" applyAlignment="1">
      <alignment horizontal="center" vertical="center" wrapText="1"/>
    </xf>
    <xf numFmtId="3" fontId="6" fillId="23" borderId="2" xfId="0" applyNumberFormat="1" applyFont="1" applyFill="1" applyBorder="1" applyAlignment="1">
      <alignment horizontal="center" vertical="center" wrapText="1"/>
    </xf>
    <xf numFmtId="3" fontId="6" fillId="31" borderId="21" xfId="0" applyNumberFormat="1" applyFont="1" applyFill="1" applyBorder="1" applyAlignment="1">
      <alignment horizontal="center" vertical="center" wrapText="1"/>
    </xf>
    <xf numFmtId="3" fontId="6" fillId="31" borderId="7" xfId="0" applyNumberFormat="1" applyFont="1" applyFill="1" applyBorder="1" applyAlignment="1">
      <alignment horizontal="center" vertical="center" wrapText="1"/>
    </xf>
    <xf numFmtId="0" fontId="6" fillId="31" borderId="21" xfId="0" applyFont="1" applyFill="1" applyBorder="1" applyAlignment="1">
      <alignment horizontal="right" vertical="center" wrapText="1"/>
    </xf>
    <xf numFmtId="0" fontId="6" fillId="31" borderId="7" xfId="0" applyFont="1" applyFill="1" applyBorder="1" applyAlignment="1">
      <alignment horizontal="right" vertical="center" wrapText="1"/>
    </xf>
    <xf numFmtId="0" fontId="6" fillId="31" borderId="21" xfId="0" applyFont="1" applyFill="1" applyBorder="1" applyAlignment="1">
      <alignment horizontal="left" vertical="center" wrapText="1"/>
    </xf>
    <xf numFmtId="0" fontId="6" fillId="31" borderId="7" xfId="0" applyFont="1" applyFill="1" applyBorder="1" applyAlignment="1">
      <alignment horizontal="left" vertical="center" wrapText="1"/>
    </xf>
    <xf numFmtId="41" fontId="6" fillId="2" borderId="1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41" fontId="3" fillId="19" borderId="20" xfId="0" applyNumberFormat="1" applyFont="1" applyFill="1" applyBorder="1" applyAlignment="1">
      <alignment horizontal="center" vertical="center"/>
    </xf>
    <xf numFmtId="41" fontId="5" fillId="2" borderId="4" xfId="0" applyNumberFormat="1" applyFont="1" applyFill="1" applyBorder="1" applyAlignment="1">
      <alignment vertical="center" wrapText="1"/>
    </xf>
    <xf numFmtId="41" fontId="6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3" borderId="3" xfId="0" applyFont="1" applyFill="1" applyBorder="1" applyAlignment="1">
      <alignment horizontal="right" vertical="center" wrapText="1"/>
    </xf>
    <xf numFmtId="0" fontId="6" fillId="23" borderId="26" xfId="0" applyFont="1" applyFill="1" applyBorder="1" applyAlignment="1">
      <alignment horizontal="left" vertical="center" wrapText="1"/>
    </xf>
    <xf numFmtId="167" fontId="6" fillId="23" borderId="27" xfId="0" applyNumberFormat="1" applyFont="1" applyFill="1" applyBorder="1" applyAlignment="1">
      <alignment horizontal="left" vertical="center" wrapText="1"/>
    </xf>
    <xf numFmtId="41" fontId="2" fillId="32" borderId="1" xfId="0" applyNumberFormat="1" applyFont="1" applyFill="1" applyBorder="1" applyAlignment="1">
      <alignment horizontal="center" vertical="center"/>
    </xf>
    <xf numFmtId="41" fontId="3" fillId="19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2" xfId="0" applyFont="1" applyFill="1" applyBorder="1"/>
    <xf numFmtId="3" fontId="4" fillId="2" borderId="2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3" borderId="3" xfId="0" applyFont="1" applyFill="1" applyBorder="1" applyAlignment="1">
      <alignment horizontal="center" vertical="center" wrapText="1"/>
    </xf>
    <xf numFmtId="0" fontId="3" fillId="33" borderId="36" xfId="0" applyFont="1" applyFill="1" applyBorder="1" applyAlignment="1">
      <alignment horizontal="center" vertical="center" wrapText="1"/>
    </xf>
    <xf numFmtId="0" fontId="2" fillId="22" borderId="37" xfId="0" applyFont="1" applyFill="1" applyBorder="1" applyAlignment="1">
      <alignment horizontal="center" vertical="center" wrapText="1"/>
    </xf>
    <xf numFmtId="0" fontId="2" fillId="22" borderId="38" xfId="0" applyFont="1" applyFill="1" applyBorder="1" applyAlignment="1">
      <alignment horizontal="center" vertical="center" wrapText="1"/>
    </xf>
    <xf numFmtId="0" fontId="3" fillId="19" borderId="39" xfId="0" applyFont="1" applyFill="1" applyBorder="1" applyAlignment="1">
      <alignment horizontal="center" vertical="center" wrapText="1"/>
    </xf>
    <xf numFmtId="0" fontId="3" fillId="19" borderId="40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" fillId="19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22" borderId="41" xfId="0" applyFont="1" applyFill="1" applyBorder="1" applyAlignment="1">
      <alignment horizontal="center" vertical="center" wrapText="1"/>
    </xf>
    <xf numFmtId="0" fontId="2" fillId="22" borderId="42" xfId="0" applyFont="1" applyFill="1" applyBorder="1" applyAlignment="1">
      <alignment horizontal="center" vertical="center" wrapText="1"/>
    </xf>
    <xf numFmtId="0" fontId="3" fillId="19" borderId="43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3" borderId="8" xfId="0" applyFont="1" applyFill="1" applyBorder="1" applyAlignment="1">
      <alignment horizontal="center" vertical="center" wrapText="1"/>
    </xf>
    <xf numFmtId="0" fontId="3" fillId="33" borderId="44" xfId="0" applyFont="1" applyFill="1" applyBorder="1" applyAlignment="1">
      <alignment horizontal="center" vertical="center" wrapText="1"/>
    </xf>
    <xf numFmtId="0" fontId="2" fillId="10" borderId="45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44" fontId="2" fillId="16" borderId="22" xfId="0" applyNumberFormat="1" applyFont="1" applyFill="1" applyBorder="1" applyAlignment="1">
      <alignment horizontal="center" vertical="center" wrapText="1"/>
    </xf>
    <xf numFmtId="44" fontId="2" fillId="16" borderId="24" xfId="0" applyNumberFormat="1" applyFont="1" applyFill="1" applyBorder="1" applyAlignment="1">
      <alignment horizontal="center" vertical="center" wrapText="1"/>
    </xf>
    <xf numFmtId="44" fontId="2" fillId="17" borderId="8" xfId="0" applyNumberFormat="1" applyFont="1" applyFill="1" applyBorder="1" applyAlignment="1">
      <alignment horizontal="center" vertical="center" wrapText="1"/>
    </xf>
    <xf numFmtId="44" fontId="2" fillId="17" borderId="9" xfId="0" applyNumberFormat="1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2" fillId="19" borderId="8" xfId="0" applyFont="1" applyFill="1" applyBorder="1" applyAlignment="1">
      <alignment horizontal="left" vertical="center"/>
    </xf>
    <xf numFmtId="0" fontId="2" fillId="19" borderId="10" xfId="0" applyFont="1" applyFill="1" applyBorder="1" applyAlignment="1">
      <alignment horizontal="left" vertical="center"/>
    </xf>
    <xf numFmtId="0" fontId="2" fillId="20" borderId="8" xfId="0" applyFont="1" applyFill="1" applyBorder="1" applyAlignment="1">
      <alignment horizontal="left" vertical="center" wrapText="1"/>
    </xf>
    <xf numFmtId="0" fontId="2" fillId="20" borderId="10" xfId="0" applyFont="1" applyFill="1" applyBorder="1" applyAlignment="1">
      <alignment horizontal="left" vertical="center" wrapText="1"/>
    </xf>
    <xf numFmtId="0" fontId="2" fillId="21" borderId="41" xfId="0" applyFont="1" applyFill="1" applyBorder="1" applyAlignment="1">
      <alignment horizontal="left" vertical="center"/>
    </xf>
    <xf numFmtId="0" fontId="2" fillId="21" borderId="42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6" borderId="11" xfId="0" applyFont="1" applyFill="1" applyBorder="1" applyAlignment="1">
      <alignment horizontal="center" wrapText="1"/>
    </xf>
    <xf numFmtId="0" fontId="10" fillId="0" borderId="24" xfId="0" applyFont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11" fillId="19" borderId="8" xfId="0" applyFont="1" applyFill="1" applyBorder="1" applyAlignment="1">
      <alignment horizontal="center" vertical="center" wrapText="1"/>
    </xf>
    <xf numFmtId="0" fontId="11" fillId="19" borderId="10" xfId="0" applyFont="1" applyFill="1" applyBorder="1" applyAlignment="1">
      <alignment horizontal="center" vertical="center"/>
    </xf>
    <xf numFmtId="0" fontId="2" fillId="19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165" fontId="2" fillId="26" borderId="8" xfId="0" applyNumberFormat="1" applyFont="1" applyFill="1" applyBorder="1" applyAlignment="1">
      <alignment horizontal="center" vertical="center"/>
    </xf>
    <xf numFmtId="165" fontId="2" fillId="26" borderId="10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164" fontId="11" fillId="10" borderId="39" xfId="0" applyNumberFormat="1" applyFont="1" applyFill="1" applyBorder="1" applyAlignment="1">
      <alignment horizontal="center" vertical="center"/>
    </xf>
    <xf numFmtId="164" fontId="11" fillId="10" borderId="40" xfId="0" applyNumberFormat="1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3" fillId="11" borderId="39" xfId="0" applyFont="1" applyFill="1" applyBorder="1" applyAlignment="1">
      <alignment horizontal="center" vertical="center"/>
    </xf>
    <xf numFmtId="0" fontId="3" fillId="11" borderId="5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/>
    </xf>
    <xf numFmtId="0" fontId="2" fillId="9" borderId="53" xfId="0" applyFont="1" applyFill="1" applyBorder="1" applyAlignment="1">
      <alignment horizontal="center" vertical="center"/>
    </xf>
    <xf numFmtId="0" fontId="2" fillId="29" borderId="52" xfId="0" applyFont="1" applyFill="1" applyBorder="1" applyAlignment="1">
      <alignment horizontal="center" vertical="center" wrapText="1"/>
    </xf>
    <xf numFmtId="0" fontId="2" fillId="29" borderId="53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6" borderId="45" xfId="0" applyFont="1" applyFill="1" applyBorder="1" applyAlignment="1">
      <alignment horizontal="center" vertical="center" wrapText="1"/>
    </xf>
    <xf numFmtId="0" fontId="7" fillId="16" borderId="54" xfId="0" applyFont="1" applyFill="1" applyBorder="1" applyAlignment="1">
      <alignment horizontal="center" vertical="center" wrapText="1"/>
    </xf>
    <xf numFmtId="0" fontId="11" fillId="11" borderId="48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7" fillId="18" borderId="8" xfId="0" applyFont="1" applyFill="1" applyBorder="1" applyAlignment="1">
      <alignment horizontal="center" vertical="center"/>
    </xf>
    <xf numFmtId="0" fontId="7" fillId="18" borderId="10" xfId="0" applyFont="1" applyFill="1" applyBorder="1" applyAlignment="1">
      <alignment horizontal="center" vertical="center"/>
    </xf>
    <xf numFmtId="0" fontId="3" fillId="19" borderId="8" xfId="0" applyFont="1" applyFill="1" applyBorder="1" applyAlignment="1">
      <alignment horizontal="center" vertical="center"/>
    </xf>
    <xf numFmtId="0" fontId="3" fillId="19" borderId="44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horizontal="center" vertical="center" wrapText="1"/>
    </xf>
    <xf numFmtId="0" fontId="2" fillId="17" borderId="55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19" borderId="8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3" fillId="19" borderId="47" xfId="0" applyFont="1" applyFill="1" applyBorder="1" applyAlignment="1">
      <alignment horizontal="center" vertical="center" wrapText="1"/>
    </xf>
    <xf numFmtId="0" fontId="3" fillId="19" borderId="28" xfId="0" applyFont="1" applyFill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13" borderId="30" xfId="0" applyFont="1" applyFill="1" applyBorder="1" applyAlignment="1">
      <alignment horizontal="center" vertical="center" wrapText="1"/>
    </xf>
    <xf numFmtId="0" fontId="2" fillId="32" borderId="33" xfId="0" applyFont="1" applyFill="1" applyBorder="1" applyAlignment="1">
      <alignment horizontal="center" vertical="center" wrapText="1"/>
    </xf>
    <xf numFmtId="0" fontId="2" fillId="32" borderId="30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10" sqref="C10"/>
    </sheetView>
  </sheetViews>
  <sheetFormatPr defaultRowHeight="12.75" x14ac:dyDescent="0.2"/>
  <cols>
    <col min="2" max="2" width="54.85546875" customWidth="1"/>
    <col min="3" max="5" width="16.7109375" customWidth="1"/>
  </cols>
  <sheetData>
    <row r="1" spans="1:5" ht="30.75" customHeight="1" thickBot="1" x14ac:dyDescent="0.25">
      <c r="A1" t="s">
        <v>287</v>
      </c>
    </row>
    <row r="2" spans="1:5" ht="50.25" customHeight="1" thickBot="1" x14ac:dyDescent="0.25">
      <c r="A2" s="255" t="s">
        <v>285</v>
      </c>
      <c r="B2" s="256"/>
      <c r="C2" s="80" t="s">
        <v>11</v>
      </c>
      <c r="D2" s="80" t="s">
        <v>26</v>
      </c>
      <c r="E2" s="80" t="s">
        <v>12</v>
      </c>
    </row>
    <row r="3" spans="1:5" ht="13.5" thickBot="1" x14ac:dyDescent="0.25">
      <c r="A3" s="126">
        <v>581122</v>
      </c>
      <c r="B3" s="126" t="s">
        <v>283</v>
      </c>
      <c r="C3" s="127">
        <v>100000</v>
      </c>
      <c r="D3" s="127">
        <v>100000</v>
      </c>
      <c r="E3" s="127">
        <v>0</v>
      </c>
    </row>
    <row r="4" spans="1:5" ht="13.5" thickBot="1" x14ac:dyDescent="0.25">
      <c r="A4" s="126">
        <v>588339</v>
      </c>
      <c r="B4" s="126" t="s">
        <v>284</v>
      </c>
      <c r="C4" s="127">
        <v>100000</v>
      </c>
      <c r="D4" s="127">
        <v>100000</v>
      </c>
      <c r="E4" s="127">
        <v>0</v>
      </c>
    </row>
    <row r="5" spans="1:5" ht="20.25" customHeight="1" thickBot="1" x14ac:dyDescent="0.25">
      <c r="A5" s="257" t="s">
        <v>260</v>
      </c>
      <c r="B5" s="258"/>
      <c r="C5" s="84">
        <f>SUM(C3:C4)</f>
        <v>200000</v>
      </c>
      <c r="D5" s="84">
        <f>SUM(D3:D4)</f>
        <v>200000</v>
      </c>
      <c r="E5" s="84">
        <f>SUM(E3:E4)</f>
        <v>0</v>
      </c>
    </row>
  </sheetData>
  <mergeCells count="2">
    <mergeCell ref="A2:B2"/>
    <mergeCell ref="A5:B5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E5"/>
  <sheetViews>
    <sheetView workbookViewId="0">
      <selection activeCell="E1" sqref="E1"/>
    </sheetView>
  </sheetViews>
  <sheetFormatPr defaultRowHeight="12.75" x14ac:dyDescent="0.2"/>
  <cols>
    <col min="1" max="1" width="11.8554687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83" t="s">
        <v>248</v>
      </c>
      <c r="B1" s="284"/>
      <c r="C1" s="38" t="s">
        <v>286</v>
      </c>
      <c r="D1" s="38" t="s">
        <v>26</v>
      </c>
      <c r="E1" s="38" t="s">
        <v>12</v>
      </c>
    </row>
    <row r="2" spans="1:5" ht="15" customHeight="1" x14ac:dyDescent="0.2">
      <c r="A2" s="135" t="s">
        <v>232</v>
      </c>
      <c r="B2" s="88" t="s">
        <v>234</v>
      </c>
      <c r="C2" s="87">
        <v>109000</v>
      </c>
      <c r="D2" s="87">
        <v>235000</v>
      </c>
      <c r="E2" s="87">
        <v>157320</v>
      </c>
    </row>
    <row r="3" spans="1:5" ht="14.25" customHeight="1" thickBot="1" x14ac:dyDescent="0.25">
      <c r="A3" s="135" t="s">
        <v>233</v>
      </c>
      <c r="B3" s="89" t="s">
        <v>235</v>
      </c>
      <c r="C3" s="90">
        <v>31000</v>
      </c>
      <c r="D3" s="90">
        <v>31000</v>
      </c>
      <c r="E3" s="90">
        <v>230850</v>
      </c>
    </row>
    <row r="4" spans="1:5" ht="18" customHeight="1" thickBot="1" x14ac:dyDescent="0.25">
      <c r="A4" s="277" t="s">
        <v>203</v>
      </c>
      <c r="B4" s="278"/>
      <c r="C4" s="130">
        <f>SUM(C2:C3)</f>
        <v>140000</v>
      </c>
      <c r="D4" s="130">
        <f>SUM(D2:D3)</f>
        <v>266000</v>
      </c>
      <c r="E4" s="130">
        <f>SUM(E2:E3)</f>
        <v>388170</v>
      </c>
    </row>
    <row r="5" spans="1:5" ht="20.25" customHeight="1" thickBot="1" x14ac:dyDescent="0.25">
      <c r="A5" s="265" t="s">
        <v>207</v>
      </c>
      <c r="B5" s="266"/>
      <c r="C5" s="94">
        <f>SUM(C4)</f>
        <v>140000</v>
      </c>
      <c r="D5" s="94">
        <f>SUM(D4)</f>
        <v>266000</v>
      </c>
      <c r="E5" s="94">
        <f>SUM(E4)</f>
        <v>388170</v>
      </c>
    </row>
  </sheetData>
  <mergeCells count="3">
    <mergeCell ref="A1:B1"/>
    <mergeCell ref="A4:B4"/>
    <mergeCell ref="A5:B5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E37"/>
  <sheetViews>
    <sheetView workbookViewId="0">
      <selection activeCell="C26" sqref="C26"/>
    </sheetView>
  </sheetViews>
  <sheetFormatPr defaultRowHeight="12.75" x14ac:dyDescent="0.2"/>
  <cols>
    <col min="1" max="1" width="14.140625" customWidth="1"/>
    <col min="2" max="2" width="54.7109375" customWidth="1"/>
    <col min="3" max="5" width="16.7109375" customWidth="1"/>
  </cols>
  <sheetData>
    <row r="1" spans="1:5" ht="51" customHeight="1" thickBot="1" x14ac:dyDescent="0.25">
      <c r="A1" s="272" t="s">
        <v>175</v>
      </c>
      <c r="B1" s="273"/>
      <c r="C1" s="56" t="s">
        <v>11</v>
      </c>
      <c r="D1" s="10" t="s">
        <v>26</v>
      </c>
      <c r="E1" s="10" t="s">
        <v>12</v>
      </c>
    </row>
    <row r="2" spans="1:5" x14ac:dyDescent="0.2">
      <c r="A2" s="141">
        <v>514243</v>
      </c>
      <c r="B2" s="136" t="s">
        <v>186</v>
      </c>
      <c r="C2" s="107">
        <v>0</v>
      </c>
      <c r="D2" s="137">
        <v>0</v>
      </c>
      <c r="E2" s="137">
        <v>60000</v>
      </c>
    </row>
    <row r="3" spans="1:5" ht="15.75" customHeight="1" x14ac:dyDescent="0.2">
      <c r="A3" s="142">
        <v>516111</v>
      </c>
      <c r="B3" s="138" t="s">
        <v>187</v>
      </c>
      <c r="C3" s="110">
        <v>882000</v>
      </c>
      <c r="D3" s="139">
        <v>1007000</v>
      </c>
      <c r="E3" s="139">
        <v>0</v>
      </c>
    </row>
    <row r="4" spans="1:5" x14ac:dyDescent="0.2">
      <c r="A4" s="143">
        <v>516216</v>
      </c>
      <c r="B4" s="140" t="s">
        <v>188</v>
      </c>
      <c r="C4" s="110">
        <v>0</v>
      </c>
      <c r="D4" s="139">
        <v>0</v>
      </c>
      <c r="E4" s="139">
        <v>878250</v>
      </c>
    </row>
    <row r="5" spans="1:5" x14ac:dyDescent="0.2">
      <c r="A5" s="143">
        <v>516226</v>
      </c>
      <c r="B5" s="140" t="s">
        <v>189</v>
      </c>
      <c r="C5" s="110">
        <v>0</v>
      </c>
      <c r="D5" s="139">
        <v>0</v>
      </c>
      <c r="E5" s="139">
        <v>139300</v>
      </c>
    </row>
    <row r="6" spans="1:5" x14ac:dyDescent="0.2">
      <c r="A6" s="143">
        <v>516141</v>
      </c>
      <c r="B6" s="140" t="s">
        <v>190</v>
      </c>
      <c r="C6" s="110">
        <v>60000</v>
      </c>
      <c r="D6" s="139">
        <v>60000</v>
      </c>
      <c r="E6" s="139">
        <v>0</v>
      </c>
    </row>
    <row r="7" spans="1:5" ht="12" customHeight="1" x14ac:dyDescent="0.2">
      <c r="A7" s="143">
        <v>516246</v>
      </c>
      <c r="B7" s="140" t="s">
        <v>191</v>
      </c>
      <c r="C7" s="110">
        <v>0</v>
      </c>
      <c r="D7" s="139">
        <v>0</v>
      </c>
      <c r="E7" s="139">
        <v>6425</v>
      </c>
    </row>
    <row r="8" spans="1:5" ht="12" customHeight="1" x14ac:dyDescent="0.2">
      <c r="A8" s="143">
        <v>52211</v>
      </c>
      <c r="B8" s="140" t="s">
        <v>192</v>
      </c>
      <c r="C8" s="110">
        <v>150000</v>
      </c>
      <c r="D8" s="139">
        <v>150000</v>
      </c>
      <c r="E8" s="139">
        <v>0</v>
      </c>
    </row>
    <row r="9" spans="1:5" ht="12" customHeight="1" thickBot="1" x14ac:dyDescent="0.25">
      <c r="A9" s="143">
        <v>522210</v>
      </c>
      <c r="B9" s="140" t="s">
        <v>192</v>
      </c>
      <c r="C9" s="110">
        <v>0</v>
      </c>
      <c r="D9" s="139">
        <v>0</v>
      </c>
      <c r="E9" s="139">
        <v>201630</v>
      </c>
    </row>
    <row r="10" spans="1:5" ht="18" customHeight="1" thickBot="1" x14ac:dyDescent="0.25">
      <c r="A10" s="293" t="s">
        <v>5</v>
      </c>
      <c r="B10" s="294"/>
      <c r="C10" s="61">
        <f>SUM(C2:C9)</f>
        <v>1092000</v>
      </c>
      <c r="D10" s="61">
        <f>SUM(D2:D9)</f>
        <v>1217000</v>
      </c>
      <c r="E10" s="61">
        <f>SUM(E2:E9)</f>
        <v>1285605</v>
      </c>
    </row>
    <row r="11" spans="1:5" ht="15.75" customHeight="1" x14ac:dyDescent="0.2">
      <c r="A11" s="105" t="s">
        <v>13</v>
      </c>
      <c r="B11" s="144" t="s">
        <v>176</v>
      </c>
      <c r="C11" s="107">
        <v>295000</v>
      </c>
      <c r="D11" s="145">
        <v>327000</v>
      </c>
      <c r="E11" s="107">
        <v>338448</v>
      </c>
    </row>
    <row r="12" spans="1:5" ht="13.5" thickBot="1" x14ac:dyDescent="0.25">
      <c r="A12" s="111" t="s">
        <v>193</v>
      </c>
      <c r="B12" s="146" t="s">
        <v>177</v>
      </c>
      <c r="C12" s="113">
        <v>7000</v>
      </c>
      <c r="D12" s="147">
        <v>7000</v>
      </c>
      <c r="E12" s="113">
        <v>9996</v>
      </c>
    </row>
    <row r="13" spans="1:5" ht="18" customHeight="1" thickBot="1" x14ac:dyDescent="0.25">
      <c r="A13" s="295" t="s">
        <v>55</v>
      </c>
      <c r="B13" s="296"/>
      <c r="C13" s="62">
        <f>SUM(C11:C12)</f>
        <v>302000</v>
      </c>
      <c r="D13" s="62">
        <f>SUM(D11:D12)</f>
        <v>334000</v>
      </c>
      <c r="E13" s="62">
        <f>SUM(E11:E12)</f>
        <v>348444</v>
      </c>
    </row>
    <row r="14" spans="1:5" x14ac:dyDescent="0.2">
      <c r="A14" s="143" t="s">
        <v>178</v>
      </c>
      <c r="B14" s="148" t="s">
        <v>179</v>
      </c>
      <c r="C14" s="110">
        <v>300000</v>
      </c>
      <c r="D14" s="139">
        <v>400000</v>
      </c>
      <c r="E14" s="139">
        <v>372641</v>
      </c>
    </row>
    <row r="15" spans="1:5" ht="15" customHeight="1" x14ac:dyDescent="0.2">
      <c r="A15" s="143">
        <v>54721</v>
      </c>
      <c r="B15" s="148" t="s">
        <v>194</v>
      </c>
      <c r="C15" s="110">
        <v>0</v>
      </c>
      <c r="D15" s="139">
        <v>0</v>
      </c>
      <c r="E15" s="139">
        <v>17310</v>
      </c>
    </row>
    <row r="16" spans="1:5" x14ac:dyDescent="0.2">
      <c r="A16" s="143">
        <v>5481</v>
      </c>
      <c r="B16" s="140" t="s">
        <v>195</v>
      </c>
      <c r="C16" s="110">
        <v>10000</v>
      </c>
      <c r="D16" s="139">
        <v>10000</v>
      </c>
      <c r="E16" s="139">
        <v>0</v>
      </c>
    </row>
    <row r="17" spans="1:5" ht="13.5" thickBot="1" x14ac:dyDescent="0.25">
      <c r="A17" s="158" t="s">
        <v>196</v>
      </c>
      <c r="B17" s="149" t="s">
        <v>197</v>
      </c>
      <c r="C17" s="113">
        <v>100000</v>
      </c>
      <c r="D17" s="150">
        <v>100000</v>
      </c>
      <c r="E17" s="150">
        <v>8965</v>
      </c>
    </row>
    <row r="18" spans="1:5" x14ac:dyDescent="0.2">
      <c r="A18" s="159">
        <v>55228</v>
      </c>
      <c r="B18" s="140" t="s">
        <v>198</v>
      </c>
      <c r="C18" s="110">
        <v>0</v>
      </c>
      <c r="D18" s="151">
        <v>0</v>
      </c>
      <c r="E18" s="110">
        <v>31789</v>
      </c>
    </row>
    <row r="19" spans="1:5" ht="13.5" customHeight="1" x14ac:dyDescent="0.2">
      <c r="A19" s="159">
        <v>55219</v>
      </c>
      <c r="B19" s="148" t="s">
        <v>199</v>
      </c>
      <c r="C19" s="110">
        <v>200000</v>
      </c>
      <c r="D19" s="151">
        <v>200000</v>
      </c>
      <c r="E19" s="110">
        <v>0</v>
      </c>
    </row>
    <row r="20" spans="1:5" ht="13.5" thickBot="1" x14ac:dyDescent="0.25">
      <c r="A20" s="159">
        <v>552293</v>
      </c>
      <c r="B20" s="152" t="s">
        <v>182</v>
      </c>
      <c r="C20" s="110">
        <v>0</v>
      </c>
      <c r="D20" s="151">
        <v>0</v>
      </c>
      <c r="E20" s="110">
        <v>35100</v>
      </c>
    </row>
    <row r="21" spans="1:5" x14ac:dyDescent="0.2">
      <c r="A21" s="160" t="s">
        <v>21</v>
      </c>
      <c r="B21" s="153" t="s">
        <v>200</v>
      </c>
      <c r="C21" s="107">
        <v>164000</v>
      </c>
      <c r="D21" s="154">
        <v>164000</v>
      </c>
      <c r="E21" s="107">
        <v>181850</v>
      </c>
    </row>
    <row r="22" spans="1:5" ht="13.5" thickBot="1" x14ac:dyDescent="0.25">
      <c r="A22" s="159">
        <v>56327</v>
      </c>
      <c r="B22" s="152" t="s">
        <v>201</v>
      </c>
      <c r="C22" s="110">
        <v>0</v>
      </c>
      <c r="D22" s="151">
        <v>0</v>
      </c>
      <c r="E22" s="110">
        <v>177000</v>
      </c>
    </row>
    <row r="23" spans="1:5" ht="13.5" thickBot="1" x14ac:dyDescent="0.25">
      <c r="A23" s="161">
        <v>57213</v>
      </c>
      <c r="B23" s="155" t="s">
        <v>202</v>
      </c>
      <c r="C23" s="156">
        <v>14000</v>
      </c>
      <c r="D23" s="157">
        <v>14000</v>
      </c>
      <c r="E23" s="156">
        <v>0</v>
      </c>
    </row>
    <row r="24" spans="1:5" ht="18" customHeight="1" thickBot="1" x14ac:dyDescent="0.25">
      <c r="A24" s="297" t="s">
        <v>24</v>
      </c>
      <c r="B24" s="298"/>
      <c r="C24" s="63">
        <f>SUM(C14:C23)</f>
        <v>788000</v>
      </c>
      <c r="D24" s="63">
        <f>SUM(D14:D23)</f>
        <v>888000</v>
      </c>
      <c r="E24" s="63">
        <f>SUM(E14:E23)</f>
        <v>824655</v>
      </c>
    </row>
    <row r="25" spans="1:5" ht="20.25" customHeight="1" thickBot="1" x14ac:dyDescent="0.25">
      <c r="A25" s="285" t="s">
        <v>67</v>
      </c>
      <c r="B25" s="286"/>
      <c r="C25" s="162">
        <f>SUM(C10+C13+C24)</f>
        <v>2182000</v>
      </c>
      <c r="D25" s="162">
        <f>SUM(D10+D13+D24)</f>
        <v>2439000</v>
      </c>
      <c r="E25" s="162">
        <f>SUM(E10+E13+E24)</f>
        <v>2458704</v>
      </c>
    </row>
    <row r="26" spans="1:5" x14ac:dyDescent="0.2">
      <c r="A26" s="167">
        <v>1264</v>
      </c>
      <c r="B26" s="164" t="s">
        <v>159</v>
      </c>
      <c r="C26" s="165">
        <v>8346000</v>
      </c>
      <c r="D26" s="166">
        <v>8346000</v>
      </c>
      <c r="E26" s="165">
        <v>0</v>
      </c>
    </row>
    <row r="27" spans="1:5" ht="13.5" thickBot="1" x14ac:dyDescent="0.25">
      <c r="A27" s="168">
        <v>1811221</v>
      </c>
      <c r="B27" s="92" t="s">
        <v>185</v>
      </c>
      <c r="C27" s="93">
        <v>2254000</v>
      </c>
      <c r="D27" s="169">
        <v>2254000</v>
      </c>
      <c r="E27" s="93">
        <v>0</v>
      </c>
    </row>
    <row r="28" spans="1:5" ht="18" customHeight="1" thickBot="1" x14ac:dyDescent="0.25">
      <c r="A28" s="287" t="s">
        <v>69</v>
      </c>
      <c r="B28" s="288"/>
      <c r="C28" s="60">
        <f>SUM(C26:C27)</f>
        <v>10600000</v>
      </c>
      <c r="D28" s="60">
        <f>SUM(D26:D27)</f>
        <v>10600000</v>
      </c>
      <c r="E28" s="57">
        <f>SUM(E27:E27)</f>
        <v>0</v>
      </c>
    </row>
    <row r="29" spans="1:5" ht="20.25" customHeight="1" thickBot="1" x14ac:dyDescent="0.25">
      <c r="A29" s="289" t="s">
        <v>183</v>
      </c>
      <c r="B29" s="290"/>
      <c r="C29" s="163">
        <f>SUM(C28)</f>
        <v>10600000</v>
      </c>
      <c r="D29" s="163">
        <f>SUM(D28)</f>
        <v>10600000</v>
      </c>
      <c r="E29" s="163">
        <f>SUM(E28)</f>
        <v>0</v>
      </c>
    </row>
    <row r="30" spans="1:5" ht="20.25" customHeight="1" thickBot="1" x14ac:dyDescent="0.25">
      <c r="A30" s="291" t="s">
        <v>184</v>
      </c>
      <c r="B30" s="292"/>
      <c r="C30" s="58">
        <f>SUM(C29,C25)</f>
        <v>12782000</v>
      </c>
      <c r="D30" s="58">
        <f>SUM(D29,D25)</f>
        <v>13039000</v>
      </c>
      <c r="E30" s="58">
        <f>SUM(E29,E25)</f>
        <v>2458704</v>
      </c>
    </row>
    <row r="31" spans="1:5" x14ac:dyDescent="0.2">
      <c r="C31" s="59"/>
      <c r="D31" s="59"/>
      <c r="E31" s="59"/>
    </row>
    <row r="34" ht="13.5" customHeight="1" x14ac:dyDescent="0.2"/>
    <row r="36" ht="13.5" customHeight="1" x14ac:dyDescent="0.2"/>
    <row r="37" ht="13.5" customHeight="1" x14ac:dyDescent="0.2"/>
  </sheetData>
  <mergeCells count="8">
    <mergeCell ref="A25:B25"/>
    <mergeCell ref="A28:B28"/>
    <mergeCell ref="A29:B29"/>
    <mergeCell ref="A30:B30"/>
    <mergeCell ref="A1:B1"/>
    <mergeCell ref="A10:B10"/>
    <mergeCell ref="A13:B13"/>
    <mergeCell ref="A24:B24"/>
  </mergeCells>
  <phoneticPr fontId="4" type="noConversion"/>
  <pageMargins left="0.78740157480314965" right="0.78740157480314965" top="0.98425196850393704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1" sqref="E1"/>
    </sheetView>
  </sheetViews>
  <sheetFormatPr defaultRowHeight="12.75" x14ac:dyDescent="0.2"/>
  <cols>
    <col min="2" max="2" width="54.7109375" customWidth="1"/>
    <col min="3" max="3" width="16.42578125" customWidth="1"/>
    <col min="4" max="5" width="16.7109375" customWidth="1"/>
  </cols>
  <sheetData>
    <row r="1" spans="1:5" ht="50.25" customHeight="1" thickBot="1" x14ac:dyDescent="0.25">
      <c r="A1" s="255" t="s">
        <v>282</v>
      </c>
      <c r="B1" s="256"/>
      <c r="C1" s="80" t="s">
        <v>11</v>
      </c>
      <c r="D1" s="80" t="s">
        <v>26</v>
      </c>
      <c r="E1" s="80" t="s">
        <v>12</v>
      </c>
    </row>
    <row r="2" spans="1:5" ht="13.5" thickBot="1" x14ac:dyDescent="0.25">
      <c r="A2" s="126">
        <v>5884296</v>
      </c>
      <c r="B2" s="126" t="s">
        <v>281</v>
      </c>
      <c r="C2" s="131">
        <v>0</v>
      </c>
      <c r="D2" s="131">
        <v>0</v>
      </c>
      <c r="E2" s="131">
        <v>50000</v>
      </c>
    </row>
    <row r="3" spans="1:5" ht="20.25" customHeight="1" thickBot="1" x14ac:dyDescent="0.25">
      <c r="A3" s="270" t="s">
        <v>260</v>
      </c>
      <c r="B3" s="270"/>
      <c r="C3" s="84">
        <f>SUM(C2)</f>
        <v>0</v>
      </c>
      <c r="D3" s="84">
        <f>SUM(D2)</f>
        <v>0</v>
      </c>
      <c r="E3" s="84">
        <f>SUM(E2)</f>
        <v>50000</v>
      </c>
    </row>
  </sheetData>
  <mergeCells count="2">
    <mergeCell ref="A1:B1"/>
    <mergeCell ref="A3:B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 enableFormatConditionsCalculation="0">
    <tabColor indexed="29"/>
  </sheetPr>
  <dimension ref="A1:R111"/>
  <sheetViews>
    <sheetView topLeftCell="A52" workbookViewId="0">
      <selection activeCell="A71" sqref="A71"/>
    </sheetView>
  </sheetViews>
  <sheetFormatPr defaultRowHeight="12.75" x14ac:dyDescent="0.2"/>
  <cols>
    <col min="1" max="1" width="14.85546875" customWidth="1"/>
    <col min="2" max="2" width="54.7109375" customWidth="1"/>
    <col min="3" max="3" width="16.7109375" customWidth="1"/>
    <col min="4" max="4" width="16.5703125" customWidth="1"/>
    <col min="5" max="5" width="16.7109375" customWidth="1"/>
  </cols>
  <sheetData>
    <row r="1" spans="1:18" ht="50.25" customHeight="1" thickBot="1" x14ac:dyDescent="0.25">
      <c r="A1" s="299" t="s">
        <v>250</v>
      </c>
      <c r="B1" s="300"/>
      <c r="C1" s="10" t="s">
        <v>11</v>
      </c>
      <c r="D1" s="10" t="s">
        <v>26</v>
      </c>
      <c r="E1" s="10" t="s">
        <v>12</v>
      </c>
    </row>
    <row r="2" spans="1:18" ht="13.5" customHeight="1" x14ac:dyDescent="0.2">
      <c r="A2" s="108">
        <v>522121</v>
      </c>
      <c r="B2" s="88" t="s">
        <v>243</v>
      </c>
      <c r="C2" s="139">
        <v>3060000</v>
      </c>
      <c r="D2" s="170">
        <v>2460000</v>
      </c>
      <c r="E2" s="139">
        <v>0</v>
      </c>
      <c r="N2" s="11"/>
      <c r="O2" s="12"/>
      <c r="P2" s="13"/>
      <c r="Q2" s="13"/>
      <c r="R2" s="13"/>
    </row>
    <row r="3" spans="1:18" x14ac:dyDescent="0.2">
      <c r="A3" s="108">
        <v>522222</v>
      </c>
      <c r="B3" s="171" t="s">
        <v>71</v>
      </c>
      <c r="C3" s="139">
        <v>0</v>
      </c>
      <c r="D3" s="170" t="s">
        <v>28</v>
      </c>
      <c r="E3" s="139">
        <v>1920000</v>
      </c>
      <c r="N3" s="11"/>
      <c r="O3" s="12"/>
      <c r="P3" s="13"/>
      <c r="Q3" s="13"/>
      <c r="R3" s="13"/>
    </row>
    <row r="4" spans="1:18" x14ac:dyDescent="0.2">
      <c r="A4" s="108">
        <v>52229</v>
      </c>
      <c r="B4" s="171" t="s">
        <v>72</v>
      </c>
      <c r="C4" s="139">
        <v>0</v>
      </c>
      <c r="D4" s="170" t="s">
        <v>28</v>
      </c>
      <c r="E4" s="139">
        <v>540000</v>
      </c>
      <c r="N4" s="11"/>
      <c r="O4" s="12"/>
      <c r="P4" s="13"/>
      <c r="Q4" s="13"/>
      <c r="R4" s="13"/>
    </row>
    <row r="5" spans="1:18" ht="15" customHeight="1" thickBot="1" x14ac:dyDescent="0.25">
      <c r="A5" s="311" t="s">
        <v>73</v>
      </c>
      <c r="B5" s="312"/>
      <c r="C5" s="29">
        <f>SUM(C2:C4)</f>
        <v>3060000</v>
      </c>
      <c r="D5" s="30">
        <f>SUM(D2:D4)</f>
        <v>2460000</v>
      </c>
      <c r="E5" s="29">
        <f>SUM(E2:E4)</f>
        <v>2460000</v>
      </c>
      <c r="N5" s="11"/>
      <c r="O5" s="12"/>
      <c r="P5" s="13"/>
      <c r="Q5" s="13"/>
      <c r="R5" s="13"/>
    </row>
    <row r="6" spans="1:18" s="1" customFormat="1" ht="18" customHeight="1" thickBot="1" x14ac:dyDescent="0.25">
      <c r="A6" s="301" t="s">
        <v>5</v>
      </c>
      <c r="B6" s="302"/>
      <c r="C6" s="33">
        <f>SUM(C2:C4)</f>
        <v>3060000</v>
      </c>
      <c r="D6" s="33">
        <f>SUM(D2:D4)</f>
        <v>2460000</v>
      </c>
      <c r="E6" s="33">
        <f>SUM(E2:E4)</f>
        <v>2460000</v>
      </c>
      <c r="N6" s="11"/>
      <c r="O6" s="12"/>
      <c r="P6" s="13"/>
      <c r="Q6" s="13"/>
      <c r="R6" s="13"/>
    </row>
    <row r="7" spans="1:18" s="1" customFormat="1" ht="13.5" thickBot="1" x14ac:dyDescent="0.25">
      <c r="A7" s="173" t="s">
        <v>13</v>
      </c>
      <c r="B7" s="114" t="s">
        <v>54</v>
      </c>
      <c r="C7" s="145">
        <v>826000</v>
      </c>
      <c r="D7" s="172">
        <v>654000</v>
      </c>
      <c r="E7" s="107">
        <v>649620</v>
      </c>
      <c r="N7" s="11"/>
      <c r="O7" s="14"/>
      <c r="P7" s="13"/>
      <c r="Q7" s="13"/>
      <c r="R7" s="13"/>
    </row>
    <row r="8" spans="1:18" ht="18" customHeight="1" thickBot="1" x14ac:dyDescent="0.25">
      <c r="A8" s="303" t="s">
        <v>55</v>
      </c>
      <c r="B8" s="304"/>
      <c r="C8" s="32">
        <f>SUM(C7:C7)</f>
        <v>826000</v>
      </c>
      <c r="D8" s="32">
        <f>SUM(D7:D7)</f>
        <v>654000</v>
      </c>
      <c r="E8" s="32">
        <f>SUM(E7:E7)</f>
        <v>649620</v>
      </c>
      <c r="N8" s="11"/>
      <c r="O8" s="14"/>
      <c r="P8" s="13"/>
      <c r="Q8" s="13"/>
      <c r="R8" s="13"/>
    </row>
    <row r="9" spans="1:18" ht="13.5" customHeight="1" x14ac:dyDescent="0.2">
      <c r="A9" s="174" t="s">
        <v>14</v>
      </c>
      <c r="B9" s="176" t="s">
        <v>1</v>
      </c>
      <c r="C9" s="110">
        <v>40000</v>
      </c>
      <c r="D9" s="139">
        <v>75000</v>
      </c>
      <c r="E9" s="139">
        <v>74573</v>
      </c>
      <c r="N9" s="11"/>
      <c r="O9" s="14"/>
      <c r="P9" s="13"/>
      <c r="Q9" s="13"/>
      <c r="R9" s="13"/>
    </row>
    <row r="10" spans="1:18" ht="13.5" customHeight="1" x14ac:dyDescent="0.2">
      <c r="A10" s="174" t="s">
        <v>15</v>
      </c>
      <c r="B10" s="176" t="s">
        <v>7</v>
      </c>
      <c r="C10" s="110">
        <v>5000</v>
      </c>
      <c r="D10" s="139">
        <v>5000</v>
      </c>
      <c r="E10" s="139">
        <v>1238</v>
      </c>
      <c r="N10" s="11"/>
      <c r="O10" s="14"/>
      <c r="P10" s="13"/>
      <c r="Q10" s="13"/>
      <c r="R10" s="13"/>
    </row>
    <row r="11" spans="1:18" ht="13.5" customHeight="1" x14ac:dyDescent="0.2">
      <c r="A11" s="174" t="s">
        <v>16</v>
      </c>
      <c r="B11" s="176" t="s">
        <v>74</v>
      </c>
      <c r="C11" s="110">
        <v>20000</v>
      </c>
      <c r="D11" s="139">
        <v>41000</v>
      </c>
      <c r="E11" s="139">
        <v>21252</v>
      </c>
      <c r="N11" s="11"/>
      <c r="O11" s="14"/>
      <c r="P11" s="13"/>
      <c r="Q11" s="13"/>
      <c r="R11" s="13"/>
    </row>
    <row r="12" spans="1:18" ht="13.5" customHeight="1" x14ac:dyDescent="0.2">
      <c r="A12" s="174">
        <v>54722</v>
      </c>
      <c r="B12" s="176" t="s">
        <v>75</v>
      </c>
      <c r="C12" s="110">
        <v>0</v>
      </c>
      <c r="D12" s="139">
        <v>0</v>
      </c>
      <c r="E12" s="139">
        <v>155197</v>
      </c>
      <c r="N12" s="12"/>
      <c r="O12" s="12"/>
      <c r="P12" s="13"/>
      <c r="Q12" s="13"/>
      <c r="R12" s="13"/>
    </row>
    <row r="13" spans="1:18" ht="13.5" customHeight="1" x14ac:dyDescent="0.2">
      <c r="A13" s="174" t="s">
        <v>77</v>
      </c>
      <c r="B13" s="176" t="s">
        <v>76</v>
      </c>
      <c r="C13" s="110">
        <v>170000</v>
      </c>
      <c r="D13" s="139">
        <v>170000</v>
      </c>
      <c r="E13" s="139">
        <v>18764</v>
      </c>
      <c r="N13" s="12"/>
      <c r="O13" s="12"/>
      <c r="P13" s="13"/>
      <c r="Q13" s="13"/>
      <c r="R13" s="13"/>
    </row>
    <row r="14" spans="1:18" ht="13.5" customHeight="1" thickBot="1" x14ac:dyDescent="0.25">
      <c r="A14" s="175">
        <v>54923</v>
      </c>
      <c r="B14" s="176" t="s">
        <v>78</v>
      </c>
      <c r="C14" s="110">
        <v>0</v>
      </c>
      <c r="D14" s="139">
        <v>0</v>
      </c>
      <c r="E14" s="139">
        <v>59774</v>
      </c>
      <c r="N14" s="12"/>
      <c r="O14" s="12"/>
      <c r="P14" s="13"/>
      <c r="Q14" s="13"/>
      <c r="R14" s="13"/>
    </row>
    <row r="15" spans="1:18" ht="13.5" thickBot="1" x14ac:dyDescent="0.25">
      <c r="A15" s="313" t="s">
        <v>79</v>
      </c>
      <c r="B15" s="314"/>
      <c r="C15" s="31">
        <f>SUM(C9:C14)</f>
        <v>235000</v>
      </c>
      <c r="D15" s="31">
        <f>SUM(D9:D14)</f>
        <v>291000</v>
      </c>
      <c r="E15" s="31">
        <f>SUM(E9:E14)</f>
        <v>330798</v>
      </c>
      <c r="N15" s="12"/>
      <c r="O15" s="12"/>
      <c r="P15" s="13"/>
      <c r="Q15" s="13"/>
      <c r="R15" s="13"/>
    </row>
    <row r="16" spans="1:18" ht="13.5" customHeight="1" x14ac:dyDescent="0.2">
      <c r="A16" s="141" t="s">
        <v>17</v>
      </c>
      <c r="B16" s="178" t="s">
        <v>56</v>
      </c>
      <c r="C16" s="145">
        <v>70000</v>
      </c>
      <c r="D16" s="107">
        <v>70000</v>
      </c>
      <c r="E16" s="137">
        <v>54706</v>
      </c>
      <c r="N16" s="12"/>
      <c r="O16" s="12"/>
      <c r="P16" s="13"/>
      <c r="Q16" s="13"/>
      <c r="R16" s="13"/>
    </row>
    <row r="17" spans="1:18" ht="13.5" customHeight="1" x14ac:dyDescent="0.2">
      <c r="A17" s="143" t="s">
        <v>18</v>
      </c>
      <c r="B17" s="179" t="s">
        <v>80</v>
      </c>
      <c r="C17" s="177">
        <v>80000</v>
      </c>
      <c r="D17" s="110">
        <v>80000</v>
      </c>
      <c r="E17" s="139">
        <v>49833</v>
      </c>
      <c r="N17" s="12"/>
      <c r="O17" s="12"/>
      <c r="P17" s="13"/>
      <c r="Q17" s="13"/>
      <c r="R17" s="13"/>
    </row>
    <row r="18" spans="1:18" ht="13.5" customHeight="1" x14ac:dyDescent="0.2">
      <c r="A18" s="175" t="s">
        <v>57</v>
      </c>
      <c r="B18" s="179" t="s">
        <v>58</v>
      </c>
      <c r="C18" s="177">
        <v>15000</v>
      </c>
      <c r="D18" s="110">
        <v>15000</v>
      </c>
      <c r="E18" s="139">
        <v>18000</v>
      </c>
      <c r="N18" s="12"/>
      <c r="O18" s="12"/>
      <c r="P18" s="13"/>
      <c r="Q18" s="13"/>
      <c r="R18" s="13"/>
    </row>
    <row r="19" spans="1:18" ht="13.5" customHeight="1" x14ac:dyDescent="0.2">
      <c r="A19" s="175">
        <v>552229</v>
      </c>
      <c r="B19" s="179" t="s">
        <v>81</v>
      </c>
      <c r="C19" s="177">
        <v>0</v>
      </c>
      <c r="D19" s="110">
        <v>0</v>
      </c>
      <c r="E19" s="139">
        <v>90000</v>
      </c>
      <c r="N19" s="12"/>
      <c r="O19" s="12"/>
      <c r="P19" s="13"/>
      <c r="Q19" s="13"/>
      <c r="R19" s="13"/>
    </row>
    <row r="20" spans="1:18" ht="13.5" customHeight="1" x14ac:dyDescent="0.2">
      <c r="A20" s="175" t="s">
        <v>59</v>
      </c>
      <c r="B20" s="180" t="s">
        <v>60</v>
      </c>
      <c r="C20" s="177">
        <v>20000</v>
      </c>
      <c r="D20" s="110">
        <v>20000</v>
      </c>
      <c r="E20" s="139">
        <v>4921</v>
      </c>
      <c r="N20" s="15"/>
      <c r="O20" s="15"/>
      <c r="P20" s="16"/>
      <c r="Q20" s="16"/>
      <c r="R20" s="16"/>
    </row>
    <row r="21" spans="1:18" ht="13.5" customHeight="1" x14ac:dyDescent="0.2">
      <c r="A21" s="175" t="s">
        <v>19</v>
      </c>
      <c r="B21" s="180" t="s">
        <v>3</v>
      </c>
      <c r="C21" s="177">
        <v>70000</v>
      </c>
      <c r="D21" s="110">
        <v>70000</v>
      </c>
      <c r="E21" s="139">
        <v>163189</v>
      </c>
      <c r="N21" s="17"/>
      <c r="O21" s="18"/>
      <c r="P21" s="13"/>
      <c r="Q21" s="13"/>
      <c r="R21" s="13"/>
    </row>
    <row r="22" spans="1:18" x14ac:dyDescent="0.2">
      <c r="A22" s="175" t="s">
        <v>82</v>
      </c>
      <c r="B22" s="180" t="s">
        <v>2</v>
      </c>
      <c r="C22" s="177">
        <v>100000</v>
      </c>
      <c r="D22" s="110">
        <v>100000</v>
      </c>
      <c r="E22" s="139">
        <v>122140</v>
      </c>
      <c r="N22" s="17"/>
      <c r="O22" s="19"/>
      <c r="P22" s="13"/>
      <c r="Q22" s="13"/>
      <c r="R22" s="13"/>
    </row>
    <row r="23" spans="1:18" x14ac:dyDescent="0.2">
      <c r="A23" s="175" t="s">
        <v>83</v>
      </c>
      <c r="B23" s="180" t="s">
        <v>8</v>
      </c>
      <c r="C23" s="177">
        <v>5000</v>
      </c>
      <c r="D23" s="110">
        <v>205000</v>
      </c>
      <c r="E23" s="139">
        <v>196141</v>
      </c>
      <c r="N23" s="20"/>
      <c r="O23" s="21"/>
      <c r="P23" s="16"/>
      <c r="Q23" s="16"/>
      <c r="R23" s="16"/>
    </row>
    <row r="24" spans="1:18" x14ac:dyDescent="0.2">
      <c r="A24" s="175" t="s">
        <v>20</v>
      </c>
      <c r="B24" s="180" t="s">
        <v>61</v>
      </c>
      <c r="C24" s="177">
        <v>60000</v>
      </c>
      <c r="D24" s="110">
        <v>60000</v>
      </c>
      <c r="E24" s="139">
        <v>26739</v>
      </c>
      <c r="N24" s="17"/>
      <c r="O24" s="19"/>
      <c r="P24" s="13"/>
      <c r="Q24" s="13"/>
      <c r="R24" s="13"/>
    </row>
    <row r="25" spans="1:18" x14ac:dyDescent="0.2">
      <c r="A25" s="175">
        <v>55219</v>
      </c>
      <c r="B25" s="179" t="s">
        <v>84</v>
      </c>
      <c r="C25" s="177">
        <v>150000</v>
      </c>
      <c r="D25" s="110">
        <v>350000</v>
      </c>
      <c r="E25" s="139">
        <v>0</v>
      </c>
      <c r="N25" s="17"/>
      <c r="O25" s="19"/>
      <c r="P25" s="13"/>
      <c r="Q25" s="13"/>
      <c r="R25" s="13"/>
    </row>
    <row r="26" spans="1:18" x14ac:dyDescent="0.2">
      <c r="A26" s="175">
        <v>552292</v>
      </c>
      <c r="B26" s="179" t="s">
        <v>85</v>
      </c>
      <c r="C26" s="177">
        <v>0</v>
      </c>
      <c r="D26" s="110">
        <v>0</v>
      </c>
      <c r="E26" s="139">
        <v>85443</v>
      </c>
      <c r="N26" s="17"/>
      <c r="O26" s="19"/>
      <c r="P26" s="13"/>
      <c r="Q26" s="13"/>
      <c r="R26" s="13"/>
    </row>
    <row r="27" spans="1:18" x14ac:dyDescent="0.2">
      <c r="A27" s="175">
        <v>552293</v>
      </c>
      <c r="B27" s="179" t="s">
        <v>85</v>
      </c>
      <c r="C27" s="177">
        <v>0</v>
      </c>
      <c r="D27" s="110">
        <v>0</v>
      </c>
      <c r="E27" s="139">
        <v>143316</v>
      </c>
      <c r="N27" s="17"/>
      <c r="O27" s="19"/>
      <c r="P27" s="13"/>
      <c r="Q27" s="13"/>
      <c r="R27" s="13"/>
    </row>
    <row r="28" spans="1:18" x14ac:dyDescent="0.2">
      <c r="A28" s="175" t="s">
        <v>62</v>
      </c>
      <c r="B28" s="179" t="s">
        <v>63</v>
      </c>
      <c r="C28" s="177">
        <v>200000</v>
      </c>
      <c r="D28" s="110">
        <v>300000</v>
      </c>
      <c r="E28" s="139">
        <v>309369</v>
      </c>
      <c r="N28" s="17"/>
      <c r="O28" s="22"/>
      <c r="P28" s="13"/>
      <c r="Q28" s="13"/>
      <c r="R28" s="13"/>
    </row>
    <row r="29" spans="1:18" x14ac:dyDescent="0.2">
      <c r="A29" s="175">
        <v>5552</v>
      </c>
      <c r="B29" s="179" t="s">
        <v>64</v>
      </c>
      <c r="C29" s="177">
        <v>0</v>
      </c>
      <c r="D29" s="110">
        <v>0</v>
      </c>
      <c r="E29" s="139">
        <v>56453</v>
      </c>
      <c r="N29" s="17"/>
      <c r="O29" s="22"/>
      <c r="P29" s="13"/>
      <c r="Q29" s="13"/>
      <c r="R29" s="13"/>
    </row>
    <row r="30" spans="1:18" x14ac:dyDescent="0.2">
      <c r="A30" s="175">
        <v>5561</v>
      </c>
      <c r="B30" s="179" t="s">
        <v>86</v>
      </c>
      <c r="C30" s="177">
        <v>50000</v>
      </c>
      <c r="D30" s="110">
        <v>150000</v>
      </c>
      <c r="E30" s="139">
        <v>0</v>
      </c>
      <c r="N30" s="17"/>
      <c r="O30" s="22"/>
      <c r="P30" s="13"/>
      <c r="Q30" s="13"/>
      <c r="R30" s="13"/>
    </row>
    <row r="31" spans="1:18" ht="13.5" thickBot="1" x14ac:dyDescent="0.25">
      <c r="A31" s="175">
        <v>55621</v>
      </c>
      <c r="B31" s="179" t="s">
        <v>87</v>
      </c>
      <c r="C31" s="177">
        <v>0</v>
      </c>
      <c r="D31" s="110">
        <v>0</v>
      </c>
      <c r="E31" s="139">
        <v>155610</v>
      </c>
      <c r="N31" s="17"/>
      <c r="O31" s="22"/>
      <c r="P31" s="13"/>
      <c r="Q31" s="13"/>
      <c r="R31" s="13"/>
    </row>
    <row r="32" spans="1:18" ht="13.5" thickBot="1" x14ac:dyDescent="0.25">
      <c r="A32" s="307" t="s">
        <v>88</v>
      </c>
      <c r="B32" s="308"/>
      <c r="C32" s="31">
        <f>SUM(C16:C31)</f>
        <v>820000</v>
      </c>
      <c r="D32" s="31">
        <f>SUM(D16:D31)</f>
        <v>1420000</v>
      </c>
      <c r="E32" s="31">
        <f>SUM(E16:E31)</f>
        <v>1475860</v>
      </c>
      <c r="N32" s="17"/>
      <c r="O32" s="22"/>
      <c r="P32" s="13"/>
      <c r="Q32" s="13"/>
      <c r="R32" s="13"/>
    </row>
    <row r="33" spans="1:18" x14ac:dyDescent="0.2">
      <c r="A33" s="174" t="s">
        <v>21</v>
      </c>
      <c r="B33" s="182" t="s">
        <v>4</v>
      </c>
      <c r="C33" s="107">
        <v>277000</v>
      </c>
      <c r="D33" s="139">
        <v>577000</v>
      </c>
      <c r="E33" s="139">
        <v>573601</v>
      </c>
      <c r="N33" s="17"/>
      <c r="O33" s="23"/>
      <c r="P33" s="13"/>
      <c r="Q33" s="13"/>
      <c r="R33" s="13"/>
    </row>
    <row r="34" spans="1:18" ht="14.25" customHeight="1" x14ac:dyDescent="0.2">
      <c r="A34" s="174" t="s">
        <v>22</v>
      </c>
      <c r="B34" s="183" t="s">
        <v>6</v>
      </c>
      <c r="C34" s="110">
        <v>220000</v>
      </c>
      <c r="D34" s="139">
        <v>420000</v>
      </c>
      <c r="E34" s="139">
        <v>425486</v>
      </c>
      <c r="N34" s="17"/>
      <c r="O34" s="23"/>
      <c r="P34" s="13"/>
      <c r="Q34" s="13"/>
      <c r="R34" s="13"/>
    </row>
    <row r="35" spans="1:18" ht="14.25" customHeight="1" x14ac:dyDescent="0.2">
      <c r="A35" s="174">
        <v>56214</v>
      </c>
      <c r="B35" s="183" t="s">
        <v>89</v>
      </c>
      <c r="C35" s="110">
        <v>854000</v>
      </c>
      <c r="D35" s="139">
        <v>1154000</v>
      </c>
      <c r="E35" s="139">
        <v>0</v>
      </c>
      <c r="N35" s="17"/>
      <c r="O35" s="23"/>
      <c r="P35" s="13"/>
      <c r="Q35" s="13"/>
      <c r="R35" s="13"/>
    </row>
    <row r="36" spans="1:18" x14ac:dyDescent="0.2">
      <c r="A36" s="174">
        <v>562241</v>
      </c>
      <c r="B36" s="183" t="s">
        <v>65</v>
      </c>
      <c r="C36" s="110">
        <v>0</v>
      </c>
      <c r="D36" s="139">
        <v>0</v>
      </c>
      <c r="E36" s="139">
        <v>54964</v>
      </c>
      <c r="N36" s="17"/>
      <c r="O36" s="22"/>
      <c r="P36" s="13"/>
      <c r="Q36" s="13"/>
      <c r="R36" s="13"/>
    </row>
    <row r="37" spans="1:18" x14ac:dyDescent="0.2">
      <c r="A37" s="174">
        <v>562242</v>
      </c>
      <c r="B37" s="183" t="s">
        <v>65</v>
      </c>
      <c r="C37" s="110">
        <v>0</v>
      </c>
      <c r="D37" s="139">
        <v>0</v>
      </c>
      <c r="E37" s="139">
        <v>994198</v>
      </c>
      <c r="N37" s="17"/>
      <c r="O37" s="22"/>
      <c r="P37" s="13"/>
      <c r="Q37" s="13"/>
      <c r="R37" s="13"/>
    </row>
    <row r="38" spans="1:18" ht="13.5" thickBot="1" x14ac:dyDescent="0.25">
      <c r="A38" s="175" t="s">
        <v>23</v>
      </c>
      <c r="B38" s="181" t="s">
        <v>90</v>
      </c>
      <c r="C38" s="110">
        <v>20000</v>
      </c>
      <c r="D38" s="139">
        <v>270000</v>
      </c>
      <c r="E38" s="139">
        <v>270872</v>
      </c>
      <c r="N38" s="17"/>
      <c r="O38" s="22"/>
      <c r="P38" s="13"/>
      <c r="Q38" s="13"/>
      <c r="R38" s="13"/>
    </row>
    <row r="39" spans="1:18" ht="13.5" thickBot="1" x14ac:dyDescent="0.25">
      <c r="A39" s="307" t="s">
        <v>92</v>
      </c>
      <c r="B39" s="308"/>
      <c r="C39" s="31">
        <f>SUM(C33:C38)</f>
        <v>1371000</v>
      </c>
      <c r="D39" s="31">
        <f>SUM(D33:D38)</f>
        <v>2421000</v>
      </c>
      <c r="E39" s="31">
        <f>SUM(E33:E38)</f>
        <v>2319121</v>
      </c>
      <c r="N39" s="17"/>
      <c r="O39" s="22"/>
      <c r="P39" s="13"/>
      <c r="Q39" s="13"/>
      <c r="R39" s="13"/>
    </row>
    <row r="40" spans="1:18" x14ac:dyDescent="0.2">
      <c r="A40" s="175">
        <v>57213</v>
      </c>
      <c r="B40" s="183" t="s">
        <v>91</v>
      </c>
      <c r="C40" s="110">
        <v>120000</v>
      </c>
      <c r="D40" s="139">
        <v>120000</v>
      </c>
      <c r="E40" s="139">
        <v>0</v>
      </c>
      <c r="N40" s="17"/>
      <c r="O40" s="22"/>
      <c r="P40" s="13"/>
      <c r="Q40" s="13"/>
      <c r="R40" s="13"/>
    </row>
    <row r="41" spans="1:18" x14ac:dyDescent="0.2">
      <c r="A41" s="175">
        <v>572233</v>
      </c>
      <c r="B41" s="183" t="s">
        <v>97</v>
      </c>
      <c r="C41" s="110">
        <v>0</v>
      </c>
      <c r="D41" s="139">
        <v>0</v>
      </c>
      <c r="E41" s="139">
        <v>125838</v>
      </c>
      <c r="N41" s="17"/>
      <c r="O41" s="22"/>
      <c r="P41" s="13"/>
      <c r="Q41" s="13"/>
      <c r="R41" s="13"/>
    </row>
    <row r="42" spans="1:18" s="2" customFormat="1" ht="12.75" customHeight="1" thickBot="1" x14ac:dyDescent="0.25">
      <c r="A42" s="175">
        <v>573111</v>
      </c>
      <c r="B42" s="176" t="s">
        <v>93</v>
      </c>
      <c r="C42" s="110">
        <v>14000</v>
      </c>
      <c r="D42" s="139">
        <v>14000</v>
      </c>
      <c r="E42" s="139">
        <v>0</v>
      </c>
      <c r="N42" s="17"/>
      <c r="O42" s="22"/>
      <c r="P42" s="13"/>
      <c r="Q42" s="13"/>
      <c r="R42" s="13"/>
    </row>
    <row r="43" spans="1:18" s="2" customFormat="1" ht="12.75" customHeight="1" thickBot="1" x14ac:dyDescent="0.25">
      <c r="A43" s="309" t="s">
        <v>95</v>
      </c>
      <c r="B43" s="310"/>
      <c r="C43" s="31">
        <f>SUM(C40:C42)</f>
        <v>134000</v>
      </c>
      <c r="D43" s="31">
        <f>SUM(D40:D42)</f>
        <v>134000</v>
      </c>
      <c r="E43" s="31">
        <f>SUM(E40:E42)</f>
        <v>125838</v>
      </c>
      <c r="N43" s="17"/>
      <c r="O43" s="22"/>
      <c r="P43" s="13"/>
      <c r="Q43" s="13"/>
      <c r="R43" s="13"/>
    </row>
    <row r="44" spans="1:18" x14ac:dyDescent="0.2">
      <c r="A44" s="175">
        <v>59211</v>
      </c>
      <c r="B44" s="176" t="s">
        <v>94</v>
      </c>
      <c r="C44" s="110">
        <v>281000</v>
      </c>
      <c r="D44" s="139">
        <v>961000</v>
      </c>
      <c r="E44" s="139">
        <v>0</v>
      </c>
      <c r="N44" s="17"/>
      <c r="O44" s="22"/>
      <c r="P44" s="13"/>
      <c r="Q44" s="13"/>
      <c r="R44" s="13"/>
    </row>
    <row r="45" spans="1:18" ht="13.5" thickBot="1" x14ac:dyDescent="0.25">
      <c r="A45" s="175">
        <v>5884296</v>
      </c>
      <c r="B45" s="213" t="s">
        <v>255</v>
      </c>
      <c r="C45" s="110">
        <v>0</v>
      </c>
      <c r="D45" s="139">
        <v>0</v>
      </c>
      <c r="E45" s="139">
        <v>50001</v>
      </c>
      <c r="N45" s="17"/>
      <c r="O45" s="22"/>
      <c r="P45" s="13"/>
      <c r="Q45" s="13"/>
      <c r="R45" s="13"/>
    </row>
    <row r="46" spans="1:18" ht="13.5" thickBot="1" x14ac:dyDescent="0.25">
      <c r="A46" s="309" t="s">
        <v>96</v>
      </c>
      <c r="B46" s="310"/>
      <c r="C46" s="31">
        <f>SUM(C44)</f>
        <v>281000</v>
      </c>
      <c r="D46" s="31">
        <f>SUM(D44)</f>
        <v>961000</v>
      </c>
      <c r="E46" s="31">
        <f>SUM(E44:E45)</f>
        <v>50001</v>
      </c>
      <c r="N46" s="17"/>
      <c r="O46" s="22"/>
      <c r="P46" s="13"/>
      <c r="Q46" s="13"/>
      <c r="R46" s="13"/>
    </row>
    <row r="47" spans="1:18" ht="18" customHeight="1" thickBot="1" x14ac:dyDescent="0.25">
      <c r="A47" s="305" t="s">
        <v>24</v>
      </c>
      <c r="B47" s="306"/>
      <c r="C47" s="34">
        <f>SUM('8411121'!C15+'8411121'!C32+'8411121'!C39+'8411121'!C43+'8411121'!C46)</f>
        <v>2841000</v>
      </c>
      <c r="D47" s="34">
        <f>SUM(D15+D32+D39+D43+D46)</f>
        <v>5227000</v>
      </c>
      <c r="E47" s="34">
        <f>SUM(E15+E32+E39+E43+E46)</f>
        <v>4301618</v>
      </c>
      <c r="N47" s="17"/>
      <c r="O47" s="19"/>
      <c r="P47" s="13"/>
      <c r="Q47" s="13"/>
      <c r="R47" s="13"/>
    </row>
    <row r="48" spans="1:18" ht="16.5" customHeight="1" x14ac:dyDescent="0.2">
      <c r="A48" s="185" t="s">
        <v>104</v>
      </c>
      <c r="B48" s="188" t="s">
        <v>66</v>
      </c>
      <c r="C48" s="87">
        <v>17369000</v>
      </c>
      <c r="D48" s="192">
        <v>17369000</v>
      </c>
      <c r="E48" s="87">
        <v>347245</v>
      </c>
      <c r="N48" s="24"/>
      <c r="O48" s="25"/>
      <c r="P48" s="16"/>
      <c r="Q48" s="16"/>
      <c r="R48" s="16"/>
    </row>
    <row r="49" spans="1:18" ht="13.5" customHeight="1" x14ac:dyDescent="0.2">
      <c r="A49" s="135">
        <v>373253</v>
      </c>
      <c r="B49" s="189" t="s">
        <v>117</v>
      </c>
      <c r="C49" s="90">
        <v>0</v>
      </c>
      <c r="D49" s="193">
        <v>0</v>
      </c>
      <c r="E49" s="90">
        <v>236370</v>
      </c>
      <c r="N49" s="24"/>
      <c r="O49" s="25"/>
      <c r="P49" s="16"/>
      <c r="Q49" s="16"/>
      <c r="R49" s="16"/>
    </row>
    <row r="50" spans="1:18" ht="16.5" customHeight="1" x14ac:dyDescent="0.2">
      <c r="A50" s="135">
        <v>373254</v>
      </c>
      <c r="B50" s="189" t="s">
        <v>105</v>
      </c>
      <c r="C50" s="90">
        <v>0</v>
      </c>
      <c r="D50" s="193">
        <v>0</v>
      </c>
      <c r="E50" s="90">
        <v>156206</v>
      </c>
      <c r="N50" s="26"/>
      <c r="O50" s="27"/>
      <c r="P50" s="28"/>
      <c r="Q50" s="28"/>
      <c r="R50" s="28"/>
    </row>
    <row r="51" spans="1:18" ht="16.5" customHeight="1" x14ac:dyDescent="0.2">
      <c r="A51" s="142">
        <v>373255</v>
      </c>
      <c r="B51" s="89" t="s">
        <v>105</v>
      </c>
      <c r="C51" s="193">
        <v>0</v>
      </c>
      <c r="D51" s="90">
        <v>0</v>
      </c>
      <c r="E51" s="194">
        <v>31750</v>
      </c>
    </row>
    <row r="52" spans="1:18" ht="16.5" customHeight="1" x14ac:dyDescent="0.2">
      <c r="A52" s="142">
        <v>373257</v>
      </c>
      <c r="B52" s="89" t="s">
        <v>105</v>
      </c>
      <c r="C52" s="193">
        <v>0</v>
      </c>
      <c r="D52" s="90">
        <v>0</v>
      </c>
      <c r="E52" s="194">
        <v>200000</v>
      </c>
    </row>
    <row r="53" spans="1:18" ht="16.5" customHeight="1" x14ac:dyDescent="0.2">
      <c r="A53" s="142">
        <v>373258</v>
      </c>
      <c r="B53" s="89" t="s">
        <v>105</v>
      </c>
      <c r="C53" s="193">
        <v>0</v>
      </c>
      <c r="D53" s="90">
        <v>0</v>
      </c>
      <c r="E53" s="194">
        <v>317500</v>
      </c>
    </row>
    <row r="54" spans="1:18" ht="16.5" customHeight="1" thickBot="1" x14ac:dyDescent="0.25">
      <c r="A54" s="142">
        <v>373259</v>
      </c>
      <c r="B54" s="89" t="s">
        <v>105</v>
      </c>
      <c r="C54" s="193">
        <v>0</v>
      </c>
      <c r="D54" s="90">
        <v>0</v>
      </c>
      <c r="E54" s="194">
        <v>12262240</v>
      </c>
    </row>
    <row r="55" spans="1:18" ht="16.5" customHeight="1" x14ac:dyDescent="0.2">
      <c r="A55" s="185" t="s">
        <v>106</v>
      </c>
      <c r="B55" s="190" t="s">
        <v>107</v>
      </c>
      <c r="C55" s="87">
        <v>21000</v>
      </c>
      <c r="D55" s="87">
        <v>21000</v>
      </c>
      <c r="E55" s="87">
        <v>13160</v>
      </c>
    </row>
    <row r="56" spans="1:18" ht="16.5" customHeight="1" x14ac:dyDescent="0.2">
      <c r="A56" s="135">
        <v>373261</v>
      </c>
      <c r="B56" s="89" t="s">
        <v>108</v>
      </c>
      <c r="C56" s="90">
        <v>0</v>
      </c>
      <c r="D56" s="90">
        <v>0</v>
      </c>
      <c r="E56" s="90">
        <v>43800</v>
      </c>
    </row>
    <row r="57" spans="1:18" ht="16.5" customHeight="1" x14ac:dyDescent="0.2">
      <c r="A57" s="135">
        <v>373262</v>
      </c>
      <c r="B57" s="89" t="s">
        <v>108</v>
      </c>
      <c r="C57" s="90">
        <v>0</v>
      </c>
      <c r="D57" s="90">
        <v>0</v>
      </c>
      <c r="E57" s="90">
        <v>11875</v>
      </c>
    </row>
    <row r="58" spans="1:18" ht="16.5" customHeight="1" thickBot="1" x14ac:dyDescent="0.25">
      <c r="A58" s="186">
        <v>373263</v>
      </c>
      <c r="B58" s="92" t="s">
        <v>108</v>
      </c>
      <c r="C58" s="93">
        <v>0</v>
      </c>
      <c r="D58" s="93">
        <v>0</v>
      </c>
      <c r="E58" s="93">
        <v>8600</v>
      </c>
    </row>
    <row r="59" spans="1:18" ht="16.5" customHeight="1" thickBot="1" x14ac:dyDescent="0.25">
      <c r="A59" s="187">
        <v>374251</v>
      </c>
      <c r="B59" s="191" t="s">
        <v>109</v>
      </c>
      <c r="C59" s="93">
        <v>0</v>
      </c>
      <c r="D59" s="93">
        <v>0</v>
      </c>
      <c r="E59" s="93">
        <v>628111</v>
      </c>
    </row>
    <row r="60" spans="1:18" ht="16.5" customHeight="1" x14ac:dyDescent="0.2">
      <c r="A60" s="185" t="s">
        <v>110</v>
      </c>
      <c r="B60" s="188" t="s">
        <v>111</v>
      </c>
      <c r="C60" s="87">
        <v>150000</v>
      </c>
      <c r="D60" s="87">
        <v>150000</v>
      </c>
      <c r="E60" s="87">
        <v>50000</v>
      </c>
    </row>
    <row r="61" spans="1:18" ht="16.5" customHeight="1" x14ac:dyDescent="0.2">
      <c r="A61" s="135">
        <v>381152</v>
      </c>
      <c r="B61" s="189" t="s">
        <v>112</v>
      </c>
      <c r="C61" s="90">
        <v>560000</v>
      </c>
      <c r="D61" s="90">
        <v>360000</v>
      </c>
      <c r="E61" s="90">
        <v>0</v>
      </c>
    </row>
    <row r="62" spans="1:18" ht="16.5" customHeight="1" x14ac:dyDescent="0.2">
      <c r="A62" s="135">
        <v>381253</v>
      </c>
      <c r="B62" s="189" t="s">
        <v>113</v>
      </c>
      <c r="C62" s="90">
        <v>0</v>
      </c>
      <c r="D62" s="90">
        <v>0</v>
      </c>
      <c r="E62" s="90">
        <v>10000</v>
      </c>
    </row>
    <row r="63" spans="1:18" ht="16.5" customHeight="1" x14ac:dyDescent="0.2">
      <c r="A63" s="135">
        <v>381254</v>
      </c>
      <c r="B63" s="189" t="s">
        <v>114</v>
      </c>
      <c r="C63" s="90">
        <v>0</v>
      </c>
      <c r="D63" s="90">
        <v>0</v>
      </c>
      <c r="E63" s="90">
        <v>100000</v>
      </c>
    </row>
    <row r="64" spans="1:18" ht="16.5" customHeight="1" thickBot="1" x14ac:dyDescent="0.25">
      <c r="A64" s="184">
        <v>38214231</v>
      </c>
      <c r="B64" s="189" t="s">
        <v>115</v>
      </c>
      <c r="C64" s="90">
        <v>100000</v>
      </c>
      <c r="D64" s="90">
        <v>100000</v>
      </c>
      <c r="E64" s="90">
        <v>0</v>
      </c>
    </row>
    <row r="65" spans="1:5" s="68" customFormat="1" ht="15" customHeight="1" thickBot="1" x14ac:dyDescent="0.25">
      <c r="A65" s="315" t="s">
        <v>239</v>
      </c>
      <c r="B65" s="316"/>
      <c r="C65" s="69">
        <f>SUM(C48:C64)</f>
        <v>18200000</v>
      </c>
      <c r="D65" s="69">
        <f>SUM(D48:D64)</f>
        <v>18000000</v>
      </c>
      <c r="E65" s="69">
        <f>SUM(E48:E64)</f>
        <v>14416857</v>
      </c>
    </row>
    <row r="66" spans="1:5" ht="14.25" customHeight="1" x14ac:dyDescent="0.2">
      <c r="A66" s="185">
        <v>374251</v>
      </c>
      <c r="B66" s="190" t="s">
        <v>109</v>
      </c>
      <c r="C66" s="87">
        <v>0</v>
      </c>
      <c r="D66" s="87">
        <v>0</v>
      </c>
      <c r="E66" s="87">
        <v>628111</v>
      </c>
    </row>
    <row r="67" spans="1:5" ht="14.25" customHeight="1" thickBot="1" x14ac:dyDescent="0.25">
      <c r="A67" s="186">
        <v>38214231</v>
      </c>
      <c r="B67" s="92" t="s">
        <v>115</v>
      </c>
      <c r="C67" s="93">
        <v>100000</v>
      </c>
      <c r="D67" s="93">
        <v>100000</v>
      </c>
      <c r="E67" s="93">
        <v>0</v>
      </c>
    </row>
    <row r="68" spans="1:5" ht="18" customHeight="1" thickBot="1" x14ac:dyDescent="0.25">
      <c r="A68" s="317" t="s">
        <v>240</v>
      </c>
      <c r="B68" s="318"/>
      <c r="C68" s="69">
        <f>SUM(C66:C67)</f>
        <v>100000</v>
      </c>
      <c r="D68" s="69">
        <f>SUM(D66:D67)</f>
        <v>100000</v>
      </c>
      <c r="E68" s="69">
        <f>SUM(E66:E67)</f>
        <v>628111</v>
      </c>
    </row>
    <row r="69" spans="1:5" ht="13.5" thickBot="1" x14ac:dyDescent="0.25">
      <c r="A69" s="331" t="s">
        <v>116</v>
      </c>
      <c r="B69" s="332"/>
      <c r="C69" s="70">
        <f>SUM(C60:C64)</f>
        <v>810000</v>
      </c>
      <c r="D69" s="70">
        <f>SUM(D60:D64)</f>
        <v>610000</v>
      </c>
      <c r="E69" s="70">
        <f>SUM(E60:E64)</f>
        <v>160000</v>
      </c>
    </row>
    <row r="70" spans="1:5" ht="19.5" customHeight="1" thickBot="1" x14ac:dyDescent="0.25">
      <c r="A70" s="333" t="s">
        <v>67</v>
      </c>
      <c r="B70" s="334"/>
      <c r="C70" s="37">
        <f>SUM(C6+C8+C47+C65)</f>
        <v>24927000</v>
      </c>
      <c r="D70" s="37">
        <f>SUM(D6+D8+D47+D65)</f>
        <v>26341000</v>
      </c>
      <c r="E70" s="37">
        <f>SUM(E6+E8+E47+E65)</f>
        <v>21828095</v>
      </c>
    </row>
    <row r="71" spans="1:5" x14ac:dyDescent="0.2">
      <c r="A71" s="197">
        <v>1243</v>
      </c>
      <c r="B71" s="198" t="s">
        <v>98</v>
      </c>
      <c r="C71" s="199">
        <v>0</v>
      </c>
      <c r="D71" s="200">
        <v>0</v>
      </c>
      <c r="E71" s="200">
        <v>590550</v>
      </c>
    </row>
    <row r="72" spans="1:5" ht="13.5" thickBot="1" x14ac:dyDescent="0.25">
      <c r="A72" s="197">
        <v>1244</v>
      </c>
      <c r="B72" s="198" t="s">
        <v>99</v>
      </c>
      <c r="C72" s="199">
        <v>0</v>
      </c>
      <c r="D72" s="200">
        <v>0</v>
      </c>
      <c r="E72" s="200">
        <v>350000</v>
      </c>
    </row>
    <row r="73" spans="1:5" ht="13.5" thickBot="1" x14ac:dyDescent="0.25">
      <c r="A73" s="324" t="s">
        <v>100</v>
      </c>
      <c r="B73" s="329"/>
      <c r="C73" s="201">
        <f>SUM(C71:C72)</f>
        <v>0</v>
      </c>
      <c r="D73" s="201">
        <f>SUM(D71:D72)</f>
        <v>0</v>
      </c>
      <c r="E73" s="201">
        <f>SUM(E71:E72)</f>
        <v>940550</v>
      </c>
    </row>
    <row r="74" spans="1:5" x14ac:dyDescent="0.2">
      <c r="A74" s="204">
        <v>181221</v>
      </c>
      <c r="B74" s="205" t="s">
        <v>101</v>
      </c>
      <c r="C74" s="199">
        <v>0</v>
      </c>
      <c r="D74" s="200">
        <v>0</v>
      </c>
      <c r="E74" s="200">
        <v>159450</v>
      </c>
    </row>
    <row r="75" spans="1:5" ht="13.5" thickBot="1" x14ac:dyDescent="0.25">
      <c r="A75" s="204">
        <v>1822121</v>
      </c>
      <c r="B75" s="206" t="s">
        <v>275</v>
      </c>
      <c r="C75" s="199">
        <v>0</v>
      </c>
      <c r="D75" s="200">
        <v>0</v>
      </c>
      <c r="E75" s="200">
        <v>94500</v>
      </c>
    </row>
    <row r="76" spans="1:5" ht="13.5" thickBot="1" x14ac:dyDescent="0.25">
      <c r="A76" s="321" t="s">
        <v>102</v>
      </c>
      <c r="B76" s="330"/>
      <c r="C76" s="201">
        <f>SUM(C74)</f>
        <v>0</v>
      </c>
      <c r="D76" s="201">
        <f>SUM(D74)</f>
        <v>0</v>
      </c>
      <c r="E76" s="201">
        <f>SUM(E74:E75)</f>
        <v>253950</v>
      </c>
    </row>
    <row r="77" spans="1:5" ht="18" customHeight="1" thickBot="1" x14ac:dyDescent="0.25">
      <c r="A77" s="327" t="s">
        <v>103</v>
      </c>
      <c r="B77" s="328"/>
      <c r="C77" s="202">
        <f>SUM(C73+C76)</f>
        <v>0</v>
      </c>
      <c r="D77" s="202">
        <f>SUM(D73+D76)</f>
        <v>0</v>
      </c>
      <c r="E77" s="202">
        <f>SUM(E73+E76)</f>
        <v>1194500</v>
      </c>
    </row>
    <row r="78" spans="1:5" ht="20.25" customHeight="1" thickBot="1" x14ac:dyDescent="0.25">
      <c r="A78" s="325" t="s">
        <v>70</v>
      </c>
      <c r="B78" s="326"/>
      <c r="C78" s="207">
        <f>SUM(C70+C77)</f>
        <v>24927000</v>
      </c>
      <c r="D78" s="207">
        <f>SUM(D70+D77)</f>
        <v>26341000</v>
      </c>
      <c r="E78" s="207">
        <f>SUM(E70+E77)</f>
        <v>23022595</v>
      </c>
    </row>
    <row r="79" spans="1:5" x14ac:dyDescent="0.2">
      <c r="A79" s="75"/>
      <c r="B79" s="75"/>
      <c r="C79" s="75"/>
      <c r="D79" s="75"/>
      <c r="E79" s="75"/>
    </row>
    <row r="80" spans="1:5" x14ac:dyDescent="0.2">
      <c r="A80" s="75"/>
      <c r="B80" s="75"/>
      <c r="C80" s="75"/>
      <c r="D80" s="75"/>
      <c r="E80" s="75"/>
    </row>
    <row r="81" spans="1:5" x14ac:dyDescent="0.2">
      <c r="A81" s="75"/>
      <c r="B81" s="75"/>
      <c r="C81" s="75"/>
      <c r="D81" s="75"/>
      <c r="E81" s="75"/>
    </row>
    <row r="82" spans="1:5" x14ac:dyDescent="0.2">
      <c r="A82" s="75"/>
      <c r="B82" s="75"/>
      <c r="C82" s="75"/>
      <c r="D82" s="75"/>
      <c r="E82" s="75"/>
    </row>
    <row r="83" spans="1:5" x14ac:dyDescent="0.2">
      <c r="A83" s="75"/>
      <c r="B83" s="75"/>
      <c r="C83" s="75"/>
      <c r="D83" s="75"/>
      <c r="E83" s="75"/>
    </row>
    <row r="84" spans="1:5" x14ac:dyDescent="0.2">
      <c r="A84" s="75"/>
      <c r="B84" s="75"/>
      <c r="C84" s="75"/>
      <c r="D84" s="75"/>
      <c r="E84" s="75"/>
    </row>
    <row r="85" spans="1:5" x14ac:dyDescent="0.2">
      <c r="A85" s="75"/>
      <c r="B85" s="75"/>
      <c r="C85" s="75"/>
      <c r="D85" s="75"/>
      <c r="E85" s="75"/>
    </row>
    <row r="86" spans="1:5" x14ac:dyDescent="0.2">
      <c r="A86" s="75"/>
      <c r="B86" s="75"/>
      <c r="C86" s="75"/>
      <c r="D86" s="75"/>
      <c r="E86" s="75"/>
    </row>
    <row r="87" spans="1:5" x14ac:dyDescent="0.2">
      <c r="A87" s="75"/>
      <c r="B87" s="75"/>
      <c r="C87" s="75"/>
      <c r="D87" s="75"/>
      <c r="E87" s="75"/>
    </row>
    <row r="88" spans="1:5" x14ac:dyDescent="0.2">
      <c r="A88" s="75"/>
      <c r="B88" s="75"/>
      <c r="C88" s="75"/>
      <c r="D88" s="75"/>
      <c r="E88" s="75"/>
    </row>
    <row r="89" spans="1:5" x14ac:dyDescent="0.2">
      <c r="A89" s="75"/>
      <c r="B89" s="75"/>
      <c r="C89" s="75"/>
      <c r="D89" s="75"/>
      <c r="E89" s="75"/>
    </row>
    <row r="90" spans="1:5" x14ac:dyDescent="0.2">
      <c r="A90" s="75"/>
      <c r="B90" s="75"/>
      <c r="C90" s="75"/>
      <c r="D90" s="75"/>
      <c r="E90" s="75"/>
    </row>
    <row r="91" spans="1:5" x14ac:dyDescent="0.2">
      <c r="A91" s="75"/>
      <c r="B91" s="75"/>
      <c r="C91" s="75"/>
      <c r="D91" s="75"/>
      <c r="E91" s="75"/>
    </row>
    <row r="92" spans="1:5" ht="13.5" thickBot="1" x14ac:dyDescent="0.25">
      <c r="A92" s="75"/>
      <c r="B92" s="75"/>
      <c r="C92" s="75"/>
      <c r="D92" s="75"/>
      <c r="E92" s="75"/>
    </row>
    <row r="93" spans="1:5" ht="45.75" thickBot="1" x14ac:dyDescent="0.25">
      <c r="A93" s="319" t="s">
        <v>10</v>
      </c>
      <c r="B93" s="320"/>
      <c r="C93" s="7" t="s">
        <v>11</v>
      </c>
      <c r="D93" s="3" t="s">
        <v>26</v>
      </c>
      <c r="E93" s="9" t="s">
        <v>12</v>
      </c>
    </row>
    <row r="94" spans="1:5" ht="17.25" customHeight="1" thickBot="1" x14ac:dyDescent="0.25">
      <c r="A94" s="208" t="s">
        <v>29</v>
      </c>
      <c r="B94" s="203" t="s">
        <v>30</v>
      </c>
      <c r="C94" s="209" t="s">
        <v>28</v>
      </c>
      <c r="D94" s="195" t="s">
        <v>28</v>
      </c>
      <c r="E94" s="196">
        <v>319344</v>
      </c>
    </row>
    <row r="95" spans="1:5" ht="13.5" thickBot="1" x14ac:dyDescent="0.25">
      <c r="A95" s="321" t="s">
        <v>34</v>
      </c>
      <c r="B95" s="322"/>
      <c r="C95" s="210" t="str">
        <f>C94</f>
        <v>-</v>
      </c>
      <c r="D95" s="211" t="str">
        <f>D94</f>
        <v>-</v>
      </c>
      <c r="E95" s="212">
        <f>E94</f>
        <v>319344</v>
      </c>
    </row>
    <row r="96" spans="1:5" x14ac:dyDescent="0.2">
      <c r="A96" s="208" t="s">
        <v>29</v>
      </c>
      <c r="B96" s="203" t="s">
        <v>31</v>
      </c>
      <c r="C96" s="209">
        <v>20400000</v>
      </c>
      <c r="D96" s="195">
        <v>20400000</v>
      </c>
      <c r="E96" s="196" t="s">
        <v>28</v>
      </c>
    </row>
    <row r="97" spans="1:5" ht="13.5" thickBot="1" x14ac:dyDescent="0.25">
      <c r="A97" s="208" t="s">
        <v>32</v>
      </c>
      <c r="B97" s="203" t="s">
        <v>33</v>
      </c>
      <c r="C97" s="209" t="s">
        <v>28</v>
      </c>
      <c r="D97" s="195" t="s">
        <v>28</v>
      </c>
      <c r="E97" s="196">
        <v>10177132</v>
      </c>
    </row>
    <row r="98" spans="1:5" ht="13.5" thickBot="1" x14ac:dyDescent="0.25">
      <c r="A98" s="321" t="s">
        <v>35</v>
      </c>
      <c r="B98" s="323"/>
      <c r="C98" s="210">
        <f>SUM(C96:C97)</f>
        <v>20400000</v>
      </c>
      <c r="D98" s="211">
        <f>SUM(D96:D97)</f>
        <v>20400000</v>
      </c>
      <c r="E98" s="212">
        <f>SUM(E96:E97)</f>
        <v>10177132</v>
      </c>
    </row>
    <row r="99" spans="1:5" x14ac:dyDescent="0.2">
      <c r="A99" s="208">
        <v>911239</v>
      </c>
      <c r="B99" s="203" t="s">
        <v>53</v>
      </c>
      <c r="C99" s="209">
        <v>0</v>
      </c>
      <c r="D99" s="195">
        <v>0</v>
      </c>
      <c r="E99" s="196">
        <v>186709</v>
      </c>
    </row>
    <row r="100" spans="1:5" x14ac:dyDescent="0.2">
      <c r="A100" s="208" t="s">
        <v>36</v>
      </c>
      <c r="B100" s="203" t="s">
        <v>37</v>
      </c>
      <c r="C100" s="209">
        <v>2180000</v>
      </c>
      <c r="D100" s="195">
        <v>2180000</v>
      </c>
      <c r="E100" s="196">
        <v>2808637</v>
      </c>
    </row>
    <row r="101" spans="1:5" x14ac:dyDescent="0.2">
      <c r="A101" s="208" t="s">
        <v>38</v>
      </c>
      <c r="B101" s="203" t="s">
        <v>39</v>
      </c>
      <c r="C101" s="209">
        <v>200000</v>
      </c>
      <c r="D101" s="195">
        <v>200000</v>
      </c>
      <c r="E101" s="196">
        <v>15000</v>
      </c>
    </row>
    <row r="102" spans="1:5" x14ac:dyDescent="0.2">
      <c r="A102" s="208" t="s">
        <v>40</v>
      </c>
      <c r="B102" s="203" t="s">
        <v>41</v>
      </c>
      <c r="C102" s="209">
        <v>20000</v>
      </c>
      <c r="D102" s="195">
        <v>20000</v>
      </c>
      <c r="E102" s="196" t="s">
        <v>28</v>
      </c>
    </row>
    <row r="103" spans="1:5" x14ac:dyDescent="0.2">
      <c r="A103" s="208">
        <v>914222</v>
      </c>
      <c r="B103" s="203" t="s">
        <v>42</v>
      </c>
      <c r="C103" s="209" t="s">
        <v>28</v>
      </c>
      <c r="D103" s="195" t="s">
        <v>28</v>
      </c>
      <c r="E103" s="196">
        <v>117669</v>
      </c>
    </row>
    <row r="104" spans="1:5" ht="13.5" thickBot="1" x14ac:dyDescent="0.25">
      <c r="A104" s="208" t="s">
        <v>43</v>
      </c>
      <c r="B104" s="203" t="s">
        <v>44</v>
      </c>
      <c r="C104" s="209">
        <v>20000</v>
      </c>
      <c r="D104" s="195">
        <v>20000</v>
      </c>
      <c r="E104" s="196">
        <v>31583</v>
      </c>
    </row>
    <row r="105" spans="1:5" ht="13.5" thickBot="1" x14ac:dyDescent="0.25">
      <c r="A105" s="324" t="s">
        <v>50</v>
      </c>
      <c r="B105" s="324"/>
      <c r="C105" s="35">
        <f>SUM(C99:C104)</f>
        <v>2420000</v>
      </c>
      <c r="D105" s="35">
        <f>SUM(D99:D104)</f>
        <v>2420000</v>
      </c>
      <c r="E105" s="35">
        <f>SUM(E99:E104)</f>
        <v>3159598</v>
      </c>
    </row>
    <row r="106" spans="1:5" x14ac:dyDescent="0.2">
      <c r="A106" s="208" t="s">
        <v>45</v>
      </c>
      <c r="B106" s="203" t="s">
        <v>46</v>
      </c>
      <c r="C106" s="209">
        <v>3296000</v>
      </c>
      <c r="D106" s="195">
        <v>3296000</v>
      </c>
      <c r="E106" s="196">
        <v>0</v>
      </c>
    </row>
    <row r="107" spans="1:5" ht="13.5" thickBot="1" x14ac:dyDescent="0.25">
      <c r="A107" s="208" t="s">
        <v>47</v>
      </c>
      <c r="B107" s="203" t="s">
        <v>48</v>
      </c>
      <c r="C107" s="209">
        <v>600000</v>
      </c>
      <c r="D107" s="195">
        <v>600000</v>
      </c>
      <c r="E107" s="196">
        <v>0</v>
      </c>
    </row>
    <row r="108" spans="1:5" ht="13.5" thickBot="1" x14ac:dyDescent="0.25">
      <c r="A108" s="324" t="s">
        <v>51</v>
      </c>
      <c r="B108" s="324"/>
      <c r="C108" s="35">
        <f>SUM(C106:C107)</f>
        <v>3896000</v>
      </c>
      <c r="D108" s="35">
        <f>SUM(D106:D107)</f>
        <v>3896000</v>
      </c>
      <c r="E108" s="35">
        <f>SUM(E106:E107)</f>
        <v>0</v>
      </c>
    </row>
    <row r="109" spans="1:5" ht="13.5" thickBot="1" x14ac:dyDescent="0.25">
      <c r="A109" s="208">
        <v>98121</v>
      </c>
      <c r="B109" s="203" t="s">
        <v>49</v>
      </c>
      <c r="C109" s="209">
        <v>0</v>
      </c>
      <c r="D109" s="195">
        <v>0</v>
      </c>
      <c r="E109" s="196">
        <v>1601723</v>
      </c>
    </row>
    <row r="110" spans="1:5" ht="13.5" thickBot="1" x14ac:dyDescent="0.25">
      <c r="A110" s="324" t="s">
        <v>52</v>
      </c>
      <c r="B110" s="324"/>
      <c r="C110" s="35">
        <f>SUM(C109)</f>
        <v>0</v>
      </c>
      <c r="D110" s="35">
        <f>SUM(D109)</f>
        <v>0</v>
      </c>
      <c r="E110" s="35">
        <f>SUM(E109)</f>
        <v>1601723</v>
      </c>
    </row>
    <row r="111" spans="1:5" ht="20.25" customHeight="1" thickBot="1" x14ac:dyDescent="0.25">
      <c r="A111" s="257" t="s">
        <v>27</v>
      </c>
      <c r="B111" s="258"/>
      <c r="C111" s="44">
        <f>SUM(C110,C108,C105,C98)</f>
        <v>26716000</v>
      </c>
      <c r="D111" s="44">
        <f>SUM(D110,D108,D105,D98)</f>
        <v>26716000</v>
      </c>
      <c r="E111" s="5">
        <f>SUM(E95+E98+E105+E108+E110)</f>
        <v>15257797</v>
      </c>
    </row>
  </sheetData>
  <protectedRanges>
    <protectedRange password="E8AB" sqref="C93:C110 D94:D110" name="EREDETI ELŐIRÁNYZAT_1"/>
    <protectedRange password="E8AB" sqref="D93" name="EREDETI ELŐIRÁNYZAT_1_2"/>
  </protectedRanges>
  <mergeCells count="25">
    <mergeCell ref="A65:B65"/>
    <mergeCell ref="A68:B68"/>
    <mergeCell ref="A111:B111"/>
    <mergeCell ref="A93:B93"/>
    <mergeCell ref="A95:B95"/>
    <mergeCell ref="A98:B98"/>
    <mergeCell ref="A105:B105"/>
    <mergeCell ref="A110:B110"/>
    <mergeCell ref="A108:B108"/>
    <mergeCell ref="A78:B78"/>
    <mergeCell ref="A77:B77"/>
    <mergeCell ref="A73:B73"/>
    <mergeCell ref="A76:B76"/>
    <mergeCell ref="A69:B69"/>
    <mergeCell ref="A70:B70"/>
    <mergeCell ref="A1:B1"/>
    <mergeCell ref="A6:B6"/>
    <mergeCell ref="A8:B8"/>
    <mergeCell ref="A47:B47"/>
    <mergeCell ref="A32:B32"/>
    <mergeCell ref="A39:B39"/>
    <mergeCell ref="A43:B43"/>
    <mergeCell ref="A46:B46"/>
    <mergeCell ref="A5:B5"/>
    <mergeCell ref="A15:B15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 enableFormatConditionsCalculation="0">
    <tabColor indexed="57"/>
  </sheetPr>
  <dimension ref="A1:E14"/>
  <sheetViews>
    <sheetView workbookViewId="0">
      <selection activeCell="C4" sqref="C4"/>
    </sheetView>
  </sheetViews>
  <sheetFormatPr defaultRowHeight="12.75" x14ac:dyDescent="0.2"/>
  <cols>
    <col min="1" max="1" width="13.2851562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335" t="s">
        <v>253</v>
      </c>
      <c r="B1" s="336"/>
      <c r="C1" s="10" t="s">
        <v>11</v>
      </c>
      <c r="D1" s="10" t="s">
        <v>26</v>
      </c>
      <c r="E1" s="10" t="s">
        <v>12</v>
      </c>
    </row>
    <row r="2" spans="1:5" x14ac:dyDescent="0.2">
      <c r="A2" s="218" t="s">
        <v>172</v>
      </c>
      <c r="B2" s="219" t="s">
        <v>159</v>
      </c>
      <c r="C2" s="214">
        <v>787000</v>
      </c>
      <c r="D2" s="215">
        <v>787000</v>
      </c>
      <c r="E2" s="215">
        <v>938017</v>
      </c>
    </row>
    <row r="3" spans="1:5" ht="13.5" thickBot="1" x14ac:dyDescent="0.25">
      <c r="A3" s="218" t="s">
        <v>68</v>
      </c>
      <c r="B3" s="219" t="s">
        <v>173</v>
      </c>
      <c r="C3" s="214">
        <v>213000</v>
      </c>
      <c r="D3" s="215">
        <v>213000</v>
      </c>
      <c r="E3" s="215">
        <v>253264</v>
      </c>
    </row>
    <row r="4" spans="1:5" ht="15" customHeight="1" thickBot="1" x14ac:dyDescent="0.25">
      <c r="A4" s="343" t="s">
        <v>174</v>
      </c>
      <c r="B4" s="344"/>
      <c r="C4" s="55">
        <f>SUM(C2:C3)</f>
        <v>1000000</v>
      </c>
      <c r="D4" s="55">
        <f>SUM(D2:D3)</f>
        <v>1000000</v>
      </c>
      <c r="E4" s="55">
        <f>SUM(E2:E3)</f>
        <v>1191281</v>
      </c>
    </row>
    <row r="5" spans="1:5" x14ac:dyDescent="0.2">
      <c r="A5" s="159">
        <v>54721</v>
      </c>
      <c r="B5" s="189" t="s">
        <v>164</v>
      </c>
      <c r="C5" s="216">
        <v>0</v>
      </c>
      <c r="D5" s="217">
        <v>0</v>
      </c>
      <c r="E5" s="217">
        <v>64959</v>
      </c>
    </row>
    <row r="6" spans="1:5" ht="13.5" thickBot="1" x14ac:dyDescent="0.25">
      <c r="A6" s="159">
        <v>5491</v>
      </c>
      <c r="B6" s="189" t="s">
        <v>165</v>
      </c>
      <c r="C6" s="216">
        <v>10000</v>
      </c>
      <c r="D6" s="217">
        <v>10000</v>
      </c>
      <c r="E6" s="217">
        <v>0</v>
      </c>
    </row>
    <row r="7" spans="1:5" ht="15" customHeight="1" thickBot="1" x14ac:dyDescent="0.25">
      <c r="A7" s="341" t="s">
        <v>79</v>
      </c>
      <c r="B7" s="342"/>
      <c r="C7" s="54">
        <f>SUM(C5:C6)</f>
        <v>10000</v>
      </c>
      <c r="D7" s="54">
        <f>SUM(D5:D6)</f>
        <v>10000</v>
      </c>
      <c r="E7" s="54">
        <f>SUM(E5:E6)</f>
        <v>64959</v>
      </c>
    </row>
    <row r="8" spans="1:5" x14ac:dyDescent="0.2">
      <c r="A8" s="159">
        <v>55218</v>
      </c>
      <c r="B8" s="189" t="s">
        <v>166</v>
      </c>
      <c r="C8" s="216">
        <v>50000</v>
      </c>
      <c r="D8" s="217">
        <v>50000</v>
      </c>
      <c r="E8" s="217">
        <v>0</v>
      </c>
    </row>
    <row r="9" spans="1:5" x14ac:dyDescent="0.2">
      <c r="A9" s="159" t="s">
        <v>167</v>
      </c>
      <c r="B9" s="189" t="s">
        <v>168</v>
      </c>
      <c r="C9" s="216">
        <v>80000</v>
      </c>
      <c r="D9" s="217">
        <v>80000</v>
      </c>
      <c r="E9" s="217">
        <v>88340</v>
      </c>
    </row>
    <row r="10" spans="1:5" x14ac:dyDescent="0.2">
      <c r="A10" s="159">
        <v>55612</v>
      </c>
      <c r="B10" s="189" t="s">
        <v>169</v>
      </c>
      <c r="C10" s="216">
        <v>20000</v>
      </c>
      <c r="D10" s="217">
        <v>20000</v>
      </c>
      <c r="E10" s="217">
        <v>0</v>
      </c>
    </row>
    <row r="11" spans="1:5" ht="13.5" thickBot="1" x14ac:dyDescent="0.25">
      <c r="A11" s="159" t="s">
        <v>21</v>
      </c>
      <c r="B11" s="189" t="s">
        <v>170</v>
      </c>
      <c r="C11" s="216">
        <v>43000</v>
      </c>
      <c r="D11" s="217">
        <v>43000</v>
      </c>
      <c r="E11" s="217">
        <v>17540</v>
      </c>
    </row>
    <row r="12" spans="1:5" ht="15" customHeight="1" thickBot="1" x14ac:dyDescent="0.25">
      <c r="A12" s="341" t="s">
        <v>88</v>
      </c>
      <c r="B12" s="342"/>
      <c r="C12" s="54">
        <f>SUM(C8:C11)</f>
        <v>193000</v>
      </c>
      <c r="D12" s="54">
        <f>SUM(D8:D11)</f>
        <v>193000</v>
      </c>
      <c r="E12" s="54">
        <f>SUM(E8:E11)</f>
        <v>105880</v>
      </c>
    </row>
    <row r="13" spans="1:5" ht="18" customHeight="1" thickBot="1" x14ac:dyDescent="0.25">
      <c r="A13" s="337" t="s">
        <v>171</v>
      </c>
      <c r="B13" s="338"/>
      <c r="C13" s="220">
        <f>SUM(C7+C12)</f>
        <v>203000</v>
      </c>
      <c r="D13" s="220">
        <f>SUM(D7+D12)</f>
        <v>203000</v>
      </c>
      <c r="E13" s="220">
        <f>SUM(E7+E12)</f>
        <v>170839</v>
      </c>
    </row>
    <row r="14" spans="1:5" ht="20.25" customHeight="1" thickBot="1" x14ac:dyDescent="0.25">
      <c r="A14" s="339" t="s">
        <v>70</v>
      </c>
      <c r="B14" s="340"/>
      <c r="C14" s="221">
        <f>SUM(C4+C7+C12)</f>
        <v>1203000</v>
      </c>
      <c r="D14" s="221">
        <f>SUM(D4+D7+D12)</f>
        <v>1203000</v>
      </c>
      <c r="E14" s="221">
        <f>SUM(E4+E7+E12)</f>
        <v>1362120</v>
      </c>
    </row>
  </sheetData>
  <mergeCells count="6">
    <mergeCell ref="A1:B1"/>
    <mergeCell ref="A13:B13"/>
    <mergeCell ref="A14:B14"/>
    <mergeCell ref="A7:B7"/>
    <mergeCell ref="A12:B12"/>
    <mergeCell ref="A4:B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1:E15"/>
  <sheetViews>
    <sheetView workbookViewId="0">
      <selection activeCell="E2" sqref="E2"/>
    </sheetView>
  </sheetViews>
  <sheetFormatPr defaultRowHeight="12.75" x14ac:dyDescent="0.2"/>
  <cols>
    <col min="1" max="1" width="13" customWidth="1"/>
    <col min="2" max="2" width="54.85546875" customWidth="1"/>
    <col min="3" max="5" width="16.7109375" customWidth="1"/>
  </cols>
  <sheetData>
    <row r="1" spans="1:5" ht="50.25" customHeight="1" thickBot="1" x14ac:dyDescent="0.25">
      <c r="A1" s="345" t="s">
        <v>251</v>
      </c>
      <c r="B1" s="346"/>
      <c r="C1" s="10" t="s">
        <v>11</v>
      </c>
      <c r="D1" s="10" t="s">
        <v>26</v>
      </c>
      <c r="E1" s="10" t="s">
        <v>12</v>
      </c>
    </row>
    <row r="2" spans="1:5" x14ac:dyDescent="0.2">
      <c r="A2" s="159">
        <v>5491</v>
      </c>
      <c r="B2" s="140" t="s">
        <v>227</v>
      </c>
      <c r="C2" s="222">
        <v>50000</v>
      </c>
      <c r="D2" s="222">
        <v>50000</v>
      </c>
      <c r="E2" s="222">
        <v>0</v>
      </c>
    </row>
    <row r="3" spans="1:5" x14ac:dyDescent="0.2">
      <c r="A3" s="159">
        <v>54923</v>
      </c>
      <c r="B3" s="140" t="s">
        <v>226</v>
      </c>
      <c r="C3" s="222">
        <v>0</v>
      </c>
      <c r="D3" s="222">
        <v>0</v>
      </c>
      <c r="E3" s="222">
        <v>117925</v>
      </c>
    </row>
    <row r="4" spans="1:5" x14ac:dyDescent="0.2">
      <c r="A4" s="159">
        <v>54929</v>
      </c>
      <c r="B4" s="140" t="s">
        <v>228</v>
      </c>
      <c r="C4" s="222">
        <v>0</v>
      </c>
      <c r="D4" s="222">
        <v>0</v>
      </c>
      <c r="E4" s="222">
        <v>30000</v>
      </c>
    </row>
    <row r="5" spans="1:5" x14ac:dyDescent="0.2">
      <c r="A5" s="159">
        <v>552229</v>
      </c>
      <c r="B5" s="140" t="s">
        <v>81</v>
      </c>
      <c r="C5" s="222">
        <v>0</v>
      </c>
      <c r="D5" s="222">
        <v>0</v>
      </c>
      <c r="E5" s="222">
        <v>34440</v>
      </c>
    </row>
    <row r="6" spans="1:5" x14ac:dyDescent="0.2">
      <c r="A6" s="159" t="s">
        <v>167</v>
      </c>
      <c r="B6" s="140" t="s">
        <v>229</v>
      </c>
      <c r="C6" s="222">
        <v>100000</v>
      </c>
      <c r="D6" s="222">
        <v>100000</v>
      </c>
      <c r="E6" s="222">
        <v>14760</v>
      </c>
    </row>
    <row r="7" spans="1:5" ht="13.5" thickBot="1" x14ac:dyDescent="0.25">
      <c r="A7" s="159" t="s">
        <v>21</v>
      </c>
      <c r="B7" s="140" t="s">
        <v>200</v>
      </c>
      <c r="C7" s="222">
        <v>41000</v>
      </c>
      <c r="D7" s="222">
        <v>41000</v>
      </c>
      <c r="E7" s="222">
        <v>53223</v>
      </c>
    </row>
    <row r="8" spans="1:5" ht="15.75" customHeight="1" thickBot="1" x14ac:dyDescent="0.25">
      <c r="A8" s="347" t="s">
        <v>24</v>
      </c>
      <c r="B8" s="348"/>
      <c r="C8" s="223">
        <f>SUM(C2:C7)</f>
        <v>191000</v>
      </c>
      <c r="D8" s="223">
        <f>SUM(D2:D7)</f>
        <v>191000</v>
      </c>
      <c r="E8" s="223">
        <f>SUM(E2:E7)</f>
        <v>250348</v>
      </c>
    </row>
    <row r="9" spans="1:5" ht="18" customHeight="1" thickBot="1" x14ac:dyDescent="0.25">
      <c r="A9" s="349" t="s">
        <v>67</v>
      </c>
      <c r="B9" s="350"/>
      <c r="C9" s="224">
        <f>SUM(C8)</f>
        <v>191000</v>
      </c>
      <c r="D9" s="224">
        <f>SUM(D8)</f>
        <v>191000</v>
      </c>
      <c r="E9" s="224">
        <f>SUM(E8)</f>
        <v>250348</v>
      </c>
    </row>
    <row r="10" spans="1:5" ht="20.25" customHeight="1" thickBot="1" x14ac:dyDescent="0.25">
      <c r="A10" s="351" t="s">
        <v>70</v>
      </c>
      <c r="B10" s="352"/>
      <c r="C10" s="225">
        <f>SUM(C8)</f>
        <v>191000</v>
      </c>
      <c r="D10" s="225">
        <f>SUM(D8)</f>
        <v>191000</v>
      </c>
      <c r="E10" s="226">
        <f>SUM(E9)</f>
        <v>250348</v>
      </c>
    </row>
    <row r="11" spans="1:5" ht="15" x14ac:dyDescent="0.2">
      <c r="A11" s="42"/>
      <c r="B11" s="42"/>
      <c r="C11" s="42"/>
      <c r="D11" s="42"/>
      <c r="E11" s="42"/>
    </row>
    <row r="12" spans="1:5" ht="48" customHeight="1" x14ac:dyDescent="0.2"/>
    <row r="14" spans="1:5" ht="13.5" customHeight="1" x14ac:dyDescent="0.2"/>
    <row r="15" spans="1:5" ht="13.5" customHeight="1" x14ac:dyDescent="0.2"/>
  </sheetData>
  <mergeCells count="4">
    <mergeCell ref="A1:B1"/>
    <mergeCell ref="A8:B8"/>
    <mergeCell ref="A9:B9"/>
    <mergeCell ref="A10:B10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E20"/>
  <sheetViews>
    <sheetView workbookViewId="0">
      <selection activeCell="E12" sqref="E12"/>
    </sheetView>
  </sheetViews>
  <sheetFormatPr defaultRowHeight="12.75" x14ac:dyDescent="0.2"/>
  <cols>
    <col min="1" max="1" width="10.2851562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353" t="s">
        <v>252</v>
      </c>
      <c r="B1" s="354"/>
      <c r="C1" s="76" t="s">
        <v>11</v>
      </c>
      <c r="D1" s="77" t="s">
        <v>26</v>
      </c>
      <c r="E1" s="78" t="s">
        <v>12</v>
      </c>
    </row>
    <row r="2" spans="1:5" x14ac:dyDescent="0.2">
      <c r="A2" s="185">
        <v>12641</v>
      </c>
      <c r="B2" s="190" t="s">
        <v>159</v>
      </c>
      <c r="C2" s="227">
        <v>315000</v>
      </c>
      <c r="D2" s="227">
        <v>315000</v>
      </c>
      <c r="E2" s="227">
        <v>0</v>
      </c>
    </row>
    <row r="3" spans="1:5" ht="13.5" thickBot="1" x14ac:dyDescent="0.25">
      <c r="A3" s="186">
        <v>1811221</v>
      </c>
      <c r="B3" s="92" t="s">
        <v>160</v>
      </c>
      <c r="C3" s="228">
        <v>85000</v>
      </c>
      <c r="D3" s="228">
        <v>85000</v>
      </c>
      <c r="E3" s="228">
        <v>0</v>
      </c>
    </row>
    <row r="4" spans="1:5" ht="15" customHeight="1" thickBot="1" x14ac:dyDescent="0.25">
      <c r="A4" s="355" t="s">
        <v>155</v>
      </c>
      <c r="B4" s="356"/>
      <c r="C4" s="46">
        <f>SUM(C2:C3)</f>
        <v>400000</v>
      </c>
      <c r="D4" s="46">
        <f>SUM(D2:D3)</f>
        <v>400000</v>
      </c>
      <c r="E4" s="46">
        <f>SUM(E2:E3)</f>
        <v>0</v>
      </c>
    </row>
    <row r="5" spans="1:5" ht="17.25" customHeight="1" thickBot="1" x14ac:dyDescent="0.25">
      <c r="A5" s="357" t="s">
        <v>103</v>
      </c>
      <c r="B5" s="358"/>
      <c r="C5" s="47">
        <f>SUM(C4)</f>
        <v>400000</v>
      </c>
      <c r="D5" s="47">
        <f>SUM(D4)</f>
        <v>400000</v>
      </c>
      <c r="E5" s="47">
        <f>SUM(E4)</f>
        <v>0</v>
      </c>
    </row>
    <row r="6" spans="1:5" ht="13.5" customHeight="1" x14ac:dyDescent="0.2">
      <c r="A6" s="231">
        <v>55228</v>
      </c>
      <c r="B6" s="233" t="s">
        <v>161</v>
      </c>
      <c r="C6" s="229">
        <v>0</v>
      </c>
      <c r="D6" s="229">
        <v>0</v>
      </c>
      <c r="E6" s="229">
        <v>49500</v>
      </c>
    </row>
    <row r="7" spans="1:5" ht="14.25" customHeight="1" thickBot="1" x14ac:dyDescent="0.25">
      <c r="A7" s="232">
        <v>5532</v>
      </c>
      <c r="B7" s="234" t="s">
        <v>162</v>
      </c>
      <c r="C7" s="230">
        <v>0</v>
      </c>
      <c r="D7" s="230">
        <v>0</v>
      </c>
      <c r="E7" s="230">
        <v>60000</v>
      </c>
    </row>
    <row r="8" spans="1:5" ht="17.25" customHeight="1" thickBot="1" x14ac:dyDescent="0.25">
      <c r="A8" s="365" t="s">
        <v>88</v>
      </c>
      <c r="B8" s="365"/>
      <c r="C8" s="48">
        <f>SUM(C6:C7)</f>
        <v>0</v>
      </c>
      <c r="D8" s="48">
        <f>SUM(D6:D7)</f>
        <v>0</v>
      </c>
      <c r="E8" s="48">
        <f>SUM(E6:E7)</f>
        <v>109500</v>
      </c>
    </row>
    <row r="9" spans="1:5" ht="15" customHeight="1" thickBot="1" x14ac:dyDescent="0.25">
      <c r="A9" s="232">
        <v>561211</v>
      </c>
      <c r="B9" s="234" t="s">
        <v>163</v>
      </c>
      <c r="C9" s="230">
        <v>0</v>
      </c>
      <c r="D9" s="230">
        <v>0</v>
      </c>
      <c r="E9" s="230">
        <v>29565</v>
      </c>
    </row>
    <row r="10" spans="1:5" ht="15" customHeight="1" thickBot="1" x14ac:dyDescent="0.25">
      <c r="A10" s="366" t="s">
        <v>92</v>
      </c>
      <c r="B10" s="366"/>
      <c r="C10" s="49">
        <f>SUM(C9)</f>
        <v>0</v>
      </c>
      <c r="D10" s="49">
        <f>SUM(D9)</f>
        <v>0</v>
      </c>
      <c r="E10" s="49">
        <f>SUM(E9)</f>
        <v>29565</v>
      </c>
    </row>
    <row r="11" spans="1:5" ht="15" customHeight="1" thickBot="1" x14ac:dyDescent="0.25">
      <c r="A11" s="367" t="s">
        <v>238</v>
      </c>
      <c r="B11" s="368"/>
      <c r="C11" s="67">
        <f>SUM(C8+C10)</f>
        <v>0</v>
      </c>
      <c r="D11" s="67">
        <f>SUM(D8+D10)</f>
        <v>0</v>
      </c>
      <c r="E11" s="67">
        <f>SUM(E8+E10)</f>
        <v>139065</v>
      </c>
    </row>
    <row r="12" spans="1:5" ht="20.25" customHeight="1" thickBot="1" x14ac:dyDescent="0.25">
      <c r="A12" s="339" t="s">
        <v>70</v>
      </c>
      <c r="B12" s="340"/>
      <c r="C12" s="221">
        <f>SUM(C4+C8+C10)</f>
        <v>400000</v>
      </c>
      <c r="D12" s="221">
        <f>SUM(D4+D8+D10)</f>
        <v>400000</v>
      </c>
      <c r="E12" s="221">
        <f>SUM(E4+E8+E10)</f>
        <v>139065</v>
      </c>
    </row>
    <row r="13" spans="1:5" ht="15" x14ac:dyDescent="0.2">
      <c r="A13" s="50"/>
      <c r="B13" s="50"/>
      <c r="C13" s="51"/>
      <c r="D13" s="51"/>
      <c r="E13" s="51"/>
    </row>
    <row r="14" spans="1:5" ht="15" x14ac:dyDescent="0.2">
      <c r="A14" s="50"/>
      <c r="B14" s="50"/>
      <c r="C14" s="51"/>
      <c r="D14" s="51"/>
      <c r="E14" s="51"/>
    </row>
    <row r="15" spans="1:5" ht="15" x14ac:dyDescent="0.2">
      <c r="A15" s="50"/>
      <c r="B15" s="50"/>
      <c r="C15" s="51"/>
      <c r="D15" s="51"/>
      <c r="E15" s="51"/>
    </row>
    <row r="16" spans="1:5" ht="15.75" thickBot="1" x14ac:dyDescent="0.25">
      <c r="A16" s="50"/>
      <c r="B16" s="50"/>
      <c r="C16" s="51"/>
      <c r="D16" s="51"/>
      <c r="E16" s="51"/>
    </row>
    <row r="17" spans="1:5" ht="48" thickBot="1" x14ac:dyDescent="0.25">
      <c r="A17" s="359" t="s">
        <v>154</v>
      </c>
      <c r="B17" s="360"/>
      <c r="C17" s="52" t="s">
        <v>11</v>
      </c>
      <c r="D17" s="45" t="s">
        <v>26</v>
      </c>
      <c r="E17" s="43" t="s">
        <v>12</v>
      </c>
    </row>
    <row r="18" spans="1:5" ht="15.75" customHeight="1" thickBot="1" x14ac:dyDescent="0.25">
      <c r="A18" s="236">
        <v>93521</v>
      </c>
      <c r="B18" s="237" t="s">
        <v>158</v>
      </c>
      <c r="C18" s="156">
        <v>0</v>
      </c>
      <c r="D18" s="235">
        <v>0</v>
      </c>
      <c r="E18" s="235">
        <v>728258</v>
      </c>
    </row>
    <row r="19" spans="1:5" ht="18" customHeight="1" thickBot="1" x14ac:dyDescent="0.25">
      <c r="A19" s="361" t="s">
        <v>156</v>
      </c>
      <c r="B19" s="362"/>
      <c r="C19" s="53">
        <f t="shared" ref="C19:E20" si="0">SUM(C18)</f>
        <v>0</v>
      </c>
      <c r="D19" s="53">
        <f t="shared" si="0"/>
        <v>0</v>
      </c>
      <c r="E19" s="53">
        <f t="shared" si="0"/>
        <v>728258</v>
      </c>
    </row>
    <row r="20" spans="1:5" ht="20.25" customHeight="1" thickBot="1" x14ac:dyDescent="0.25">
      <c r="A20" s="363" t="s">
        <v>157</v>
      </c>
      <c r="B20" s="364"/>
      <c r="C20" s="238">
        <f t="shared" si="0"/>
        <v>0</v>
      </c>
      <c r="D20" s="238">
        <f t="shared" si="0"/>
        <v>0</v>
      </c>
      <c r="E20" s="238">
        <f t="shared" si="0"/>
        <v>728258</v>
      </c>
    </row>
  </sheetData>
  <mergeCells count="10">
    <mergeCell ref="A19:B19"/>
    <mergeCell ref="A20:B20"/>
    <mergeCell ref="A8:B8"/>
    <mergeCell ref="A10:B10"/>
    <mergeCell ref="A11:B11"/>
    <mergeCell ref="A1:B1"/>
    <mergeCell ref="A4:B4"/>
    <mergeCell ref="A5:B5"/>
    <mergeCell ref="A12:B12"/>
    <mergeCell ref="A17:B17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 enableFormatConditionsCalculation="0">
    <tabColor indexed="48"/>
  </sheetPr>
  <dimension ref="A1:E5"/>
  <sheetViews>
    <sheetView workbookViewId="0">
      <selection activeCell="B21" sqref="B21"/>
    </sheetView>
  </sheetViews>
  <sheetFormatPr defaultRowHeight="12.75" x14ac:dyDescent="0.2"/>
  <cols>
    <col min="2" max="2" width="54.7109375" customWidth="1"/>
    <col min="3" max="5" width="16.7109375" customWidth="1"/>
  </cols>
  <sheetData>
    <row r="1" spans="1:5" ht="50.25" customHeight="1" thickBot="1" x14ac:dyDescent="0.25">
      <c r="A1" s="319" t="s">
        <v>245</v>
      </c>
      <c r="B1" s="320"/>
      <c r="C1" s="3" t="s">
        <v>11</v>
      </c>
      <c r="D1" s="3" t="s">
        <v>26</v>
      </c>
      <c r="E1" s="3" t="s">
        <v>12</v>
      </c>
    </row>
    <row r="2" spans="1:5" ht="15" thickBot="1" x14ac:dyDescent="0.25">
      <c r="A2" s="241">
        <v>98111</v>
      </c>
      <c r="B2" s="205" t="s">
        <v>9</v>
      </c>
      <c r="C2" s="239">
        <v>0</v>
      </c>
      <c r="D2" s="240">
        <v>1601000</v>
      </c>
      <c r="E2" s="239">
        <v>0</v>
      </c>
    </row>
    <row r="3" spans="1:5" ht="18" customHeight="1" thickBot="1" x14ac:dyDescent="0.25">
      <c r="A3" s="321" t="s">
        <v>0</v>
      </c>
      <c r="B3" s="369"/>
      <c r="C3" s="4">
        <f t="shared" ref="C3:E4" si="0">SUM(C2)</f>
        <v>0</v>
      </c>
      <c r="D3" s="73">
        <f t="shared" si="0"/>
        <v>1601000</v>
      </c>
      <c r="E3" s="4">
        <f t="shared" si="0"/>
        <v>0</v>
      </c>
    </row>
    <row r="4" spans="1:5" ht="20.25" customHeight="1" thickBot="1" x14ac:dyDescent="0.25">
      <c r="A4" s="257" t="s">
        <v>25</v>
      </c>
      <c r="B4" s="258"/>
      <c r="C4" s="8">
        <f t="shared" si="0"/>
        <v>0</v>
      </c>
      <c r="D4" s="6">
        <f t="shared" si="0"/>
        <v>1601000</v>
      </c>
      <c r="E4" s="6">
        <f t="shared" si="0"/>
        <v>0</v>
      </c>
    </row>
    <row r="5" spans="1:5" x14ac:dyDescent="0.2">
      <c r="D5" s="74"/>
    </row>
  </sheetData>
  <protectedRanges>
    <protectedRange password="E8AB" sqref="C1:D1" name="EREDETI ELŐIRÁNYZAT_1_2"/>
  </protectedRanges>
  <mergeCells count="3">
    <mergeCell ref="A1:B1"/>
    <mergeCell ref="A3:B3"/>
    <mergeCell ref="A4:B4"/>
  </mergeCells>
  <phoneticPr fontId="4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120" verticalDpi="144" r:id="rId1"/>
  <headerFooter alignWithMargins="0">
    <oddFooter>&amp;L&amp;F&amp;R&amp;A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E4"/>
  <sheetViews>
    <sheetView workbookViewId="0">
      <selection activeCell="E2" sqref="E2"/>
    </sheetView>
  </sheetViews>
  <sheetFormatPr defaultRowHeight="12.75" x14ac:dyDescent="0.2"/>
  <cols>
    <col min="1" max="1" width="10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61" t="s">
        <v>246</v>
      </c>
      <c r="B1" s="262"/>
      <c r="C1" s="38" t="s">
        <v>11</v>
      </c>
      <c r="D1" s="38" t="s">
        <v>26</v>
      </c>
      <c r="E1" s="38" t="s">
        <v>12</v>
      </c>
    </row>
    <row r="2" spans="1:5" ht="13.5" thickBot="1" x14ac:dyDescent="0.25">
      <c r="A2" s="129">
        <v>587113</v>
      </c>
      <c r="B2" s="86" t="s">
        <v>224</v>
      </c>
      <c r="C2" s="87">
        <v>30000</v>
      </c>
      <c r="D2" s="87">
        <v>30000</v>
      </c>
      <c r="E2" s="87">
        <v>0</v>
      </c>
    </row>
    <row r="3" spans="1:5" ht="18" customHeight="1" thickBot="1" x14ac:dyDescent="0.25">
      <c r="A3" s="277" t="s">
        <v>225</v>
      </c>
      <c r="B3" s="278"/>
      <c r="C3" s="130">
        <f>SUM(C2:C2)</f>
        <v>30000</v>
      </c>
      <c r="D3" s="130">
        <f>SUM(D2:D2)</f>
        <v>30000</v>
      </c>
      <c r="E3" s="130">
        <f>SUM(E2:E2)</f>
        <v>0</v>
      </c>
    </row>
    <row r="4" spans="1:5" ht="20.25" customHeight="1" thickBot="1" x14ac:dyDescent="0.25">
      <c r="A4" s="265" t="s">
        <v>262</v>
      </c>
      <c r="B4" s="279"/>
      <c r="C4" s="72">
        <f>SUM(C3)</f>
        <v>30000</v>
      </c>
      <c r="D4" s="72">
        <f>SUM(D3)</f>
        <v>30000</v>
      </c>
      <c r="E4" s="72">
        <f>SUM(E3)</f>
        <v>0</v>
      </c>
    </row>
  </sheetData>
  <mergeCells count="3">
    <mergeCell ref="A1:B1"/>
    <mergeCell ref="A3:B3"/>
    <mergeCell ref="A4:B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E25"/>
  <sheetViews>
    <sheetView workbookViewId="0">
      <selection activeCell="E10" sqref="E10"/>
    </sheetView>
  </sheetViews>
  <sheetFormatPr defaultRowHeight="12.75" x14ac:dyDescent="0.2"/>
  <cols>
    <col min="1" max="1" width="15.4257812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370" t="s">
        <v>118</v>
      </c>
      <c r="B1" s="371"/>
      <c r="C1" s="38" t="s">
        <v>11</v>
      </c>
      <c r="D1" s="38" t="s">
        <v>26</v>
      </c>
      <c r="E1" s="38" t="s">
        <v>12</v>
      </c>
    </row>
    <row r="2" spans="1:5" s="36" customFormat="1" ht="14.25" customHeight="1" x14ac:dyDescent="0.2">
      <c r="A2" s="142">
        <v>911139</v>
      </c>
      <c r="B2" s="244" t="s">
        <v>150</v>
      </c>
      <c r="C2" s="110">
        <v>150000</v>
      </c>
      <c r="D2" s="110">
        <v>150000</v>
      </c>
      <c r="E2" s="110">
        <v>0</v>
      </c>
    </row>
    <row r="3" spans="1:5" x14ac:dyDescent="0.2">
      <c r="A3" s="142" t="s">
        <v>119</v>
      </c>
      <c r="B3" s="244" t="s">
        <v>120</v>
      </c>
      <c r="C3" s="110">
        <v>1500000</v>
      </c>
      <c r="D3" s="110">
        <v>1500000</v>
      </c>
      <c r="E3" s="110">
        <v>1360584</v>
      </c>
    </row>
    <row r="4" spans="1:5" x14ac:dyDescent="0.2">
      <c r="A4" s="142" t="s">
        <v>121</v>
      </c>
      <c r="B4" s="244" t="s">
        <v>122</v>
      </c>
      <c r="C4" s="110">
        <v>850000</v>
      </c>
      <c r="D4" s="110">
        <v>850000</v>
      </c>
      <c r="E4" s="110">
        <v>977838</v>
      </c>
    </row>
    <row r="5" spans="1:5" x14ac:dyDescent="0.2">
      <c r="A5" s="142" t="s">
        <v>123</v>
      </c>
      <c r="B5" s="244" t="s">
        <v>124</v>
      </c>
      <c r="C5" s="110">
        <v>1500000</v>
      </c>
      <c r="D5" s="110">
        <v>1500000</v>
      </c>
      <c r="E5" s="110">
        <v>1502051</v>
      </c>
    </row>
    <row r="6" spans="1:5" x14ac:dyDescent="0.2">
      <c r="A6" s="142" t="s">
        <v>125</v>
      </c>
      <c r="B6" s="244" t="s">
        <v>126</v>
      </c>
      <c r="C6" s="110">
        <v>2000000</v>
      </c>
      <c r="D6" s="110">
        <v>2000000</v>
      </c>
      <c r="E6" s="110">
        <v>2500490</v>
      </c>
    </row>
    <row r="7" spans="1:5" x14ac:dyDescent="0.2">
      <c r="A7" s="142">
        <v>911159</v>
      </c>
      <c r="B7" s="244" t="s">
        <v>127</v>
      </c>
      <c r="C7" s="110">
        <v>12000</v>
      </c>
      <c r="D7" s="110">
        <v>12000</v>
      </c>
      <c r="E7" s="110">
        <v>0</v>
      </c>
    </row>
    <row r="8" spans="1:5" ht="16.5" customHeight="1" thickBot="1" x14ac:dyDescent="0.25">
      <c r="A8" s="142">
        <v>91126</v>
      </c>
      <c r="B8" s="244" t="s">
        <v>128</v>
      </c>
      <c r="C8" s="110">
        <v>0</v>
      </c>
      <c r="D8" s="110">
        <v>0</v>
      </c>
      <c r="E8" s="110">
        <v>89410</v>
      </c>
    </row>
    <row r="9" spans="1:5" ht="15" customHeight="1" thickBot="1" x14ac:dyDescent="0.25">
      <c r="A9" s="372" t="s">
        <v>129</v>
      </c>
      <c r="B9" s="373"/>
      <c r="C9" s="39">
        <f>SUM(C2:C8)</f>
        <v>6012000</v>
      </c>
      <c r="D9" s="39">
        <f>SUM(D2:D8)</f>
        <v>6012000</v>
      </c>
      <c r="E9" s="39">
        <f>SUM(E2:E8)</f>
        <v>6430373</v>
      </c>
    </row>
    <row r="10" spans="1:5" ht="18" customHeight="1" thickBot="1" x14ac:dyDescent="0.25">
      <c r="A10" s="376" t="s">
        <v>130</v>
      </c>
      <c r="B10" s="377"/>
      <c r="C10" s="40">
        <f>SUM(C9)</f>
        <v>6012000</v>
      </c>
      <c r="D10" s="40">
        <f>SUM(D9)</f>
        <v>6012000</v>
      </c>
      <c r="E10" s="40">
        <f>SUM(E9)</f>
        <v>6430373</v>
      </c>
    </row>
    <row r="11" spans="1:5" x14ac:dyDescent="0.2">
      <c r="A11" s="242" t="s">
        <v>131</v>
      </c>
      <c r="B11" s="243" t="s">
        <v>132</v>
      </c>
      <c r="C11" s="107">
        <v>9414000</v>
      </c>
      <c r="D11" s="107">
        <v>9955000</v>
      </c>
      <c r="E11" s="107">
        <v>9954865</v>
      </c>
    </row>
    <row r="12" spans="1:5" x14ac:dyDescent="0.2">
      <c r="A12" s="142">
        <v>942112114</v>
      </c>
      <c r="B12" s="148" t="s">
        <v>133</v>
      </c>
      <c r="C12" s="110">
        <v>500000</v>
      </c>
      <c r="D12" s="110">
        <v>500000</v>
      </c>
      <c r="E12" s="110">
        <v>0</v>
      </c>
    </row>
    <row r="13" spans="1:5" x14ac:dyDescent="0.2">
      <c r="A13" s="142">
        <v>9421131</v>
      </c>
      <c r="B13" s="148" t="s">
        <v>151</v>
      </c>
      <c r="C13" s="110">
        <v>0</v>
      </c>
      <c r="D13" s="110">
        <v>423000</v>
      </c>
      <c r="E13" s="110">
        <v>0</v>
      </c>
    </row>
    <row r="14" spans="1:5" ht="25.5" customHeight="1" x14ac:dyDescent="0.2">
      <c r="A14" s="142">
        <v>94221311</v>
      </c>
      <c r="B14" s="148" t="s">
        <v>134</v>
      </c>
      <c r="C14" s="110">
        <v>0</v>
      </c>
      <c r="D14" s="110">
        <v>0</v>
      </c>
      <c r="E14" s="110">
        <v>184680</v>
      </c>
    </row>
    <row r="15" spans="1:5" x14ac:dyDescent="0.2">
      <c r="A15" s="142">
        <v>94221312</v>
      </c>
      <c r="B15" s="148" t="s">
        <v>135</v>
      </c>
      <c r="C15" s="110">
        <v>0</v>
      </c>
      <c r="D15" s="110">
        <v>0</v>
      </c>
      <c r="E15" s="110">
        <v>125856</v>
      </c>
    </row>
    <row r="16" spans="1:5" x14ac:dyDescent="0.2">
      <c r="A16" s="142" t="s">
        <v>136</v>
      </c>
      <c r="B16" s="148" t="s">
        <v>137</v>
      </c>
      <c r="C16" s="110">
        <v>0</v>
      </c>
      <c r="D16" s="110">
        <v>0</v>
      </c>
      <c r="E16" s="110">
        <v>89370</v>
      </c>
    </row>
    <row r="17" spans="1:5" ht="16.5" customHeight="1" x14ac:dyDescent="0.2">
      <c r="A17" s="142" t="s">
        <v>152</v>
      </c>
      <c r="B17" s="148" t="s">
        <v>138</v>
      </c>
      <c r="C17" s="110">
        <v>493000</v>
      </c>
      <c r="D17" s="110">
        <v>493000</v>
      </c>
      <c r="E17" s="110">
        <v>492925</v>
      </c>
    </row>
    <row r="18" spans="1:5" x14ac:dyDescent="0.2">
      <c r="A18" s="142" t="s">
        <v>139</v>
      </c>
      <c r="B18" s="148" t="s">
        <v>140</v>
      </c>
      <c r="C18" s="110">
        <v>499000</v>
      </c>
      <c r="D18" s="110">
        <v>499000</v>
      </c>
      <c r="E18" s="110">
        <v>499320</v>
      </c>
    </row>
    <row r="19" spans="1:5" x14ac:dyDescent="0.2">
      <c r="A19" s="142" t="s">
        <v>141</v>
      </c>
      <c r="B19" s="148" t="s">
        <v>142</v>
      </c>
      <c r="C19" s="110">
        <v>93000</v>
      </c>
      <c r="D19" s="110">
        <v>93000</v>
      </c>
      <c r="E19" s="110">
        <v>93186</v>
      </c>
    </row>
    <row r="20" spans="1:5" x14ac:dyDescent="0.2">
      <c r="A20" s="142">
        <v>942222</v>
      </c>
      <c r="B20" s="148" t="s">
        <v>153</v>
      </c>
      <c r="C20" s="110">
        <v>0</v>
      </c>
      <c r="D20" s="110">
        <v>0</v>
      </c>
      <c r="E20" s="110">
        <v>46400</v>
      </c>
    </row>
    <row r="21" spans="1:5" x14ac:dyDescent="0.2">
      <c r="A21" s="142" t="s">
        <v>143</v>
      </c>
      <c r="B21" s="148" t="s">
        <v>144</v>
      </c>
      <c r="C21" s="110">
        <v>0</v>
      </c>
      <c r="D21" s="110">
        <v>724000</v>
      </c>
      <c r="E21" s="110">
        <v>724590</v>
      </c>
    </row>
    <row r="22" spans="1:5" ht="13.5" thickBot="1" x14ac:dyDescent="0.25">
      <c r="A22" s="142" t="s">
        <v>145</v>
      </c>
      <c r="B22" s="148" t="s">
        <v>146</v>
      </c>
      <c r="C22" s="110">
        <v>0</v>
      </c>
      <c r="D22" s="110">
        <v>353000</v>
      </c>
      <c r="E22" s="110">
        <v>396240</v>
      </c>
    </row>
    <row r="23" spans="1:5" ht="13.5" thickBot="1" x14ac:dyDescent="0.25">
      <c r="A23" s="378" t="s">
        <v>147</v>
      </c>
      <c r="B23" s="379"/>
      <c r="C23" s="245">
        <f>SUM(C11:C22)</f>
        <v>10999000</v>
      </c>
      <c r="D23" s="245">
        <f>SUM(D11:D22)</f>
        <v>13040000</v>
      </c>
      <c r="E23" s="245">
        <f>SUM(E11:E22)</f>
        <v>12607432</v>
      </c>
    </row>
    <row r="24" spans="1:5" ht="20.25" customHeight="1" thickBot="1" x14ac:dyDescent="0.25">
      <c r="A24" s="380" t="s">
        <v>148</v>
      </c>
      <c r="B24" s="381"/>
      <c r="C24" s="41">
        <f>SUM(C23)</f>
        <v>10999000</v>
      </c>
      <c r="D24" s="41">
        <f>SUM(D23)</f>
        <v>13040000</v>
      </c>
      <c r="E24" s="41">
        <f>SUM(E23)</f>
        <v>12607432</v>
      </c>
    </row>
    <row r="25" spans="1:5" ht="23.25" customHeight="1" thickBot="1" x14ac:dyDescent="0.25">
      <c r="A25" s="374" t="s">
        <v>149</v>
      </c>
      <c r="B25" s="375"/>
      <c r="C25" s="246">
        <f>SUM(C10+C24)</f>
        <v>17011000</v>
      </c>
      <c r="D25" s="246">
        <f>SUM(D10+D24)</f>
        <v>19052000</v>
      </c>
      <c r="E25" s="246">
        <f>SUM(E10+E24)</f>
        <v>19037805</v>
      </c>
    </row>
  </sheetData>
  <mergeCells count="6">
    <mergeCell ref="A1:B1"/>
    <mergeCell ref="A9:B9"/>
    <mergeCell ref="A25:B25"/>
    <mergeCell ref="A10:B10"/>
    <mergeCell ref="A23:B23"/>
    <mergeCell ref="A24:B2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E4"/>
  <sheetViews>
    <sheetView workbookViewId="0">
      <selection activeCell="E2" sqref="E2"/>
    </sheetView>
  </sheetViews>
  <sheetFormatPr defaultRowHeight="12.75" x14ac:dyDescent="0.2"/>
  <cols>
    <col min="1" max="1" width="13.14062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59" t="s">
        <v>276</v>
      </c>
      <c r="B1" s="260"/>
      <c r="C1" s="81" t="s">
        <v>11</v>
      </c>
      <c r="D1" s="81" t="s">
        <v>26</v>
      </c>
      <c r="E1" s="81" t="s">
        <v>12</v>
      </c>
    </row>
    <row r="2" spans="1:5" x14ac:dyDescent="0.2">
      <c r="A2" s="120" t="s">
        <v>83</v>
      </c>
      <c r="B2" s="120" t="s">
        <v>266</v>
      </c>
      <c r="C2" s="121">
        <v>70000</v>
      </c>
      <c r="D2" s="121">
        <v>70000</v>
      </c>
      <c r="E2" s="121">
        <v>27414</v>
      </c>
    </row>
    <row r="3" spans="1:5" ht="13.5" thickBot="1" x14ac:dyDescent="0.25">
      <c r="A3" s="122" t="s">
        <v>21</v>
      </c>
      <c r="B3" s="122" t="s">
        <v>267</v>
      </c>
      <c r="C3" s="123">
        <v>19000</v>
      </c>
      <c r="D3" s="123">
        <v>19000</v>
      </c>
      <c r="E3" s="123">
        <v>7402</v>
      </c>
    </row>
    <row r="4" spans="1:5" ht="20.25" customHeight="1" thickBot="1" x14ac:dyDescent="0.25">
      <c r="A4" s="257" t="s">
        <v>260</v>
      </c>
      <c r="B4" s="258"/>
      <c r="C4" s="84">
        <f>SUM(C2:C3)</f>
        <v>89000</v>
      </c>
      <c r="D4" s="84">
        <f>SUM(D2:D3)</f>
        <v>89000</v>
      </c>
      <c r="E4" s="84">
        <f>SUM(E2:E3)</f>
        <v>34816</v>
      </c>
    </row>
  </sheetData>
  <mergeCells count="2">
    <mergeCell ref="A1:B1"/>
    <mergeCell ref="A4:B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/>
  <dimension ref="A1:E15"/>
  <sheetViews>
    <sheetView workbookViewId="0">
      <selection activeCell="E1" sqref="E1"/>
    </sheetView>
  </sheetViews>
  <sheetFormatPr defaultRowHeight="12.75" x14ac:dyDescent="0.2"/>
  <cols>
    <col min="1" max="1" width="15.8554687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82" t="s">
        <v>280</v>
      </c>
      <c r="B1" s="282"/>
      <c r="C1" s="80" t="s">
        <v>11</v>
      </c>
      <c r="D1" s="80" t="s">
        <v>26</v>
      </c>
      <c r="E1" s="80" t="s">
        <v>12</v>
      </c>
    </row>
    <row r="2" spans="1:5" x14ac:dyDescent="0.2">
      <c r="A2" s="247" t="s">
        <v>82</v>
      </c>
      <c r="B2" s="120" t="s">
        <v>256</v>
      </c>
      <c r="C2" s="121">
        <v>230000</v>
      </c>
      <c r="D2" s="121">
        <v>230000</v>
      </c>
      <c r="E2" s="121">
        <v>314679</v>
      </c>
    </row>
    <row r="3" spans="1:5" x14ac:dyDescent="0.2">
      <c r="A3" s="134">
        <v>55228</v>
      </c>
      <c r="B3" s="122" t="s">
        <v>257</v>
      </c>
      <c r="C3" s="123">
        <v>0</v>
      </c>
      <c r="D3" s="123">
        <v>0</v>
      </c>
      <c r="E3" s="123">
        <v>75000</v>
      </c>
    </row>
    <row r="4" spans="1:5" ht="13.5" thickBot="1" x14ac:dyDescent="0.25">
      <c r="A4" s="248" t="s">
        <v>258</v>
      </c>
      <c r="B4" s="249" t="s">
        <v>259</v>
      </c>
      <c r="C4" s="250">
        <v>62000</v>
      </c>
      <c r="D4" s="250">
        <v>62000</v>
      </c>
      <c r="E4" s="250">
        <v>91873</v>
      </c>
    </row>
    <row r="5" spans="1:5" ht="20.25" customHeight="1" thickBot="1" x14ac:dyDescent="0.25">
      <c r="A5" s="257" t="s">
        <v>260</v>
      </c>
      <c r="B5" s="258"/>
      <c r="C5" s="84">
        <f>SUM(C2:C4)</f>
        <v>292000</v>
      </c>
      <c r="D5" s="84">
        <f>SUM(D2:D4)</f>
        <v>292000</v>
      </c>
      <c r="E5" s="84">
        <f>SUM(E2:E4)</f>
        <v>481552</v>
      </c>
    </row>
    <row r="6" spans="1:5" x14ac:dyDescent="0.2">
      <c r="C6" s="79"/>
      <c r="D6" s="79"/>
      <c r="E6" s="79"/>
    </row>
    <row r="7" spans="1:5" x14ac:dyDescent="0.2">
      <c r="C7" s="79"/>
      <c r="D7" s="79"/>
      <c r="E7" s="79"/>
    </row>
    <row r="8" spans="1:5" x14ac:dyDescent="0.2">
      <c r="C8" s="79"/>
      <c r="D8" s="79"/>
      <c r="E8" s="79"/>
    </row>
    <row r="9" spans="1:5" x14ac:dyDescent="0.2">
      <c r="C9" s="79"/>
      <c r="D9" s="79"/>
      <c r="E9" s="79"/>
    </row>
    <row r="10" spans="1:5" x14ac:dyDescent="0.2">
      <c r="C10" s="79"/>
      <c r="D10" s="79"/>
      <c r="E10" s="79"/>
    </row>
    <row r="11" spans="1:5" x14ac:dyDescent="0.2">
      <c r="C11" s="79"/>
      <c r="D11" s="79"/>
      <c r="E11" s="79"/>
    </row>
    <row r="12" spans="1:5" x14ac:dyDescent="0.2">
      <c r="C12" s="79"/>
      <c r="D12" s="79"/>
      <c r="E12" s="79"/>
    </row>
    <row r="13" spans="1:5" x14ac:dyDescent="0.2">
      <c r="C13" s="79"/>
      <c r="D13" s="79"/>
      <c r="E13" s="79"/>
    </row>
    <row r="14" spans="1:5" x14ac:dyDescent="0.2">
      <c r="C14" s="79"/>
      <c r="D14" s="79"/>
      <c r="E14" s="79"/>
    </row>
    <row r="15" spans="1:5" x14ac:dyDescent="0.2">
      <c r="C15" s="79"/>
      <c r="D15" s="79"/>
      <c r="E15" s="79"/>
    </row>
  </sheetData>
  <mergeCells count="2">
    <mergeCell ref="A1:B1"/>
    <mergeCell ref="A5:B5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E3"/>
  <sheetViews>
    <sheetView workbookViewId="0">
      <selection activeCell="E1" sqref="E1"/>
    </sheetView>
  </sheetViews>
  <sheetFormatPr defaultRowHeight="12.75" x14ac:dyDescent="0.2"/>
  <cols>
    <col min="2" max="2" width="54.7109375" customWidth="1"/>
    <col min="3" max="5" width="16.7109375" customWidth="1"/>
  </cols>
  <sheetData>
    <row r="1" spans="1:5" ht="50.25" customHeight="1" thickBot="1" x14ac:dyDescent="0.25">
      <c r="A1" s="255" t="s">
        <v>274</v>
      </c>
      <c r="B1" s="256"/>
      <c r="C1" s="80" t="s">
        <v>11</v>
      </c>
      <c r="D1" s="80" t="s">
        <v>26</v>
      </c>
      <c r="E1" s="80" t="s">
        <v>12</v>
      </c>
    </row>
    <row r="2" spans="1:5" ht="13.5" thickBot="1" x14ac:dyDescent="0.25">
      <c r="A2" s="251">
        <v>91221</v>
      </c>
      <c r="B2" s="251" t="s">
        <v>268</v>
      </c>
      <c r="C2" s="252">
        <v>0</v>
      </c>
      <c r="D2" s="252">
        <v>0</v>
      </c>
      <c r="E2" s="252">
        <v>115000</v>
      </c>
    </row>
    <row r="3" spans="1:5" ht="20.25" customHeight="1" thickBot="1" x14ac:dyDescent="0.25">
      <c r="A3" s="270" t="s">
        <v>262</v>
      </c>
      <c r="B3" s="270"/>
      <c r="C3" s="83">
        <f>SUM(C2)</f>
        <v>0</v>
      </c>
      <c r="D3" s="83">
        <f>SUM(D2)</f>
        <v>0</v>
      </c>
      <c r="E3" s="83">
        <f>SUM(E2)</f>
        <v>115000</v>
      </c>
    </row>
  </sheetData>
  <mergeCells count="2">
    <mergeCell ref="A1:B1"/>
    <mergeCell ref="A3:B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28" sqref="C28"/>
    </sheetView>
  </sheetViews>
  <sheetFormatPr defaultRowHeight="12.75" x14ac:dyDescent="0.2"/>
  <cols>
    <col min="2" max="2" width="54.7109375" customWidth="1"/>
    <col min="3" max="5" width="16.7109375" customWidth="1"/>
  </cols>
  <sheetData>
    <row r="1" spans="1:5" ht="50.25" customHeight="1" thickBot="1" x14ac:dyDescent="0.25">
      <c r="A1" s="282" t="s">
        <v>273</v>
      </c>
      <c r="B1" s="282"/>
      <c r="C1" s="80" t="s">
        <v>11</v>
      </c>
      <c r="D1" s="80" t="s">
        <v>26</v>
      </c>
      <c r="E1" s="80" t="s">
        <v>12</v>
      </c>
    </row>
    <row r="2" spans="1:5" s="82" customFormat="1" ht="13.5" thickBot="1" x14ac:dyDescent="0.25">
      <c r="A2" s="124">
        <v>91229</v>
      </c>
      <c r="B2" s="124" t="s">
        <v>269</v>
      </c>
      <c r="C2" s="253">
        <v>0</v>
      </c>
      <c r="D2" s="253">
        <v>0</v>
      </c>
      <c r="E2" s="253">
        <v>6000</v>
      </c>
    </row>
    <row r="3" spans="1:5" ht="20.25" customHeight="1" thickBot="1" x14ac:dyDescent="0.25">
      <c r="A3" s="270" t="s">
        <v>262</v>
      </c>
      <c r="B3" s="270"/>
      <c r="C3" s="84">
        <f>SUM(C2)</f>
        <v>0</v>
      </c>
      <c r="D3" s="84">
        <f>SUM(D2)</f>
        <v>0</v>
      </c>
      <c r="E3" s="84">
        <f>SUM(E2)</f>
        <v>6000</v>
      </c>
    </row>
  </sheetData>
  <mergeCells count="2">
    <mergeCell ref="A1:B1"/>
    <mergeCell ref="A3:B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2" sqref="E2"/>
    </sheetView>
  </sheetViews>
  <sheetFormatPr defaultRowHeight="12.75" x14ac:dyDescent="0.2"/>
  <cols>
    <col min="1" max="1" width="12.710937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55" t="s">
        <v>272</v>
      </c>
      <c r="B1" s="256"/>
      <c r="C1" s="80" t="s">
        <v>11</v>
      </c>
      <c r="D1" s="80" t="s">
        <v>26</v>
      </c>
      <c r="E1" s="80" t="s">
        <v>12</v>
      </c>
    </row>
    <row r="2" spans="1:5" ht="13.5" thickBot="1" x14ac:dyDescent="0.25">
      <c r="A2" s="124">
        <v>94221311</v>
      </c>
      <c r="B2" s="124" t="s">
        <v>270</v>
      </c>
      <c r="C2" s="125">
        <v>0</v>
      </c>
      <c r="D2" s="125">
        <v>0</v>
      </c>
      <c r="E2" s="125">
        <v>23085</v>
      </c>
    </row>
    <row r="3" spans="1:5" ht="20.25" customHeight="1" thickBot="1" x14ac:dyDescent="0.25">
      <c r="A3" s="382" t="s">
        <v>262</v>
      </c>
      <c r="B3" s="382"/>
      <c r="C3" s="254">
        <f>SUM(C2)</f>
        <v>0</v>
      </c>
      <c r="D3" s="254">
        <f>SUM(D2)</f>
        <v>0</v>
      </c>
      <c r="E3" s="254">
        <f>SUM(E2)</f>
        <v>23085</v>
      </c>
    </row>
  </sheetData>
  <mergeCells count="2">
    <mergeCell ref="A1:B1"/>
    <mergeCell ref="A3:B3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E8"/>
  <sheetViews>
    <sheetView workbookViewId="0">
      <selection activeCell="C27" sqref="C27"/>
    </sheetView>
  </sheetViews>
  <sheetFormatPr defaultRowHeight="12.75" x14ac:dyDescent="0.2"/>
  <cols>
    <col min="2" max="2" width="54.5703125" customWidth="1"/>
    <col min="3" max="5" width="16.7109375" customWidth="1"/>
  </cols>
  <sheetData>
    <row r="1" spans="1:5" ht="51" customHeight="1" thickBot="1" x14ac:dyDescent="0.25">
      <c r="A1" s="261" t="s">
        <v>244</v>
      </c>
      <c r="B1" s="262"/>
      <c r="C1" s="38" t="s">
        <v>11</v>
      </c>
      <c r="D1" s="38" t="s">
        <v>26</v>
      </c>
      <c r="E1" s="38" t="s">
        <v>12</v>
      </c>
    </row>
    <row r="2" spans="1:5" ht="14.25" customHeight="1" x14ac:dyDescent="0.2">
      <c r="A2" s="85">
        <v>381152</v>
      </c>
      <c r="B2" s="86" t="s">
        <v>204</v>
      </c>
      <c r="C2" s="87">
        <v>600000</v>
      </c>
      <c r="D2" s="87">
        <v>1936000</v>
      </c>
      <c r="E2" s="87">
        <v>0</v>
      </c>
    </row>
    <row r="3" spans="1:5" ht="13.5" customHeight="1" thickBot="1" x14ac:dyDescent="0.25">
      <c r="A3" s="88">
        <v>381251</v>
      </c>
      <c r="B3" s="89" t="s">
        <v>205</v>
      </c>
      <c r="C3" s="90">
        <v>0</v>
      </c>
      <c r="D3" s="90">
        <v>0</v>
      </c>
      <c r="E3" s="90">
        <v>2815916</v>
      </c>
    </row>
    <row r="4" spans="1:5" ht="15" customHeight="1" thickBot="1" x14ac:dyDescent="0.25">
      <c r="A4" s="267" t="s">
        <v>241</v>
      </c>
      <c r="B4" s="268"/>
      <c r="C4" s="95">
        <f>SUM(C2:C3)</f>
        <v>600000</v>
      </c>
      <c r="D4" s="95">
        <f>SUM(D2:D3)</f>
        <v>1936000</v>
      </c>
      <c r="E4" s="95">
        <f>SUM(E2:E3)</f>
        <v>2815916</v>
      </c>
    </row>
    <row r="5" spans="1:5" ht="13.5" customHeight="1" thickBot="1" x14ac:dyDescent="0.25">
      <c r="A5" s="91">
        <v>3821522</v>
      </c>
      <c r="B5" s="92" t="s">
        <v>206</v>
      </c>
      <c r="C5" s="93">
        <v>800000</v>
      </c>
      <c r="D5" s="93">
        <v>800000</v>
      </c>
      <c r="E5" s="93">
        <v>0</v>
      </c>
    </row>
    <row r="6" spans="1:5" ht="15" customHeight="1" thickBot="1" x14ac:dyDescent="0.25">
      <c r="A6" s="267" t="s">
        <v>242</v>
      </c>
      <c r="B6" s="268"/>
      <c r="C6" s="95">
        <f>SUM(C5)</f>
        <v>800000</v>
      </c>
      <c r="D6" s="95">
        <f>SUM(D5)</f>
        <v>800000</v>
      </c>
      <c r="E6" s="95">
        <f>SUM(E5)</f>
        <v>0</v>
      </c>
    </row>
    <row r="7" spans="1:5" ht="16.5" customHeight="1" thickBot="1" x14ac:dyDescent="0.25">
      <c r="A7" s="263" t="s">
        <v>203</v>
      </c>
      <c r="B7" s="264"/>
      <c r="C7" s="71">
        <f>SUM(C4+C6)</f>
        <v>1400000</v>
      </c>
      <c r="D7" s="71">
        <f>SUM(D4+D6)</f>
        <v>2736000</v>
      </c>
      <c r="E7" s="71">
        <f>SUM(E4+E6)</f>
        <v>2815916</v>
      </c>
    </row>
    <row r="8" spans="1:5" ht="20.25" customHeight="1" thickBot="1" x14ac:dyDescent="0.25">
      <c r="A8" s="265" t="s">
        <v>262</v>
      </c>
      <c r="B8" s="266"/>
      <c r="C8" s="94">
        <f>SUM(C7)</f>
        <v>1400000</v>
      </c>
      <c r="D8" s="94">
        <f>SUM(D7)</f>
        <v>2736000</v>
      </c>
      <c r="E8" s="94">
        <f>SUM(E7)</f>
        <v>2815916</v>
      </c>
    </row>
  </sheetData>
  <mergeCells count="5">
    <mergeCell ref="A1:B1"/>
    <mergeCell ref="A7:B7"/>
    <mergeCell ref="A8:B8"/>
    <mergeCell ref="A4:B4"/>
    <mergeCell ref="A6:B6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/>
  <dimension ref="A1:F37"/>
  <sheetViews>
    <sheetView workbookViewId="0">
      <selection activeCell="E31" sqref="E31"/>
    </sheetView>
  </sheetViews>
  <sheetFormatPr defaultRowHeight="12.75" x14ac:dyDescent="0.2"/>
  <cols>
    <col min="1" max="1" width="11.85546875" customWidth="1"/>
    <col min="2" max="2" width="54.7109375" customWidth="1"/>
    <col min="3" max="5" width="16.7109375" customWidth="1"/>
  </cols>
  <sheetData>
    <row r="1" spans="1:6" ht="50.25" customHeight="1" thickBot="1" x14ac:dyDescent="0.25">
      <c r="A1" s="272" t="s">
        <v>254</v>
      </c>
      <c r="B1" s="273"/>
      <c r="C1" s="56" t="s">
        <v>11</v>
      </c>
      <c r="D1" s="10" t="s">
        <v>26</v>
      </c>
      <c r="E1" s="10" t="s">
        <v>12</v>
      </c>
    </row>
    <row r="2" spans="1:6" x14ac:dyDescent="0.2">
      <c r="A2" s="105">
        <v>514243</v>
      </c>
      <c r="B2" s="106" t="s">
        <v>208</v>
      </c>
      <c r="C2" s="107">
        <v>0</v>
      </c>
      <c r="D2" s="107">
        <v>0</v>
      </c>
      <c r="E2" s="107">
        <v>60000</v>
      </c>
    </row>
    <row r="3" spans="1:6" x14ac:dyDescent="0.2">
      <c r="A3" s="108">
        <v>516111</v>
      </c>
      <c r="B3" s="109" t="s">
        <v>212</v>
      </c>
      <c r="C3" s="110">
        <v>882000</v>
      </c>
      <c r="D3" s="110">
        <v>1036000</v>
      </c>
      <c r="E3" s="110">
        <v>0</v>
      </c>
    </row>
    <row r="4" spans="1:6" x14ac:dyDescent="0.2">
      <c r="A4" s="108">
        <v>516216</v>
      </c>
      <c r="B4" s="109" t="s">
        <v>213</v>
      </c>
      <c r="C4" s="110">
        <v>0</v>
      </c>
      <c r="D4" s="110">
        <v>0</v>
      </c>
      <c r="E4" s="110">
        <v>878250</v>
      </c>
    </row>
    <row r="5" spans="1:6" x14ac:dyDescent="0.2">
      <c r="A5" s="108">
        <v>516226</v>
      </c>
      <c r="B5" s="109" t="s">
        <v>213</v>
      </c>
      <c r="C5" s="110">
        <v>0</v>
      </c>
      <c r="D5" s="110">
        <v>0</v>
      </c>
      <c r="E5" s="110">
        <v>172700</v>
      </c>
    </row>
    <row r="6" spans="1:6" ht="13.5" thickBot="1" x14ac:dyDescent="0.25">
      <c r="A6" s="111">
        <v>516141</v>
      </c>
      <c r="B6" s="112" t="s">
        <v>214</v>
      </c>
      <c r="C6" s="113">
        <v>60000</v>
      </c>
      <c r="D6" s="113">
        <v>60000</v>
      </c>
      <c r="E6" s="113">
        <v>0</v>
      </c>
    </row>
    <row r="7" spans="1:6" ht="18" customHeight="1" thickBot="1" x14ac:dyDescent="0.25">
      <c r="A7" s="274" t="s">
        <v>5</v>
      </c>
      <c r="B7" s="274"/>
      <c r="C7" s="96">
        <f>SUM(C2:C6)</f>
        <v>942000</v>
      </c>
      <c r="D7" s="96">
        <f>SUM(D2:D6)</f>
        <v>1096000</v>
      </c>
      <c r="E7" s="96">
        <f>SUM(E2:E6)</f>
        <v>1110950</v>
      </c>
    </row>
    <row r="8" spans="1:6" x14ac:dyDescent="0.2">
      <c r="A8" s="105" t="s">
        <v>13</v>
      </c>
      <c r="B8" s="114" t="s">
        <v>176</v>
      </c>
      <c r="C8" s="107">
        <v>254000</v>
      </c>
      <c r="D8" s="107">
        <v>296000</v>
      </c>
      <c r="E8" s="107">
        <v>72431</v>
      </c>
      <c r="F8" s="64"/>
    </row>
    <row r="9" spans="1:6" x14ac:dyDescent="0.2">
      <c r="A9" s="108">
        <v>531251</v>
      </c>
      <c r="B9" s="88" t="s">
        <v>215</v>
      </c>
      <c r="C9" s="110">
        <v>0</v>
      </c>
      <c r="D9" s="110">
        <v>0</v>
      </c>
      <c r="E9" s="110">
        <v>103126</v>
      </c>
      <c r="F9" s="64"/>
    </row>
    <row r="10" spans="1:6" ht="13.5" thickBot="1" x14ac:dyDescent="0.25">
      <c r="A10" s="111" t="s">
        <v>193</v>
      </c>
      <c r="B10" s="91" t="s">
        <v>216</v>
      </c>
      <c r="C10" s="113">
        <v>7000</v>
      </c>
      <c r="D10" s="113">
        <v>7000</v>
      </c>
      <c r="E10" s="113">
        <v>9996</v>
      </c>
      <c r="F10" s="64"/>
    </row>
    <row r="11" spans="1:6" ht="18" customHeight="1" thickBot="1" x14ac:dyDescent="0.25">
      <c r="A11" s="275" t="s">
        <v>55</v>
      </c>
      <c r="B11" s="275"/>
      <c r="C11" s="66">
        <f>SUM(C8:C10)</f>
        <v>261000</v>
      </c>
      <c r="D11" s="66">
        <f>SUM(D8:D10)</f>
        <v>303000</v>
      </c>
      <c r="E11" s="66">
        <f>SUM(E8:E10)</f>
        <v>185553</v>
      </c>
    </row>
    <row r="12" spans="1:6" x14ac:dyDescent="0.2">
      <c r="A12" s="115" t="s">
        <v>178</v>
      </c>
      <c r="B12" s="116" t="s">
        <v>217</v>
      </c>
      <c r="C12" s="117">
        <v>0</v>
      </c>
      <c r="D12" s="117">
        <v>16000</v>
      </c>
      <c r="E12" s="117">
        <v>14010</v>
      </c>
    </row>
    <row r="13" spans="1:6" x14ac:dyDescent="0.2">
      <c r="A13" s="108">
        <v>54721</v>
      </c>
      <c r="B13" s="88" t="s">
        <v>218</v>
      </c>
      <c r="C13" s="110">
        <v>0</v>
      </c>
      <c r="D13" s="110">
        <v>0</v>
      </c>
      <c r="E13" s="110">
        <v>14172</v>
      </c>
    </row>
    <row r="14" spans="1:6" x14ac:dyDescent="0.2">
      <c r="A14" s="108">
        <v>5491</v>
      </c>
      <c r="B14" s="89" t="s">
        <v>180</v>
      </c>
      <c r="C14" s="110">
        <v>40000</v>
      </c>
      <c r="D14" s="110">
        <v>40000</v>
      </c>
      <c r="E14" s="110">
        <v>0</v>
      </c>
    </row>
    <row r="15" spans="1:6" x14ac:dyDescent="0.2">
      <c r="A15" s="108">
        <v>54921</v>
      </c>
      <c r="B15" s="89" t="s">
        <v>219</v>
      </c>
      <c r="C15" s="110">
        <v>0</v>
      </c>
      <c r="D15" s="110">
        <v>0</v>
      </c>
      <c r="E15" s="110">
        <v>20270</v>
      </c>
    </row>
    <row r="16" spans="1:6" x14ac:dyDescent="0.2">
      <c r="A16" s="108">
        <v>54923</v>
      </c>
      <c r="B16" s="89" t="s">
        <v>220</v>
      </c>
      <c r="C16" s="110">
        <v>0</v>
      </c>
      <c r="D16" s="110">
        <v>0</v>
      </c>
      <c r="E16" s="110">
        <v>23615</v>
      </c>
    </row>
    <row r="17" spans="1:6" x14ac:dyDescent="0.2">
      <c r="A17" s="108" t="s">
        <v>19</v>
      </c>
      <c r="B17" s="89" t="s">
        <v>221</v>
      </c>
      <c r="C17" s="110">
        <v>350000</v>
      </c>
      <c r="D17" s="110">
        <v>350000</v>
      </c>
      <c r="E17" s="110">
        <v>419044</v>
      </c>
    </row>
    <row r="18" spans="1:6" x14ac:dyDescent="0.2">
      <c r="A18" s="108">
        <v>55215</v>
      </c>
      <c r="B18" s="88" t="s">
        <v>2</v>
      </c>
      <c r="C18" s="110">
        <v>35000</v>
      </c>
      <c r="D18" s="110">
        <v>35000</v>
      </c>
      <c r="E18" s="110">
        <v>0</v>
      </c>
    </row>
    <row r="19" spans="1:6" ht="15" customHeight="1" x14ac:dyDescent="0.2">
      <c r="A19" s="108">
        <v>55217</v>
      </c>
      <c r="B19" s="88" t="s">
        <v>209</v>
      </c>
      <c r="C19" s="110">
        <v>10000</v>
      </c>
      <c r="D19" s="110">
        <v>10000</v>
      </c>
      <c r="E19" s="110">
        <v>0</v>
      </c>
    </row>
    <row r="20" spans="1:6" x14ac:dyDescent="0.2">
      <c r="A20" s="108" t="s">
        <v>20</v>
      </c>
      <c r="B20" s="89" t="s">
        <v>181</v>
      </c>
      <c r="C20" s="110">
        <v>35000</v>
      </c>
      <c r="D20" s="110">
        <v>35000</v>
      </c>
      <c r="E20" s="110">
        <v>78183</v>
      </c>
    </row>
    <row r="21" spans="1:6" x14ac:dyDescent="0.2">
      <c r="A21" s="108">
        <v>55219</v>
      </c>
      <c r="B21" s="89" t="s">
        <v>210</v>
      </c>
      <c r="C21" s="110">
        <v>20000</v>
      </c>
      <c r="D21" s="110">
        <v>20000</v>
      </c>
      <c r="E21" s="110">
        <v>0</v>
      </c>
    </row>
    <row r="22" spans="1:6" x14ac:dyDescent="0.2">
      <c r="A22" s="108">
        <v>5552</v>
      </c>
      <c r="B22" s="89" t="s">
        <v>223</v>
      </c>
      <c r="C22" s="110">
        <v>0</v>
      </c>
      <c r="D22" s="110">
        <v>0</v>
      </c>
      <c r="E22" s="110">
        <v>3529</v>
      </c>
    </row>
    <row r="23" spans="1:6" x14ac:dyDescent="0.2">
      <c r="A23" s="108">
        <v>552293</v>
      </c>
      <c r="B23" s="89" t="s">
        <v>222</v>
      </c>
      <c r="C23" s="110">
        <v>0</v>
      </c>
      <c r="D23" s="110">
        <v>0</v>
      </c>
      <c r="E23" s="110">
        <v>50640</v>
      </c>
    </row>
    <row r="24" spans="1:6" x14ac:dyDescent="0.2">
      <c r="A24" s="108" t="s">
        <v>21</v>
      </c>
      <c r="B24" s="89" t="s">
        <v>169</v>
      </c>
      <c r="C24" s="110">
        <v>132000</v>
      </c>
      <c r="D24" s="110">
        <v>132000</v>
      </c>
      <c r="E24" s="110">
        <v>173036</v>
      </c>
    </row>
    <row r="25" spans="1:6" x14ac:dyDescent="0.2">
      <c r="A25" s="108">
        <v>56327</v>
      </c>
      <c r="B25" s="89" t="s">
        <v>211</v>
      </c>
      <c r="C25" s="110">
        <v>0</v>
      </c>
      <c r="D25" s="110">
        <v>0</v>
      </c>
      <c r="E25" s="110">
        <v>17402</v>
      </c>
    </row>
    <row r="26" spans="1:6" ht="13.5" thickBot="1" x14ac:dyDescent="0.25">
      <c r="A26" s="111">
        <v>57213</v>
      </c>
      <c r="B26" s="92" t="s">
        <v>91</v>
      </c>
      <c r="C26" s="113">
        <v>14000</v>
      </c>
      <c r="D26" s="113">
        <v>14000</v>
      </c>
      <c r="E26" s="113">
        <v>0</v>
      </c>
      <c r="F26" s="64"/>
    </row>
    <row r="27" spans="1:6" ht="18" customHeight="1" thickBot="1" x14ac:dyDescent="0.25">
      <c r="A27" s="276" t="s">
        <v>24</v>
      </c>
      <c r="B27" s="276"/>
      <c r="C27" s="97">
        <f>SUM(C12:C26)</f>
        <v>636000</v>
      </c>
      <c r="D27" s="97">
        <f>SUM(D12:D26)</f>
        <v>652000</v>
      </c>
      <c r="E27" s="97">
        <f>SUM(E12:E26)</f>
        <v>813901</v>
      </c>
    </row>
    <row r="28" spans="1:6" ht="20.25" customHeight="1" thickBot="1" x14ac:dyDescent="0.25">
      <c r="A28" s="271" t="s">
        <v>67</v>
      </c>
      <c r="B28" s="271"/>
      <c r="C28" s="100">
        <f>SUM(C27,C11,C7)</f>
        <v>1839000</v>
      </c>
      <c r="D28" s="100">
        <f>SUM(D27,D11,D7)</f>
        <v>2051000</v>
      </c>
      <c r="E28" s="100">
        <f>SUM(E27,E11,E7)</f>
        <v>2110404</v>
      </c>
      <c r="F28" s="65"/>
    </row>
    <row r="29" spans="1:6" x14ac:dyDescent="0.2">
      <c r="A29" s="102"/>
      <c r="B29" s="98"/>
      <c r="C29" s="99"/>
      <c r="D29" s="99"/>
      <c r="E29" s="101"/>
    </row>
    <row r="30" spans="1:6" ht="13.5" thickBot="1" x14ac:dyDescent="0.25">
      <c r="A30" s="103"/>
      <c r="B30" s="98"/>
      <c r="C30" s="99"/>
      <c r="D30" s="99"/>
      <c r="E30" s="104"/>
    </row>
    <row r="31" spans="1:6" ht="60.75" customHeight="1" thickBot="1" x14ac:dyDescent="0.25">
      <c r="A31" s="269" t="s">
        <v>254</v>
      </c>
      <c r="B31" s="269"/>
      <c r="C31" s="56" t="s">
        <v>11</v>
      </c>
      <c r="D31" s="56" t="s">
        <v>26</v>
      </c>
      <c r="E31" s="56" t="s">
        <v>12</v>
      </c>
    </row>
    <row r="32" spans="1:6" ht="13.5" thickBot="1" x14ac:dyDescent="0.25">
      <c r="A32" s="118">
        <v>913219</v>
      </c>
      <c r="B32" s="118" t="s">
        <v>271</v>
      </c>
      <c r="C32" s="119">
        <v>0</v>
      </c>
      <c r="D32" s="119">
        <v>0</v>
      </c>
      <c r="E32" s="119">
        <v>26000</v>
      </c>
    </row>
    <row r="33" spans="1:5" ht="20.25" customHeight="1" thickBot="1" x14ac:dyDescent="0.25">
      <c r="A33" s="270" t="s">
        <v>262</v>
      </c>
      <c r="B33" s="270"/>
      <c r="C33" s="84">
        <f>SUM(C32)</f>
        <v>0</v>
      </c>
      <c r="D33" s="84">
        <f>SUM(D32)</f>
        <v>0</v>
      </c>
      <c r="E33" s="84">
        <f>SUM(E32)</f>
        <v>26000</v>
      </c>
    </row>
    <row r="37" spans="1:5" x14ac:dyDescent="0.2">
      <c r="A37" s="2"/>
    </row>
  </sheetData>
  <mergeCells count="7">
    <mergeCell ref="A31:B31"/>
    <mergeCell ref="A33:B33"/>
    <mergeCell ref="A28:B28"/>
    <mergeCell ref="A1:B1"/>
    <mergeCell ref="A7:B7"/>
    <mergeCell ref="A11:B11"/>
    <mergeCell ref="A27:B27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E3"/>
  <sheetViews>
    <sheetView workbookViewId="0">
      <selection activeCell="E2" sqref="E2"/>
    </sheetView>
  </sheetViews>
  <sheetFormatPr defaultRowHeight="12.75" x14ac:dyDescent="0.2"/>
  <cols>
    <col min="2" max="2" width="54.7109375" customWidth="1"/>
    <col min="3" max="5" width="16.7109375" customWidth="1"/>
  </cols>
  <sheetData>
    <row r="1" spans="1:5" ht="50.25" customHeight="1" thickBot="1" x14ac:dyDescent="0.25">
      <c r="A1" s="259" t="s">
        <v>277</v>
      </c>
      <c r="B1" s="260"/>
      <c r="C1" s="81" t="s">
        <v>11</v>
      </c>
      <c r="D1" s="81" t="s">
        <v>26</v>
      </c>
      <c r="E1" s="81" t="s">
        <v>12</v>
      </c>
    </row>
    <row r="2" spans="1:5" ht="13.5" thickBot="1" x14ac:dyDescent="0.25">
      <c r="A2" s="126">
        <v>581222</v>
      </c>
      <c r="B2" s="126" t="s">
        <v>265</v>
      </c>
      <c r="C2" s="128">
        <v>0</v>
      </c>
      <c r="D2" s="128">
        <v>0</v>
      </c>
      <c r="E2" s="128">
        <v>25000</v>
      </c>
    </row>
    <row r="3" spans="1:5" ht="20.25" customHeight="1" thickBot="1" x14ac:dyDescent="0.25">
      <c r="A3" s="270" t="s">
        <v>260</v>
      </c>
      <c r="B3" s="270"/>
      <c r="C3" s="83">
        <f>SUM(C2)</f>
        <v>0</v>
      </c>
      <c r="D3" s="83">
        <f>SUM(D2)</f>
        <v>0</v>
      </c>
      <c r="E3" s="83">
        <f>SUM(E2)</f>
        <v>25000</v>
      </c>
    </row>
  </sheetData>
  <mergeCells count="2">
    <mergeCell ref="A1:B1"/>
    <mergeCell ref="A3:B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E4"/>
  <sheetViews>
    <sheetView workbookViewId="0">
      <selection activeCell="B28" sqref="B28"/>
    </sheetView>
  </sheetViews>
  <sheetFormatPr defaultRowHeight="12.75" x14ac:dyDescent="0.2"/>
  <cols>
    <col min="1" max="1" width="12.14062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61" t="s">
        <v>247</v>
      </c>
      <c r="B1" s="262"/>
      <c r="C1" s="38" t="s">
        <v>11</v>
      </c>
      <c r="D1" s="38" t="s">
        <v>26</v>
      </c>
      <c r="E1" s="38" t="s">
        <v>12</v>
      </c>
    </row>
    <row r="2" spans="1:5" ht="13.5" thickBot="1" x14ac:dyDescent="0.25">
      <c r="A2" s="129" t="s">
        <v>230</v>
      </c>
      <c r="B2" s="86" t="s">
        <v>231</v>
      </c>
      <c r="C2" s="87">
        <v>100000</v>
      </c>
      <c r="D2" s="87">
        <v>100000</v>
      </c>
      <c r="E2" s="87">
        <v>80000</v>
      </c>
    </row>
    <row r="3" spans="1:5" ht="18" customHeight="1" thickBot="1" x14ac:dyDescent="0.25">
      <c r="A3" s="277" t="s">
        <v>225</v>
      </c>
      <c r="B3" s="278"/>
      <c r="C3" s="130">
        <f>SUM(C2:C2)</f>
        <v>100000</v>
      </c>
      <c r="D3" s="130">
        <f>SUM(D2:D2)</f>
        <v>100000</v>
      </c>
      <c r="E3" s="130">
        <f>SUM(E2:E2)</f>
        <v>80000</v>
      </c>
    </row>
    <row r="4" spans="1:5" ht="20.25" customHeight="1" thickBot="1" x14ac:dyDescent="0.25">
      <c r="A4" s="265" t="s">
        <v>262</v>
      </c>
      <c r="B4" s="279"/>
      <c r="C4" s="72">
        <f>SUM(C3)</f>
        <v>100000</v>
      </c>
      <c r="D4" s="72">
        <f>SUM(D3)</f>
        <v>100000</v>
      </c>
      <c r="E4" s="72">
        <f>SUM(E3)</f>
        <v>80000</v>
      </c>
    </row>
  </sheetData>
  <mergeCells count="3">
    <mergeCell ref="A1:B1"/>
    <mergeCell ref="A3:B3"/>
    <mergeCell ref="A4:B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/>
  <dimension ref="A1:E3"/>
  <sheetViews>
    <sheetView workbookViewId="0">
      <selection activeCell="E1" sqref="E1"/>
    </sheetView>
  </sheetViews>
  <sheetFormatPr defaultRowHeight="12.75" x14ac:dyDescent="0.2"/>
  <cols>
    <col min="1" max="1" width="13.5703125" customWidth="1"/>
    <col min="2" max="2" width="54.7109375" customWidth="1"/>
    <col min="3" max="4" width="16.7109375" customWidth="1"/>
    <col min="5" max="5" width="16.42578125" customWidth="1"/>
  </cols>
  <sheetData>
    <row r="1" spans="1:5" ht="50.25" customHeight="1" thickBot="1" x14ac:dyDescent="0.25">
      <c r="A1" s="259" t="s">
        <v>278</v>
      </c>
      <c r="B1" s="259"/>
      <c r="C1" s="81" t="s">
        <v>11</v>
      </c>
      <c r="D1" s="81" t="s">
        <v>26</v>
      </c>
      <c r="E1" s="81" t="s">
        <v>12</v>
      </c>
    </row>
    <row r="2" spans="1:5" ht="13.5" thickBot="1" x14ac:dyDescent="0.25">
      <c r="A2" s="127" t="s">
        <v>263</v>
      </c>
      <c r="B2" s="127" t="s">
        <v>264</v>
      </c>
      <c r="C2" s="131">
        <v>100000</v>
      </c>
      <c r="D2" s="131">
        <v>308000</v>
      </c>
      <c r="E2" s="131">
        <v>25000</v>
      </c>
    </row>
    <row r="3" spans="1:5" ht="20.25" customHeight="1" thickBot="1" x14ac:dyDescent="0.25">
      <c r="A3" s="280" t="s">
        <v>262</v>
      </c>
      <c r="B3" s="281"/>
      <c r="C3" s="84">
        <f>SUM(C2)</f>
        <v>100000</v>
      </c>
      <c r="D3" s="84">
        <f>SUM(D2)</f>
        <v>308000</v>
      </c>
      <c r="E3" s="84">
        <f>SUM(E2)</f>
        <v>25000</v>
      </c>
    </row>
  </sheetData>
  <mergeCells count="2">
    <mergeCell ref="A1:B1"/>
    <mergeCell ref="A3:B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E4"/>
  <sheetViews>
    <sheetView workbookViewId="0">
      <selection activeCell="C20" sqref="C20"/>
    </sheetView>
  </sheetViews>
  <sheetFormatPr defaultRowHeight="12.75" x14ac:dyDescent="0.2"/>
  <cols>
    <col min="1" max="1" width="9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82" t="s">
        <v>279</v>
      </c>
      <c r="B1" s="282"/>
      <c r="C1" s="80" t="s">
        <v>11</v>
      </c>
      <c r="D1" s="80" t="s">
        <v>26</v>
      </c>
      <c r="E1" s="80" t="s">
        <v>12</v>
      </c>
    </row>
    <row r="2" spans="1:5" ht="13.5" thickBot="1" x14ac:dyDescent="0.25">
      <c r="A2" s="134">
        <v>581232</v>
      </c>
      <c r="B2" s="132" t="s">
        <v>261</v>
      </c>
      <c r="C2" s="133">
        <v>0</v>
      </c>
      <c r="D2" s="133">
        <v>0</v>
      </c>
      <c r="E2" s="133">
        <v>46400</v>
      </c>
    </row>
    <row r="3" spans="1:5" ht="20.25" customHeight="1" thickBot="1" x14ac:dyDescent="0.25">
      <c r="A3" s="257" t="s">
        <v>262</v>
      </c>
      <c r="B3" s="258"/>
      <c r="C3" s="83">
        <f>SUM(C2)</f>
        <v>0</v>
      </c>
      <c r="D3" s="83">
        <f>SUM(D2)</f>
        <v>0</v>
      </c>
      <c r="E3" s="83">
        <f>SUM(E2)</f>
        <v>46400</v>
      </c>
    </row>
    <row r="4" spans="1:5" x14ac:dyDescent="0.2">
      <c r="A4" s="82"/>
      <c r="B4" s="82"/>
      <c r="C4" s="82"/>
      <c r="D4" s="82"/>
      <c r="E4" s="82"/>
    </row>
  </sheetData>
  <mergeCells count="2">
    <mergeCell ref="A1:B1"/>
    <mergeCell ref="A3:B3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E4"/>
  <sheetViews>
    <sheetView workbookViewId="0">
      <selection activeCell="E1" sqref="E1"/>
    </sheetView>
  </sheetViews>
  <sheetFormatPr defaultRowHeight="12.75" x14ac:dyDescent="0.2"/>
  <cols>
    <col min="1" max="1" width="13.5703125" customWidth="1"/>
    <col min="2" max="2" width="54.7109375" customWidth="1"/>
    <col min="3" max="5" width="16.7109375" customWidth="1"/>
  </cols>
  <sheetData>
    <row r="1" spans="1:5" ht="50.25" customHeight="1" thickBot="1" x14ac:dyDescent="0.25">
      <c r="A1" s="261" t="s">
        <v>249</v>
      </c>
      <c r="B1" s="262"/>
      <c r="C1" s="38" t="s">
        <v>11</v>
      </c>
      <c r="D1" s="38" t="s">
        <v>26</v>
      </c>
      <c r="E1" s="38" t="s">
        <v>12</v>
      </c>
    </row>
    <row r="2" spans="1:5" ht="13.5" customHeight="1" thickBot="1" x14ac:dyDescent="0.25">
      <c r="A2" s="85" t="s">
        <v>236</v>
      </c>
      <c r="B2" s="86" t="s">
        <v>237</v>
      </c>
      <c r="C2" s="87">
        <v>34000</v>
      </c>
      <c r="D2" s="87">
        <v>123000</v>
      </c>
      <c r="E2" s="87">
        <v>99300</v>
      </c>
    </row>
    <row r="3" spans="1:5" ht="18" customHeight="1" thickBot="1" x14ac:dyDescent="0.25">
      <c r="A3" s="277" t="s">
        <v>225</v>
      </c>
      <c r="B3" s="278"/>
      <c r="C3" s="130">
        <f>SUM(C2:C2)</f>
        <v>34000</v>
      </c>
      <c r="D3" s="130">
        <f>SUM(D2:D2)</f>
        <v>123000</v>
      </c>
      <c r="E3" s="130">
        <f>SUM(E2:E2)</f>
        <v>99300</v>
      </c>
    </row>
    <row r="4" spans="1:5" ht="20.25" customHeight="1" thickBot="1" x14ac:dyDescent="0.25">
      <c r="A4" s="265" t="s">
        <v>207</v>
      </c>
      <c r="B4" s="266"/>
      <c r="C4" s="94">
        <f>SUM(C3)</f>
        <v>34000</v>
      </c>
      <c r="D4" s="94">
        <f>SUM(D3)</f>
        <v>123000</v>
      </c>
      <c r="E4" s="94">
        <f>SUM(E3)</f>
        <v>99300</v>
      </c>
    </row>
  </sheetData>
  <mergeCells count="3">
    <mergeCell ref="A1:B1"/>
    <mergeCell ref="A3:B3"/>
    <mergeCell ref="A4:B4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8821291</vt:lpstr>
      <vt:lpstr>9603021</vt:lpstr>
      <vt:lpstr>932918</vt:lpstr>
      <vt:lpstr>9105021</vt:lpstr>
      <vt:lpstr>8821241</vt:lpstr>
      <vt:lpstr>8821231</vt:lpstr>
      <vt:lpstr>8821221</vt:lpstr>
      <vt:lpstr>8821182</vt:lpstr>
      <vt:lpstr>8821131</vt:lpstr>
      <vt:lpstr>8821111</vt:lpstr>
      <vt:lpstr>8414031</vt:lpstr>
      <vt:lpstr>8411125</vt:lpstr>
      <vt:lpstr>8411121</vt:lpstr>
      <vt:lpstr>5220011</vt:lpstr>
      <vt:lpstr>3811031</vt:lpstr>
      <vt:lpstr>370000</vt:lpstr>
      <vt:lpstr>8419089</vt:lpstr>
      <vt:lpstr>882202</vt:lpstr>
      <vt:lpstr>8419019</vt:lpstr>
      <vt:lpstr>8414021</vt:lpstr>
      <vt:lpstr>3811011</vt:lpstr>
      <vt:lpstr>8411211</vt:lpstr>
      <vt:lpstr>8419079</vt:lpstr>
      <vt:lpstr>Munka1</vt:lpstr>
    </vt:vector>
  </TitlesOfParts>
  <Company>IN-FORRÁS XXI KHT.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IN-FORRÁS XXI KHT.</dc:creator>
  <cp:lastModifiedBy>fjozsefne</cp:lastModifiedBy>
  <cp:lastPrinted>2014-05-06T11:07:36Z</cp:lastPrinted>
  <dcterms:created xsi:type="dcterms:W3CDTF">2002-12-07T16:22:05Z</dcterms:created>
  <dcterms:modified xsi:type="dcterms:W3CDTF">2014-05-06T11:07:44Z</dcterms:modified>
</cp:coreProperties>
</file>