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8235" windowHeight="5595" activeTab="0"/>
  </bookViews>
  <sheets>
    <sheet name="3. melléklet (intézmények) " sheetId="1" r:id="rId1"/>
    <sheet name="3.1. melléklet (intézmények)" sheetId="2" r:id="rId2"/>
  </sheets>
  <externalReferences>
    <externalReference r:id="rId5"/>
  </externalReferences>
  <definedNames>
    <definedName name="Excel_BuiltIn_Print_Titles_3">NA()</definedName>
    <definedName name="_xlnm.Print_Titles" localSheetId="0">'3. melléklet (intézmények) '!$6:$6</definedName>
    <definedName name="_xlnm.Print_Titles" localSheetId="1">'3.1. melléklet (intézmények)'!$5:$8</definedName>
    <definedName name="_xlnm.Print_Area" localSheetId="1">'3.1. melléklet (intézmények)'!$A$1:$Q$68</definedName>
    <definedName name="SHARED_FORMULA_10_17_10_17_0">NA()</definedName>
    <definedName name="SHARED_FORMULA_10_18_10_18_0">#REF!+#REF!</definedName>
    <definedName name="SHARED_FORMULA_10_47_10_47_0">NA()</definedName>
    <definedName name="SHARED_FORMULA_10_48_10_48_0">#REF!+#REF!</definedName>
    <definedName name="SHARED_FORMULA_10_60_10_60_0">NA()</definedName>
    <definedName name="SHARED_FORMULA_10_61_10_61_0">#REF!+#REF!</definedName>
    <definedName name="SHARED_FORMULA_10_80_10_80_0">NA()</definedName>
    <definedName name="SHARED_FORMULA_10_81_10_81_0">#REF!+#REF!</definedName>
    <definedName name="SHARED_FORMULA_10_90_10_90_0">NA()</definedName>
    <definedName name="SHARED_FORMULA_10_91_10_91_0">#REF!+#REF!</definedName>
    <definedName name="SHARED_FORMULA_12_115_12_115_0">NA()</definedName>
    <definedName name="SHARED_FORMULA_12_17_12_17_0">NA()</definedName>
    <definedName name="SHARED_FORMULA_12_18_12_18_0">#REF!-#REF!-#REF!</definedName>
    <definedName name="SHARED_FORMULA_12_47_12_47_0">NA()</definedName>
    <definedName name="SHARED_FORMULA_12_48_12_48_0">#REF!-#REF!-#REF!</definedName>
    <definedName name="SHARED_FORMULA_12_60_12_60_0">NA()</definedName>
    <definedName name="SHARED_FORMULA_12_61_12_61_0">#REF!-#REF!-#REF!</definedName>
    <definedName name="SHARED_FORMULA_12_80_12_80_0">NA()</definedName>
    <definedName name="SHARED_FORMULA_12_81_12_81_0">#REF!-#REF!-#REF!</definedName>
    <definedName name="SHARED_FORMULA_12_90_12_90_0">NA()</definedName>
    <definedName name="SHARED_FORMULA_12_91_12_91_0">#REF!-#REF!-#REF!</definedName>
    <definedName name="SHARED_FORMULA_15_105_15_105_1">NA()</definedName>
    <definedName name="SHARED_FORMULA_15_106_15_106_1">SUM(#REF!)</definedName>
    <definedName name="SHARED_FORMULA_15_18_15_18_1">NA()</definedName>
    <definedName name="SHARED_FORMULA_15_19_15_19_1">SUM(#REF!)</definedName>
    <definedName name="SHARED_FORMULA_15_48_15_48_1">NA()</definedName>
    <definedName name="SHARED_FORMULA_15_49_15_49_1">SUM(#REF!)</definedName>
    <definedName name="SHARED_FORMULA_15_61_15_61_1">NA()</definedName>
    <definedName name="SHARED_FORMULA_15_62_15_62_1">SUM(#REF!)</definedName>
    <definedName name="SHARED_FORMULA_15_81_15_81_1">NA()</definedName>
    <definedName name="SHARED_FORMULA_15_82_15_82_1">SUM(#REF!)</definedName>
    <definedName name="SHARED_FORMULA_15_91_15_91_1">NA()</definedName>
    <definedName name="SHARED_FORMULA_15_92_15_92_1">SUM(#REF!)</definedName>
    <definedName name="SHARED_FORMULA_17_17_17_17_0">NA()</definedName>
    <definedName name="SHARED_FORMULA_17_47_17_47_0">NA()</definedName>
    <definedName name="SHARED_FORMULA_17_60_17_60_0">NA()</definedName>
    <definedName name="SHARED_FORMULA_17_80_17_80_0">NA()</definedName>
    <definedName name="SHARED_FORMULA_17_90_17_90_0">NA()</definedName>
    <definedName name="SHARED_FORMULA_2_103_2_103_0">NA()</definedName>
    <definedName name="SHARED_FORMULA_2_104_2_104_0">SUM(#REF!)</definedName>
    <definedName name="SHARED_FORMULA_2_104_2_104_1">NA()</definedName>
    <definedName name="SHARED_FORMULA_2_105_2_105_0">#REF!+#REF!</definedName>
    <definedName name="SHARED_FORMULA_2_105_2_105_1">SUM(#REF!)</definedName>
    <definedName name="SHARED_FORMULA_2_11_2_11_0">NA()</definedName>
    <definedName name="SHARED_FORMULA_2_110_2_110_0">NA()</definedName>
    <definedName name="SHARED_FORMULA_2_111_2_111_0">SUM(#REF!)</definedName>
    <definedName name="SHARED_FORMULA_2_111_2_111_1">NA()</definedName>
    <definedName name="SHARED_FORMULA_2_112_2_112_1">SUM(#REF!)</definedName>
    <definedName name="SHARED_FORMULA_2_113_2_113_0">NA()</definedName>
    <definedName name="SHARED_FORMULA_2_114_2_114_0">SUM(#REF!)</definedName>
    <definedName name="SHARED_FORMULA_2_114_2_114_1">NA()</definedName>
    <definedName name="SHARED_FORMULA_2_115_2_115_0">NA()</definedName>
    <definedName name="SHARED_FORMULA_2_115_2_115_1">SUM(#REF!)</definedName>
    <definedName name="SHARED_FORMULA_2_116_2_116_0">#REF!+#REF!+#REF!+#REF!+#REF!+#REF!+#REF!+#REF!+#REF!+#REF!</definedName>
    <definedName name="SHARED_FORMULA_2_116_2_116_1">NA()</definedName>
    <definedName name="SHARED_FORMULA_2_117_2_117_1">#REF!+#REF!+#REF!+#REF!+#REF!+#REF!+#REF!+#REF!+#REF!+#REF!</definedName>
    <definedName name="SHARED_FORMULA_2_118_2_118_0">NA()</definedName>
    <definedName name="SHARED_FORMULA_2_119_2_119_0">#REF!+#REF!+#REF!</definedName>
    <definedName name="SHARED_FORMULA_2_119_2_119_1">NA()</definedName>
    <definedName name="SHARED_FORMULA_2_12_2_12_1">NA()</definedName>
    <definedName name="SHARED_FORMULA_2_120_2_120_1">#REF!+#REF!+#REF!</definedName>
    <definedName name="SHARED_FORMULA_2_13_2_13_1">SUM(#REF!)</definedName>
    <definedName name="SHARED_FORMULA_2_16_2_16_0">NA()</definedName>
    <definedName name="SHARED_FORMULA_2_17_2_17_0">SUM(#REF!)</definedName>
    <definedName name="SHARED_FORMULA_2_17_2_17_1">NA()</definedName>
    <definedName name="SHARED_FORMULA_2_18_2_18_1">SUM(#REF!)</definedName>
    <definedName name="SHARED_FORMULA_2_46_2_46_0">NA()</definedName>
    <definedName name="SHARED_FORMULA_2_47_2_47_0">SUM(#REF!)</definedName>
    <definedName name="SHARED_FORMULA_2_47_2_47_1">NA()</definedName>
    <definedName name="SHARED_FORMULA_2_48_2_48_1">SUM(#REF!)</definedName>
    <definedName name="SHARED_FORMULA_2_60_2_60_0">SUM(#REF!)</definedName>
    <definedName name="SHARED_FORMULA_2_60_2_60_1">NA()</definedName>
    <definedName name="SHARED_FORMULA_2_61_2_61_1">SUM(#REF!)</definedName>
    <definedName name="SHARED_FORMULA_2_79_2_79_0">NA()</definedName>
    <definedName name="SHARED_FORMULA_2_80_2_80_0">SUM(#REF!)</definedName>
    <definedName name="SHARED_FORMULA_2_80_2_80_1">NA()</definedName>
    <definedName name="SHARED_FORMULA_2_81_2_81_1">SUM(#REF!)</definedName>
    <definedName name="SHARED_FORMULA_2_89_2_89_0">NA()</definedName>
    <definedName name="SHARED_FORMULA_2_90_2_90_0">SUM(#REF!)</definedName>
    <definedName name="SHARED_FORMULA_2_90_2_90_1">NA()</definedName>
    <definedName name="SHARED_FORMULA_2_91_2_91_1">SUM(#REF!)</definedName>
    <definedName name="SHARED_FORMULA_30_105_30_105_1">NA()</definedName>
    <definedName name="SHARED_FORMULA_30_106_30_106_1">SUM(#REF!)</definedName>
    <definedName name="SHARED_FORMULA_30_18_30_18_1">NA()</definedName>
    <definedName name="SHARED_FORMULA_30_19_30_19_1">SUM(#REF!)</definedName>
    <definedName name="SHARED_FORMULA_30_48_30_48_1">NA()</definedName>
    <definedName name="SHARED_FORMULA_30_49_30_49_1">SUM(#REF!)</definedName>
    <definedName name="SHARED_FORMULA_30_61_30_61_1">NA()</definedName>
    <definedName name="SHARED_FORMULA_30_62_30_62_1">SUM(#REF!)</definedName>
    <definedName name="SHARED_FORMULA_30_81_30_81_1">NA()</definedName>
    <definedName name="SHARED_FORMULA_30_82_30_82_1">SUM(#REF!)</definedName>
    <definedName name="SHARED_FORMULA_30_91_30_91_1">NA()</definedName>
    <definedName name="SHARED_FORMULA_30_92_30_92_1">SUM(#REF!)</definedName>
    <definedName name="SHARED_FORMULA_5_17_5_17_0">NA()</definedName>
    <definedName name="SHARED_FORMULA_5_20_5_20_0">#REF!-#REF!</definedName>
    <definedName name="SHARED_FORMULA_5_47_5_47_0">NA()</definedName>
    <definedName name="SHARED_FORMULA_5_48_5_48_0">#REF!-#REF!</definedName>
    <definedName name="SHARED_FORMULA_5_60_5_60_0">NA()</definedName>
    <definedName name="SHARED_FORMULA_5_61_5_61_0">#REF!-#REF!</definedName>
    <definedName name="SHARED_FORMULA_5_80_5_80_0">NA()</definedName>
    <definedName name="SHARED_FORMULA_5_81_5_81_0">#REF!-#REF!</definedName>
    <definedName name="SHARED_FORMULA_5_90_5_90_0">NA()</definedName>
    <definedName name="SHARED_FORMULA_5_91_5_91_0">#REF!-#REF!</definedName>
  </definedNames>
  <calcPr fullCalcOnLoad="1"/>
</workbook>
</file>

<file path=xl/sharedStrings.xml><?xml version="1.0" encoding="utf-8"?>
<sst xmlns="http://schemas.openxmlformats.org/spreadsheetml/2006/main" count="245" uniqueCount="169">
  <si>
    <t>1.</t>
  </si>
  <si>
    <t>DMJV Idősek Háza</t>
  </si>
  <si>
    <t>2.</t>
  </si>
  <si>
    <t>3.</t>
  </si>
  <si>
    <t>4.</t>
  </si>
  <si>
    <t>5.</t>
  </si>
  <si>
    <t>6.</t>
  </si>
  <si>
    <t>DMJV Egyesített Bölcsődei Intézménye</t>
  </si>
  <si>
    <t>7.</t>
  </si>
  <si>
    <t>DMJV Gyermekvédelmi Intézménye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</si>
  <si>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</si>
  <si>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</si>
  <si>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</si>
  <si>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</si>
  <si>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</si>
  <si>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</si>
  <si>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</si>
  <si>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</si>
  <si>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</si>
  <si>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</si>
  <si>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</si>
  <si>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</si>
  <si>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</si>
  <si>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</si>
  <si>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Szivárvány Óvoda</t>
  </si>
  <si>
    <t>22.</t>
  </si>
  <si>
    <t>Százszorszép Óvoda</t>
  </si>
  <si>
    <t>23.</t>
  </si>
  <si>
    <t>24.</t>
  </si>
  <si>
    <t>25.</t>
  </si>
  <si>
    <t>Mesekert Óvoda</t>
  </si>
  <si>
    <t>26.</t>
  </si>
  <si>
    <t>Szabadságtelepi Óvoda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</si>
  <si>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</si>
  <si>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</si>
  <si>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</si>
  <si>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</si>
  <si>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</si>
  <si>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</si>
  <si>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</si>
  <si>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</si>
  <si>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</si>
  <si>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Nagyerdei Óvoda</t>
  </si>
  <si>
    <t>36.</t>
  </si>
  <si>
    <t>37.</t>
  </si>
  <si>
    <t>Alsójózsai Kerekerdő Óvoda</t>
  </si>
  <si>
    <t>Ifjúság utcai Óvoda összesen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</si>
  <si>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</si>
  <si>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</si>
  <si>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</si>
  <si>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</si>
  <si>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</si>
  <si>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</si>
  <si>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</si>
  <si>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</si>
  <si>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</si>
  <si>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</si>
  <si>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</si>
  <si>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</si>
  <si>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Tócóskerti Óvoda</t>
  </si>
  <si>
    <t>Hétszínvirág Óvoda</t>
  </si>
  <si>
    <t>Debreceni Művelődési Központ</t>
  </si>
  <si>
    <t>Csokonai Színház</t>
  </si>
  <si>
    <t>Vojtina Bábszínház</t>
  </si>
  <si>
    <t>Csokonai Színház összesen</t>
  </si>
  <si>
    <t>MINDÖSSZESEN</t>
  </si>
  <si>
    <t>Kodály Filharmónia Debrecen összesen</t>
  </si>
  <si>
    <t>ebből:
Kodály Filharmonikusok Debrecen</t>
  </si>
  <si>
    <t>Kodály Kórus Debrecen</t>
  </si>
  <si>
    <t>DMJV Városi Szociális Szolgálat</t>
  </si>
  <si>
    <t>DMJV Családsegítő és Gyermekjóléti  Központja</t>
  </si>
  <si>
    <t>Ifjúság Utcai Óvoda</t>
  </si>
  <si>
    <t>Boldogfalva Óvoda</t>
  </si>
  <si>
    <t>Görgey Utcai Óvoda</t>
  </si>
  <si>
    <t>Lehel Utcai Óvoda</t>
  </si>
  <si>
    <t>Ősz Utcai Óvoda</t>
  </si>
  <si>
    <t>Sinay Miklós Utcai Óvoda</t>
  </si>
  <si>
    <t>Ispotály Utcai Óvoda</t>
  </si>
  <si>
    <t>Áchim András Utcai Óvoda</t>
  </si>
  <si>
    <t>Bajcsy Zsilinszky-Szoboszlói Úti Óvoda</t>
  </si>
  <si>
    <t>Holló János Utcai Óvoda</t>
  </si>
  <si>
    <t>Közép Utcai Óvoda</t>
  </si>
  <si>
    <t>Bányai Júlia Utcai-Angyalkert Óvoda</t>
  </si>
  <si>
    <t>Karácsony György Utcai Óvoda</t>
  </si>
  <si>
    <t>Faragó Utcai Óvoda</t>
  </si>
  <si>
    <t>Kemény Zsigmond Utcai Óvoda</t>
  </si>
  <si>
    <t>Táncsics Mihály Utcai Óvoda</t>
  </si>
  <si>
    <t>Sípos Utcai Óvoda</t>
  </si>
  <si>
    <t>Thaly Kálmán Utcai Óvoda</t>
  </si>
  <si>
    <t>Simonyi Úti Óvoda</t>
  </si>
  <si>
    <t>Pósa Utcai Óvoda</t>
  </si>
  <si>
    <t>Hajó Utcai Óvoda</t>
  </si>
  <si>
    <t>Gönczy Pál Utcai Óvoda</t>
  </si>
  <si>
    <t>Margit Téri Óvoda</t>
  </si>
  <si>
    <t>Kuruc Utcai Óvoda</t>
  </si>
  <si>
    <t>Homokkerti Pitypang Óvoda</t>
  </si>
  <si>
    <t>Újkerti Manófalva Óvoda</t>
  </si>
  <si>
    <t>Méliusz Juhász Péter Könyvtár</t>
  </si>
  <si>
    <t>ÖSSZESEN</t>
  </si>
  <si>
    <t>DMJV Polgármesteri Hivatala</t>
  </si>
  <si>
    <t>Méliusz Juhász Péter Könyvtár összesen</t>
  </si>
  <si>
    <t xml:space="preserve">Debreceni Közterület Felügyelet </t>
  </si>
  <si>
    <t>Debreceni Intézményműködtető Központ összesen</t>
  </si>
  <si>
    <t>Bevétel összesen</t>
  </si>
  <si>
    <t>Közhatalmi bevétel 
B3</t>
  </si>
  <si>
    <t>Működési bevétel
B4</t>
  </si>
  <si>
    <t>Felhalmozási bevétel
B5</t>
  </si>
  <si>
    <t>Működési, fenntartási kiadások</t>
  </si>
  <si>
    <t>Támogatás</t>
  </si>
  <si>
    <t>3. melléklet a ….../2014. (……….…) önkormányzati rendelethez</t>
  </si>
  <si>
    <t>Cím</t>
  </si>
  <si>
    <t>Költésgvetési szerv megnevezése</t>
  </si>
  <si>
    <t>Liget Óvoda</t>
  </si>
  <si>
    <t>ezer Ft-ban</t>
  </si>
  <si>
    <t xml:space="preserve">Déri Múzeum </t>
  </si>
  <si>
    <t>Debreceni Intézményműködtető Központ</t>
  </si>
  <si>
    <t>36.2.</t>
  </si>
  <si>
    <t>36.1.</t>
  </si>
  <si>
    <t>ebből: -  kötelező feladat</t>
  </si>
  <si>
    <t xml:space="preserve">           - önként vállalt  feladat</t>
  </si>
  <si>
    <t xml:space="preserve">           - állami (államigazgatási) feladat</t>
  </si>
  <si>
    <t>3.1. melléklet a ….../2014. (……….…) önkormányzati rendelethez</t>
  </si>
  <si>
    <t>A</t>
  </si>
  <si>
    <t>B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</si>
  <si>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</si>
  <si>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</si>
  <si>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</si>
  <si>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</si>
  <si>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</si>
  <si>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</si>
  <si>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</si>
  <si>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</si>
  <si>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</si>
  <si>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</si>
  <si>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</si>
  <si>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</si>
  <si>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</si>
  <si>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Alcím </t>
  </si>
  <si>
    <t>Költségvetési szervek megnevezése</t>
  </si>
  <si>
    <t>Eredeti létszám</t>
  </si>
  <si>
    <t>Oktatási ágazat</t>
  </si>
  <si>
    <t>Szociális és 
Gyermekvédelmi ágazat</t>
  </si>
  <si>
    <t>Kulturális ágazat</t>
  </si>
  <si>
    <t>Egyéb ágazat</t>
  </si>
  <si>
    <t xml:space="preserve">Közigazgatás </t>
  </si>
  <si>
    <t>Köz-
foglalkoztatottak</t>
  </si>
  <si>
    <t>Pedagógus-munkakörben alkalmazottak</t>
  </si>
  <si>
    <t>A nevelő- és oktatómunkát közvetlenül segítő alkalmazottak</t>
  </si>
  <si>
    <t>Egyéb alkalmazottak</t>
  </si>
  <si>
    <t>Szakmai tevékenységet ellátó</t>
  </si>
  <si>
    <t>Intézmény üzemeltetéshez kapcsolódó</t>
  </si>
  <si>
    <t>Sajátos szolgálati jogviszony (polgármesteri vezetés)</t>
  </si>
  <si>
    <t>Közszolgálati jogviszonyba tartozók</t>
  </si>
  <si>
    <t>Déri Múzeum</t>
  </si>
  <si>
    <t>Debreceni Közterület Felügyelet összesen</t>
  </si>
  <si>
    <t>Debreceni Intézményműködtető Központ Összesen</t>
  </si>
  <si>
    <t>DMJV Polgármesteri Hivatala állami feladatot ellátók</t>
  </si>
  <si>
    <t>ebből: -  kötelező feladatot ellátók</t>
  </si>
  <si>
    <t xml:space="preserve">           - önként vállalt  feladatot ellátók</t>
  </si>
  <si>
    <t xml:space="preserve">           - állami (államigazgatási) feladatot ellátók</t>
  </si>
  <si>
    <t>Alcím</t>
  </si>
  <si>
    <t>Az Önkormányzat és az irányítása alá tartozó költségvetési szervek engedélyezett álláshelye</t>
  </si>
  <si>
    <t>Munkatör-vénykönyv hatálya alá tartozó álláshelyek</t>
  </si>
  <si>
    <t>C</t>
  </si>
  <si>
    <t>D</t>
  </si>
  <si>
    <t>Költségvetési szervek működési és felhalmozási kiadásai, bevételei, támogatása, és az engedélyezett álláshelyek</t>
  </si>
  <si>
    <t>Engedélyezett álláshelyek összesen</t>
  </si>
  <si>
    <t>Engedélyezett álláshelyek</t>
  </si>
  <si>
    <t>Álláshelyek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</si>
</sst>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"/>
    <numFmt numFmtId="166" formatCode="#,##0.000"/>
  </numFmts>
  <fonts count="4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57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1" xfId="59" applyNumberFormat="1" applyFont="1" applyFill="1" applyBorder="1" applyAlignment="1">
      <alignment horizontal="left" vertical="center" wrapText="1"/>
      <protection/>
    </xf>
    <xf numFmtId="3" fontId="0" fillId="33" borderId="11" xfId="59" applyNumberFormat="1" applyFont="1" applyFill="1" applyBorder="1" applyAlignment="1">
      <alignment horizontal="left" vertical="center" wrapText="1"/>
      <protection/>
    </xf>
    <xf numFmtId="0" fontId="2" fillId="0" borderId="11" xfId="57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4" fillId="0" borderId="11" xfId="57" applyNumberFormat="1" applyFont="1" applyFill="1" applyBorder="1" applyAlignment="1">
      <alignment horizontal="left" vertical="center" wrapText="1"/>
      <protection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3" fontId="0" fillId="0" borderId="18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0" fillId="0" borderId="0" xfId="54">
      <alignment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20" xfId="56" applyFont="1" applyFill="1" applyBorder="1" applyAlignment="1">
      <alignment horizontal="center" vertical="center" shrinkToFi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3" xfId="54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 wrapText="1" shrinkToFi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21" xfId="56" applyFont="1" applyFill="1" applyBorder="1" applyAlignment="1">
      <alignment horizontal="center" vertical="center" wrapText="1" shrinkToFit="1"/>
      <protection/>
    </xf>
    <xf numFmtId="0" fontId="0" fillId="0" borderId="11" xfId="54" applyFont="1" applyFill="1" applyBorder="1" applyAlignment="1">
      <alignment horizontal="center" vertical="center"/>
      <protection/>
    </xf>
    <xf numFmtId="164" fontId="10" fillId="0" borderId="13" xfId="55" applyNumberFormat="1" applyFont="1" applyFill="1" applyBorder="1" applyAlignment="1" applyProtection="1">
      <alignment horizontal="right" vertical="center"/>
      <protection locked="0"/>
    </xf>
    <xf numFmtId="164" fontId="10" fillId="0" borderId="13" xfId="56" applyNumberFormat="1" applyFont="1" applyFill="1" applyBorder="1" applyAlignment="1">
      <alignment horizontal="right" vertical="center"/>
      <protection/>
    </xf>
    <xf numFmtId="164" fontId="11" fillId="0" borderId="13" xfId="56" applyNumberFormat="1" applyFont="1" applyFill="1" applyBorder="1" applyAlignment="1">
      <alignment horizontal="right" vertical="center"/>
      <protection/>
    </xf>
    <xf numFmtId="0" fontId="0" fillId="6" borderId="0" xfId="54" applyFill="1">
      <alignment/>
      <protection/>
    </xf>
    <xf numFmtId="164" fontId="10" fillId="0" borderId="13" xfId="56" applyNumberFormat="1" applyFont="1" applyFill="1" applyBorder="1" applyAlignment="1">
      <alignment horizontal="right" vertical="center" wrapText="1"/>
      <protection/>
    </xf>
    <xf numFmtId="164" fontId="10" fillId="0" borderId="13" xfId="54" applyNumberFormat="1" applyFont="1" applyFill="1" applyBorder="1" applyAlignment="1">
      <alignment horizontal="right" vertical="center"/>
      <protection/>
    </xf>
    <xf numFmtId="164" fontId="11" fillId="0" borderId="13" xfId="56" applyNumberFormat="1" applyFont="1" applyFill="1" applyBorder="1" applyAlignment="1">
      <alignment horizontal="right" vertical="center" wrapText="1"/>
      <protection/>
    </xf>
    <xf numFmtId="0" fontId="0" fillId="0" borderId="18" xfId="54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left" vertical="center" wrapText="1"/>
      <protection/>
    </xf>
    <xf numFmtId="49" fontId="0" fillId="0" borderId="21" xfId="54" applyNumberFormat="1" applyFont="1" applyFill="1" applyBorder="1" applyAlignment="1">
      <alignment horizontal="center" vertical="center"/>
      <protection/>
    </xf>
    <xf numFmtId="3" fontId="12" fillId="0" borderId="11" xfId="58" applyNumberFormat="1" applyFont="1" applyFill="1" applyBorder="1" applyAlignment="1">
      <alignment horizontal="left" vertical="center" wrapText="1"/>
      <protection/>
    </xf>
    <xf numFmtId="164" fontId="13" fillId="0" borderId="13" xfId="55" applyNumberFormat="1" applyFont="1" applyFill="1" applyBorder="1" applyAlignment="1" applyProtection="1">
      <alignment horizontal="right" vertical="center"/>
      <protection locked="0"/>
    </xf>
    <xf numFmtId="0" fontId="0" fillId="0" borderId="14" xfId="54" applyFont="1" applyFill="1" applyBorder="1" applyAlignment="1">
      <alignment vertical="center"/>
      <protection/>
    </xf>
    <xf numFmtId="49" fontId="0" fillId="0" borderId="13" xfId="54" applyNumberFormat="1" applyFont="1" applyFill="1" applyBorder="1" applyAlignment="1">
      <alignment horizontal="center" vertical="center"/>
      <protection/>
    </xf>
    <xf numFmtId="0" fontId="0" fillId="0" borderId="14" xfId="54" applyFont="1" applyFill="1" applyBorder="1" applyAlignment="1">
      <alignment horizontal="center" vertical="center"/>
      <protection/>
    </xf>
    <xf numFmtId="0" fontId="0" fillId="0" borderId="17" xfId="54" applyFont="1" applyFill="1" applyBorder="1" applyAlignment="1">
      <alignment horizontal="center" vertical="center"/>
      <protection/>
    </xf>
    <xf numFmtId="3" fontId="0" fillId="0" borderId="11" xfId="58" applyNumberFormat="1" applyFont="1" applyFill="1" applyBorder="1" applyAlignment="1">
      <alignment horizontal="left" vertical="center" wrapText="1"/>
      <protection/>
    </xf>
    <xf numFmtId="0" fontId="0" fillId="0" borderId="11" xfId="54" applyFont="1" applyFill="1" applyBorder="1" applyAlignment="1">
      <alignment vertical="center" wrapText="1"/>
      <protection/>
    </xf>
    <xf numFmtId="0" fontId="2" fillId="0" borderId="20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22" xfId="54" applyFont="1" applyFill="1" applyBorder="1" applyAlignment="1">
      <alignment horizontal="left" vertical="center"/>
      <protection/>
    </xf>
    <xf numFmtId="0" fontId="0" fillId="6" borderId="0" xfId="54" applyFont="1" applyFill="1">
      <alignment/>
      <protection/>
    </xf>
    <xf numFmtId="0" fontId="2" fillId="0" borderId="18" xfId="54" applyFont="1" applyFill="1" applyBorder="1" applyAlignment="1">
      <alignment horizontal="left" vertical="center" wrapText="1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49" fontId="12" fillId="0" borderId="17" xfId="54" applyNumberFormat="1" applyFont="1" applyFill="1" applyBorder="1" applyAlignment="1">
      <alignment horizontal="center" vertical="center"/>
      <protection/>
    </xf>
    <xf numFmtId="0" fontId="0" fillId="0" borderId="17" xfId="54" applyFont="1" applyFill="1" applyBorder="1" applyAlignment="1">
      <alignment/>
      <protection/>
    </xf>
    <xf numFmtId="164" fontId="13" fillId="0" borderId="13" xfId="54" applyNumberFormat="1" applyFont="1" applyFill="1" applyBorder="1" applyAlignment="1">
      <alignment horizontal="right" vertical="center"/>
      <protection/>
    </xf>
    <xf numFmtId="3" fontId="0" fillId="0" borderId="11" xfId="54" applyNumberFormat="1" applyFont="1" applyFill="1" applyBorder="1" applyAlignment="1">
      <alignment vertical="center" wrapText="1"/>
      <protection/>
    </xf>
    <xf numFmtId="3" fontId="0" fillId="0" borderId="11" xfId="54" applyNumberFormat="1" applyFont="1" applyFill="1" applyBorder="1" applyAlignment="1">
      <alignment horizontal="left" vertical="center" wrapText="1"/>
      <protection/>
    </xf>
    <xf numFmtId="0" fontId="2" fillId="0" borderId="11" xfId="54" applyFont="1" applyFill="1" applyBorder="1" applyAlignment="1">
      <alignment horizontal="left" vertical="center" wrapText="1"/>
      <protection/>
    </xf>
    <xf numFmtId="164" fontId="11" fillId="0" borderId="13" xfId="54" applyNumberFormat="1" applyFont="1" applyFill="1" applyBorder="1" applyAlignment="1">
      <alignment vertical="center"/>
      <protection/>
    </xf>
    <xf numFmtId="0" fontId="0" fillId="34" borderId="0" xfId="54" applyFill="1">
      <alignment/>
      <protection/>
    </xf>
    <xf numFmtId="0" fontId="0" fillId="0" borderId="0" xfId="54" applyFont="1">
      <alignment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left" vertical="center" wrapText="1"/>
    </xf>
    <xf numFmtId="164" fontId="0" fillId="0" borderId="10" xfId="59" applyNumberFormat="1" applyFont="1" applyFill="1" applyBorder="1" applyAlignment="1">
      <alignment horizontal="right" vertical="center" wrapText="1"/>
      <protection/>
    </xf>
    <xf numFmtId="164" fontId="0" fillId="33" borderId="10" xfId="59" applyNumberFormat="1" applyFont="1" applyFill="1" applyBorder="1" applyAlignment="1">
      <alignment horizontal="right" vertical="center" wrapText="1"/>
      <protection/>
    </xf>
    <xf numFmtId="164" fontId="4" fillId="0" borderId="10" xfId="57" applyNumberFormat="1" applyFont="1" applyFill="1" applyBorder="1" applyAlignment="1">
      <alignment horizontal="right" vertical="center" wrapText="1"/>
      <protection/>
    </xf>
    <xf numFmtId="164" fontId="0" fillId="0" borderId="10" xfId="57" applyNumberFormat="1" applyFont="1" applyFill="1" applyBorder="1" applyAlignment="1">
      <alignment horizontal="right" vertical="center" wrapText="1"/>
      <protection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54" applyFont="1" applyFill="1" applyBorder="1" applyAlignment="1">
      <alignment horizontal="left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27" xfId="54" applyFont="1" applyFill="1" applyBorder="1" applyAlignment="1">
      <alignment horizontal="center" vertical="center"/>
      <protection/>
    </xf>
    <xf numFmtId="3" fontId="2" fillId="0" borderId="11" xfId="58" applyNumberFormat="1" applyFont="1" applyFill="1" applyBorder="1" applyAlignment="1">
      <alignment horizontal="center" vertical="center" wrapText="1"/>
      <protection/>
    </xf>
    <xf numFmtId="3" fontId="2" fillId="0" borderId="18" xfId="58" applyNumberFormat="1" applyFont="1" applyFill="1" applyBorder="1" applyAlignment="1">
      <alignment horizontal="center" vertical="center" wrapText="1"/>
      <protection/>
    </xf>
    <xf numFmtId="3" fontId="2" fillId="0" borderId="21" xfId="58" applyNumberFormat="1" applyFont="1" applyFill="1" applyBorder="1" applyAlignment="1">
      <alignment horizontal="center" vertical="center" wrapText="1"/>
      <protection/>
    </xf>
    <xf numFmtId="0" fontId="2" fillId="0" borderId="17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 shrinkToFit="1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right"/>
      <protection/>
    </xf>
    <xf numFmtId="0" fontId="7" fillId="0" borderId="0" xfId="58" applyFont="1" applyBorder="1" applyAlignment="1">
      <alignment horizontal="right"/>
      <protection/>
    </xf>
    <xf numFmtId="0" fontId="6" fillId="0" borderId="0" xfId="56" applyFont="1" applyFill="1" applyBorder="1" applyAlignment="1">
      <alignment horizontal="center" vertical="center" shrinkToFit="1"/>
      <protection/>
    </xf>
    <xf numFmtId="0" fontId="0" fillId="0" borderId="0" xfId="54" applyFont="1" applyBorder="1" applyAlignment="1">
      <alignment horizontal="right"/>
      <protection/>
    </xf>
    <xf numFmtId="0" fontId="2" fillId="0" borderId="13" xfId="56" applyFont="1" applyFill="1" applyBorder="1" applyAlignment="1">
      <alignment horizontal="center" vertical="center" wrapText="1" shrinkToFit="1"/>
      <protection/>
    </xf>
    <xf numFmtId="0" fontId="2" fillId="0" borderId="18" xfId="56" applyFont="1" applyFill="1" applyBorder="1" applyAlignment="1">
      <alignment horizontal="center" vertical="center" shrinkToFit="1"/>
      <protection/>
    </xf>
    <xf numFmtId="0" fontId="2" fillId="0" borderId="21" xfId="56" applyFont="1" applyFill="1" applyBorder="1" applyAlignment="1">
      <alignment horizontal="center" vertical="center" shrinkToFi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_Beszámoló-31" xfId="56"/>
    <cellStyle name="Normál_létszámkeret" xfId="57"/>
    <cellStyle name="Normál_létszámkeret 2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4\Int&#233;zm&#233;nyek\K&#246;lts&#233;gvet&#233;s%20tervez&#233;se\3.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. tá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BreakPreview" zoomScale="60" zoomScalePageLayoutView="0" workbookViewId="0" topLeftCell="A19">
      <selection activeCell="D63" sqref="D63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29.8515625" style="0" customWidth="1"/>
    <col min="4" max="4" width="14.421875" style="0" customWidth="1"/>
    <col min="5" max="7" width="18.140625" style="0" customWidth="1"/>
    <col min="8" max="9" width="20.7109375" style="0" customWidth="1"/>
    <col min="10" max="10" width="15.7109375" style="0" customWidth="1"/>
  </cols>
  <sheetData>
    <row r="1" spans="1:12" ht="15.75">
      <c r="A1" s="96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19"/>
      <c r="L1" s="19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17"/>
      <c r="L2" s="17"/>
    </row>
    <row r="3" spans="1:12" ht="15.75" customHeight="1">
      <c r="A3" s="97" t="s">
        <v>165</v>
      </c>
      <c r="B3" s="97"/>
      <c r="C3" s="97"/>
      <c r="D3" s="97"/>
      <c r="E3" s="97"/>
      <c r="F3" s="97"/>
      <c r="G3" s="97"/>
      <c r="H3" s="97"/>
      <c r="I3" s="97"/>
      <c r="J3" s="97"/>
      <c r="K3" s="19"/>
      <c r="L3" s="19"/>
    </row>
    <row r="4" spans="1:12" ht="15.75">
      <c r="A4" s="21"/>
      <c r="B4" s="21"/>
      <c r="C4" s="14"/>
      <c r="D4" s="14"/>
      <c r="E4" s="14"/>
      <c r="F4" s="14"/>
      <c r="G4" s="14"/>
      <c r="H4" s="14"/>
      <c r="I4" s="14"/>
      <c r="J4" s="26" t="s">
        <v>113</v>
      </c>
      <c r="K4" s="18"/>
      <c r="L4" s="18"/>
    </row>
    <row r="5" spans="1:12" ht="15.75">
      <c r="A5" s="92" t="s">
        <v>122</v>
      </c>
      <c r="B5" s="92" t="s">
        <v>123</v>
      </c>
      <c r="C5" s="93" t="s">
        <v>163</v>
      </c>
      <c r="D5" s="93" t="s">
        <v>164</v>
      </c>
      <c r="E5" s="93" t="s">
        <v>124</v>
      </c>
      <c r="F5" s="93" t="s">
        <v>125</v>
      </c>
      <c r="G5" s="93" t="s">
        <v>126</v>
      </c>
      <c r="H5" s="93" t="s">
        <v>127</v>
      </c>
      <c r="I5" s="93" t="s">
        <v>128</v>
      </c>
      <c r="J5" s="93" t="s">
        <v>129</v>
      </c>
      <c r="K5" s="18"/>
      <c r="L5" s="18"/>
    </row>
    <row r="6" spans="1:10" ht="38.25" customHeight="1">
      <c r="A6" s="23" t="s">
        <v>110</v>
      </c>
      <c r="B6" s="23" t="s">
        <v>160</v>
      </c>
      <c r="C6" s="23" t="s">
        <v>111</v>
      </c>
      <c r="D6" s="80" t="s">
        <v>167</v>
      </c>
      <c r="E6" s="22" t="s">
        <v>107</v>
      </c>
      <c r="F6" s="13" t="s">
        <v>104</v>
      </c>
      <c r="G6" s="13" t="s">
        <v>105</v>
      </c>
      <c r="H6" s="13" t="s">
        <v>106</v>
      </c>
      <c r="I6" s="13" t="s">
        <v>103</v>
      </c>
      <c r="J6" s="13" t="s">
        <v>108</v>
      </c>
    </row>
    <row r="7" spans="1:10" ht="12.75">
      <c r="A7" s="6" t="s">
        <v>0</v>
      </c>
      <c r="B7" s="28"/>
      <c r="C7" s="7" t="s">
        <v>71</v>
      </c>
      <c r="D7" s="84">
        <v>53.5</v>
      </c>
      <c r="E7" s="2">
        <v>195314</v>
      </c>
      <c r="F7" s="1">
        <v>0</v>
      </c>
      <c r="G7" s="1">
        <v>13504</v>
      </c>
      <c r="H7" s="1">
        <v>0</v>
      </c>
      <c r="I7" s="2">
        <f>SUM(F7:H7)</f>
        <v>13504</v>
      </c>
      <c r="J7" s="2">
        <f>E7-I7</f>
        <v>181810</v>
      </c>
    </row>
    <row r="8" spans="1:10" ht="12.75">
      <c r="A8" s="6" t="s">
        <v>2</v>
      </c>
      <c r="B8" s="28"/>
      <c r="C8" s="7" t="s">
        <v>72</v>
      </c>
      <c r="D8" s="84">
        <v>31</v>
      </c>
      <c r="E8" s="2">
        <v>133642</v>
      </c>
      <c r="F8" s="1">
        <v>0</v>
      </c>
      <c r="G8" s="1">
        <v>20813</v>
      </c>
      <c r="H8" s="1">
        <v>0</v>
      </c>
      <c r="I8" s="2">
        <f aca="true" t="shared" si="0" ref="I8:I62">SUM(F8:H8)</f>
        <v>20813</v>
      </c>
      <c r="J8" s="2">
        <f aca="true" t="shared" si="1" ref="J8:J62">E8-I8</f>
        <v>112829</v>
      </c>
    </row>
    <row r="9" spans="1:10" ht="12.75">
      <c r="A9" s="6" t="s">
        <v>3</v>
      </c>
      <c r="B9" s="28"/>
      <c r="C9" s="7" t="s">
        <v>112</v>
      </c>
      <c r="D9" s="84">
        <v>35</v>
      </c>
      <c r="E9" s="2">
        <v>144068</v>
      </c>
      <c r="F9" s="1">
        <v>0</v>
      </c>
      <c r="G9" s="1">
        <v>16981</v>
      </c>
      <c r="H9" s="1">
        <v>0</v>
      </c>
      <c r="I9" s="2">
        <f t="shared" si="0"/>
        <v>16981</v>
      </c>
      <c r="J9" s="2">
        <f t="shared" si="1"/>
        <v>127087</v>
      </c>
    </row>
    <row r="10" spans="1:10" ht="12.75">
      <c r="A10" s="6" t="s">
        <v>4</v>
      </c>
      <c r="B10" s="28"/>
      <c r="C10" s="7" t="s">
        <v>73</v>
      </c>
      <c r="D10" s="84">
        <v>29</v>
      </c>
      <c r="E10" s="2">
        <v>132013</v>
      </c>
      <c r="F10" s="1">
        <v>0</v>
      </c>
      <c r="G10" s="1">
        <v>17775</v>
      </c>
      <c r="H10" s="1">
        <v>0</v>
      </c>
      <c r="I10" s="2">
        <f t="shared" si="0"/>
        <v>17775</v>
      </c>
      <c r="J10" s="2">
        <f t="shared" si="1"/>
        <v>114238</v>
      </c>
    </row>
    <row r="11" spans="1:10" ht="12.75">
      <c r="A11" s="6" t="s">
        <v>5</v>
      </c>
      <c r="B11" s="28"/>
      <c r="C11" s="7" t="s">
        <v>74</v>
      </c>
      <c r="D11" s="84">
        <v>29.875</v>
      </c>
      <c r="E11" s="2">
        <v>137128</v>
      </c>
      <c r="F11" s="1">
        <v>0</v>
      </c>
      <c r="G11" s="1">
        <v>14163</v>
      </c>
      <c r="H11" s="1">
        <v>0</v>
      </c>
      <c r="I11" s="2">
        <f t="shared" si="0"/>
        <v>14163</v>
      </c>
      <c r="J11" s="2">
        <f t="shared" si="1"/>
        <v>122965</v>
      </c>
    </row>
    <row r="12" spans="1:10" ht="12.75">
      <c r="A12" s="6" t="s">
        <v>6</v>
      </c>
      <c r="B12" s="28"/>
      <c r="C12" s="7" t="s">
        <v>75</v>
      </c>
      <c r="D12" s="84">
        <v>30.75</v>
      </c>
      <c r="E12" s="2">
        <v>137863</v>
      </c>
      <c r="F12" s="1">
        <v>0</v>
      </c>
      <c r="G12" s="1">
        <v>12901</v>
      </c>
      <c r="H12" s="1">
        <v>0</v>
      </c>
      <c r="I12" s="2">
        <f t="shared" si="0"/>
        <v>12901</v>
      </c>
      <c r="J12" s="2">
        <f t="shared" si="1"/>
        <v>124962</v>
      </c>
    </row>
    <row r="13" spans="1:10" ht="12.75">
      <c r="A13" s="6" t="s">
        <v>8</v>
      </c>
      <c r="B13" s="28"/>
      <c r="C13" s="7" t="s">
        <v>76</v>
      </c>
      <c r="D13" s="84">
        <v>50.5</v>
      </c>
      <c r="E13" s="2">
        <v>226523</v>
      </c>
      <c r="F13" s="1">
        <v>0</v>
      </c>
      <c r="G13" s="1">
        <v>22626</v>
      </c>
      <c r="H13" s="1">
        <v>0</v>
      </c>
      <c r="I13" s="2">
        <f t="shared" si="0"/>
        <v>22626</v>
      </c>
      <c r="J13" s="2">
        <f t="shared" si="1"/>
        <v>203897</v>
      </c>
    </row>
    <row r="14" spans="1:10" ht="12.75">
      <c r="A14" s="6" t="s">
        <v>10</v>
      </c>
      <c r="B14" s="28"/>
      <c r="C14" s="7" t="s">
        <v>77</v>
      </c>
      <c r="D14" s="84">
        <v>29.5</v>
      </c>
      <c r="E14" s="2">
        <v>123607</v>
      </c>
      <c r="F14" s="1">
        <v>0</v>
      </c>
      <c r="G14" s="1">
        <v>9011</v>
      </c>
      <c r="H14" s="1">
        <v>0</v>
      </c>
      <c r="I14" s="2">
        <f t="shared" si="0"/>
        <v>9011</v>
      </c>
      <c r="J14" s="2">
        <f t="shared" si="1"/>
        <v>114596</v>
      </c>
    </row>
    <row r="15" spans="1:10" ht="12.75">
      <c r="A15" s="6" t="s">
        <v>11</v>
      </c>
      <c r="B15" s="28"/>
      <c r="C15" s="7" t="s">
        <v>78</v>
      </c>
      <c r="D15" s="84">
        <v>41.75</v>
      </c>
      <c r="E15" s="2">
        <v>200301</v>
      </c>
      <c r="F15" s="1">
        <v>0</v>
      </c>
      <c r="G15" s="1">
        <v>23474</v>
      </c>
      <c r="H15" s="1">
        <v>0</v>
      </c>
      <c r="I15" s="2">
        <f t="shared" si="0"/>
        <v>23474</v>
      </c>
      <c r="J15" s="2">
        <f t="shared" si="1"/>
        <v>176827</v>
      </c>
    </row>
    <row r="16" spans="1:10" ht="25.5">
      <c r="A16" s="6" t="s">
        <v>12</v>
      </c>
      <c r="B16" s="28"/>
      <c r="C16" s="7" t="s">
        <v>79</v>
      </c>
      <c r="D16" s="84">
        <v>28.25</v>
      </c>
      <c r="E16" s="2">
        <v>121720</v>
      </c>
      <c r="F16" s="1">
        <v>0</v>
      </c>
      <c r="G16" s="1">
        <v>11528</v>
      </c>
      <c r="H16" s="1">
        <v>0</v>
      </c>
      <c r="I16" s="2">
        <f t="shared" si="0"/>
        <v>11528</v>
      </c>
      <c r="J16" s="2">
        <f t="shared" si="1"/>
        <v>110192</v>
      </c>
    </row>
    <row r="17" spans="1:10" ht="12.75">
      <c r="A17" s="6" t="s">
        <v>13</v>
      </c>
      <c r="B17" s="28"/>
      <c r="C17" s="7" t="s">
        <v>80</v>
      </c>
      <c r="D17" s="84">
        <v>22.75</v>
      </c>
      <c r="E17" s="2">
        <v>90930</v>
      </c>
      <c r="F17" s="1">
        <v>0</v>
      </c>
      <c r="G17" s="1">
        <v>8297</v>
      </c>
      <c r="H17" s="1">
        <v>0</v>
      </c>
      <c r="I17" s="2">
        <f t="shared" si="0"/>
        <v>8297</v>
      </c>
      <c r="J17" s="2">
        <f t="shared" si="1"/>
        <v>82633</v>
      </c>
    </row>
    <row r="18" spans="1:10" ht="12.75">
      <c r="A18" s="6" t="s">
        <v>14</v>
      </c>
      <c r="B18" s="28"/>
      <c r="C18" s="7" t="s">
        <v>81</v>
      </c>
      <c r="D18" s="84">
        <v>30</v>
      </c>
      <c r="E18" s="2">
        <v>132328</v>
      </c>
      <c r="F18" s="1">
        <v>0</v>
      </c>
      <c r="G18" s="1">
        <v>13996</v>
      </c>
      <c r="H18" s="1">
        <v>0</v>
      </c>
      <c r="I18" s="2">
        <f t="shared" si="0"/>
        <v>13996</v>
      </c>
      <c r="J18" s="2">
        <f t="shared" si="1"/>
        <v>118332</v>
      </c>
    </row>
    <row r="19" spans="1:10" ht="12.75">
      <c r="A19" s="6" t="s">
        <v>15</v>
      </c>
      <c r="B19" s="28"/>
      <c r="C19" s="7" t="s">
        <v>24</v>
      </c>
      <c r="D19" s="84">
        <v>29</v>
      </c>
      <c r="E19" s="2">
        <v>130210</v>
      </c>
      <c r="F19" s="1">
        <v>0</v>
      </c>
      <c r="G19" s="1">
        <v>7752</v>
      </c>
      <c r="H19" s="1">
        <v>0</v>
      </c>
      <c r="I19" s="2">
        <f t="shared" si="0"/>
        <v>7752</v>
      </c>
      <c r="J19" s="2">
        <f t="shared" si="1"/>
        <v>122458</v>
      </c>
    </row>
    <row r="20" spans="1:10" ht="12.75">
      <c r="A20" s="6" t="s">
        <v>16</v>
      </c>
      <c r="B20" s="28"/>
      <c r="C20" s="7" t="s">
        <v>26</v>
      </c>
      <c r="D20" s="84">
        <v>32</v>
      </c>
      <c r="E20" s="2">
        <v>152545</v>
      </c>
      <c r="F20" s="1">
        <v>0</v>
      </c>
      <c r="G20" s="1">
        <v>18732</v>
      </c>
      <c r="H20" s="1">
        <v>0</v>
      </c>
      <c r="I20" s="2">
        <f t="shared" si="0"/>
        <v>18732</v>
      </c>
      <c r="J20" s="2">
        <f t="shared" si="1"/>
        <v>133813</v>
      </c>
    </row>
    <row r="21" spans="1:10" ht="25.5">
      <c r="A21" s="6" t="s">
        <v>17</v>
      </c>
      <c r="B21" s="28"/>
      <c r="C21" s="7" t="s">
        <v>82</v>
      </c>
      <c r="D21" s="84">
        <v>34.5</v>
      </c>
      <c r="E21" s="2">
        <v>151956</v>
      </c>
      <c r="F21" s="1">
        <v>0</v>
      </c>
      <c r="G21" s="1">
        <v>14902</v>
      </c>
      <c r="H21" s="1">
        <v>0</v>
      </c>
      <c r="I21" s="2">
        <f t="shared" si="0"/>
        <v>14902</v>
      </c>
      <c r="J21" s="2">
        <f t="shared" si="1"/>
        <v>137054</v>
      </c>
    </row>
    <row r="22" spans="1:10" ht="12.75">
      <c r="A22" s="6" t="s">
        <v>18</v>
      </c>
      <c r="B22" s="28"/>
      <c r="C22" s="7" t="s">
        <v>83</v>
      </c>
      <c r="D22" s="84">
        <v>22.5</v>
      </c>
      <c r="E22" s="2">
        <v>103885</v>
      </c>
      <c r="F22" s="1">
        <v>0</v>
      </c>
      <c r="G22" s="1">
        <v>6085</v>
      </c>
      <c r="H22" s="1">
        <v>0</v>
      </c>
      <c r="I22" s="2">
        <f t="shared" si="0"/>
        <v>6085</v>
      </c>
      <c r="J22" s="2">
        <f t="shared" si="1"/>
        <v>97800</v>
      </c>
    </row>
    <row r="23" spans="1:10" ht="12.75">
      <c r="A23" s="6" t="s">
        <v>19</v>
      </c>
      <c r="B23" s="28"/>
      <c r="C23" s="7" t="s">
        <v>30</v>
      </c>
      <c r="D23" s="84">
        <v>34</v>
      </c>
      <c r="E23" s="2">
        <v>149089</v>
      </c>
      <c r="F23" s="1">
        <v>0</v>
      </c>
      <c r="G23" s="1">
        <v>14402</v>
      </c>
      <c r="H23" s="1">
        <v>0</v>
      </c>
      <c r="I23" s="2">
        <f t="shared" si="0"/>
        <v>14402</v>
      </c>
      <c r="J23" s="2">
        <f t="shared" si="1"/>
        <v>134687</v>
      </c>
    </row>
    <row r="24" spans="1:10" ht="12.75">
      <c r="A24" s="6" t="s">
        <v>20</v>
      </c>
      <c r="B24" s="28"/>
      <c r="C24" s="7" t="s">
        <v>32</v>
      </c>
      <c r="D24" s="84">
        <v>32.75</v>
      </c>
      <c r="E24" s="2">
        <v>144305</v>
      </c>
      <c r="F24" s="1">
        <v>0</v>
      </c>
      <c r="G24" s="1">
        <v>10600</v>
      </c>
      <c r="H24" s="1">
        <v>0</v>
      </c>
      <c r="I24" s="2">
        <f t="shared" si="0"/>
        <v>10600</v>
      </c>
      <c r="J24" s="2">
        <f t="shared" si="1"/>
        <v>133705</v>
      </c>
    </row>
    <row r="25" spans="1:10" ht="12.75">
      <c r="A25" s="6" t="s">
        <v>21</v>
      </c>
      <c r="B25" s="28"/>
      <c r="C25" s="7" t="s">
        <v>84</v>
      </c>
      <c r="D25" s="84">
        <v>32.5</v>
      </c>
      <c r="E25" s="2">
        <v>138523</v>
      </c>
      <c r="F25" s="1">
        <v>0</v>
      </c>
      <c r="G25" s="1">
        <v>11741</v>
      </c>
      <c r="H25" s="1">
        <v>0</v>
      </c>
      <c r="I25" s="2">
        <f t="shared" si="0"/>
        <v>11741</v>
      </c>
      <c r="J25" s="2">
        <f t="shared" si="1"/>
        <v>126782</v>
      </c>
    </row>
    <row r="26" spans="1:10" ht="12.75">
      <c r="A26" s="6" t="s">
        <v>22</v>
      </c>
      <c r="B26" s="28"/>
      <c r="C26" s="7" t="s">
        <v>85</v>
      </c>
      <c r="D26" s="84">
        <v>32</v>
      </c>
      <c r="E26" s="2">
        <v>137163</v>
      </c>
      <c r="F26" s="1">
        <v>0</v>
      </c>
      <c r="G26" s="1">
        <v>10723</v>
      </c>
      <c r="H26" s="1">
        <v>0</v>
      </c>
      <c r="I26" s="2">
        <f t="shared" si="0"/>
        <v>10723</v>
      </c>
      <c r="J26" s="2">
        <f t="shared" si="1"/>
        <v>126440</v>
      </c>
    </row>
    <row r="27" spans="1:10" ht="12.75">
      <c r="A27" s="6" t="s">
        <v>23</v>
      </c>
      <c r="B27" s="28"/>
      <c r="C27" s="7" t="s">
        <v>86</v>
      </c>
      <c r="D27" s="84">
        <v>33.5</v>
      </c>
      <c r="E27" s="2">
        <v>144625</v>
      </c>
      <c r="F27" s="1">
        <v>0</v>
      </c>
      <c r="G27" s="1">
        <v>10545</v>
      </c>
      <c r="H27" s="1">
        <v>0</v>
      </c>
      <c r="I27" s="2">
        <f t="shared" si="0"/>
        <v>10545</v>
      </c>
      <c r="J27" s="2">
        <f t="shared" si="1"/>
        <v>134080</v>
      </c>
    </row>
    <row r="28" spans="1:10" ht="12.75">
      <c r="A28" s="6" t="s">
        <v>25</v>
      </c>
      <c r="B28" s="28"/>
      <c r="C28" s="7" t="s">
        <v>87</v>
      </c>
      <c r="D28" s="84">
        <v>39</v>
      </c>
      <c r="E28" s="2">
        <v>173723</v>
      </c>
      <c r="F28" s="1">
        <v>0</v>
      </c>
      <c r="G28" s="1">
        <v>15729</v>
      </c>
      <c r="H28" s="1">
        <v>0</v>
      </c>
      <c r="I28" s="2">
        <f t="shared" si="0"/>
        <v>15729</v>
      </c>
      <c r="J28" s="2">
        <f t="shared" si="1"/>
        <v>157994</v>
      </c>
    </row>
    <row r="29" spans="1:10" ht="12.75">
      <c r="A29" s="6" t="s">
        <v>27</v>
      </c>
      <c r="B29" s="28"/>
      <c r="C29" s="7" t="s">
        <v>88</v>
      </c>
      <c r="D29" s="84">
        <v>29</v>
      </c>
      <c r="E29" s="2">
        <v>125465</v>
      </c>
      <c r="F29" s="1">
        <v>0</v>
      </c>
      <c r="G29" s="1">
        <v>9842</v>
      </c>
      <c r="H29" s="1">
        <v>0</v>
      </c>
      <c r="I29" s="2">
        <f t="shared" si="0"/>
        <v>9842</v>
      </c>
      <c r="J29" s="2">
        <f t="shared" si="1"/>
        <v>115623</v>
      </c>
    </row>
    <row r="30" spans="1:10" ht="12.75">
      <c r="A30" s="6" t="s">
        <v>28</v>
      </c>
      <c r="B30" s="28"/>
      <c r="C30" s="7" t="s">
        <v>89</v>
      </c>
      <c r="D30" s="84">
        <v>28.25</v>
      </c>
      <c r="E30" s="2">
        <v>129626</v>
      </c>
      <c r="F30" s="1">
        <v>0</v>
      </c>
      <c r="G30" s="1">
        <v>15174</v>
      </c>
      <c r="H30" s="1">
        <v>0</v>
      </c>
      <c r="I30" s="2">
        <f t="shared" si="0"/>
        <v>15174</v>
      </c>
      <c r="J30" s="2">
        <f t="shared" si="1"/>
        <v>114452</v>
      </c>
    </row>
    <row r="31" spans="1:10" ht="12.75">
      <c r="A31" s="6" t="s">
        <v>29</v>
      </c>
      <c r="B31" s="28"/>
      <c r="C31" s="7" t="s">
        <v>90</v>
      </c>
      <c r="D31" s="84">
        <v>28</v>
      </c>
      <c r="E31" s="2">
        <v>119576</v>
      </c>
      <c r="F31" s="1">
        <v>0</v>
      </c>
      <c r="G31" s="1">
        <v>5923</v>
      </c>
      <c r="H31" s="1">
        <v>0</v>
      </c>
      <c r="I31" s="2">
        <f t="shared" si="0"/>
        <v>5923</v>
      </c>
      <c r="J31" s="2">
        <f t="shared" si="1"/>
        <v>113653</v>
      </c>
    </row>
    <row r="32" spans="1:10" ht="12.75">
      <c r="A32" s="6" t="s">
        <v>31</v>
      </c>
      <c r="B32" s="28"/>
      <c r="C32" s="7" t="s">
        <v>91</v>
      </c>
      <c r="D32" s="84">
        <v>30</v>
      </c>
      <c r="E32" s="2">
        <v>145647</v>
      </c>
      <c r="F32" s="1">
        <v>0</v>
      </c>
      <c r="G32" s="1">
        <v>12307</v>
      </c>
      <c r="H32" s="1">
        <v>0</v>
      </c>
      <c r="I32" s="2">
        <f t="shared" si="0"/>
        <v>12307</v>
      </c>
      <c r="J32" s="2">
        <f t="shared" si="1"/>
        <v>133340</v>
      </c>
    </row>
    <row r="33" spans="1:10" ht="12.75">
      <c r="A33" s="6" t="s">
        <v>33</v>
      </c>
      <c r="B33" s="28"/>
      <c r="C33" s="7" t="s">
        <v>42</v>
      </c>
      <c r="D33" s="84">
        <v>30</v>
      </c>
      <c r="E33" s="2">
        <v>146037</v>
      </c>
      <c r="F33" s="1">
        <v>0</v>
      </c>
      <c r="G33" s="1">
        <v>20448</v>
      </c>
      <c r="H33" s="1">
        <v>0</v>
      </c>
      <c r="I33" s="2">
        <f t="shared" si="0"/>
        <v>20448</v>
      </c>
      <c r="J33" s="2">
        <f t="shared" si="1"/>
        <v>125589</v>
      </c>
    </row>
    <row r="34" spans="1:10" ht="12.75">
      <c r="A34" s="6" t="s">
        <v>34</v>
      </c>
      <c r="B34" s="28"/>
      <c r="C34" s="7" t="s">
        <v>92</v>
      </c>
      <c r="D34" s="84">
        <v>30</v>
      </c>
      <c r="E34" s="2">
        <v>130036</v>
      </c>
      <c r="F34" s="1">
        <v>0</v>
      </c>
      <c r="G34" s="1">
        <v>14175</v>
      </c>
      <c r="H34" s="1">
        <v>0</v>
      </c>
      <c r="I34" s="2">
        <f t="shared" si="0"/>
        <v>14175</v>
      </c>
      <c r="J34" s="2">
        <f t="shared" si="1"/>
        <v>115861</v>
      </c>
    </row>
    <row r="35" spans="1:10" ht="12.75">
      <c r="A35" s="6" t="s">
        <v>35</v>
      </c>
      <c r="B35" s="28"/>
      <c r="C35" s="7" t="s">
        <v>45</v>
      </c>
      <c r="D35" s="84">
        <v>20</v>
      </c>
      <c r="E35" s="2">
        <v>87693</v>
      </c>
      <c r="F35" s="1">
        <v>0</v>
      </c>
      <c r="G35" s="1">
        <v>8046</v>
      </c>
      <c r="H35" s="1">
        <v>0</v>
      </c>
      <c r="I35" s="2">
        <f t="shared" si="0"/>
        <v>8046</v>
      </c>
      <c r="J35" s="2">
        <f t="shared" si="1"/>
        <v>79647</v>
      </c>
    </row>
    <row r="36" spans="1:10" ht="12.75">
      <c r="A36" s="6" t="s">
        <v>36</v>
      </c>
      <c r="B36" s="28"/>
      <c r="C36" s="7" t="s">
        <v>93</v>
      </c>
      <c r="D36" s="84">
        <v>28</v>
      </c>
      <c r="E36" s="2">
        <v>133174</v>
      </c>
      <c r="F36" s="1">
        <v>0</v>
      </c>
      <c r="G36" s="1">
        <v>16825</v>
      </c>
      <c r="H36" s="1">
        <v>0</v>
      </c>
      <c r="I36" s="2">
        <f t="shared" si="0"/>
        <v>16825</v>
      </c>
      <c r="J36" s="2">
        <f t="shared" si="1"/>
        <v>116349</v>
      </c>
    </row>
    <row r="37" spans="1:10" ht="12.75">
      <c r="A37" s="6" t="s">
        <v>37</v>
      </c>
      <c r="B37" s="28"/>
      <c r="C37" s="7" t="s">
        <v>59</v>
      </c>
      <c r="D37" s="84">
        <v>31</v>
      </c>
      <c r="E37" s="2">
        <v>150059</v>
      </c>
      <c r="F37" s="1">
        <v>0</v>
      </c>
      <c r="G37" s="1">
        <v>17806</v>
      </c>
      <c r="H37" s="1">
        <v>0</v>
      </c>
      <c r="I37" s="2">
        <f t="shared" si="0"/>
        <v>17806</v>
      </c>
      <c r="J37" s="2">
        <f t="shared" si="1"/>
        <v>132253</v>
      </c>
    </row>
    <row r="38" spans="1:10" ht="12.75">
      <c r="A38" s="6" t="s">
        <v>38</v>
      </c>
      <c r="B38" s="28"/>
      <c r="C38" s="7" t="s">
        <v>60</v>
      </c>
      <c r="D38" s="84">
        <v>32</v>
      </c>
      <c r="E38" s="2">
        <v>137647</v>
      </c>
      <c r="F38" s="1">
        <v>0</v>
      </c>
      <c r="G38" s="1">
        <v>15298</v>
      </c>
      <c r="H38" s="1">
        <v>0</v>
      </c>
      <c r="I38" s="2">
        <f t="shared" si="0"/>
        <v>15298</v>
      </c>
      <c r="J38" s="2">
        <f t="shared" si="1"/>
        <v>122349</v>
      </c>
    </row>
    <row r="39" spans="1:10" ht="12.75">
      <c r="A39" s="6" t="s">
        <v>39</v>
      </c>
      <c r="B39" s="28"/>
      <c r="C39" s="8" t="s">
        <v>94</v>
      </c>
      <c r="D39" s="85">
        <v>24</v>
      </c>
      <c r="E39" s="2">
        <v>102201</v>
      </c>
      <c r="F39" s="1">
        <v>0</v>
      </c>
      <c r="G39" s="1">
        <v>14517</v>
      </c>
      <c r="H39" s="1">
        <v>0</v>
      </c>
      <c r="I39" s="2">
        <f t="shared" si="0"/>
        <v>14517</v>
      </c>
      <c r="J39" s="2">
        <f t="shared" si="1"/>
        <v>87684</v>
      </c>
    </row>
    <row r="40" spans="1:10" ht="12.75">
      <c r="A40" s="6" t="s">
        <v>40</v>
      </c>
      <c r="B40" s="28"/>
      <c r="C40" s="8" t="s">
        <v>95</v>
      </c>
      <c r="D40" s="85">
        <v>17</v>
      </c>
      <c r="E40" s="2">
        <v>76465</v>
      </c>
      <c r="F40" s="1">
        <v>0</v>
      </c>
      <c r="G40" s="1">
        <v>7361</v>
      </c>
      <c r="H40" s="1">
        <v>0</v>
      </c>
      <c r="I40" s="2">
        <f t="shared" si="0"/>
        <v>7361</v>
      </c>
      <c r="J40" s="2">
        <f t="shared" si="1"/>
        <v>69104</v>
      </c>
    </row>
    <row r="41" spans="1:10" ht="12.75">
      <c r="A41" s="6" t="s">
        <v>41</v>
      </c>
      <c r="B41" s="28"/>
      <c r="C41" s="8" t="s">
        <v>96</v>
      </c>
      <c r="D41" s="85">
        <v>29</v>
      </c>
      <c r="E41" s="2">
        <v>126510</v>
      </c>
      <c r="F41" s="1">
        <v>0</v>
      </c>
      <c r="G41" s="1">
        <v>12819</v>
      </c>
      <c r="H41" s="1">
        <v>0</v>
      </c>
      <c r="I41" s="2">
        <f t="shared" si="0"/>
        <v>12819</v>
      </c>
      <c r="J41" s="2">
        <f t="shared" si="1"/>
        <v>113691</v>
      </c>
    </row>
    <row r="42" spans="1:10" ht="12.75">
      <c r="A42" s="104" t="s">
        <v>46</v>
      </c>
      <c r="B42" s="104"/>
      <c r="C42" s="104"/>
      <c r="D42" s="90">
        <f aca="true" t="shared" si="2" ref="D42:J42">SUM(D7:D41)</f>
        <v>1089.875</v>
      </c>
      <c r="E42" s="2">
        <f t="shared" si="2"/>
        <v>4811597</v>
      </c>
      <c r="F42" s="2">
        <f t="shared" si="2"/>
        <v>0</v>
      </c>
      <c r="G42" s="2">
        <f t="shared" si="2"/>
        <v>476821</v>
      </c>
      <c r="H42" s="2">
        <f t="shared" si="2"/>
        <v>0</v>
      </c>
      <c r="I42" s="2">
        <f t="shared" si="2"/>
        <v>476821</v>
      </c>
      <c r="J42" s="2">
        <f t="shared" si="2"/>
        <v>4334776</v>
      </c>
    </row>
    <row r="43" spans="1:10" ht="25.5">
      <c r="A43" s="12" t="s">
        <v>43</v>
      </c>
      <c r="B43" s="30"/>
      <c r="C43" s="9" t="s">
        <v>66</v>
      </c>
      <c r="D43" s="90">
        <f aca="true" t="shared" si="3" ref="D43:J43">D44+D45</f>
        <v>140</v>
      </c>
      <c r="E43" s="2">
        <f t="shared" si="3"/>
        <v>581250</v>
      </c>
      <c r="F43" s="2">
        <f t="shared" si="3"/>
        <v>0</v>
      </c>
      <c r="G43" s="2">
        <f t="shared" si="3"/>
        <v>88013</v>
      </c>
      <c r="H43" s="2">
        <f t="shared" si="3"/>
        <v>0</v>
      </c>
      <c r="I43" s="2">
        <f t="shared" si="3"/>
        <v>88013</v>
      </c>
      <c r="J43" s="2">
        <f t="shared" si="3"/>
        <v>493237</v>
      </c>
    </row>
    <row r="44" spans="1:10" ht="38.25">
      <c r="A44" s="12"/>
      <c r="B44" s="31" t="s">
        <v>117</v>
      </c>
      <c r="C44" s="15" t="s">
        <v>67</v>
      </c>
      <c r="D44" s="86">
        <v>88</v>
      </c>
      <c r="E44" s="16">
        <v>397262</v>
      </c>
      <c r="F44" s="16">
        <v>0</v>
      </c>
      <c r="G44" s="16">
        <v>65950</v>
      </c>
      <c r="H44" s="16">
        <v>0</v>
      </c>
      <c r="I44" s="16">
        <f t="shared" si="0"/>
        <v>65950</v>
      </c>
      <c r="J44" s="16">
        <f t="shared" si="1"/>
        <v>331312</v>
      </c>
    </row>
    <row r="45" spans="1:10" ht="12.75">
      <c r="A45" s="12"/>
      <c r="B45" s="31" t="s">
        <v>116</v>
      </c>
      <c r="C45" s="15" t="s">
        <v>68</v>
      </c>
      <c r="D45" s="86">
        <v>52</v>
      </c>
      <c r="E45" s="16">
        <v>183988</v>
      </c>
      <c r="F45" s="16">
        <v>0</v>
      </c>
      <c r="G45" s="16">
        <v>22063</v>
      </c>
      <c r="H45" s="16">
        <v>0</v>
      </c>
      <c r="I45" s="16">
        <f t="shared" si="0"/>
        <v>22063</v>
      </c>
      <c r="J45" s="16">
        <f t="shared" si="1"/>
        <v>161925</v>
      </c>
    </row>
    <row r="46" spans="1:10" ht="12.75">
      <c r="A46" s="10" t="s">
        <v>44</v>
      </c>
      <c r="B46" s="29"/>
      <c r="C46" s="3" t="s">
        <v>97</v>
      </c>
      <c r="D46" s="87">
        <v>106.25</v>
      </c>
      <c r="E46" s="2">
        <v>422317</v>
      </c>
      <c r="F46" s="1">
        <v>0</v>
      </c>
      <c r="G46" s="1">
        <v>17866</v>
      </c>
      <c r="H46" s="1">
        <v>0</v>
      </c>
      <c r="I46" s="2">
        <f t="shared" si="0"/>
        <v>17866</v>
      </c>
      <c r="J46" s="2">
        <f t="shared" si="1"/>
        <v>404451</v>
      </c>
    </row>
    <row r="47" spans="1:10" ht="12.75">
      <c r="A47" s="6" t="s">
        <v>47</v>
      </c>
      <c r="B47" s="28"/>
      <c r="C47" s="3" t="s">
        <v>61</v>
      </c>
      <c r="D47" s="87">
        <v>45</v>
      </c>
      <c r="E47" s="2">
        <v>223889</v>
      </c>
      <c r="F47" s="1">
        <v>0</v>
      </c>
      <c r="G47" s="1">
        <v>26932</v>
      </c>
      <c r="H47" s="1">
        <v>0</v>
      </c>
      <c r="I47" s="2">
        <f t="shared" si="0"/>
        <v>26932</v>
      </c>
      <c r="J47" s="2">
        <f t="shared" si="1"/>
        <v>196957</v>
      </c>
    </row>
    <row r="48" spans="1:10" ht="12.75">
      <c r="A48" s="105" t="s">
        <v>100</v>
      </c>
      <c r="B48" s="105"/>
      <c r="C48" s="105"/>
      <c r="D48" s="90">
        <f aca="true" t="shared" si="4" ref="D48:J48">D46+D47</f>
        <v>151.25</v>
      </c>
      <c r="E48" s="2">
        <f t="shared" si="4"/>
        <v>646206</v>
      </c>
      <c r="F48" s="2">
        <f t="shared" si="4"/>
        <v>0</v>
      </c>
      <c r="G48" s="2">
        <f t="shared" si="4"/>
        <v>44798</v>
      </c>
      <c r="H48" s="2">
        <f t="shared" si="4"/>
        <v>0</v>
      </c>
      <c r="I48" s="2">
        <f t="shared" si="4"/>
        <v>44798</v>
      </c>
      <c r="J48" s="2">
        <f t="shared" si="4"/>
        <v>601408</v>
      </c>
    </row>
    <row r="49" spans="1:10" ht="12.75">
      <c r="A49" s="6" t="s">
        <v>48</v>
      </c>
      <c r="B49" s="28"/>
      <c r="C49" s="11" t="s">
        <v>62</v>
      </c>
      <c r="D49" s="88">
        <v>236</v>
      </c>
      <c r="E49" s="2">
        <v>1116989</v>
      </c>
      <c r="F49" s="1">
        <v>0</v>
      </c>
      <c r="G49" s="1">
        <v>245961</v>
      </c>
      <c r="H49" s="1">
        <v>0</v>
      </c>
      <c r="I49" s="2">
        <f t="shared" si="0"/>
        <v>245961</v>
      </c>
      <c r="J49" s="2">
        <f t="shared" si="1"/>
        <v>871028</v>
      </c>
    </row>
    <row r="50" spans="1:10" ht="12.75">
      <c r="A50" s="6" t="s">
        <v>49</v>
      </c>
      <c r="B50" s="28"/>
      <c r="C50" s="11" t="s">
        <v>63</v>
      </c>
      <c r="D50" s="88">
        <v>24.5</v>
      </c>
      <c r="E50" s="2">
        <v>139236</v>
      </c>
      <c r="F50" s="1">
        <v>0</v>
      </c>
      <c r="G50" s="1">
        <v>43477</v>
      </c>
      <c r="H50" s="1">
        <v>0</v>
      </c>
      <c r="I50" s="2">
        <f t="shared" si="0"/>
        <v>43477</v>
      </c>
      <c r="J50" s="2">
        <f t="shared" si="1"/>
        <v>95759</v>
      </c>
    </row>
    <row r="51" spans="1:10" ht="12.75">
      <c r="A51" s="104" t="s">
        <v>64</v>
      </c>
      <c r="B51" s="104"/>
      <c r="C51" s="104"/>
      <c r="D51" s="90">
        <f aca="true" t="shared" si="5" ref="D51:J51">D49+D50</f>
        <v>260.5</v>
      </c>
      <c r="E51" s="2">
        <f t="shared" si="5"/>
        <v>1256225</v>
      </c>
      <c r="F51" s="2">
        <f t="shared" si="5"/>
        <v>0</v>
      </c>
      <c r="G51" s="2">
        <f t="shared" si="5"/>
        <v>289438</v>
      </c>
      <c r="H51" s="2">
        <f t="shared" si="5"/>
        <v>0</v>
      </c>
      <c r="I51" s="2">
        <f t="shared" si="5"/>
        <v>289438</v>
      </c>
      <c r="J51" s="2">
        <f t="shared" si="5"/>
        <v>966787</v>
      </c>
    </row>
    <row r="52" spans="1:10" ht="12.75">
      <c r="A52" s="24" t="s">
        <v>50</v>
      </c>
      <c r="B52" s="4"/>
      <c r="C52" s="36" t="s">
        <v>114</v>
      </c>
      <c r="D52" s="81">
        <v>89.80000000000001</v>
      </c>
      <c r="E52" s="2">
        <v>565683</v>
      </c>
      <c r="F52" s="2">
        <v>0</v>
      </c>
      <c r="G52" s="2">
        <v>213209</v>
      </c>
      <c r="H52" s="2">
        <v>0</v>
      </c>
      <c r="I52" s="2">
        <f t="shared" si="0"/>
        <v>213209</v>
      </c>
      <c r="J52" s="2">
        <f t="shared" si="1"/>
        <v>352474</v>
      </c>
    </row>
    <row r="53" spans="1:10" ht="25.5">
      <c r="A53" s="4" t="s">
        <v>51</v>
      </c>
      <c r="B53" s="4"/>
      <c r="C53" s="5" t="s">
        <v>101</v>
      </c>
      <c r="D53" s="82">
        <v>86</v>
      </c>
      <c r="E53" s="2">
        <v>974043</v>
      </c>
      <c r="F53" s="2">
        <v>61325</v>
      </c>
      <c r="G53" s="2">
        <v>750800</v>
      </c>
      <c r="H53" s="2">
        <v>0</v>
      </c>
      <c r="I53" s="2">
        <f t="shared" si="0"/>
        <v>812125</v>
      </c>
      <c r="J53" s="2">
        <f t="shared" si="1"/>
        <v>161918</v>
      </c>
    </row>
    <row r="54" spans="1:10" ht="25.5">
      <c r="A54" s="25" t="s">
        <v>52</v>
      </c>
      <c r="B54" s="12"/>
      <c r="C54" s="83" t="s">
        <v>115</v>
      </c>
      <c r="D54" s="88">
        <v>550.25</v>
      </c>
      <c r="E54" s="2">
        <v>4695498</v>
      </c>
      <c r="F54" s="1">
        <v>0</v>
      </c>
      <c r="G54" s="1">
        <v>1257990</v>
      </c>
      <c r="H54" s="1">
        <v>0</v>
      </c>
      <c r="I54" s="2">
        <f t="shared" si="0"/>
        <v>1257990</v>
      </c>
      <c r="J54" s="2">
        <f t="shared" si="1"/>
        <v>3437508</v>
      </c>
    </row>
    <row r="55" spans="1:10" ht="12.75">
      <c r="A55" s="12" t="s">
        <v>53</v>
      </c>
      <c r="B55" s="12"/>
      <c r="C55" s="32" t="s">
        <v>1</v>
      </c>
      <c r="D55" s="89">
        <v>202</v>
      </c>
      <c r="E55" s="2">
        <v>871500</v>
      </c>
      <c r="F55" s="1">
        <v>0</v>
      </c>
      <c r="G55" s="1">
        <v>379775</v>
      </c>
      <c r="H55" s="1">
        <v>0</v>
      </c>
      <c r="I55" s="2">
        <f t="shared" si="0"/>
        <v>379775</v>
      </c>
      <c r="J55" s="2">
        <f t="shared" si="1"/>
        <v>491725</v>
      </c>
    </row>
    <row r="56" spans="1:10" ht="12.75">
      <c r="A56" s="12" t="s">
        <v>54</v>
      </c>
      <c r="B56" s="12"/>
      <c r="C56" s="33" t="s">
        <v>69</v>
      </c>
      <c r="D56" s="88">
        <v>158</v>
      </c>
      <c r="E56" s="2">
        <v>445111</v>
      </c>
      <c r="F56" s="1">
        <v>0</v>
      </c>
      <c r="G56" s="1">
        <v>119432</v>
      </c>
      <c r="H56" s="1">
        <v>0</v>
      </c>
      <c r="I56" s="2">
        <f t="shared" si="0"/>
        <v>119432</v>
      </c>
      <c r="J56" s="2">
        <f t="shared" si="1"/>
        <v>325679</v>
      </c>
    </row>
    <row r="57" spans="1:10" ht="25.5">
      <c r="A57" s="12" t="s">
        <v>55</v>
      </c>
      <c r="B57" s="12"/>
      <c r="C57" s="34" t="s">
        <v>7</v>
      </c>
      <c r="D57" s="88">
        <v>342.6</v>
      </c>
      <c r="E57" s="2">
        <v>834865</v>
      </c>
      <c r="F57" s="1">
        <v>0</v>
      </c>
      <c r="G57" s="1">
        <v>135208</v>
      </c>
      <c r="H57" s="1">
        <v>0</v>
      </c>
      <c r="I57" s="2">
        <f t="shared" si="0"/>
        <v>135208</v>
      </c>
      <c r="J57" s="2">
        <f t="shared" si="1"/>
        <v>699657</v>
      </c>
    </row>
    <row r="58" spans="1:10" ht="25.5">
      <c r="A58" s="12" t="s">
        <v>56</v>
      </c>
      <c r="B58" s="12"/>
      <c r="C58" s="34" t="s">
        <v>9</v>
      </c>
      <c r="D58" s="88">
        <v>62.75</v>
      </c>
      <c r="E58" s="2">
        <v>175770</v>
      </c>
      <c r="F58" s="1">
        <v>0</v>
      </c>
      <c r="G58" s="1">
        <v>1802</v>
      </c>
      <c r="H58" s="1">
        <v>0</v>
      </c>
      <c r="I58" s="2">
        <f t="shared" si="0"/>
        <v>1802</v>
      </c>
      <c r="J58" s="2">
        <f t="shared" si="1"/>
        <v>173968</v>
      </c>
    </row>
    <row r="59" spans="1:10" ht="25.5">
      <c r="A59" s="12" t="s">
        <v>57</v>
      </c>
      <c r="B59" s="12"/>
      <c r="C59" s="34" t="s">
        <v>70</v>
      </c>
      <c r="D59" s="88">
        <v>58.5</v>
      </c>
      <c r="E59" s="2">
        <v>177156</v>
      </c>
      <c r="F59" s="1">
        <v>0</v>
      </c>
      <c r="G59" s="1">
        <v>0</v>
      </c>
      <c r="H59" s="1">
        <v>0</v>
      </c>
      <c r="I59" s="2">
        <f t="shared" si="0"/>
        <v>0</v>
      </c>
      <c r="J59" s="2">
        <f t="shared" si="1"/>
        <v>177156</v>
      </c>
    </row>
    <row r="60" spans="1:10" ht="12.75">
      <c r="A60" s="98" t="s">
        <v>102</v>
      </c>
      <c r="B60" s="99"/>
      <c r="C60" s="99"/>
      <c r="D60" s="90">
        <f aca="true" t="shared" si="6" ref="D60:J60">SUM(D54:D59)</f>
        <v>1374.1</v>
      </c>
      <c r="E60" s="2">
        <f t="shared" si="6"/>
        <v>7199900</v>
      </c>
      <c r="F60" s="2">
        <f t="shared" si="6"/>
        <v>0</v>
      </c>
      <c r="G60" s="2">
        <f t="shared" si="6"/>
        <v>1894207</v>
      </c>
      <c r="H60" s="2">
        <f t="shared" si="6"/>
        <v>0</v>
      </c>
      <c r="I60" s="2">
        <f t="shared" si="6"/>
        <v>1894207</v>
      </c>
      <c r="J60" s="2">
        <f t="shared" si="6"/>
        <v>5305693</v>
      </c>
    </row>
    <row r="61" spans="1:10" ht="12.75">
      <c r="A61" s="100" t="s">
        <v>98</v>
      </c>
      <c r="B61" s="101"/>
      <c r="C61" s="101"/>
      <c r="D61" s="90">
        <f aca="true" t="shared" si="7" ref="D61:J61">D60+D53+D51+D48+D43+D42+D52</f>
        <v>3191.525</v>
      </c>
      <c r="E61" s="2">
        <f t="shared" si="7"/>
        <v>16034904</v>
      </c>
      <c r="F61" s="2">
        <f t="shared" si="7"/>
        <v>61325</v>
      </c>
      <c r="G61" s="2">
        <f t="shared" si="7"/>
        <v>3757286</v>
      </c>
      <c r="H61" s="2">
        <f t="shared" si="7"/>
        <v>0</v>
      </c>
      <c r="I61" s="2">
        <f t="shared" si="7"/>
        <v>3818611</v>
      </c>
      <c r="J61" s="2">
        <f t="shared" si="7"/>
        <v>12216293</v>
      </c>
    </row>
    <row r="62" spans="1:10" ht="12.75">
      <c r="A62" s="4" t="s">
        <v>58</v>
      </c>
      <c r="B62" s="27"/>
      <c r="C62" s="5" t="s">
        <v>99</v>
      </c>
      <c r="D62" s="82">
        <v>532</v>
      </c>
      <c r="E62" s="2">
        <v>3185398</v>
      </c>
      <c r="F62" s="2">
        <v>6372</v>
      </c>
      <c r="G62" s="2">
        <v>38743</v>
      </c>
      <c r="H62" s="2">
        <v>1135</v>
      </c>
      <c r="I62" s="2">
        <f t="shared" si="0"/>
        <v>46250</v>
      </c>
      <c r="J62" s="2">
        <f t="shared" si="1"/>
        <v>3139148</v>
      </c>
    </row>
    <row r="63" spans="1:10" ht="12.75">
      <c r="A63" s="100" t="s">
        <v>65</v>
      </c>
      <c r="B63" s="101"/>
      <c r="C63" s="101"/>
      <c r="D63" s="90">
        <f aca="true" t="shared" si="8" ref="D63:J63">D61+D62</f>
        <v>3723.525</v>
      </c>
      <c r="E63" s="2">
        <f t="shared" si="8"/>
        <v>19220302</v>
      </c>
      <c r="F63" s="2">
        <f t="shared" si="8"/>
        <v>67697</v>
      </c>
      <c r="G63" s="2">
        <f t="shared" si="8"/>
        <v>3796029</v>
      </c>
      <c r="H63" s="2">
        <f t="shared" si="8"/>
        <v>1135</v>
      </c>
      <c r="I63" s="2">
        <f t="shared" si="8"/>
        <v>3864861</v>
      </c>
      <c r="J63" s="2">
        <f t="shared" si="8"/>
        <v>15355441</v>
      </c>
    </row>
    <row r="64" spans="1:10" ht="12.75">
      <c r="A64" s="102" t="s">
        <v>118</v>
      </c>
      <c r="B64" s="103"/>
      <c r="C64" s="103"/>
      <c r="D64" s="91">
        <f>D63-D66</f>
        <v>3514.525</v>
      </c>
      <c r="E64" s="35">
        <f>E63-E66</f>
        <v>17964299</v>
      </c>
      <c r="F64" s="35">
        <f>F63-F66</f>
        <v>61325</v>
      </c>
      <c r="G64" s="35">
        <f>G63-G66</f>
        <v>3796029</v>
      </c>
      <c r="H64" s="35">
        <f>H63-H66</f>
        <v>1135</v>
      </c>
      <c r="I64" s="2">
        <f>SUM(F64:H64)</f>
        <v>3858489</v>
      </c>
      <c r="J64" s="2">
        <f>E64-I64</f>
        <v>14105810</v>
      </c>
    </row>
    <row r="65" spans="1:10" ht="12.75">
      <c r="A65" s="102" t="s">
        <v>119</v>
      </c>
      <c r="B65" s="103"/>
      <c r="C65" s="103"/>
      <c r="D65" s="81">
        <v>0</v>
      </c>
      <c r="E65" s="35"/>
      <c r="F65" s="35"/>
      <c r="G65" s="2"/>
      <c r="H65" s="2"/>
      <c r="I65" s="2">
        <f>SUM(F65:H65)</f>
        <v>0</v>
      </c>
      <c r="J65" s="2">
        <f>E65-I65</f>
        <v>0</v>
      </c>
    </row>
    <row r="66" spans="1:10" ht="12.75">
      <c r="A66" s="102" t="s">
        <v>120</v>
      </c>
      <c r="B66" s="103"/>
      <c r="C66" s="103"/>
      <c r="D66" s="81">
        <v>209</v>
      </c>
      <c r="E66" s="35">
        <v>1256003</v>
      </c>
      <c r="F66" s="35">
        <v>6372</v>
      </c>
      <c r="G66" s="2">
        <v>0</v>
      </c>
      <c r="H66" s="2">
        <v>0</v>
      </c>
      <c r="I66" s="2">
        <f>SUM(F66:H66)</f>
        <v>6372</v>
      </c>
      <c r="J66" s="2">
        <f>E66-I66</f>
        <v>1249631</v>
      </c>
    </row>
  </sheetData>
  <sheetProtection/>
  <mergeCells count="11">
    <mergeCell ref="A66:C66"/>
    <mergeCell ref="A63:C63"/>
    <mergeCell ref="A42:C42"/>
    <mergeCell ref="A48:C48"/>
    <mergeCell ref="A51:C51"/>
    <mergeCell ref="A1:J1"/>
    <mergeCell ref="A3:J3"/>
    <mergeCell ref="A60:C60"/>
    <mergeCell ref="A61:C61"/>
    <mergeCell ref="A64:C64"/>
    <mergeCell ref="A65:C6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60" zoomScaleNormal="110" zoomScalePageLayoutView="0" workbookViewId="0" topLeftCell="A1">
      <pane xSplit="3" ySplit="8" topLeftCell="D42" activePane="bottomRight" state="frozen"/>
      <selection pane="topLeft" activeCell="A1" sqref="A1"/>
      <selection pane="topRight" activeCell="F1" sqref="F1"/>
      <selection pane="bottomLeft" activeCell="A27" sqref="A27"/>
      <selection pane="bottomRight" activeCell="N65" sqref="N65"/>
    </sheetView>
  </sheetViews>
  <sheetFormatPr defaultColWidth="9.140625" defaultRowHeight="12.75" customHeight="1"/>
  <cols>
    <col min="1" max="1" width="6.00390625" style="79" customWidth="1"/>
    <col min="2" max="2" width="7.28125" style="79" customWidth="1"/>
    <col min="3" max="3" width="43.00390625" style="79" bestFit="1" customWidth="1"/>
    <col min="4" max="7" width="14.7109375" style="37" customWidth="1"/>
    <col min="8" max="8" width="15.8515625" style="37" customWidth="1"/>
    <col min="9" max="9" width="14.7109375" style="37" customWidth="1"/>
    <col min="10" max="10" width="16.00390625" style="37" customWidth="1"/>
    <col min="11" max="11" width="14.7109375" style="37" customWidth="1"/>
    <col min="12" max="12" width="15.8515625" style="37" customWidth="1"/>
    <col min="13" max="16" width="14.7109375" style="37" customWidth="1"/>
    <col min="17" max="17" width="15.8515625" style="37" customWidth="1"/>
    <col min="18" max="16384" width="9.140625" style="37" customWidth="1"/>
  </cols>
  <sheetData>
    <row r="1" spans="1:17" ht="21" customHeight="1">
      <c r="A1" s="117" t="s">
        <v>121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8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27" customHeight="1">
      <c r="A3" s="119" t="s">
        <v>161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15.75" customHeight="1">
      <c r="A4" s="120" t="s">
        <v>168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ht="12.75" customHeight="1">
      <c r="A5" s="38" t="s">
        <v>122</v>
      </c>
      <c r="B5" s="38" t="s">
        <v>123</v>
      </c>
      <c r="C5" s="95" t="s">
        <v>163</v>
      </c>
      <c r="D5" s="95" t="s">
        <v>164</v>
      </c>
      <c r="E5" s="39" t="s">
        <v>124</v>
      </c>
      <c r="F5" s="40" t="s">
        <v>125</v>
      </c>
      <c r="G5" s="40" t="s">
        <v>126</v>
      </c>
      <c r="H5" s="40" t="s">
        <v>127</v>
      </c>
      <c r="I5" s="40" t="s">
        <v>128</v>
      </c>
      <c r="J5" s="40" t="s">
        <v>129</v>
      </c>
      <c r="K5" s="40" t="s">
        <v>130</v>
      </c>
      <c r="L5" s="40" t="s">
        <v>131</v>
      </c>
      <c r="M5" s="40" t="s">
        <v>132</v>
      </c>
      <c r="N5" s="40" t="s">
        <v>133</v>
      </c>
      <c r="O5" s="40" t="s">
        <v>134</v>
      </c>
      <c r="P5" s="40" t="s">
        <v>135</v>
      </c>
      <c r="Q5" s="94" t="s">
        <v>136</v>
      </c>
    </row>
    <row r="6" spans="1:17" ht="28.5" customHeight="1">
      <c r="A6" s="121" t="s">
        <v>110</v>
      </c>
      <c r="B6" s="121" t="s">
        <v>137</v>
      </c>
      <c r="C6" s="121" t="s">
        <v>138</v>
      </c>
      <c r="D6" s="122" t="s">
        <v>139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ht="28.5" customHeight="1">
      <c r="A7" s="121"/>
      <c r="B7" s="121"/>
      <c r="C7" s="121"/>
      <c r="D7" s="123" t="s">
        <v>140</v>
      </c>
      <c r="E7" s="123"/>
      <c r="F7" s="123"/>
      <c r="G7" s="121" t="s">
        <v>141</v>
      </c>
      <c r="H7" s="121"/>
      <c r="I7" s="114" t="s">
        <v>142</v>
      </c>
      <c r="J7" s="114"/>
      <c r="K7" s="114" t="s">
        <v>143</v>
      </c>
      <c r="L7" s="114"/>
      <c r="M7" s="115" t="s">
        <v>144</v>
      </c>
      <c r="N7" s="115"/>
      <c r="O7" s="115"/>
      <c r="P7" s="116" t="s">
        <v>166</v>
      </c>
      <c r="Q7" s="116" t="s">
        <v>145</v>
      </c>
    </row>
    <row r="8" spans="1:17" ht="63.75" customHeight="1">
      <c r="A8" s="121"/>
      <c r="B8" s="121"/>
      <c r="C8" s="121"/>
      <c r="D8" s="44" t="s">
        <v>146</v>
      </c>
      <c r="E8" s="42" t="s">
        <v>147</v>
      </c>
      <c r="F8" s="43" t="s">
        <v>148</v>
      </c>
      <c r="G8" s="42" t="s">
        <v>149</v>
      </c>
      <c r="H8" s="43" t="s">
        <v>150</v>
      </c>
      <c r="I8" s="42" t="s">
        <v>149</v>
      </c>
      <c r="J8" s="43" t="s">
        <v>150</v>
      </c>
      <c r="K8" s="42" t="s">
        <v>149</v>
      </c>
      <c r="L8" s="43" t="s">
        <v>150</v>
      </c>
      <c r="M8" s="43" t="s">
        <v>151</v>
      </c>
      <c r="N8" s="43" t="s">
        <v>152</v>
      </c>
      <c r="O8" s="43" t="s">
        <v>162</v>
      </c>
      <c r="P8" s="116"/>
      <c r="Q8" s="116"/>
    </row>
    <row r="9" spans="1:17" s="49" customFormat="1" ht="18">
      <c r="A9" s="41">
        <v>1</v>
      </c>
      <c r="B9" s="45"/>
      <c r="C9" s="7" t="s">
        <v>71</v>
      </c>
      <c r="D9" s="46">
        <v>15</v>
      </c>
      <c r="E9" s="46">
        <v>9</v>
      </c>
      <c r="F9" s="46">
        <v>29.5</v>
      </c>
      <c r="G9" s="47"/>
      <c r="H9" s="47"/>
      <c r="I9" s="47"/>
      <c r="J9" s="47"/>
      <c r="K9" s="47"/>
      <c r="L9" s="47"/>
      <c r="M9" s="47"/>
      <c r="N9" s="47"/>
      <c r="O9" s="47"/>
      <c r="P9" s="48">
        <f aca="true" t="shared" si="0" ref="P9:P52">SUM(D9:O9)</f>
        <v>53.5</v>
      </c>
      <c r="Q9" s="48"/>
    </row>
    <row r="10" spans="1:17" s="49" customFormat="1" ht="18">
      <c r="A10" s="41">
        <v>2</v>
      </c>
      <c r="B10" s="45"/>
      <c r="C10" s="7" t="s">
        <v>72</v>
      </c>
      <c r="D10" s="46">
        <v>15</v>
      </c>
      <c r="E10" s="46">
        <v>9.5</v>
      </c>
      <c r="F10" s="46">
        <v>6.5</v>
      </c>
      <c r="G10" s="50"/>
      <c r="H10" s="50"/>
      <c r="I10" s="50"/>
      <c r="J10" s="50"/>
      <c r="K10" s="50"/>
      <c r="L10" s="50"/>
      <c r="M10" s="50"/>
      <c r="N10" s="50"/>
      <c r="O10" s="50"/>
      <c r="P10" s="48">
        <f t="shared" si="0"/>
        <v>31</v>
      </c>
      <c r="Q10" s="48"/>
    </row>
    <row r="11" spans="1:17" s="49" customFormat="1" ht="18">
      <c r="A11" s="41">
        <v>3</v>
      </c>
      <c r="B11" s="45"/>
      <c r="C11" s="7" t="s">
        <v>112</v>
      </c>
      <c r="D11" s="46">
        <v>17</v>
      </c>
      <c r="E11" s="46">
        <v>10</v>
      </c>
      <c r="F11" s="46">
        <v>8</v>
      </c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35</v>
      </c>
      <c r="Q11" s="48"/>
    </row>
    <row r="12" spans="1:17" s="49" customFormat="1" ht="18">
      <c r="A12" s="41">
        <v>4</v>
      </c>
      <c r="B12" s="45"/>
      <c r="C12" s="7" t="s">
        <v>73</v>
      </c>
      <c r="D12" s="46">
        <v>17</v>
      </c>
      <c r="E12" s="46">
        <v>9</v>
      </c>
      <c r="F12" s="46">
        <v>3</v>
      </c>
      <c r="G12" s="47"/>
      <c r="H12" s="47"/>
      <c r="I12" s="47"/>
      <c r="J12" s="47"/>
      <c r="K12" s="47"/>
      <c r="L12" s="47"/>
      <c r="M12" s="47"/>
      <c r="N12" s="47"/>
      <c r="O12" s="47"/>
      <c r="P12" s="48">
        <f t="shared" si="0"/>
        <v>29</v>
      </c>
      <c r="Q12" s="47"/>
    </row>
    <row r="13" spans="1:17" s="49" customFormat="1" ht="18">
      <c r="A13" s="41">
        <v>5</v>
      </c>
      <c r="B13" s="45"/>
      <c r="C13" s="7" t="s">
        <v>74</v>
      </c>
      <c r="D13" s="46">
        <v>17</v>
      </c>
      <c r="E13" s="46">
        <v>10</v>
      </c>
      <c r="F13" s="46">
        <v>2.875</v>
      </c>
      <c r="G13" s="47"/>
      <c r="H13" s="47"/>
      <c r="I13" s="47"/>
      <c r="J13" s="47"/>
      <c r="K13" s="47"/>
      <c r="L13" s="47"/>
      <c r="M13" s="47"/>
      <c r="N13" s="47"/>
      <c r="O13" s="47"/>
      <c r="P13" s="48">
        <f t="shared" si="0"/>
        <v>29.875</v>
      </c>
      <c r="Q13" s="47"/>
    </row>
    <row r="14" spans="1:17" s="49" customFormat="1" ht="18">
      <c r="A14" s="41">
        <v>6</v>
      </c>
      <c r="B14" s="45"/>
      <c r="C14" s="7" t="s">
        <v>75</v>
      </c>
      <c r="D14" s="46">
        <v>15</v>
      </c>
      <c r="E14" s="46">
        <v>10</v>
      </c>
      <c r="F14" s="46">
        <v>5.75</v>
      </c>
      <c r="G14" s="47"/>
      <c r="H14" s="47"/>
      <c r="I14" s="47"/>
      <c r="J14" s="47"/>
      <c r="K14" s="47"/>
      <c r="L14" s="47"/>
      <c r="M14" s="47"/>
      <c r="N14" s="47"/>
      <c r="O14" s="47"/>
      <c r="P14" s="48">
        <f t="shared" si="0"/>
        <v>30.75</v>
      </c>
      <c r="Q14" s="47"/>
    </row>
    <row r="15" spans="1:17" s="49" customFormat="1" ht="18">
      <c r="A15" s="41">
        <v>7</v>
      </c>
      <c r="B15" s="45"/>
      <c r="C15" s="7" t="s">
        <v>76</v>
      </c>
      <c r="D15" s="46">
        <v>28</v>
      </c>
      <c r="E15" s="46">
        <v>16</v>
      </c>
      <c r="F15" s="46">
        <v>6.5</v>
      </c>
      <c r="G15" s="47"/>
      <c r="H15" s="47"/>
      <c r="I15" s="47"/>
      <c r="J15" s="47"/>
      <c r="K15" s="47"/>
      <c r="L15" s="47"/>
      <c r="M15" s="47"/>
      <c r="N15" s="47"/>
      <c r="O15" s="47"/>
      <c r="P15" s="48">
        <f t="shared" si="0"/>
        <v>50.5</v>
      </c>
      <c r="Q15" s="47"/>
    </row>
    <row r="16" spans="1:17" s="49" customFormat="1" ht="18">
      <c r="A16" s="41">
        <v>8</v>
      </c>
      <c r="B16" s="45"/>
      <c r="C16" s="7" t="s">
        <v>77</v>
      </c>
      <c r="D16" s="46">
        <v>17</v>
      </c>
      <c r="E16" s="46">
        <v>9</v>
      </c>
      <c r="F16" s="46">
        <v>3.5</v>
      </c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29.5</v>
      </c>
      <c r="Q16" s="47"/>
    </row>
    <row r="17" spans="1:17" s="49" customFormat="1" ht="18">
      <c r="A17" s="41">
        <v>9</v>
      </c>
      <c r="B17" s="45"/>
      <c r="C17" s="7" t="s">
        <v>78</v>
      </c>
      <c r="D17" s="46">
        <v>23.5</v>
      </c>
      <c r="E17" s="46">
        <v>12</v>
      </c>
      <c r="F17" s="46">
        <v>6.25</v>
      </c>
      <c r="G17" s="47"/>
      <c r="H17" s="47"/>
      <c r="I17" s="47"/>
      <c r="J17" s="47"/>
      <c r="K17" s="47"/>
      <c r="L17" s="47"/>
      <c r="M17" s="47"/>
      <c r="N17" s="47"/>
      <c r="O17" s="47"/>
      <c r="P17" s="48">
        <f t="shared" si="0"/>
        <v>41.75</v>
      </c>
      <c r="Q17" s="47"/>
    </row>
    <row r="18" spans="1:17" s="49" customFormat="1" ht="18">
      <c r="A18" s="41">
        <v>10</v>
      </c>
      <c r="B18" s="45"/>
      <c r="C18" s="7" t="s">
        <v>79</v>
      </c>
      <c r="D18" s="46">
        <v>15</v>
      </c>
      <c r="E18" s="46">
        <v>8</v>
      </c>
      <c r="F18" s="46">
        <v>5.25</v>
      </c>
      <c r="G18" s="47"/>
      <c r="H18" s="47"/>
      <c r="I18" s="47"/>
      <c r="J18" s="47"/>
      <c r="K18" s="47"/>
      <c r="L18" s="47"/>
      <c r="M18" s="47"/>
      <c r="N18" s="47"/>
      <c r="O18" s="47"/>
      <c r="P18" s="48">
        <f t="shared" si="0"/>
        <v>28.25</v>
      </c>
      <c r="Q18" s="47"/>
    </row>
    <row r="19" spans="1:17" s="49" customFormat="1" ht="18">
      <c r="A19" s="41">
        <v>11</v>
      </c>
      <c r="B19" s="45"/>
      <c r="C19" s="7" t="s">
        <v>80</v>
      </c>
      <c r="D19" s="46">
        <v>13</v>
      </c>
      <c r="E19" s="46">
        <v>7</v>
      </c>
      <c r="F19" s="46">
        <v>2.75</v>
      </c>
      <c r="G19" s="47"/>
      <c r="H19" s="47"/>
      <c r="I19" s="47"/>
      <c r="J19" s="47"/>
      <c r="K19" s="47"/>
      <c r="L19" s="47"/>
      <c r="M19" s="47"/>
      <c r="N19" s="47"/>
      <c r="O19" s="47"/>
      <c r="P19" s="48">
        <f t="shared" si="0"/>
        <v>22.75</v>
      </c>
      <c r="Q19" s="47"/>
    </row>
    <row r="20" spans="1:17" s="49" customFormat="1" ht="18">
      <c r="A20" s="41">
        <v>12</v>
      </c>
      <c r="B20" s="45"/>
      <c r="C20" s="7" t="s">
        <v>81</v>
      </c>
      <c r="D20" s="46">
        <v>18</v>
      </c>
      <c r="E20" s="46">
        <v>9</v>
      </c>
      <c r="F20" s="46">
        <v>3</v>
      </c>
      <c r="G20" s="47"/>
      <c r="H20" s="47"/>
      <c r="I20" s="47"/>
      <c r="J20" s="47"/>
      <c r="K20" s="47"/>
      <c r="L20" s="47"/>
      <c r="M20" s="47"/>
      <c r="N20" s="47"/>
      <c r="O20" s="47"/>
      <c r="P20" s="48">
        <f t="shared" si="0"/>
        <v>30</v>
      </c>
      <c r="Q20" s="47"/>
    </row>
    <row r="21" spans="1:17" s="49" customFormat="1" ht="18">
      <c r="A21" s="41">
        <v>13</v>
      </c>
      <c r="B21" s="45"/>
      <c r="C21" s="7" t="s">
        <v>24</v>
      </c>
      <c r="D21" s="46">
        <v>16</v>
      </c>
      <c r="E21" s="46">
        <v>8</v>
      </c>
      <c r="F21" s="46">
        <v>5</v>
      </c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29</v>
      </c>
      <c r="Q21" s="47"/>
    </row>
    <row r="22" spans="1:17" s="49" customFormat="1" ht="18">
      <c r="A22" s="41">
        <v>14</v>
      </c>
      <c r="B22" s="45"/>
      <c r="C22" s="7" t="s">
        <v>26</v>
      </c>
      <c r="D22" s="46">
        <v>17</v>
      </c>
      <c r="E22" s="46">
        <v>9</v>
      </c>
      <c r="F22" s="46">
        <v>6</v>
      </c>
      <c r="G22" s="47"/>
      <c r="H22" s="47"/>
      <c r="I22" s="47"/>
      <c r="J22" s="47"/>
      <c r="K22" s="47"/>
      <c r="L22" s="47"/>
      <c r="M22" s="47"/>
      <c r="N22" s="47"/>
      <c r="O22" s="47"/>
      <c r="P22" s="48">
        <f t="shared" si="0"/>
        <v>32</v>
      </c>
      <c r="Q22" s="47"/>
    </row>
    <row r="23" spans="1:17" s="49" customFormat="1" ht="18">
      <c r="A23" s="41">
        <v>15</v>
      </c>
      <c r="B23" s="45"/>
      <c r="C23" s="7" t="s">
        <v>82</v>
      </c>
      <c r="D23" s="46">
        <v>19</v>
      </c>
      <c r="E23" s="46">
        <v>10.75</v>
      </c>
      <c r="F23" s="46">
        <v>4.75</v>
      </c>
      <c r="G23" s="47"/>
      <c r="H23" s="47"/>
      <c r="I23" s="47"/>
      <c r="J23" s="47"/>
      <c r="K23" s="47"/>
      <c r="L23" s="47"/>
      <c r="M23" s="47"/>
      <c r="N23" s="47"/>
      <c r="O23" s="47"/>
      <c r="P23" s="48">
        <f t="shared" si="0"/>
        <v>34.5</v>
      </c>
      <c r="Q23" s="47"/>
    </row>
    <row r="24" spans="1:17" s="49" customFormat="1" ht="18">
      <c r="A24" s="41">
        <v>16</v>
      </c>
      <c r="B24" s="45"/>
      <c r="C24" s="7" t="s">
        <v>83</v>
      </c>
      <c r="D24" s="46">
        <v>13</v>
      </c>
      <c r="E24" s="46">
        <v>7</v>
      </c>
      <c r="F24" s="46">
        <v>2.5</v>
      </c>
      <c r="G24" s="47"/>
      <c r="H24" s="47"/>
      <c r="I24" s="47"/>
      <c r="J24" s="47"/>
      <c r="K24" s="47"/>
      <c r="L24" s="47"/>
      <c r="M24" s="47"/>
      <c r="N24" s="47"/>
      <c r="O24" s="47"/>
      <c r="P24" s="48">
        <f t="shared" si="0"/>
        <v>22.5</v>
      </c>
      <c r="Q24" s="47"/>
    </row>
    <row r="25" spans="1:17" s="49" customFormat="1" ht="18">
      <c r="A25" s="41">
        <v>17</v>
      </c>
      <c r="B25" s="45"/>
      <c r="C25" s="7" t="s">
        <v>30</v>
      </c>
      <c r="D25" s="46">
        <v>18</v>
      </c>
      <c r="E25" s="46">
        <v>9</v>
      </c>
      <c r="F25" s="46">
        <v>7</v>
      </c>
      <c r="G25" s="47"/>
      <c r="H25" s="47"/>
      <c r="I25" s="47"/>
      <c r="J25" s="47"/>
      <c r="K25" s="47"/>
      <c r="L25" s="47"/>
      <c r="M25" s="47"/>
      <c r="N25" s="47"/>
      <c r="O25" s="47"/>
      <c r="P25" s="48">
        <f t="shared" si="0"/>
        <v>34</v>
      </c>
      <c r="Q25" s="47"/>
    </row>
    <row r="26" spans="1:17" s="49" customFormat="1" ht="18">
      <c r="A26" s="41">
        <v>18</v>
      </c>
      <c r="B26" s="45"/>
      <c r="C26" s="7" t="s">
        <v>32</v>
      </c>
      <c r="D26" s="46">
        <v>17</v>
      </c>
      <c r="E26" s="46">
        <v>9</v>
      </c>
      <c r="F26" s="46">
        <v>6.75</v>
      </c>
      <c r="G26" s="47"/>
      <c r="H26" s="47"/>
      <c r="I26" s="47"/>
      <c r="J26" s="47"/>
      <c r="K26" s="47"/>
      <c r="L26" s="47"/>
      <c r="M26" s="47"/>
      <c r="N26" s="47"/>
      <c r="O26" s="47"/>
      <c r="P26" s="48">
        <f t="shared" si="0"/>
        <v>32.75</v>
      </c>
      <c r="Q26" s="47"/>
    </row>
    <row r="27" spans="1:17" s="49" customFormat="1" ht="18">
      <c r="A27" s="41">
        <v>19</v>
      </c>
      <c r="B27" s="45"/>
      <c r="C27" s="7" t="s">
        <v>84</v>
      </c>
      <c r="D27" s="46">
        <v>18.5</v>
      </c>
      <c r="E27" s="46">
        <v>10</v>
      </c>
      <c r="F27" s="46">
        <v>4</v>
      </c>
      <c r="G27" s="47"/>
      <c r="H27" s="47"/>
      <c r="I27" s="47"/>
      <c r="J27" s="47"/>
      <c r="K27" s="47"/>
      <c r="L27" s="47"/>
      <c r="M27" s="47"/>
      <c r="N27" s="47"/>
      <c r="O27" s="47"/>
      <c r="P27" s="48">
        <f t="shared" si="0"/>
        <v>32.5</v>
      </c>
      <c r="Q27" s="47"/>
    </row>
    <row r="28" spans="1:17" s="49" customFormat="1" ht="18">
      <c r="A28" s="41">
        <v>20</v>
      </c>
      <c r="B28" s="45"/>
      <c r="C28" s="7" t="s">
        <v>85</v>
      </c>
      <c r="D28" s="46">
        <v>18</v>
      </c>
      <c r="E28" s="46">
        <v>10</v>
      </c>
      <c r="F28" s="46">
        <v>4</v>
      </c>
      <c r="G28" s="47"/>
      <c r="H28" s="47"/>
      <c r="I28" s="47"/>
      <c r="J28" s="47"/>
      <c r="K28" s="47"/>
      <c r="L28" s="47"/>
      <c r="M28" s="47"/>
      <c r="N28" s="47"/>
      <c r="O28" s="47"/>
      <c r="P28" s="48">
        <f t="shared" si="0"/>
        <v>32</v>
      </c>
      <c r="Q28" s="47"/>
    </row>
    <row r="29" spans="1:17" s="49" customFormat="1" ht="18">
      <c r="A29" s="41">
        <v>21</v>
      </c>
      <c r="B29" s="45"/>
      <c r="C29" s="7" t="s">
        <v>86</v>
      </c>
      <c r="D29" s="46">
        <v>19</v>
      </c>
      <c r="E29" s="46">
        <v>10</v>
      </c>
      <c r="F29" s="46">
        <v>4.5</v>
      </c>
      <c r="G29" s="47"/>
      <c r="H29" s="47"/>
      <c r="I29" s="47"/>
      <c r="J29" s="47"/>
      <c r="K29" s="47"/>
      <c r="L29" s="47"/>
      <c r="M29" s="47"/>
      <c r="N29" s="47"/>
      <c r="O29" s="47"/>
      <c r="P29" s="48">
        <f t="shared" si="0"/>
        <v>33.5</v>
      </c>
      <c r="Q29" s="47"/>
    </row>
    <row r="30" spans="1:17" s="49" customFormat="1" ht="18">
      <c r="A30" s="41">
        <v>22</v>
      </c>
      <c r="B30" s="45"/>
      <c r="C30" s="7" t="s">
        <v>87</v>
      </c>
      <c r="D30" s="46">
        <v>21</v>
      </c>
      <c r="E30" s="46">
        <v>11</v>
      </c>
      <c r="F30" s="46">
        <v>7</v>
      </c>
      <c r="G30" s="47"/>
      <c r="H30" s="47"/>
      <c r="I30" s="47"/>
      <c r="J30" s="47"/>
      <c r="K30" s="47"/>
      <c r="L30" s="47"/>
      <c r="M30" s="47"/>
      <c r="N30" s="47"/>
      <c r="O30" s="47"/>
      <c r="P30" s="48">
        <f t="shared" si="0"/>
        <v>39</v>
      </c>
      <c r="Q30" s="47"/>
    </row>
    <row r="31" spans="1:17" s="49" customFormat="1" ht="18">
      <c r="A31" s="41">
        <v>23</v>
      </c>
      <c r="B31" s="45"/>
      <c r="C31" s="7" t="s">
        <v>88</v>
      </c>
      <c r="D31" s="46">
        <v>16</v>
      </c>
      <c r="E31" s="46">
        <v>9</v>
      </c>
      <c r="F31" s="46">
        <v>4</v>
      </c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29</v>
      </c>
      <c r="Q31" s="47"/>
    </row>
    <row r="32" spans="1:17" s="49" customFormat="1" ht="18">
      <c r="A32" s="41">
        <v>24</v>
      </c>
      <c r="B32" s="45"/>
      <c r="C32" s="7" t="s">
        <v>89</v>
      </c>
      <c r="D32" s="46">
        <v>15.5</v>
      </c>
      <c r="E32" s="46">
        <v>8</v>
      </c>
      <c r="F32" s="46">
        <v>4.75</v>
      </c>
      <c r="G32" s="47"/>
      <c r="H32" s="47"/>
      <c r="I32" s="47"/>
      <c r="J32" s="47"/>
      <c r="K32" s="47"/>
      <c r="L32" s="47"/>
      <c r="M32" s="47"/>
      <c r="N32" s="47"/>
      <c r="O32" s="47"/>
      <c r="P32" s="48">
        <f t="shared" si="0"/>
        <v>28.25</v>
      </c>
      <c r="Q32" s="47"/>
    </row>
    <row r="33" spans="1:17" s="49" customFormat="1" ht="18">
      <c r="A33" s="41">
        <v>25</v>
      </c>
      <c r="B33" s="45"/>
      <c r="C33" s="7" t="s">
        <v>90</v>
      </c>
      <c r="D33" s="46">
        <v>16</v>
      </c>
      <c r="E33" s="46">
        <v>9</v>
      </c>
      <c r="F33" s="46">
        <v>3</v>
      </c>
      <c r="G33" s="47"/>
      <c r="H33" s="47"/>
      <c r="I33" s="47"/>
      <c r="J33" s="47"/>
      <c r="K33" s="47"/>
      <c r="L33" s="47"/>
      <c r="M33" s="47"/>
      <c r="N33" s="47"/>
      <c r="O33" s="47"/>
      <c r="P33" s="48">
        <f t="shared" si="0"/>
        <v>28</v>
      </c>
      <c r="Q33" s="47"/>
    </row>
    <row r="34" spans="1:17" s="49" customFormat="1" ht="18">
      <c r="A34" s="41">
        <v>26</v>
      </c>
      <c r="B34" s="45"/>
      <c r="C34" s="7" t="s">
        <v>91</v>
      </c>
      <c r="D34" s="46">
        <v>17</v>
      </c>
      <c r="E34" s="46">
        <v>9</v>
      </c>
      <c r="F34" s="46">
        <v>4</v>
      </c>
      <c r="G34" s="47"/>
      <c r="H34" s="47"/>
      <c r="I34" s="47"/>
      <c r="J34" s="47"/>
      <c r="K34" s="47"/>
      <c r="L34" s="47"/>
      <c r="M34" s="47"/>
      <c r="N34" s="47"/>
      <c r="O34" s="47"/>
      <c r="P34" s="48">
        <f t="shared" si="0"/>
        <v>30</v>
      </c>
      <c r="Q34" s="47"/>
    </row>
    <row r="35" spans="1:17" s="49" customFormat="1" ht="18">
      <c r="A35" s="41">
        <v>27</v>
      </c>
      <c r="B35" s="45"/>
      <c r="C35" s="7" t="s">
        <v>42</v>
      </c>
      <c r="D35" s="46">
        <v>17</v>
      </c>
      <c r="E35" s="46">
        <v>9</v>
      </c>
      <c r="F35" s="46">
        <v>4</v>
      </c>
      <c r="G35" s="47"/>
      <c r="H35" s="47"/>
      <c r="I35" s="47"/>
      <c r="J35" s="47"/>
      <c r="K35" s="47"/>
      <c r="L35" s="47"/>
      <c r="M35" s="47"/>
      <c r="N35" s="47"/>
      <c r="O35" s="47"/>
      <c r="P35" s="48">
        <f t="shared" si="0"/>
        <v>30</v>
      </c>
      <c r="Q35" s="47"/>
    </row>
    <row r="36" spans="1:17" s="49" customFormat="1" ht="18">
      <c r="A36" s="41">
        <v>28</v>
      </c>
      <c r="B36" s="45"/>
      <c r="C36" s="7" t="s">
        <v>92</v>
      </c>
      <c r="D36" s="46">
        <v>17</v>
      </c>
      <c r="E36" s="46">
        <v>10</v>
      </c>
      <c r="F36" s="46">
        <v>3</v>
      </c>
      <c r="G36" s="47"/>
      <c r="H36" s="47"/>
      <c r="I36" s="47"/>
      <c r="J36" s="47"/>
      <c r="K36" s="47"/>
      <c r="L36" s="47"/>
      <c r="M36" s="47"/>
      <c r="N36" s="47"/>
      <c r="O36" s="47"/>
      <c r="P36" s="48">
        <f t="shared" si="0"/>
        <v>30</v>
      </c>
      <c r="Q36" s="47"/>
    </row>
    <row r="37" spans="1:17" s="49" customFormat="1" ht="18">
      <c r="A37" s="41">
        <v>29</v>
      </c>
      <c r="B37" s="45"/>
      <c r="C37" s="7" t="s">
        <v>45</v>
      </c>
      <c r="D37" s="46">
        <v>11</v>
      </c>
      <c r="E37" s="46">
        <v>6</v>
      </c>
      <c r="F37" s="46">
        <v>3</v>
      </c>
      <c r="G37" s="47"/>
      <c r="H37" s="47"/>
      <c r="I37" s="47"/>
      <c r="J37" s="47"/>
      <c r="K37" s="47"/>
      <c r="L37" s="47"/>
      <c r="M37" s="47"/>
      <c r="N37" s="47"/>
      <c r="O37" s="47"/>
      <c r="P37" s="48">
        <f t="shared" si="0"/>
        <v>20</v>
      </c>
      <c r="Q37" s="47"/>
    </row>
    <row r="38" spans="1:17" s="49" customFormat="1" ht="18">
      <c r="A38" s="41">
        <v>30</v>
      </c>
      <c r="B38" s="45"/>
      <c r="C38" s="7" t="s">
        <v>93</v>
      </c>
      <c r="D38" s="46">
        <v>15</v>
      </c>
      <c r="E38" s="46">
        <v>9</v>
      </c>
      <c r="F38" s="46">
        <v>4</v>
      </c>
      <c r="G38" s="47"/>
      <c r="H38" s="47"/>
      <c r="I38" s="47"/>
      <c r="J38" s="47"/>
      <c r="K38" s="47"/>
      <c r="L38" s="47"/>
      <c r="M38" s="47"/>
      <c r="N38" s="47"/>
      <c r="O38" s="47"/>
      <c r="P38" s="48">
        <f t="shared" si="0"/>
        <v>28</v>
      </c>
      <c r="Q38" s="47"/>
    </row>
    <row r="39" spans="1:17" s="49" customFormat="1" ht="18">
      <c r="A39" s="41">
        <v>31</v>
      </c>
      <c r="B39" s="45"/>
      <c r="C39" s="7" t="s">
        <v>59</v>
      </c>
      <c r="D39" s="46">
        <v>18</v>
      </c>
      <c r="E39" s="46">
        <v>10</v>
      </c>
      <c r="F39" s="46">
        <v>3</v>
      </c>
      <c r="G39" s="47"/>
      <c r="H39" s="47"/>
      <c r="I39" s="47"/>
      <c r="J39" s="47"/>
      <c r="K39" s="47"/>
      <c r="L39" s="47"/>
      <c r="M39" s="47"/>
      <c r="N39" s="47"/>
      <c r="O39" s="47"/>
      <c r="P39" s="48">
        <f t="shared" si="0"/>
        <v>31</v>
      </c>
      <c r="Q39" s="47"/>
    </row>
    <row r="40" spans="1:17" s="49" customFormat="1" ht="18">
      <c r="A40" s="41">
        <v>32</v>
      </c>
      <c r="B40" s="45"/>
      <c r="C40" s="7" t="s">
        <v>60</v>
      </c>
      <c r="D40" s="46">
        <v>18</v>
      </c>
      <c r="E40" s="46">
        <v>10</v>
      </c>
      <c r="F40" s="46">
        <v>4</v>
      </c>
      <c r="G40" s="47"/>
      <c r="H40" s="47"/>
      <c r="I40" s="47"/>
      <c r="J40" s="47"/>
      <c r="K40" s="47"/>
      <c r="L40" s="47"/>
      <c r="M40" s="47"/>
      <c r="N40" s="47"/>
      <c r="O40" s="47"/>
      <c r="P40" s="48">
        <f t="shared" si="0"/>
        <v>32</v>
      </c>
      <c r="Q40" s="47"/>
    </row>
    <row r="41" spans="1:17" s="49" customFormat="1" ht="18">
      <c r="A41" s="41">
        <v>33</v>
      </c>
      <c r="B41" s="45"/>
      <c r="C41" s="7" t="s">
        <v>94</v>
      </c>
      <c r="D41" s="46">
        <v>13</v>
      </c>
      <c r="E41" s="46">
        <v>7</v>
      </c>
      <c r="F41" s="46">
        <v>4</v>
      </c>
      <c r="G41" s="51"/>
      <c r="H41" s="51"/>
      <c r="I41" s="51"/>
      <c r="J41" s="51"/>
      <c r="K41" s="51"/>
      <c r="L41" s="51"/>
      <c r="M41" s="51"/>
      <c r="N41" s="51"/>
      <c r="O41" s="51"/>
      <c r="P41" s="48">
        <f t="shared" si="0"/>
        <v>24</v>
      </c>
      <c r="Q41" s="47"/>
    </row>
    <row r="42" spans="1:17" s="49" customFormat="1" ht="18">
      <c r="A42" s="41">
        <v>34</v>
      </c>
      <c r="B42" s="45"/>
      <c r="C42" s="7" t="s">
        <v>95</v>
      </c>
      <c r="D42" s="46">
        <v>9</v>
      </c>
      <c r="E42" s="46">
        <v>5</v>
      </c>
      <c r="F42" s="46">
        <v>3</v>
      </c>
      <c r="G42" s="51"/>
      <c r="H42" s="51"/>
      <c r="I42" s="51"/>
      <c r="J42" s="51"/>
      <c r="K42" s="51"/>
      <c r="L42" s="51"/>
      <c r="M42" s="51"/>
      <c r="N42" s="51"/>
      <c r="O42" s="51"/>
      <c r="P42" s="48">
        <f t="shared" si="0"/>
        <v>17</v>
      </c>
      <c r="Q42" s="47"/>
    </row>
    <row r="43" spans="1:17" s="49" customFormat="1" ht="18">
      <c r="A43" s="41">
        <v>35</v>
      </c>
      <c r="B43" s="45"/>
      <c r="C43" s="7" t="s">
        <v>96</v>
      </c>
      <c r="D43" s="46">
        <v>15</v>
      </c>
      <c r="E43" s="46">
        <v>9</v>
      </c>
      <c r="F43" s="46">
        <v>5</v>
      </c>
      <c r="G43" s="51"/>
      <c r="H43" s="51"/>
      <c r="I43" s="51"/>
      <c r="J43" s="51"/>
      <c r="K43" s="51"/>
      <c r="L43" s="51"/>
      <c r="M43" s="51"/>
      <c r="N43" s="51"/>
      <c r="O43" s="51"/>
      <c r="P43" s="48">
        <f t="shared" si="0"/>
        <v>29</v>
      </c>
      <c r="Q43" s="47"/>
    </row>
    <row r="44" spans="1:17" s="49" customFormat="1" ht="18">
      <c r="A44" s="108" t="s">
        <v>46</v>
      </c>
      <c r="B44" s="108"/>
      <c r="C44" s="108"/>
      <c r="D44" s="52">
        <f aca="true" t="shared" si="1" ref="D44:Q44">SUM(D9:D43)</f>
        <v>584.5</v>
      </c>
      <c r="E44" s="52">
        <f t="shared" si="1"/>
        <v>322.25</v>
      </c>
      <c r="F44" s="52">
        <f t="shared" si="1"/>
        <v>183.125</v>
      </c>
      <c r="G44" s="52">
        <f t="shared" si="1"/>
        <v>0</v>
      </c>
      <c r="H44" s="52">
        <f t="shared" si="1"/>
        <v>0</v>
      </c>
      <c r="I44" s="52">
        <f t="shared" si="1"/>
        <v>0</v>
      </c>
      <c r="J44" s="52">
        <f t="shared" si="1"/>
        <v>0</v>
      </c>
      <c r="K44" s="52">
        <f t="shared" si="1"/>
        <v>0</v>
      </c>
      <c r="L44" s="52">
        <f t="shared" si="1"/>
        <v>0</v>
      </c>
      <c r="M44" s="52">
        <f t="shared" si="1"/>
        <v>0</v>
      </c>
      <c r="N44" s="52">
        <f t="shared" si="1"/>
        <v>0</v>
      </c>
      <c r="O44" s="52">
        <f t="shared" si="1"/>
        <v>0</v>
      </c>
      <c r="P44" s="52">
        <f t="shared" si="1"/>
        <v>1089.875</v>
      </c>
      <c r="Q44" s="52">
        <f t="shared" si="1"/>
        <v>0</v>
      </c>
    </row>
    <row r="45" spans="1:17" s="49" customFormat="1" ht="18">
      <c r="A45" s="41">
        <v>36</v>
      </c>
      <c r="B45" s="53"/>
      <c r="C45" s="54" t="s">
        <v>66</v>
      </c>
      <c r="D45" s="52">
        <f aca="true" t="shared" si="2" ref="D45:Q45">D46+D47</f>
        <v>0</v>
      </c>
      <c r="E45" s="52">
        <f t="shared" si="2"/>
        <v>0</v>
      </c>
      <c r="F45" s="52">
        <f t="shared" si="2"/>
        <v>0</v>
      </c>
      <c r="G45" s="52">
        <f t="shared" si="2"/>
        <v>0</v>
      </c>
      <c r="H45" s="52">
        <f t="shared" si="2"/>
        <v>0</v>
      </c>
      <c r="I45" s="52">
        <f t="shared" si="2"/>
        <v>129</v>
      </c>
      <c r="J45" s="52">
        <f t="shared" si="2"/>
        <v>11</v>
      </c>
      <c r="K45" s="52">
        <f t="shared" si="2"/>
        <v>0</v>
      </c>
      <c r="L45" s="52">
        <f t="shared" si="2"/>
        <v>0</v>
      </c>
      <c r="M45" s="52">
        <f t="shared" si="2"/>
        <v>0</v>
      </c>
      <c r="N45" s="52">
        <f t="shared" si="2"/>
        <v>0</v>
      </c>
      <c r="O45" s="52">
        <f t="shared" si="2"/>
        <v>0</v>
      </c>
      <c r="P45" s="52">
        <f t="shared" si="2"/>
        <v>140</v>
      </c>
      <c r="Q45" s="52">
        <f t="shared" si="2"/>
        <v>0</v>
      </c>
    </row>
    <row r="46" spans="1:17" s="49" customFormat="1" ht="25.5">
      <c r="A46" s="41"/>
      <c r="B46" s="55" t="s">
        <v>117</v>
      </c>
      <c r="C46" s="56" t="s">
        <v>67</v>
      </c>
      <c r="D46" s="51"/>
      <c r="E46" s="51"/>
      <c r="F46" s="51"/>
      <c r="G46" s="51"/>
      <c r="H46" s="51"/>
      <c r="I46" s="57">
        <v>80</v>
      </c>
      <c r="J46" s="57">
        <v>8</v>
      </c>
      <c r="K46" s="51"/>
      <c r="L46" s="51"/>
      <c r="M46" s="51"/>
      <c r="N46" s="51"/>
      <c r="O46" s="51"/>
      <c r="P46" s="48">
        <f t="shared" si="0"/>
        <v>88</v>
      </c>
      <c r="Q46" s="47"/>
    </row>
    <row r="47" spans="1:17" s="49" customFormat="1" ht="18.75">
      <c r="A47" s="58"/>
      <c r="B47" s="59" t="s">
        <v>116</v>
      </c>
      <c r="C47" s="56" t="s">
        <v>68</v>
      </c>
      <c r="D47" s="51"/>
      <c r="E47" s="51"/>
      <c r="F47" s="51"/>
      <c r="G47" s="51"/>
      <c r="H47" s="51"/>
      <c r="I47" s="57">
        <v>49</v>
      </c>
      <c r="J47" s="57">
        <v>3</v>
      </c>
      <c r="K47" s="51"/>
      <c r="L47" s="51"/>
      <c r="M47" s="51"/>
      <c r="N47" s="51"/>
      <c r="O47" s="51"/>
      <c r="P47" s="48">
        <f t="shared" si="0"/>
        <v>52</v>
      </c>
      <c r="Q47" s="47"/>
    </row>
    <row r="48" spans="1:17" s="49" customFormat="1" ht="18">
      <c r="A48" s="60">
        <v>37</v>
      </c>
      <c r="B48" s="61"/>
      <c r="C48" s="62" t="s">
        <v>97</v>
      </c>
      <c r="D48" s="51"/>
      <c r="E48" s="51"/>
      <c r="F48" s="51"/>
      <c r="G48" s="51"/>
      <c r="H48" s="51"/>
      <c r="I48" s="46">
        <v>81.25</v>
      </c>
      <c r="J48" s="46">
        <v>25</v>
      </c>
      <c r="K48" s="51"/>
      <c r="L48" s="51"/>
      <c r="M48" s="51"/>
      <c r="N48" s="51"/>
      <c r="O48" s="51"/>
      <c r="P48" s="48">
        <f t="shared" si="0"/>
        <v>106.25</v>
      </c>
      <c r="Q48" s="47"/>
    </row>
    <row r="49" spans="1:17" s="49" customFormat="1" ht="18">
      <c r="A49" s="41">
        <v>38</v>
      </c>
      <c r="B49" s="45"/>
      <c r="C49" s="62" t="s">
        <v>61</v>
      </c>
      <c r="D49" s="51"/>
      <c r="E49" s="51"/>
      <c r="F49" s="51"/>
      <c r="G49" s="51"/>
      <c r="H49" s="51"/>
      <c r="I49" s="46">
        <v>19</v>
      </c>
      <c r="J49" s="46">
        <v>26</v>
      </c>
      <c r="K49" s="51"/>
      <c r="L49" s="51"/>
      <c r="M49" s="51"/>
      <c r="N49" s="51"/>
      <c r="O49" s="51"/>
      <c r="P49" s="48">
        <f t="shared" si="0"/>
        <v>45</v>
      </c>
      <c r="Q49" s="47"/>
    </row>
    <row r="50" spans="1:17" s="49" customFormat="1" ht="18">
      <c r="A50" s="107" t="s">
        <v>100</v>
      </c>
      <c r="B50" s="107"/>
      <c r="C50" s="107"/>
      <c r="D50" s="52">
        <f aca="true" t="shared" si="3" ref="D50:Q50">D48+D49</f>
        <v>0</v>
      </c>
      <c r="E50" s="52">
        <f t="shared" si="3"/>
        <v>0</v>
      </c>
      <c r="F50" s="5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100.25</v>
      </c>
      <c r="J50" s="52">
        <f t="shared" si="3"/>
        <v>51</v>
      </c>
      <c r="K50" s="52">
        <f t="shared" si="3"/>
        <v>0</v>
      </c>
      <c r="L50" s="52">
        <f t="shared" si="3"/>
        <v>0</v>
      </c>
      <c r="M50" s="52">
        <f t="shared" si="3"/>
        <v>0</v>
      </c>
      <c r="N50" s="52">
        <f t="shared" si="3"/>
        <v>0</v>
      </c>
      <c r="O50" s="52">
        <f t="shared" si="3"/>
        <v>0</v>
      </c>
      <c r="P50" s="52">
        <f t="shared" si="3"/>
        <v>151.25</v>
      </c>
      <c r="Q50" s="52">
        <f t="shared" si="3"/>
        <v>0</v>
      </c>
    </row>
    <row r="51" spans="1:17" s="49" customFormat="1" ht="18">
      <c r="A51" s="41">
        <v>39</v>
      </c>
      <c r="B51" s="45"/>
      <c r="C51" s="63" t="s">
        <v>62</v>
      </c>
      <c r="D51" s="51"/>
      <c r="E51" s="51"/>
      <c r="F51" s="51"/>
      <c r="G51" s="51"/>
      <c r="H51" s="51"/>
      <c r="I51" s="46">
        <v>96.5</v>
      </c>
      <c r="J51" s="46">
        <v>139.5</v>
      </c>
      <c r="K51" s="51"/>
      <c r="L51" s="51"/>
      <c r="M51" s="51"/>
      <c r="N51" s="51"/>
      <c r="O51" s="51"/>
      <c r="P51" s="48">
        <f t="shared" si="0"/>
        <v>236</v>
      </c>
      <c r="Q51" s="47"/>
    </row>
    <row r="52" spans="1:17" s="49" customFormat="1" ht="18">
      <c r="A52" s="41">
        <v>40</v>
      </c>
      <c r="B52" s="45"/>
      <c r="C52" s="63" t="s">
        <v>63</v>
      </c>
      <c r="D52" s="51"/>
      <c r="E52" s="51"/>
      <c r="F52" s="51"/>
      <c r="G52" s="51"/>
      <c r="H52" s="51"/>
      <c r="I52" s="46">
        <v>16</v>
      </c>
      <c r="J52" s="46">
        <v>8.5</v>
      </c>
      <c r="K52" s="51"/>
      <c r="L52" s="51"/>
      <c r="M52" s="51"/>
      <c r="N52" s="51"/>
      <c r="O52" s="51"/>
      <c r="P52" s="48">
        <f t="shared" si="0"/>
        <v>24.5</v>
      </c>
      <c r="Q52" s="47"/>
    </row>
    <row r="53" spans="1:17" s="49" customFormat="1" ht="18">
      <c r="A53" s="108" t="s">
        <v>64</v>
      </c>
      <c r="B53" s="108"/>
      <c r="C53" s="108"/>
      <c r="D53" s="52">
        <f aca="true" t="shared" si="4" ref="D53:O53">D51+D52</f>
        <v>0</v>
      </c>
      <c r="E53" s="52">
        <f t="shared" si="4"/>
        <v>0</v>
      </c>
      <c r="F53" s="52">
        <f t="shared" si="4"/>
        <v>0</v>
      </c>
      <c r="G53" s="52">
        <f t="shared" si="4"/>
        <v>0</v>
      </c>
      <c r="H53" s="52">
        <f t="shared" si="4"/>
        <v>0</v>
      </c>
      <c r="I53" s="52">
        <f t="shared" si="4"/>
        <v>112.5</v>
      </c>
      <c r="J53" s="52">
        <f t="shared" si="4"/>
        <v>148</v>
      </c>
      <c r="K53" s="52">
        <f t="shared" si="4"/>
        <v>0</v>
      </c>
      <c r="L53" s="52">
        <f t="shared" si="4"/>
        <v>0</v>
      </c>
      <c r="M53" s="52">
        <f t="shared" si="4"/>
        <v>0</v>
      </c>
      <c r="N53" s="52">
        <f t="shared" si="4"/>
        <v>0</v>
      </c>
      <c r="O53" s="52">
        <f t="shared" si="4"/>
        <v>0</v>
      </c>
      <c r="P53" s="52">
        <f>P51+P52</f>
        <v>260.5</v>
      </c>
      <c r="Q53" s="52">
        <f>Q51+Q52</f>
        <v>0</v>
      </c>
    </row>
    <row r="54" spans="1:17" s="67" customFormat="1" ht="18">
      <c r="A54" s="64">
        <v>41</v>
      </c>
      <c r="B54" s="65"/>
      <c r="C54" s="66" t="s">
        <v>153</v>
      </c>
      <c r="D54" s="52"/>
      <c r="E54" s="52"/>
      <c r="F54" s="52"/>
      <c r="G54" s="52"/>
      <c r="H54" s="52"/>
      <c r="I54" s="52">
        <v>70.9</v>
      </c>
      <c r="J54" s="52">
        <v>18.9</v>
      </c>
      <c r="K54" s="52"/>
      <c r="L54" s="52"/>
      <c r="M54" s="52"/>
      <c r="N54" s="52"/>
      <c r="O54" s="52"/>
      <c r="P54" s="48">
        <f>SUM(D54:O54)</f>
        <v>89.80000000000001</v>
      </c>
      <c r="Q54" s="52"/>
    </row>
    <row r="55" spans="1:17" s="49" customFormat="1" ht="18">
      <c r="A55" s="65">
        <v>42</v>
      </c>
      <c r="B55" s="65"/>
      <c r="C55" s="68" t="s">
        <v>154</v>
      </c>
      <c r="D55" s="52"/>
      <c r="E55" s="52"/>
      <c r="F55" s="52"/>
      <c r="G55" s="52"/>
      <c r="H55" s="52"/>
      <c r="I55" s="52"/>
      <c r="J55" s="52"/>
      <c r="K55" s="52">
        <v>20</v>
      </c>
      <c r="L55" s="52">
        <v>35</v>
      </c>
      <c r="M55" s="52"/>
      <c r="N55" s="52">
        <v>31</v>
      </c>
      <c r="O55" s="52"/>
      <c r="P55" s="47">
        <f>SUM(D55:O55)</f>
        <v>86</v>
      </c>
      <c r="Q55" s="52">
        <v>0</v>
      </c>
    </row>
    <row r="56" spans="1:17" s="49" customFormat="1" ht="18">
      <c r="A56" s="64">
        <v>43</v>
      </c>
      <c r="B56" s="69"/>
      <c r="C56" s="70" t="s">
        <v>115</v>
      </c>
      <c r="D56" s="47"/>
      <c r="E56" s="47"/>
      <c r="F56" s="47"/>
      <c r="G56" s="47"/>
      <c r="H56" s="47"/>
      <c r="I56" s="47"/>
      <c r="J56" s="47"/>
      <c r="K56" s="47"/>
      <c r="L56" s="47">
        <v>550.25</v>
      </c>
      <c r="M56" s="47"/>
      <c r="N56" s="47"/>
      <c r="O56" s="47"/>
      <c r="P56" s="47">
        <f aca="true" t="shared" si="5" ref="P56:P61">SUM(D56:O56)</f>
        <v>550.25</v>
      </c>
      <c r="Q56" s="47"/>
    </row>
    <row r="57" spans="1:17" s="49" customFormat="1" ht="18.75">
      <c r="A57" s="65" t="s">
        <v>53</v>
      </c>
      <c r="B57" s="71"/>
      <c r="C57" s="72" t="s">
        <v>1</v>
      </c>
      <c r="D57" s="73"/>
      <c r="E57" s="73"/>
      <c r="F57" s="73"/>
      <c r="G57" s="73">
        <f>106+2+5</f>
        <v>113</v>
      </c>
      <c r="H57" s="73">
        <f>84+3+2</f>
        <v>89</v>
      </c>
      <c r="I57" s="73"/>
      <c r="J57" s="73"/>
      <c r="K57" s="73"/>
      <c r="L57" s="73"/>
      <c r="M57" s="73"/>
      <c r="N57" s="73"/>
      <c r="O57" s="73"/>
      <c r="P57" s="47">
        <f t="shared" si="5"/>
        <v>202</v>
      </c>
      <c r="Q57" s="73"/>
    </row>
    <row r="58" spans="1:17" s="49" customFormat="1" ht="18.75">
      <c r="A58" s="65" t="s">
        <v>54</v>
      </c>
      <c r="B58" s="71"/>
      <c r="C58" s="74" t="s">
        <v>69</v>
      </c>
      <c r="D58" s="73"/>
      <c r="E58" s="73"/>
      <c r="F58" s="73"/>
      <c r="G58" s="73">
        <f>144+4+2</f>
        <v>150</v>
      </c>
      <c r="H58" s="73">
        <f>8</f>
        <v>8</v>
      </c>
      <c r="I58" s="73"/>
      <c r="J58" s="73"/>
      <c r="K58" s="73"/>
      <c r="L58" s="73"/>
      <c r="M58" s="73"/>
      <c r="N58" s="73"/>
      <c r="O58" s="73"/>
      <c r="P58" s="47">
        <f t="shared" si="5"/>
        <v>158</v>
      </c>
      <c r="Q58" s="73"/>
    </row>
    <row r="59" spans="1:17" s="49" customFormat="1" ht="18.75">
      <c r="A59" s="65" t="s">
        <v>55</v>
      </c>
      <c r="B59" s="71"/>
      <c r="C59" s="75" t="s">
        <v>7</v>
      </c>
      <c r="D59" s="73"/>
      <c r="E59" s="73"/>
      <c r="F59" s="73"/>
      <c r="G59" s="73">
        <f>198+11+1.1</f>
        <v>210.1</v>
      </c>
      <c r="H59" s="73">
        <f>132.5</f>
        <v>132.5</v>
      </c>
      <c r="I59" s="73"/>
      <c r="J59" s="73"/>
      <c r="K59" s="73"/>
      <c r="L59" s="73"/>
      <c r="M59" s="73"/>
      <c r="N59" s="73"/>
      <c r="O59" s="73"/>
      <c r="P59" s="47">
        <f t="shared" si="5"/>
        <v>342.6</v>
      </c>
      <c r="Q59" s="73"/>
    </row>
    <row r="60" spans="1:17" s="49" customFormat="1" ht="18.75">
      <c r="A60" s="65" t="s">
        <v>56</v>
      </c>
      <c r="B60" s="71"/>
      <c r="C60" s="75" t="s">
        <v>9</v>
      </c>
      <c r="D60" s="73"/>
      <c r="E60" s="73"/>
      <c r="F60" s="73"/>
      <c r="G60" s="73">
        <f>47.75+7+3</f>
        <v>57.75</v>
      </c>
      <c r="H60" s="73">
        <f>4+1</f>
        <v>5</v>
      </c>
      <c r="I60" s="73"/>
      <c r="J60" s="73"/>
      <c r="K60" s="73"/>
      <c r="L60" s="73"/>
      <c r="M60" s="73"/>
      <c r="N60" s="73"/>
      <c r="O60" s="73"/>
      <c r="P60" s="47">
        <f t="shared" si="5"/>
        <v>62.75</v>
      </c>
      <c r="Q60" s="73"/>
    </row>
    <row r="61" spans="1:17" s="49" customFormat="1" ht="18.75">
      <c r="A61" s="65" t="s">
        <v>57</v>
      </c>
      <c r="B61" s="71"/>
      <c r="C61" s="75" t="s">
        <v>70</v>
      </c>
      <c r="D61" s="73"/>
      <c r="E61" s="73"/>
      <c r="F61" s="73"/>
      <c r="G61" s="73">
        <v>55.5</v>
      </c>
      <c r="H61" s="73">
        <v>3</v>
      </c>
      <c r="I61" s="73"/>
      <c r="J61" s="73"/>
      <c r="K61" s="73"/>
      <c r="L61" s="73"/>
      <c r="M61" s="73"/>
      <c r="N61" s="73"/>
      <c r="O61" s="73"/>
      <c r="P61" s="47">
        <f t="shared" si="5"/>
        <v>58.5</v>
      </c>
      <c r="Q61" s="73"/>
    </row>
    <row r="62" spans="1:17" ht="18.75">
      <c r="A62" s="109" t="s">
        <v>155</v>
      </c>
      <c r="B62" s="110"/>
      <c r="C62" s="111"/>
      <c r="D62" s="73">
        <f>SUM(D56:D61)</f>
        <v>0</v>
      </c>
      <c r="E62" s="73">
        <f aca="true" t="shared" si="6" ref="E62:Q62">SUM(E56:E61)</f>
        <v>0</v>
      </c>
      <c r="F62" s="73">
        <f t="shared" si="6"/>
        <v>0</v>
      </c>
      <c r="G62" s="73">
        <f t="shared" si="6"/>
        <v>586.35</v>
      </c>
      <c r="H62" s="73">
        <f t="shared" si="6"/>
        <v>237.5</v>
      </c>
      <c r="I62" s="73">
        <f t="shared" si="6"/>
        <v>0</v>
      </c>
      <c r="J62" s="73">
        <f t="shared" si="6"/>
        <v>0</v>
      </c>
      <c r="K62" s="73">
        <f t="shared" si="6"/>
        <v>0</v>
      </c>
      <c r="L62" s="73">
        <f t="shared" si="6"/>
        <v>550.25</v>
      </c>
      <c r="M62" s="73">
        <f t="shared" si="6"/>
        <v>0</v>
      </c>
      <c r="N62" s="73">
        <f t="shared" si="6"/>
        <v>0</v>
      </c>
      <c r="O62" s="73">
        <f t="shared" si="6"/>
        <v>0</v>
      </c>
      <c r="P62" s="73">
        <f t="shared" si="6"/>
        <v>1374.1</v>
      </c>
      <c r="Q62" s="73">
        <f t="shared" si="6"/>
        <v>0</v>
      </c>
    </row>
    <row r="63" spans="1:17" ht="18">
      <c r="A63" s="112" t="s">
        <v>98</v>
      </c>
      <c r="B63" s="112"/>
      <c r="C63" s="112"/>
      <c r="D63" s="52">
        <f>+D62+D55+D53+D50+D45+D44+D54</f>
        <v>584.5</v>
      </c>
      <c r="E63" s="52">
        <f aca="true" t="shared" si="7" ref="E63:Q63">+E62+E55+E53+E50+E45+E44+E54</f>
        <v>322.25</v>
      </c>
      <c r="F63" s="52">
        <f t="shared" si="7"/>
        <v>183.125</v>
      </c>
      <c r="G63" s="52">
        <f t="shared" si="7"/>
        <v>586.35</v>
      </c>
      <c r="H63" s="52">
        <f t="shared" si="7"/>
        <v>237.5</v>
      </c>
      <c r="I63" s="52">
        <f t="shared" si="7"/>
        <v>412.65</v>
      </c>
      <c r="J63" s="52">
        <f t="shared" si="7"/>
        <v>228.9</v>
      </c>
      <c r="K63" s="52">
        <f t="shared" si="7"/>
        <v>20</v>
      </c>
      <c r="L63" s="52">
        <f t="shared" si="7"/>
        <v>585.25</v>
      </c>
      <c r="M63" s="52">
        <f t="shared" si="7"/>
        <v>0</v>
      </c>
      <c r="N63" s="52">
        <f t="shared" si="7"/>
        <v>31</v>
      </c>
      <c r="O63" s="52">
        <f t="shared" si="7"/>
        <v>0</v>
      </c>
      <c r="P63" s="52">
        <f t="shared" si="7"/>
        <v>3191.525</v>
      </c>
      <c r="Q63" s="52">
        <f t="shared" si="7"/>
        <v>0</v>
      </c>
    </row>
    <row r="64" spans="1:17" s="49" customFormat="1" ht="25.5">
      <c r="A64" s="64" t="s">
        <v>58</v>
      </c>
      <c r="B64" s="64"/>
      <c r="C64" s="76" t="s">
        <v>156</v>
      </c>
      <c r="D64" s="52"/>
      <c r="E64" s="52"/>
      <c r="F64" s="52"/>
      <c r="G64" s="52"/>
      <c r="H64" s="52"/>
      <c r="I64" s="52"/>
      <c r="J64" s="52"/>
      <c r="K64" s="52"/>
      <c r="L64" s="52"/>
      <c r="M64" s="52">
        <v>4</v>
      </c>
      <c r="N64" s="52">
        <v>482</v>
      </c>
      <c r="O64" s="52">
        <v>46</v>
      </c>
      <c r="P64" s="48">
        <f>SUM(D64:O64)</f>
        <v>532</v>
      </c>
      <c r="Q64" s="52">
        <v>50</v>
      </c>
    </row>
    <row r="65" spans="1:17" ht="18">
      <c r="A65" s="113" t="s">
        <v>65</v>
      </c>
      <c r="B65" s="113"/>
      <c r="C65" s="113"/>
      <c r="D65" s="52">
        <f>D63+D64</f>
        <v>584.5</v>
      </c>
      <c r="E65" s="52">
        <f>E63+E64</f>
        <v>322.25</v>
      </c>
      <c r="F65" s="52">
        <f>+F64+F63</f>
        <v>183.125</v>
      </c>
      <c r="G65" s="52">
        <f aca="true" t="shared" si="8" ref="G65:Q65">+G64+G63</f>
        <v>586.35</v>
      </c>
      <c r="H65" s="52">
        <f t="shared" si="8"/>
        <v>237.5</v>
      </c>
      <c r="I65" s="52">
        <f t="shared" si="8"/>
        <v>412.65</v>
      </c>
      <c r="J65" s="52">
        <f t="shared" si="8"/>
        <v>228.9</v>
      </c>
      <c r="K65" s="52">
        <f t="shared" si="8"/>
        <v>20</v>
      </c>
      <c r="L65" s="52">
        <f t="shared" si="8"/>
        <v>585.25</v>
      </c>
      <c r="M65" s="52">
        <f t="shared" si="8"/>
        <v>4</v>
      </c>
      <c r="N65" s="52">
        <f t="shared" si="8"/>
        <v>513</v>
      </c>
      <c r="O65" s="52">
        <f t="shared" si="8"/>
        <v>46</v>
      </c>
      <c r="P65" s="52">
        <f t="shared" si="8"/>
        <v>3723.525</v>
      </c>
      <c r="Q65" s="52">
        <f t="shared" si="8"/>
        <v>50</v>
      </c>
    </row>
    <row r="66" spans="1:17" s="78" customFormat="1" ht="18">
      <c r="A66" s="106" t="s">
        <v>157</v>
      </c>
      <c r="B66" s="106"/>
      <c r="C66" s="106"/>
      <c r="D66" s="77">
        <f>D65-D67-D68</f>
        <v>584.5</v>
      </c>
      <c r="E66" s="77">
        <f aca="true" t="shared" si="9" ref="E66:Q66">E65-E67-E68</f>
        <v>322.25</v>
      </c>
      <c r="F66" s="77">
        <f t="shared" si="9"/>
        <v>183.125</v>
      </c>
      <c r="G66" s="77">
        <f t="shared" si="9"/>
        <v>586.35</v>
      </c>
      <c r="H66" s="77">
        <f t="shared" si="9"/>
        <v>237.5</v>
      </c>
      <c r="I66" s="77">
        <f t="shared" si="9"/>
        <v>412.65</v>
      </c>
      <c r="J66" s="77">
        <f t="shared" si="9"/>
        <v>228.9</v>
      </c>
      <c r="K66" s="77">
        <f t="shared" si="9"/>
        <v>20</v>
      </c>
      <c r="L66" s="77">
        <f t="shared" si="9"/>
        <v>585.25</v>
      </c>
      <c r="M66" s="77">
        <f t="shared" si="9"/>
        <v>4</v>
      </c>
      <c r="N66" s="77">
        <f t="shared" si="9"/>
        <v>304</v>
      </c>
      <c r="O66" s="77">
        <f t="shared" si="9"/>
        <v>46</v>
      </c>
      <c r="P66" s="77">
        <f t="shared" si="9"/>
        <v>3514.525</v>
      </c>
      <c r="Q66" s="77">
        <f t="shared" si="9"/>
        <v>50</v>
      </c>
    </row>
    <row r="67" spans="1:17" s="78" customFormat="1" ht="18">
      <c r="A67" s="106" t="s">
        <v>158</v>
      </c>
      <c r="B67" s="106"/>
      <c r="C67" s="106"/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48">
        <f>SUM(D67:O67)</f>
        <v>0</v>
      </c>
      <c r="Q67" s="77">
        <v>0</v>
      </c>
    </row>
    <row r="68" spans="1:17" s="78" customFormat="1" ht="18">
      <c r="A68" s="106" t="s">
        <v>159</v>
      </c>
      <c r="B68" s="106"/>
      <c r="C68" s="106"/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209</v>
      </c>
      <c r="O68" s="77">
        <v>0</v>
      </c>
      <c r="P68" s="48">
        <f>SUM(D68:O68)</f>
        <v>209</v>
      </c>
      <c r="Q68" s="77">
        <v>0</v>
      </c>
    </row>
  </sheetData>
  <sheetProtection selectLockedCells="1" selectUnlockedCells="1"/>
  <mergeCells count="24">
    <mergeCell ref="A1:Q1"/>
    <mergeCell ref="A2:Q2"/>
    <mergeCell ref="A3:Q3"/>
    <mergeCell ref="A4:Q4"/>
    <mergeCell ref="A6:A8"/>
    <mergeCell ref="B6:B8"/>
    <mergeCell ref="C6:C8"/>
    <mergeCell ref="D6:Q6"/>
    <mergeCell ref="D7:F7"/>
    <mergeCell ref="G7:H7"/>
    <mergeCell ref="I7:J7"/>
    <mergeCell ref="K7:L7"/>
    <mergeCell ref="M7:O7"/>
    <mergeCell ref="P7:P8"/>
    <mergeCell ref="Q7:Q8"/>
    <mergeCell ref="A44:C44"/>
    <mergeCell ref="A67:C67"/>
    <mergeCell ref="A68:C68"/>
    <mergeCell ref="A50:C50"/>
    <mergeCell ref="A53:C53"/>
    <mergeCell ref="A62:C62"/>
    <mergeCell ref="A63:C63"/>
    <mergeCell ref="A65:C65"/>
    <mergeCell ref="A66:C6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szomolya.akos</dc:creator>
  <cp:keywords/>
  <dc:description/>
  <cp:lastModifiedBy>Vaszkó Beáta</cp:lastModifiedBy>
  <cp:lastPrinted>2014-02-20T15:31:34Z</cp:lastPrinted>
  <dcterms:created xsi:type="dcterms:W3CDTF">2009-12-18T14:10:20Z</dcterms:created>
  <dcterms:modified xsi:type="dcterms:W3CDTF">2014-02-20T16:26:28Z</dcterms:modified>
  <cp:category/>
  <cp:version/>
  <cp:contentType/>
  <cp:contentStatus/>
</cp:coreProperties>
</file>