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umok\Regöly Önkormányzat\2020\14. 2020. 09. 28\2. napirend 2020. évi költségvetés módosítás\"/>
    </mc:Choice>
  </mc:AlternateContent>
  <xr:revisionPtr revIDLastSave="0" documentId="13_ncr:1_{3AC82DE5-8F0D-489F-8C4D-12E7ED7D8CFA}" xr6:coauthVersionLast="45" xr6:coauthVersionMax="45" xr10:uidLastSave="{00000000-0000-0000-0000-000000000000}"/>
  <bookViews>
    <workbookView xWindow="-120" yWindow="-120" windowWidth="29040" windowHeight="15840" tabRatio="815" firstSheet="4" activeTab="7" xr2:uid="{00000000-000D-0000-FFFF-FFFF00000000}"/>
  </bookViews>
  <sheets>
    <sheet name="1.sz.mell. Működési összevont" sheetId="3" r:id="rId1"/>
    <sheet name="2.sz.mell. Felhalm. összevont " sheetId="5" r:id="rId2"/>
    <sheet name="3.sz.mell. Kiem.előír.összevont" sheetId="6" r:id="rId3"/>
    <sheet name="4.sz.mell.Köt.Önk.Áll.összevont" sheetId="7" r:id="rId4"/>
    <sheet name="5.sz.mell. Kiemelt előir.Közös" sheetId="8" r:id="rId5"/>
    <sheet name="6.sz.mell.Köt.Önk.Áll.Közös" sheetId="9" r:id="rId6"/>
    <sheet name="7.sz.mell. Kiemelt előir.Önkorm" sheetId="10" r:id="rId7"/>
    <sheet name="8.sz.mell. Köt.Önk.Áll.Önkorm." sheetId="11" r:id="rId8"/>
  </sheets>
  <definedNames>
    <definedName name="_xlnm.Print_Area" localSheetId="0">'1.sz.mell. Működési összevont'!$A$1:$I$26</definedName>
    <definedName name="_xlnm.Print_Area" localSheetId="1">'2.sz.mell. Felhalm. összevont '!$A$1:$I$29</definedName>
    <definedName name="_xlnm.Print_Area" localSheetId="2">'3.sz.mell. Kiem.előír.összevont'!$A$1:$E$154</definedName>
    <definedName name="_xlnm.Print_Area" localSheetId="4">'5.sz.mell. Kiemelt előir.Közös'!$A$1:$E$147</definedName>
    <definedName name="_xlnm.Print_Area" localSheetId="5">'6.sz.mell.Köt.Önk.Áll.Közös'!$A$1:$G$155</definedName>
    <definedName name="_xlnm.Print_Area" localSheetId="6">'7.sz.mell. Kiemelt előir.Önkorm'!$A$1:$E$152</definedName>
    <definedName name="_xlnm.Print_Area" localSheetId="7">'8.sz.mell. Köt.Önk.Áll.Önkorm.'!$A$1:$I$153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5" l="1"/>
  <c r="E13" i="5"/>
  <c r="E27" i="5" l="1"/>
  <c r="I13" i="5"/>
  <c r="G13" i="5"/>
  <c r="I27" i="5"/>
  <c r="G27" i="5"/>
  <c r="C27" i="5"/>
  <c r="C26" i="5"/>
  <c r="E26" i="5"/>
  <c r="I24" i="3"/>
  <c r="G24" i="3"/>
  <c r="I14" i="3"/>
  <c r="G14" i="3"/>
  <c r="G23" i="3"/>
  <c r="I23" i="3"/>
  <c r="C24" i="3"/>
  <c r="C23" i="3"/>
  <c r="E14" i="3"/>
  <c r="C14" i="3"/>
  <c r="H156" i="7"/>
  <c r="H155" i="7"/>
  <c r="E156" i="7"/>
  <c r="E155" i="7"/>
  <c r="H147" i="7"/>
  <c r="G147" i="7" s="1"/>
  <c r="H142" i="7"/>
  <c r="G142" i="7" s="1"/>
  <c r="H137" i="7"/>
  <c r="G137" i="7" s="1"/>
  <c r="H132" i="7"/>
  <c r="G132" i="7" s="1"/>
  <c r="H127" i="7"/>
  <c r="G127" i="7" s="1"/>
  <c r="H124" i="7"/>
  <c r="H110" i="7"/>
  <c r="G110" i="7" s="1"/>
  <c r="H94" i="7"/>
  <c r="G94" i="7" s="1"/>
  <c r="D94" i="7"/>
  <c r="G146" i="7"/>
  <c r="G145" i="7"/>
  <c r="G144" i="7"/>
  <c r="G143" i="7"/>
  <c r="G141" i="7"/>
  <c r="G140" i="7"/>
  <c r="G139" i="7"/>
  <c r="G138" i="7"/>
  <c r="G136" i="7"/>
  <c r="G135" i="7"/>
  <c r="G134" i="7"/>
  <c r="G133" i="7"/>
  <c r="G131" i="7"/>
  <c r="G130" i="7"/>
  <c r="G129" i="7"/>
  <c r="G128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D146" i="7"/>
  <c r="D145" i="7"/>
  <c r="D144" i="7"/>
  <c r="D143" i="7"/>
  <c r="D142" i="7"/>
  <c r="D141" i="7"/>
  <c r="D140" i="7"/>
  <c r="D139" i="7"/>
  <c r="D138" i="7"/>
  <c r="D136" i="7"/>
  <c r="D135" i="7"/>
  <c r="D134" i="7"/>
  <c r="D133" i="7"/>
  <c r="D132" i="7"/>
  <c r="D131" i="7"/>
  <c r="D130" i="7"/>
  <c r="D129" i="7"/>
  <c r="D128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E137" i="7"/>
  <c r="E147" i="7" s="1"/>
  <c r="D147" i="7" s="1"/>
  <c r="E124" i="7"/>
  <c r="E110" i="7"/>
  <c r="D110" i="7" s="1"/>
  <c r="E94" i="7"/>
  <c r="H148" i="7" l="1"/>
  <c r="G148" i="7" s="1"/>
  <c r="D137" i="7"/>
  <c r="E127" i="7"/>
  <c r="D127" i="7" s="1"/>
  <c r="E148" i="7"/>
  <c r="D148" i="7" s="1"/>
  <c r="H14" i="3"/>
  <c r="E15" i="3"/>
  <c r="E23" i="3" s="1"/>
  <c r="E24" i="3" s="1"/>
  <c r="D14" i="5"/>
  <c r="H29" i="5"/>
  <c r="H28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2" i="5"/>
  <c r="H11" i="5"/>
  <c r="H10" i="5"/>
  <c r="H9" i="5"/>
  <c r="H8" i="5"/>
  <c r="H7" i="5"/>
  <c r="H6" i="5"/>
  <c r="D6" i="5"/>
  <c r="D29" i="5"/>
  <c r="D28" i="5"/>
  <c r="D25" i="5"/>
  <c r="D24" i="5"/>
  <c r="D23" i="5"/>
  <c r="D22" i="5"/>
  <c r="D21" i="5"/>
  <c r="D20" i="5"/>
  <c r="D19" i="5"/>
  <c r="D18" i="5"/>
  <c r="D17" i="5"/>
  <c r="D16" i="5"/>
  <c r="D15" i="5"/>
  <c r="D12" i="5"/>
  <c r="D11" i="5"/>
  <c r="D10" i="5"/>
  <c r="D9" i="5"/>
  <c r="D8" i="5"/>
  <c r="D7" i="5"/>
  <c r="H27" i="5"/>
  <c r="H26" i="3"/>
  <c r="H25" i="3"/>
  <c r="H22" i="3"/>
  <c r="H21" i="3"/>
  <c r="H20" i="3"/>
  <c r="H19" i="3"/>
  <c r="H18" i="3"/>
  <c r="H17" i="3"/>
  <c r="H16" i="3"/>
  <c r="H15" i="3"/>
  <c r="H13" i="3"/>
  <c r="H12" i="3"/>
  <c r="H11" i="3"/>
  <c r="H10" i="3"/>
  <c r="H9" i="3"/>
  <c r="H8" i="3"/>
  <c r="H7" i="3"/>
  <c r="H23" i="3"/>
  <c r="D7" i="3"/>
  <c r="D26" i="3"/>
  <c r="D25" i="3"/>
  <c r="D22" i="3"/>
  <c r="D21" i="3"/>
  <c r="D20" i="3"/>
  <c r="D19" i="3"/>
  <c r="D18" i="3"/>
  <c r="D17" i="3"/>
  <c r="D16" i="3"/>
  <c r="D14" i="3"/>
  <c r="D13" i="3"/>
  <c r="D12" i="3"/>
  <c r="D11" i="3"/>
  <c r="D10" i="3"/>
  <c r="D9" i="3"/>
  <c r="D8" i="3"/>
  <c r="D15" i="3" l="1"/>
  <c r="D23" i="3"/>
  <c r="D26" i="5"/>
  <c r="H13" i="5"/>
  <c r="D13" i="5"/>
  <c r="H87" i="7"/>
  <c r="G87" i="7" s="1"/>
  <c r="H81" i="7"/>
  <c r="H76" i="7"/>
  <c r="G76" i="7" s="1"/>
  <c r="H73" i="7"/>
  <c r="H68" i="7"/>
  <c r="H64" i="7"/>
  <c r="H58" i="7"/>
  <c r="H53" i="7"/>
  <c r="H47" i="7"/>
  <c r="H36" i="7"/>
  <c r="G36" i="7" s="1"/>
  <c r="H29" i="7"/>
  <c r="H22" i="7"/>
  <c r="G22" i="7" s="1"/>
  <c r="H15" i="7"/>
  <c r="H8" i="7"/>
  <c r="G8" i="7" s="1"/>
  <c r="D9" i="7"/>
  <c r="G86" i="7"/>
  <c r="G85" i="7"/>
  <c r="G84" i="7"/>
  <c r="G83" i="7"/>
  <c r="G82" i="7"/>
  <c r="G81" i="7"/>
  <c r="G80" i="7"/>
  <c r="G79" i="7"/>
  <c r="G78" i="7"/>
  <c r="G77" i="7"/>
  <c r="G75" i="7"/>
  <c r="G74" i="7"/>
  <c r="G73" i="7"/>
  <c r="G72" i="7"/>
  <c r="G71" i="7"/>
  <c r="G70" i="7"/>
  <c r="G69" i="7"/>
  <c r="G68" i="7"/>
  <c r="G67" i="7"/>
  <c r="G66" i="7"/>
  <c r="G65" i="7"/>
  <c r="G64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D86" i="7"/>
  <c r="D85" i="7"/>
  <c r="D84" i="7"/>
  <c r="D83" i="7"/>
  <c r="D82" i="7"/>
  <c r="D81" i="7"/>
  <c r="D80" i="7"/>
  <c r="D79" i="7"/>
  <c r="D78" i="7"/>
  <c r="D77" i="7"/>
  <c r="D75" i="7"/>
  <c r="D74" i="7"/>
  <c r="D73" i="7"/>
  <c r="D72" i="7"/>
  <c r="D71" i="7"/>
  <c r="D70" i="7"/>
  <c r="D69" i="7"/>
  <c r="D68" i="7"/>
  <c r="D67" i="7"/>
  <c r="D66" i="7"/>
  <c r="D65" i="7"/>
  <c r="D64" i="7"/>
  <c r="D62" i="7"/>
  <c r="D61" i="7"/>
  <c r="D60" i="7"/>
  <c r="D59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1" i="7"/>
  <c r="D20" i="7"/>
  <c r="D19" i="7"/>
  <c r="D18" i="7"/>
  <c r="D17" i="7"/>
  <c r="D16" i="7"/>
  <c r="D14" i="7"/>
  <c r="D13" i="7"/>
  <c r="D12" i="7"/>
  <c r="D11" i="7"/>
  <c r="D10" i="7"/>
  <c r="E81" i="7"/>
  <c r="E76" i="7"/>
  <c r="E87" i="7" s="1"/>
  <c r="D87" i="7" s="1"/>
  <c r="E73" i="7"/>
  <c r="E68" i="7"/>
  <c r="E58" i="7"/>
  <c r="D58" i="7" s="1"/>
  <c r="E53" i="7"/>
  <c r="E47" i="7"/>
  <c r="E36" i="7"/>
  <c r="D36" i="7" s="1"/>
  <c r="E29" i="7"/>
  <c r="E22" i="7"/>
  <c r="D22" i="7" s="1"/>
  <c r="E15" i="7"/>
  <c r="D15" i="7" s="1"/>
  <c r="E8" i="7"/>
  <c r="D8" i="7" s="1"/>
  <c r="D108" i="9"/>
  <c r="D145" i="9"/>
  <c r="D144" i="9"/>
  <c r="D143" i="9"/>
  <c r="D142" i="9"/>
  <c r="D140" i="9"/>
  <c r="D139" i="9"/>
  <c r="D138" i="9"/>
  <c r="D137" i="9"/>
  <c r="D135" i="9"/>
  <c r="D134" i="9"/>
  <c r="D133" i="9"/>
  <c r="D132" i="9"/>
  <c r="D130" i="9"/>
  <c r="D129" i="9"/>
  <c r="D128" i="9"/>
  <c r="D125" i="9"/>
  <c r="D124" i="9"/>
  <c r="D122" i="9"/>
  <c r="D121" i="9"/>
  <c r="D120" i="9"/>
  <c r="D119" i="9"/>
  <c r="D118" i="9"/>
  <c r="D117" i="9"/>
  <c r="D116" i="9"/>
  <c r="D115" i="9"/>
  <c r="D114" i="9"/>
  <c r="D113" i="9"/>
  <c r="D112" i="9"/>
  <c r="D111" i="9"/>
  <c r="D110" i="9"/>
  <c r="D107" i="9"/>
  <c r="D106" i="9"/>
  <c r="D105" i="9"/>
  <c r="D104" i="9"/>
  <c r="D103" i="9"/>
  <c r="D102" i="9"/>
  <c r="D101" i="9"/>
  <c r="D100" i="9"/>
  <c r="D99" i="9"/>
  <c r="D98" i="9"/>
  <c r="D97" i="9"/>
  <c r="D96" i="9"/>
  <c r="D95" i="9"/>
  <c r="D94" i="9"/>
  <c r="E141" i="9"/>
  <c r="E136" i="9"/>
  <c r="E131" i="9"/>
  <c r="E127" i="9"/>
  <c r="E123" i="9"/>
  <c r="E109" i="9"/>
  <c r="E93" i="9"/>
  <c r="D85" i="9"/>
  <c r="D84" i="9"/>
  <c r="D83" i="9"/>
  <c r="D82" i="9"/>
  <c r="D81" i="9"/>
  <c r="D79" i="9"/>
  <c r="D78" i="9"/>
  <c r="D77" i="9"/>
  <c r="D76" i="9"/>
  <c r="D74" i="9"/>
  <c r="D73" i="9"/>
  <c r="D71" i="9"/>
  <c r="D70" i="9"/>
  <c r="D69" i="9"/>
  <c r="D68" i="9"/>
  <c r="D66" i="9"/>
  <c r="D65" i="9"/>
  <c r="D64" i="9"/>
  <c r="D61" i="9"/>
  <c r="D59" i="9"/>
  <c r="D58" i="9"/>
  <c r="D60" i="9"/>
  <c r="E80" i="9"/>
  <c r="E75" i="9"/>
  <c r="E72" i="9"/>
  <c r="E67" i="9"/>
  <c r="E63" i="9"/>
  <c r="E62" i="9"/>
  <c r="E57" i="9"/>
  <c r="D142" i="8"/>
  <c r="D141" i="8"/>
  <c r="D140" i="8"/>
  <c r="D139" i="8"/>
  <c r="D137" i="8"/>
  <c r="D136" i="8"/>
  <c r="D135" i="8"/>
  <c r="D134" i="8"/>
  <c r="D133" i="8"/>
  <c r="D132" i="8"/>
  <c r="D131" i="8"/>
  <c r="D130" i="8"/>
  <c r="D129" i="8"/>
  <c r="D127" i="8"/>
  <c r="D126" i="8"/>
  <c r="D125" i="8"/>
  <c r="D124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E138" i="8"/>
  <c r="E128" i="8"/>
  <c r="E106" i="8"/>
  <c r="E90" i="8"/>
  <c r="D79" i="8"/>
  <c r="D73" i="8"/>
  <c r="D85" i="8"/>
  <c r="D80" i="8"/>
  <c r="D60" i="8"/>
  <c r="E21" i="8"/>
  <c r="E62" i="8" s="1"/>
  <c r="E75" i="8"/>
  <c r="E72" i="8"/>
  <c r="E67" i="8"/>
  <c r="E63" i="8"/>
  <c r="E57" i="8"/>
  <c r="E52" i="8"/>
  <c r="D52" i="8"/>
  <c r="E46" i="8"/>
  <c r="D46" i="8"/>
  <c r="D21" i="8"/>
  <c r="H139" i="11"/>
  <c r="H134" i="11"/>
  <c r="H144" i="11" s="1"/>
  <c r="H121" i="11"/>
  <c r="H107" i="11"/>
  <c r="H91" i="11"/>
  <c r="H124" i="11" s="1"/>
  <c r="G143" i="11"/>
  <c r="G142" i="11"/>
  <c r="G141" i="11"/>
  <c r="G140" i="11"/>
  <c r="G138" i="11"/>
  <c r="G137" i="11"/>
  <c r="G136" i="11"/>
  <c r="G135" i="11"/>
  <c r="G133" i="11"/>
  <c r="G132" i="11"/>
  <c r="G131" i="11"/>
  <c r="G130" i="11"/>
  <c r="G128" i="11"/>
  <c r="G127" i="11"/>
  <c r="G126" i="11"/>
  <c r="G123" i="11"/>
  <c r="G122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D143" i="11"/>
  <c r="D142" i="11"/>
  <c r="D141" i="11"/>
  <c r="D140" i="11"/>
  <c r="D138" i="11"/>
  <c r="D137" i="11"/>
  <c r="D136" i="11"/>
  <c r="D135" i="11"/>
  <c r="D133" i="11"/>
  <c r="D132" i="11"/>
  <c r="D131" i="11"/>
  <c r="D130" i="11"/>
  <c r="D128" i="11"/>
  <c r="D127" i="11"/>
  <c r="D126" i="11"/>
  <c r="D123" i="11"/>
  <c r="D122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6" i="11"/>
  <c r="D105" i="11"/>
  <c r="D104" i="11"/>
  <c r="D103" i="11"/>
  <c r="D102" i="11"/>
  <c r="D101" i="11"/>
  <c r="D100" i="11"/>
  <c r="D99" i="11"/>
  <c r="D98" i="11"/>
  <c r="D97" i="11"/>
  <c r="D96" i="11"/>
  <c r="D95" i="11"/>
  <c r="D94" i="11"/>
  <c r="D93" i="11"/>
  <c r="D92" i="11"/>
  <c r="E139" i="11"/>
  <c r="E134" i="11"/>
  <c r="E129" i="11"/>
  <c r="E125" i="11"/>
  <c r="E121" i="11"/>
  <c r="E107" i="11"/>
  <c r="E91" i="11"/>
  <c r="H78" i="11"/>
  <c r="H74" i="11"/>
  <c r="H71" i="11"/>
  <c r="H66" i="11"/>
  <c r="H62" i="11"/>
  <c r="H56" i="11"/>
  <c r="H51" i="11"/>
  <c r="H45" i="11"/>
  <c r="H34" i="11"/>
  <c r="H27" i="11"/>
  <c r="H20" i="11"/>
  <c r="H13" i="11"/>
  <c r="E78" i="11"/>
  <c r="E74" i="11"/>
  <c r="E71" i="11"/>
  <c r="E66" i="11"/>
  <c r="E62" i="11"/>
  <c r="E56" i="11"/>
  <c r="E51" i="11"/>
  <c r="E45" i="11"/>
  <c r="E34" i="11"/>
  <c r="E27" i="11"/>
  <c r="E20" i="11"/>
  <c r="E13" i="11"/>
  <c r="H6" i="11"/>
  <c r="E6" i="11"/>
  <c r="G83" i="11"/>
  <c r="G82" i="11"/>
  <c r="G81" i="11"/>
  <c r="G80" i="11"/>
  <c r="G79" i="11"/>
  <c r="G77" i="11"/>
  <c r="G76" i="11"/>
  <c r="G75" i="11"/>
  <c r="G73" i="11"/>
  <c r="G72" i="11"/>
  <c r="G70" i="11"/>
  <c r="G69" i="11"/>
  <c r="G68" i="11"/>
  <c r="G67" i="11"/>
  <c r="G65" i="11"/>
  <c r="G64" i="11"/>
  <c r="G63" i="11"/>
  <c r="G60" i="11"/>
  <c r="G59" i="11"/>
  <c r="G58" i="11"/>
  <c r="G57" i="11"/>
  <c r="G55" i="11"/>
  <c r="G54" i="11"/>
  <c r="G53" i="11"/>
  <c r="G52" i="11"/>
  <c r="G50" i="11"/>
  <c r="G49" i="11"/>
  <c r="G48" i="11"/>
  <c r="G47" i="11"/>
  <c r="G46" i="11"/>
  <c r="G44" i="11"/>
  <c r="G43" i="11"/>
  <c r="G42" i="11"/>
  <c r="G41" i="11"/>
  <c r="G40" i="11"/>
  <c r="G39" i="11"/>
  <c r="G38" i="11"/>
  <c r="G37" i="11"/>
  <c r="G36" i="11"/>
  <c r="G35" i="11"/>
  <c r="G33" i="11"/>
  <c r="G32" i="11"/>
  <c r="G31" i="11"/>
  <c r="G30" i="11"/>
  <c r="G29" i="11"/>
  <c r="G28" i="11"/>
  <c r="G26" i="11"/>
  <c r="G25" i="11"/>
  <c r="G24" i="11"/>
  <c r="G23" i="11"/>
  <c r="G22" i="11"/>
  <c r="G21" i="11"/>
  <c r="G19" i="11"/>
  <c r="G18" i="11"/>
  <c r="G17" i="11"/>
  <c r="G16" i="11"/>
  <c r="G15" i="11"/>
  <c r="G14" i="11"/>
  <c r="G12" i="11"/>
  <c r="G11" i="11"/>
  <c r="G10" i="11"/>
  <c r="G9" i="11"/>
  <c r="G8" i="11"/>
  <c r="G7" i="11"/>
  <c r="D83" i="11"/>
  <c r="D82" i="11"/>
  <c r="D81" i="11"/>
  <c r="D80" i="11"/>
  <c r="D79" i="11"/>
  <c r="D77" i="11"/>
  <c r="D76" i="11"/>
  <c r="D75" i="11"/>
  <c r="D73" i="11"/>
  <c r="D72" i="11"/>
  <c r="D70" i="11"/>
  <c r="D69" i="11"/>
  <c r="D68" i="11"/>
  <c r="D67" i="11"/>
  <c r="D65" i="11"/>
  <c r="D64" i="11"/>
  <c r="D63" i="11"/>
  <c r="D60" i="11"/>
  <c r="D59" i="11"/>
  <c r="D58" i="11"/>
  <c r="D57" i="11"/>
  <c r="D55" i="11"/>
  <c r="D54" i="11"/>
  <c r="D53" i="11"/>
  <c r="D52" i="11"/>
  <c r="D50" i="11"/>
  <c r="D49" i="11"/>
  <c r="D48" i="11"/>
  <c r="D47" i="11"/>
  <c r="D46" i="11"/>
  <c r="D44" i="11"/>
  <c r="D43" i="11"/>
  <c r="D42" i="11"/>
  <c r="D41" i="11"/>
  <c r="D40" i="11"/>
  <c r="D39" i="11"/>
  <c r="D38" i="11"/>
  <c r="D37" i="11"/>
  <c r="D36" i="11"/>
  <c r="D35" i="11"/>
  <c r="D33" i="11"/>
  <c r="D32" i="11"/>
  <c r="D31" i="11"/>
  <c r="D30" i="11"/>
  <c r="D29" i="11"/>
  <c r="D28" i="11"/>
  <c r="D26" i="11"/>
  <c r="D25" i="11"/>
  <c r="D24" i="11"/>
  <c r="D23" i="11"/>
  <c r="D22" i="11"/>
  <c r="D21" i="11"/>
  <c r="D19" i="11"/>
  <c r="D18" i="11"/>
  <c r="D17" i="11"/>
  <c r="D16" i="11"/>
  <c r="D15" i="11"/>
  <c r="D14" i="11"/>
  <c r="D12" i="11"/>
  <c r="D11" i="11"/>
  <c r="D10" i="11"/>
  <c r="D9" i="11"/>
  <c r="D8" i="11"/>
  <c r="D7" i="11"/>
  <c r="D143" i="10"/>
  <c r="D142" i="10"/>
  <c r="D141" i="10"/>
  <c r="D140" i="10"/>
  <c r="D139" i="10"/>
  <c r="D138" i="10"/>
  <c r="D137" i="10"/>
  <c r="D136" i="10"/>
  <c r="D135" i="10"/>
  <c r="D134" i="10"/>
  <c r="D132" i="10"/>
  <c r="D131" i="10"/>
  <c r="D130" i="10"/>
  <c r="D129" i="10"/>
  <c r="D128" i="10"/>
  <c r="D127" i="10"/>
  <c r="D126" i="10"/>
  <c r="D125" i="10"/>
  <c r="D124" i="10"/>
  <c r="D122" i="10"/>
  <c r="D121" i="10"/>
  <c r="D119" i="10"/>
  <c r="D118" i="10"/>
  <c r="D117" i="10"/>
  <c r="D116" i="10"/>
  <c r="D115" i="10"/>
  <c r="D114" i="10"/>
  <c r="D113" i="10"/>
  <c r="D112" i="10"/>
  <c r="D111" i="10"/>
  <c r="D110" i="10"/>
  <c r="D109" i="10"/>
  <c r="D108" i="10"/>
  <c r="D107" i="10"/>
  <c r="D105" i="10"/>
  <c r="D104" i="10"/>
  <c r="D103" i="10"/>
  <c r="D102" i="10"/>
  <c r="D101" i="10"/>
  <c r="D100" i="10"/>
  <c r="D99" i="10"/>
  <c r="D98" i="10"/>
  <c r="D97" i="10"/>
  <c r="D96" i="10"/>
  <c r="D95" i="10"/>
  <c r="D94" i="10"/>
  <c r="D93" i="10"/>
  <c r="D92" i="10"/>
  <c r="D91" i="10"/>
  <c r="E133" i="10"/>
  <c r="E143" i="10" s="1"/>
  <c r="E120" i="10"/>
  <c r="D120" i="10" s="1"/>
  <c r="E106" i="10"/>
  <c r="D106" i="10" s="1"/>
  <c r="E90" i="10"/>
  <c r="D5" i="10"/>
  <c r="D82" i="10"/>
  <c r="D81" i="10"/>
  <c r="D80" i="10"/>
  <c r="D79" i="10"/>
  <c r="D78" i="10"/>
  <c r="D77" i="10"/>
  <c r="D76" i="10"/>
  <c r="D75" i="10"/>
  <c r="D74" i="10"/>
  <c r="D73" i="10"/>
  <c r="D72" i="10"/>
  <c r="D71" i="10"/>
  <c r="D69" i="10"/>
  <c r="D68" i="10"/>
  <c r="D67" i="10"/>
  <c r="D66" i="10"/>
  <c r="D65" i="10"/>
  <c r="D64" i="10"/>
  <c r="D63" i="10"/>
  <c r="D62" i="10"/>
  <c r="D61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1" i="10"/>
  <c r="D10" i="10"/>
  <c r="D9" i="10"/>
  <c r="D8" i="10"/>
  <c r="D7" i="10"/>
  <c r="D6" i="10"/>
  <c r="E70" i="10"/>
  <c r="E83" i="10" s="1"/>
  <c r="E44" i="10"/>
  <c r="E33" i="10"/>
  <c r="E26" i="10"/>
  <c r="E19" i="10"/>
  <c r="E12" i="10"/>
  <c r="D12" i="10" s="1"/>
  <c r="E5" i="10"/>
  <c r="D10" i="6"/>
  <c r="D145" i="6"/>
  <c r="D144" i="6"/>
  <c r="D143" i="6"/>
  <c r="D142" i="6"/>
  <c r="D141" i="6"/>
  <c r="D140" i="6"/>
  <c r="D139" i="6"/>
  <c r="D138" i="6"/>
  <c r="D137" i="6"/>
  <c r="D136" i="6"/>
  <c r="D134" i="6"/>
  <c r="D133" i="6"/>
  <c r="D132" i="6"/>
  <c r="D131" i="6"/>
  <c r="D130" i="6"/>
  <c r="D129" i="6"/>
  <c r="D128" i="6"/>
  <c r="D127" i="6"/>
  <c r="D126" i="6"/>
  <c r="D124" i="6"/>
  <c r="D123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E135" i="6"/>
  <c r="E145" i="6" s="1"/>
  <c r="E122" i="6"/>
  <c r="D122" i="6" s="1"/>
  <c r="E108" i="6"/>
  <c r="E92" i="6"/>
  <c r="D84" i="6"/>
  <c r="D83" i="6"/>
  <c r="D82" i="6"/>
  <c r="D81" i="6"/>
  <c r="D80" i="6"/>
  <c r="D79" i="6"/>
  <c r="D78" i="6"/>
  <c r="D77" i="6"/>
  <c r="D76" i="6"/>
  <c r="D75" i="6"/>
  <c r="D73" i="6"/>
  <c r="D72" i="6"/>
  <c r="D70" i="6"/>
  <c r="D69" i="6"/>
  <c r="D68" i="6"/>
  <c r="D67" i="6"/>
  <c r="D66" i="6"/>
  <c r="D65" i="6"/>
  <c r="D64" i="6"/>
  <c r="D63" i="6"/>
  <c r="D62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8" i="6"/>
  <c r="D7" i="6"/>
  <c r="D9" i="6"/>
  <c r="E74" i="6"/>
  <c r="D74" i="6" s="1"/>
  <c r="E71" i="6"/>
  <c r="E85" i="6" s="1"/>
  <c r="E56" i="6"/>
  <c r="E45" i="6"/>
  <c r="E34" i="6"/>
  <c r="E27" i="6"/>
  <c r="E20" i="6"/>
  <c r="E13" i="6"/>
  <c r="E6" i="6"/>
  <c r="H61" i="11" l="1"/>
  <c r="H145" i="11"/>
  <c r="E84" i="11"/>
  <c r="H84" i="11"/>
  <c r="H85" i="11" s="1"/>
  <c r="E146" i="9"/>
  <c r="E126" i="9"/>
  <c r="E123" i="8"/>
  <c r="E143" i="8"/>
  <c r="D76" i="7"/>
  <c r="H63" i="7"/>
  <c r="E63" i="7"/>
  <c r="E154" i="6"/>
  <c r="D135" i="6"/>
  <c r="E125" i="6"/>
  <c r="E146" i="6" s="1"/>
  <c r="D146" i="6" s="1"/>
  <c r="D125" i="6"/>
  <c r="D92" i="6"/>
  <c r="D85" i="6"/>
  <c r="D154" i="6" s="1"/>
  <c r="D71" i="6"/>
  <c r="E61" i="6"/>
  <c r="E153" i="6" s="1"/>
  <c r="E147" i="9"/>
  <c r="E86" i="9"/>
  <c r="E86" i="8"/>
  <c r="E87" i="8"/>
  <c r="E144" i="11"/>
  <c r="E124" i="11"/>
  <c r="E61" i="11"/>
  <c r="D133" i="10"/>
  <c r="E123" i="10"/>
  <c r="E144" i="10" s="1"/>
  <c r="D144" i="10" s="1"/>
  <c r="D123" i="10"/>
  <c r="D90" i="10"/>
  <c r="D83" i="10"/>
  <c r="D152" i="10" s="1"/>
  <c r="E152" i="10"/>
  <c r="D70" i="10"/>
  <c r="E60" i="10"/>
  <c r="E84" i="10" s="1"/>
  <c r="D84" i="10" s="1"/>
  <c r="D60" i="10"/>
  <c r="E151" i="10"/>
  <c r="D6" i="6"/>
  <c r="C27" i="11"/>
  <c r="D27" i="11" s="1"/>
  <c r="E85" i="11" l="1"/>
  <c r="E155" i="9"/>
  <c r="E154" i="9"/>
  <c r="E144" i="8"/>
  <c r="H88" i="7"/>
  <c r="G88" i="7" s="1"/>
  <c r="G63" i="7"/>
  <c r="D63" i="7"/>
  <c r="E88" i="7"/>
  <c r="D88" i="7" s="1"/>
  <c r="E86" i="6"/>
  <c r="D86" i="6" s="1"/>
  <c r="D61" i="6"/>
  <c r="D153" i="6" s="1"/>
  <c r="E87" i="9"/>
  <c r="E145" i="11"/>
  <c r="D151" i="10"/>
  <c r="C13" i="5"/>
  <c r="I139" i="11" l="1"/>
  <c r="F139" i="11"/>
  <c r="G139" i="11" s="1"/>
  <c r="C139" i="11"/>
  <c r="D139" i="11" s="1"/>
  <c r="I134" i="11"/>
  <c r="F134" i="11"/>
  <c r="G134" i="11" s="1"/>
  <c r="C134" i="11"/>
  <c r="D134" i="11" s="1"/>
  <c r="I129" i="11"/>
  <c r="F129" i="11"/>
  <c r="G129" i="11" s="1"/>
  <c r="C129" i="11"/>
  <c r="D129" i="11" s="1"/>
  <c r="I125" i="11"/>
  <c r="F125" i="11"/>
  <c r="G125" i="11" s="1"/>
  <c r="C125" i="11"/>
  <c r="D125" i="11" s="1"/>
  <c r="I121" i="11"/>
  <c r="F121" i="11"/>
  <c r="G121" i="11" s="1"/>
  <c r="C121" i="11"/>
  <c r="D121" i="11" s="1"/>
  <c r="I107" i="11"/>
  <c r="F107" i="11"/>
  <c r="G107" i="11" s="1"/>
  <c r="C107" i="11"/>
  <c r="D107" i="11" s="1"/>
  <c r="I91" i="11"/>
  <c r="F91" i="11"/>
  <c r="G91" i="11" s="1"/>
  <c r="C91" i="11"/>
  <c r="D91" i="11" s="1"/>
  <c r="I78" i="11"/>
  <c r="F78" i="11"/>
  <c r="G78" i="11" s="1"/>
  <c r="C78" i="11"/>
  <c r="D78" i="11" s="1"/>
  <c r="I74" i="11"/>
  <c r="F74" i="11"/>
  <c r="G74" i="11" s="1"/>
  <c r="C74" i="11"/>
  <c r="D74" i="11" s="1"/>
  <c r="I71" i="11"/>
  <c r="F71" i="11"/>
  <c r="G71" i="11" s="1"/>
  <c r="C71" i="11"/>
  <c r="D71" i="11" s="1"/>
  <c r="I66" i="11"/>
  <c r="F66" i="11"/>
  <c r="G66" i="11" s="1"/>
  <c r="C66" i="11"/>
  <c r="D66" i="11" s="1"/>
  <c r="I62" i="11"/>
  <c r="F62" i="11"/>
  <c r="G62" i="11" s="1"/>
  <c r="C62" i="11"/>
  <c r="D62" i="11" s="1"/>
  <c r="I56" i="11"/>
  <c r="F56" i="11"/>
  <c r="G56" i="11" s="1"/>
  <c r="C56" i="11"/>
  <c r="D56" i="11" s="1"/>
  <c r="I51" i="11"/>
  <c r="F51" i="11"/>
  <c r="G51" i="11" s="1"/>
  <c r="C51" i="11"/>
  <c r="D51" i="11" s="1"/>
  <c r="I45" i="11"/>
  <c r="F45" i="11"/>
  <c r="G45" i="11" s="1"/>
  <c r="C45" i="11"/>
  <c r="D45" i="11" s="1"/>
  <c r="I34" i="11"/>
  <c r="F34" i="11"/>
  <c r="G34" i="11" s="1"/>
  <c r="C34" i="11"/>
  <c r="D34" i="11" s="1"/>
  <c r="I27" i="11"/>
  <c r="F27" i="11"/>
  <c r="G27" i="11" s="1"/>
  <c r="I20" i="11"/>
  <c r="F20" i="11"/>
  <c r="G20" i="11" s="1"/>
  <c r="C20" i="11"/>
  <c r="D20" i="11" s="1"/>
  <c r="I13" i="11"/>
  <c r="F13" i="11"/>
  <c r="G13" i="11" s="1"/>
  <c r="C13" i="11"/>
  <c r="D13" i="11" s="1"/>
  <c r="I6" i="11"/>
  <c r="F6" i="11"/>
  <c r="C6" i="11"/>
  <c r="D6" i="11" s="1"/>
  <c r="C133" i="10"/>
  <c r="C143" i="10" s="1"/>
  <c r="C120" i="10"/>
  <c r="C106" i="10"/>
  <c r="C90" i="10"/>
  <c r="C70" i="10"/>
  <c r="C83" i="10" s="1"/>
  <c r="C44" i="10"/>
  <c r="C33" i="10"/>
  <c r="C26" i="10"/>
  <c r="C19" i="10"/>
  <c r="C12" i="10"/>
  <c r="C5" i="10"/>
  <c r="G141" i="9"/>
  <c r="F141" i="9"/>
  <c r="C141" i="9"/>
  <c r="D141" i="9" s="1"/>
  <c r="G136" i="9"/>
  <c r="F136" i="9"/>
  <c r="C136" i="9"/>
  <c r="D136" i="9" s="1"/>
  <c r="G131" i="9"/>
  <c r="F131" i="9"/>
  <c r="C131" i="9"/>
  <c r="D131" i="9" s="1"/>
  <c r="G127" i="9"/>
  <c r="F127" i="9"/>
  <c r="C127" i="9"/>
  <c r="D127" i="9" s="1"/>
  <c r="G123" i="9"/>
  <c r="F123" i="9"/>
  <c r="C123" i="9"/>
  <c r="D123" i="9" s="1"/>
  <c r="G109" i="9"/>
  <c r="F109" i="9"/>
  <c r="C109" i="9"/>
  <c r="D109" i="9" s="1"/>
  <c r="G93" i="9"/>
  <c r="F93" i="9"/>
  <c r="C93" i="9"/>
  <c r="D93" i="9" s="1"/>
  <c r="G80" i="9"/>
  <c r="F80" i="9"/>
  <c r="C80" i="9"/>
  <c r="D80" i="9" s="1"/>
  <c r="G75" i="9"/>
  <c r="F75" i="9"/>
  <c r="C75" i="9"/>
  <c r="D75" i="9" s="1"/>
  <c r="G72" i="9"/>
  <c r="F72" i="9"/>
  <c r="C72" i="9"/>
  <c r="D72" i="9" s="1"/>
  <c r="G67" i="9"/>
  <c r="F67" i="9"/>
  <c r="C67" i="9"/>
  <c r="D67" i="9" s="1"/>
  <c r="G63" i="9"/>
  <c r="F63" i="9"/>
  <c r="C63" i="9"/>
  <c r="D63" i="9" s="1"/>
  <c r="G57" i="9"/>
  <c r="F57" i="9"/>
  <c r="C57" i="9"/>
  <c r="D57" i="9" s="1"/>
  <c r="G52" i="9"/>
  <c r="F52" i="9"/>
  <c r="C52" i="9"/>
  <c r="G46" i="9"/>
  <c r="F46" i="9"/>
  <c r="C46" i="9"/>
  <c r="G35" i="9"/>
  <c r="F35" i="9"/>
  <c r="C35" i="9"/>
  <c r="G28" i="9"/>
  <c r="F28" i="9"/>
  <c r="C28" i="9"/>
  <c r="G21" i="9"/>
  <c r="F21" i="9"/>
  <c r="C21" i="9"/>
  <c r="G14" i="9"/>
  <c r="F14" i="9"/>
  <c r="C14" i="9"/>
  <c r="G7" i="9"/>
  <c r="F7" i="9"/>
  <c r="C7" i="9"/>
  <c r="C138" i="8"/>
  <c r="D138" i="8" s="1"/>
  <c r="C128" i="8"/>
  <c r="C106" i="8"/>
  <c r="D106" i="8" s="1"/>
  <c r="C90" i="8"/>
  <c r="D90" i="8" s="1"/>
  <c r="C75" i="8"/>
  <c r="D75" i="8" s="1"/>
  <c r="C72" i="8"/>
  <c r="D72" i="8" s="1"/>
  <c r="C67" i="8"/>
  <c r="D67" i="8" s="1"/>
  <c r="C63" i="8"/>
  <c r="D63" i="8" s="1"/>
  <c r="C57" i="8"/>
  <c r="D57" i="8" s="1"/>
  <c r="C52" i="8"/>
  <c r="C46" i="8"/>
  <c r="C21" i="8"/>
  <c r="I142" i="7"/>
  <c r="F142" i="7"/>
  <c r="C142" i="7"/>
  <c r="I137" i="7"/>
  <c r="F137" i="7"/>
  <c r="C137" i="7"/>
  <c r="I132" i="7"/>
  <c r="F132" i="7"/>
  <c r="C132" i="7"/>
  <c r="I128" i="7"/>
  <c r="F128" i="7"/>
  <c r="C128" i="7"/>
  <c r="I124" i="7"/>
  <c r="F124" i="7"/>
  <c r="C124" i="7"/>
  <c r="I110" i="7"/>
  <c r="F110" i="7"/>
  <c r="C110" i="7"/>
  <c r="I94" i="7"/>
  <c r="F94" i="7"/>
  <c r="C94" i="7"/>
  <c r="I81" i="7"/>
  <c r="F81" i="7"/>
  <c r="C81" i="7"/>
  <c r="I76" i="7"/>
  <c r="F76" i="7"/>
  <c r="C76" i="7"/>
  <c r="I73" i="7"/>
  <c r="F73" i="7"/>
  <c r="C73" i="7"/>
  <c r="I68" i="7"/>
  <c r="F68" i="7"/>
  <c r="C68" i="7"/>
  <c r="I64" i="7"/>
  <c r="F64" i="7"/>
  <c r="C64" i="7"/>
  <c r="I58" i="7"/>
  <c r="F58" i="7"/>
  <c r="C58" i="7"/>
  <c r="I53" i="7"/>
  <c r="F53" i="7"/>
  <c r="C53" i="7"/>
  <c r="I47" i="7"/>
  <c r="F47" i="7"/>
  <c r="C47" i="7"/>
  <c r="I36" i="7"/>
  <c r="F36" i="7"/>
  <c r="C36" i="7"/>
  <c r="C29" i="7"/>
  <c r="I29" i="7"/>
  <c r="F29" i="7"/>
  <c r="I22" i="7"/>
  <c r="F22" i="7"/>
  <c r="C22" i="7"/>
  <c r="I15" i="7"/>
  <c r="F15" i="7"/>
  <c r="C15" i="7"/>
  <c r="I8" i="7"/>
  <c r="F8" i="7"/>
  <c r="C8" i="7"/>
  <c r="C135" i="6"/>
  <c r="C145" i="6" s="1"/>
  <c r="C122" i="6"/>
  <c r="C108" i="6"/>
  <c r="C92" i="6"/>
  <c r="C74" i="6"/>
  <c r="C71" i="6"/>
  <c r="C56" i="6"/>
  <c r="C45" i="6"/>
  <c r="C34" i="6"/>
  <c r="C27" i="6"/>
  <c r="C20" i="6"/>
  <c r="C13" i="6"/>
  <c r="C6" i="6"/>
  <c r="C14" i="5"/>
  <c r="D27" i="5" s="1"/>
  <c r="C20" i="3"/>
  <c r="C15" i="3"/>
  <c r="C143" i="8" l="1"/>
  <c r="D143" i="8" s="1"/>
  <c r="D128" i="8"/>
  <c r="F124" i="11"/>
  <c r="H24" i="3"/>
  <c r="C62" i="8"/>
  <c r="D62" i="8" s="1"/>
  <c r="D24" i="3"/>
  <c r="C125" i="6"/>
  <c r="C146" i="6" s="1"/>
  <c r="C85" i="6"/>
  <c r="C154" i="6" s="1"/>
  <c r="C86" i="8"/>
  <c r="D86" i="8" s="1"/>
  <c r="C123" i="8"/>
  <c r="C123" i="10"/>
  <c r="C144" i="10" s="1"/>
  <c r="C152" i="10"/>
  <c r="F61" i="11"/>
  <c r="G61" i="11" s="1"/>
  <c r="I124" i="11"/>
  <c r="I145" i="11" s="1"/>
  <c r="F144" i="11"/>
  <c r="G144" i="11" s="1"/>
  <c r="I144" i="11"/>
  <c r="I61" i="11"/>
  <c r="C84" i="11"/>
  <c r="D84" i="11" s="1"/>
  <c r="F84" i="11"/>
  <c r="C124" i="11"/>
  <c r="D124" i="11" s="1"/>
  <c r="C61" i="11"/>
  <c r="D61" i="11" s="1"/>
  <c r="I84" i="11"/>
  <c r="I85" i="11" s="1"/>
  <c r="C144" i="11"/>
  <c r="D144" i="11" s="1"/>
  <c r="C60" i="10"/>
  <c r="C62" i="9"/>
  <c r="D62" i="9" s="1"/>
  <c r="C86" i="9"/>
  <c r="D86" i="9" s="1"/>
  <c r="C146" i="9"/>
  <c r="D146" i="9" s="1"/>
  <c r="F86" i="9"/>
  <c r="F146" i="9"/>
  <c r="G62" i="9"/>
  <c r="G146" i="9"/>
  <c r="F62" i="9"/>
  <c r="G86" i="9"/>
  <c r="G126" i="9"/>
  <c r="C126" i="9"/>
  <c r="F126" i="9"/>
  <c r="C63" i="7"/>
  <c r="C127" i="7"/>
  <c r="F63" i="7"/>
  <c r="C87" i="7"/>
  <c r="F127" i="7"/>
  <c r="C147" i="7"/>
  <c r="I63" i="7"/>
  <c r="F87" i="7"/>
  <c r="I87" i="7"/>
  <c r="I127" i="7"/>
  <c r="F147" i="7"/>
  <c r="I147" i="7"/>
  <c r="C61" i="6"/>
  <c r="F145" i="11" l="1"/>
  <c r="G145" i="11" s="1"/>
  <c r="G124" i="11"/>
  <c r="I152" i="11"/>
  <c r="F153" i="11"/>
  <c r="G84" i="11"/>
  <c r="C147" i="9"/>
  <c r="D147" i="9" s="1"/>
  <c r="D126" i="9"/>
  <c r="C144" i="8"/>
  <c r="D144" i="8" s="1"/>
  <c r="D123" i="8"/>
  <c r="C87" i="8"/>
  <c r="D87" i="8" s="1"/>
  <c r="G147" i="9"/>
  <c r="G154" i="9"/>
  <c r="F152" i="11"/>
  <c r="G155" i="9"/>
  <c r="F85" i="11"/>
  <c r="G85" i="11" s="1"/>
  <c r="C153" i="6"/>
  <c r="I156" i="7"/>
  <c r="F155" i="7"/>
  <c r="C148" i="7"/>
  <c r="C155" i="7"/>
  <c r="C88" i="7"/>
  <c r="C154" i="9"/>
  <c r="C153" i="11"/>
  <c r="C85" i="11"/>
  <c r="D85" i="11" s="1"/>
  <c r="C152" i="11"/>
  <c r="I153" i="11"/>
  <c r="C145" i="11"/>
  <c r="D145" i="11" s="1"/>
  <c r="C151" i="10"/>
  <c r="C84" i="10"/>
  <c r="F147" i="9"/>
  <c r="F154" i="9"/>
  <c r="F155" i="9"/>
  <c r="C87" i="9"/>
  <c r="D87" i="9" s="1"/>
  <c r="G87" i="9"/>
  <c r="C155" i="9"/>
  <c r="F87" i="9"/>
  <c r="I88" i="7"/>
  <c r="F88" i="7"/>
  <c r="I148" i="7"/>
  <c r="I155" i="7"/>
  <c r="F148" i="7"/>
  <c r="F156" i="7"/>
  <c r="C156" i="7"/>
  <c r="C86" i="6"/>
</calcChain>
</file>

<file path=xl/sharedStrings.xml><?xml version="1.0" encoding="utf-8"?>
<sst xmlns="http://schemas.openxmlformats.org/spreadsheetml/2006/main" count="1939" uniqueCount="367">
  <si>
    <t>I. Működési célú bevételek és kiadások mérlege</t>
  </si>
  <si>
    <t>Regöly Község Önkormányzata</t>
  </si>
  <si>
    <t>Forintban!</t>
  </si>
  <si>
    <t>Sor-
szám</t>
  </si>
  <si>
    <t>Bevételek</t>
  </si>
  <si>
    <t>Kiadások</t>
  </si>
  <si>
    <t>Megnevezés</t>
  </si>
  <si>
    <t>3.</t>
  </si>
  <si>
    <t>4.</t>
  </si>
  <si>
    <t>5.</t>
  </si>
  <si>
    <t>1.</t>
  </si>
  <si>
    <t>Önkormányzatok működési támogatásai</t>
  </si>
  <si>
    <t>Személyi juttatások</t>
  </si>
  <si>
    <t>2.</t>
  </si>
  <si>
    <t>Működési célú támogatások államháztartáson belülről</t>
  </si>
  <si>
    <t>Munkaadókat terhelő járulékok és szociális hozzájárulási adó</t>
  </si>
  <si>
    <t>2.-ból EU-s támogatás</t>
  </si>
  <si>
    <t xml:space="preserve">Dologi kiadások </t>
  </si>
  <si>
    <t>Közhatalmi bevételek</t>
  </si>
  <si>
    <t>Ellátottak pénzbeli juttatásai</t>
  </si>
  <si>
    <t>Működési célú átvett pénzeszközök</t>
  </si>
  <si>
    <t>Egyéb működési célú kiadások</t>
  </si>
  <si>
    <t>6.</t>
  </si>
  <si>
    <t>4.-ből EU-s támogatás</t>
  </si>
  <si>
    <t>Tartalékok</t>
  </si>
  <si>
    <t>7.</t>
  </si>
  <si>
    <t>Egyéb működési bevételek</t>
  </si>
  <si>
    <t>8.</t>
  </si>
  <si>
    <t>Költségvetési bevételek összesen (1.+2.+4.+5.+7.)</t>
  </si>
  <si>
    <t>Költségvetési kiadások összesen (1.+...+7.)</t>
  </si>
  <si>
    <t>9.</t>
  </si>
  <si>
    <t>Hiány belső finanszírozásának bevételei (10.+…+13. )</t>
  </si>
  <si>
    <t>Értékpapír vásárlása, visszavásárlása</t>
  </si>
  <si>
    <t>10.</t>
  </si>
  <si>
    <t xml:space="preserve">   Költségvetési maradvány igénybevétele </t>
  </si>
  <si>
    <t>Likviditási célú hitelek törlesztése</t>
  </si>
  <si>
    <t>11.</t>
  </si>
  <si>
    <t xml:space="preserve">   Vállalkozási maradvány igénybevétele </t>
  </si>
  <si>
    <t>Rövid lejáratú hitelek törlesztése</t>
  </si>
  <si>
    <t>12.</t>
  </si>
  <si>
    <t xml:space="preserve">   Betét visszavonásából származó bevétel </t>
  </si>
  <si>
    <t>Hosszú lejáratú hitelek törlesztése</t>
  </si>
  <si>
    <t>13.</t>
  </si>
  <si>
    <t>Irányítószervi támogatás (intézményfinanszírozás)</t>
  </si>
  <si>
    <t>Kölcsön törlesztése</t>
  </si>
  <si>
    <t>14.</t>
  </si>
  <si>
    <t xml:space="preserve">Hiány külső finanszírozásának bevételei (15.+16.) </t>
  </si>
  <si>
    <t>Forgatási célú belföldi, külföldi értékpapírok vásárlása</t>
  </si>
  <si>
    <t>15.</t>
  </si>
  <si>
    <t xml:space="preserve">   Likviditási célú hitelek, kölcsönök felvétele</t>
  </si>
  <si>
    <t>AHB megelőlegezések visszafizetése</t>
  </si>
  <si>
    <t>16.</t>
  </si>
  <si>
    <t xml:space="preserve">   Értékpapírok bevételei</t>
  </si>
  <si>
    <t>Központi,irányítószervi támogatások folyósítása</t>
  </si>
  <si>
    <t>17.</t>
  </si>
  <si>
    <t>Működési célú finanszírozási bevételek összesen (9.+14.)</t>
  </si>
  <si>
    <t>Működési célú finanszírozási kiadások összesen (9.+...+16.)</t>
  </si>
  <si>
    <t>18.</t>
  </si>
  <si>
    <t>BEVÉTEL ÖSSZESEN (8.+17.)</t>
  </si>
  <si>
    <t>KIADÁSOK ÖSSZESEN (8.+17.)</t>
  </si>
  <si>
    <t>19.</t>
  </si>
  <si>
    <t>Költségvetési hiány:</t>
  </si>
  <si>
    <t>Költségvetési többlet:</t>
  </si>
  <si>
    <t>20.</t>
  </si>
  <si>
    <t>Tárgyévi  hiány:</t>
  </si>
  <si>
    <t>Tárgyévi  többlet: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</si>
  <si>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</si>
  <si>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</si>
  <si>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</si>
  <si>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</si>
  <si>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</si>
  <si>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</si>
  <si>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</si>
  <si>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</si>
  <si>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</si>
  <si>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</si>
  <si>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</si>
  <si>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AHB felhalmozási célú kiadások</t>
  </si>
  <si>
    <t>Költségvetési bevételek összesen: (1.+3.+4.+6.+7.)</t>
  </si>
  <si>
    <t>Költségvetési kiadások összesen: (1.+3.+5.+...+7.)</t>
  </si>
  <si>
    <t>Hiány belső finanszírozás bevételei ( 10.+…+14.)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</si>
  <si>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</si>
  <si>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</si>
  <si>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</si>
  <si>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</si>
  <si>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</si>
  <si>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</si>
  <si>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(16.+…+20.)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</si>
  <si>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</si>
  <si>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</si>
  <si>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</si>
  <si>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</si>
  <si>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</si>
  <si>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</si>
  <si>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</si>
  <si>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21.</t>
  </si>
  <si>
    <t>Felhalmozási célú finanszírozási bevételek összesen (9.+15..)</t>
  </si>
  <si>
    <t>Felhalmozási célú finanszírozási kiadások összesen (9.+…20.)</t>
  </si>
  <si>
    <t>22.</t>
  </si>
  <si>
    <t>BEVÉTEL ÖSSZESEN (8.+21.)</t>
  </si>
  <si>
    <t>KIADÁSOK ÖSSZESEN (8.+21.)</t>
  </si>
  <si>
    <t>23.</t>
  </si>
  <si>
    <t>24.</t>
  </si>
  <si>
    <t>B E V É T E L E K</t>
  </si>
  <si>
    <t>Bevételi jogcím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</si>
  <si>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</si>
  <si>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</si>
  <si>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</si>
  <si>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</si>
  <si>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</si>
  <si>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</si>
  <si>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</si>
  <si>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</si>
  <si>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</si>
  <si>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</si>
  <si>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</si>
  <si>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</si>
  <si>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</si>
  <si>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</si>
  <si>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</si>
  <si>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</si>
  <si>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</si>
  <si>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</si>
  <si>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</si>
  <si>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</si>
  <si>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</si>
  <si>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</si>
  <si>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</si>
  <si>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</si>
  <si>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</si>
  <si>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</si>
  <si>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</si>
  <si>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</si>
  <si>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</si>
  <si>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</si>
  <si>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</si>
  <si>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</si>
  <si>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</si>
  <si>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</si>
  <si>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</si>
  <si>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</si>
  <si>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</si>
  <si>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</si>
  <si>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</si>
  <si>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</si>
  <si>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</si>
  <si>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</si>
  <si>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</si>
  <si>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</si>
  <si>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</si>
  <si>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</si>
  <si>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</si>
  <si>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</si>
  <si>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</si>
  <si>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</si>
  <si>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</si>
  <si>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</si>
  <si>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</si>
  <si>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</si>
  <si>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</si>
  <si>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</si>
  <si>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</si>
  <si>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</si>
  <si>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</si>
  <si>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</si>
  <si>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</si>
  <si>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</si>
  <si>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</si>
  <si>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</si>
  <si>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</si>
  <si>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</si>
  <si>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</si>
  <si>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</si>
  <si>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</si>
  <si>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</si>
  <si>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</si>
  <si>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</si>
  <si>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</si>
  <si>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</si>
  <si>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</si>
  <si>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</si>
  <si>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</si>
  <si>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</si>
  <si>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</si>
  <si>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</si>
  <si>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</si>
  <si>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</si>
  <si>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</si>
  <si>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</si>
  <si>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</si>
  <si>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</si>
  <si>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</si>
  <si>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</si>
  <si>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</si>
  <si>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</si>
  <si>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</si>
  <si>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</si>
  <si>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</si>
  <si>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</si>
  <si>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</si>
  <si>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</si>
  <si>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</si>
  <si>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</si>
  <si>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</si>
  <si>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</si>
  <si>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</si>
  <si>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</si>
  <si>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</si>
  <si>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KÖLTSÉGVETÉSI BEVÉTELEK ÖSSZESEN: (1+…+8)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</si>
  <si>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</si>
  <si>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</si>
  <si>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</si>
  <si>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</si>
  <si>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</si>
  <si>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</si>
  <si>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</si>
  <si>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</si>
  <si>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</si>
  <si>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</si>
  <si>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</si>
  <si>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</si>
  <si>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</si>
  <si>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</si>
  <si>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</si>
  <si>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</si>
  <si>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</si>
  <si>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</si>
  <si>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</si>
  <si>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</si>
  <si>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</si>
  <si>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</si>
  <si>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</si>
  <si>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</si>
  <si>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</si>
  <si>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</si>
  <si>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</t>
  </si>
  <si>
    <t>Betétek megszüntetése</t>
  </si>
  <si>
    <t>13.4.</t>
  </si>
  <si>
    <t>irányítószervi támogatás (intézményfinanszírozás)</t>
  </si>
  <si>
    <t>Külföldi finanszírozás bevételei (14.1.+…14.4.)</t>
  </si>
  <si>
    <t>14.1.</t>
  </si>
  <si>
    <t>Forgatási célú külföldi értékpapírok beváltása,  értékesítése</t>
  </si>
  <si>
    <t>14.2.</t>
  </si>
  <si>
    <t>Befektetési célú külföldi értékpapírok beváltása,  értékesítése</t>
  </si>
  <si>
    <t>14.3.</t>
  </si>
  <si>
    <t>Külföldi értékpapírok kibocsátása</t>
  </si>
  <si>
    <t>14.4.</t>
  </si>
  <si>
    <t>Külföldi hitelek, kölcsönök felvétele</t>
  </si>
  <si>
    <t>Adóssághoz nem kapcsolódó származékos ügyletek bevételei</t>
  </si>
  <si>
    <t>FINANSZÍROZÁSI BEVÉTELEK ÖSSZESEN: (10. + … +15.)</t>
  </si>
  <si>
    <t>KÖLTSÉGVETÉSI ÉS FINANSZÍROZÁSI BEVÉTELEK ÖSSZESEN: (9.+16.)</t>
  </si>
  <si>
    <t>K I A D Á S O K</t>
  </si>
  <si>
    <t xml:space="preserve"> </t>
  </si>
  <si>
    <t xml:space="preserve"> Forintban!</t>
  </si>
  <si>
    <t>Kiadási jogcímek</t>
  </si>
  <si>
    <r>
      <t xml:space="preserve">   Működési költségvetés kiadásai </t>
    </r>
    <r>
      <rPr>
        <sz val="12"/>
        <rFont val="Times New Roman CE"/>
        <charset val="238"/>
      </rPr>
      <t>(1.1.+…+1.5.)</t>
    </r>
  </si>
  <si>
    <t>Személyi  juttatások</t>
  </si>
  <si>
    <t>Dologi  kiadások</t>
  </si>
  <si>
    <t>1.5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</si>
  <si>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</si>
  <si>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</si>
  <si>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</si>
  <si>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</si>
  <si>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</si>
  <si>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</si>
  <si>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</si>
  <si>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</si>
  <si>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</si>
  <si>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</si>
  <si>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</si>
  <si>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</si>
  <si>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</si>
  <si>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</si>
  <si>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</si>
  <si>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</si>
  <si>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</si>
  <si>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</si>
  <si>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</si>
  <si>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12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</si>
  <si>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</si>
  <si>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</si>
  <si>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</si>
  <si>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</si>
  <si>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</si>
  <si>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</si>
  <si>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</si>
  <si>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</si>
  <si>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</si>
  <si>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</si>
  <si>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</si>
  <si>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</si>
  <si>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</si>
  <si>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</si>
  <si>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</si>
  <si>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</si>
  <si>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</si>
  <si>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</si>
  <si>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KÖLTSÉGVETÉSI KIADÁSOK ÖSSZESEN (1.+2.+3.)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</si>
  <si>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</si>
  <si>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</si>
  <si>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</si>
  <si>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</si>
  <si>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</si>
  <si>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</si>
  <si>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</si>
  <si>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</si>
  <si>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</si>
  <si>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</si>
  <si>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</si>
  <si>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</si>
  <si>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</si>
  <si>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>Központi, irányítószervi támogatások folyósítása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</si>
  <si>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</si>
  <si>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</si>
  <si>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</si>
  <si>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</si>
  <si>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</si>
  <si>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</si>
  <si>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(4.+9.)</t>
  </si>
  <si>
    <t>Éves engedélyezett létszám előirányzat ( fő )</t>
  </si>
  <si>
    <t>Közfoglalkoztatottak létszáma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</si>
  <si>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</si>
  <si>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</si>
  <si>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</si>
  <si>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Összesített </t>
  </si>
  <si>
    <t>Feladat megnevezése</t>
  </si>
  <si>
    <t>Kötelező feladatok bevétele, kiadása</t>
  </si>
  <si>
    <t>Önként vállalt feladatok bevétele, kiadása</t>
  </si>
  <si>
    <t>Államigazgatási feladatok bevétele, kiadása</t>
  </si>
  <si>
    <t>Sor-szám</t>
  </si>
  <si>
    <t>Előirányzat-csoport, kiemelt előirányzat megnevezése</t>
  </si>
  <si>
    <t>KÖLTSÉGVETÉSI BEVÉTELEK ÖSSZESEN: (1.+…+8.)</t>
  </si>
  <si>
    <t>Rövid lejáratú  hitelek, kölcsönök felvétele</t>
  </si>
  <si>
    <t>13.3.</t>
  </si>
  <si>
    <t>13.4</t>
  </si>
  <si>
    <t>Irányítószevi támogatás (intézményfinanszíozás)</t>
  </si>
  <si>
    <r>
      <t xml:space="preserve">   Működési költségvetés kiadásai </t>
    </r>
    <r>
      <rPr>
        <sz val="11"/>
        <rFont val="Times New Roman"/>
        <family val="1"/>
        <charset val="238"/>
      </rPr>
      <t>(1.1.+…+1.5.)</t>
    </r>
  </si>
  <si>
    <r>
      <t xml:space="preserve">   Felhalmozási költségvetés kiadásai </t>
    </r>
    <r>
      <rPr>
        <sz val="11"/>
        <rFont val="Times New Roman"/>
        <family val="1"/>
        <charset val="238"/>
      </rPr>
      <t>(2.1.+2.3.+2.5.)</t>
    </r>
  </si>
  <si>
    <t>2.5.-ből   - Garancia- és kezességvállalásból kifizetés ÁH-n belülre</t>
  </si>
  <si>
    <t>Regölyi Közös Önkormányzati Hivatal</t>
  </si>
  <si>
    <t>Összes bevétel, kiadás</t>
  </si>
  <si>
    <t>Sorszáma</t>
  </si>
  <si>
    <t>Előirányzat</t>
  </si>
  <si>
    <t>Működési c.támogatások államháztart. belülről (2.1.+…+.2.5.)</t>
  </si>
  <si>
    <t>Felhalmozási c.támogatások államháztart. belülről (3.1.+…+3.5.)</t>
  </si>
  <si>
    <t>Felhalmozási c.visszatérítendő támogatások, kölcsönök visszatérülése</t>
  </si>
  <si>
    <t>Felhalmozási c.visszatérítendő támogatások, kölcsönök igénybevétele</t>
  </si>
  <si>
    <t>Belföldi finanszírozás bevételei (13.1. + … + 13.4.)</t>
  </si>
  <si>
    <t>BEVÉTELEK ÖSSZESEN: (9.+16.)</t>
  </si>
  <si>
    <r>
      <t xml:space="preserve">   Működési költségvetés kiadásai </t>
    </r>
    <r>
      <rPr>
        <sz val="11"/>
        <rFont val="Times New Roman CE"/>
        <charset val="238"/>
      </rPr>
      <t>(1.1.+…+1.5.)</t>
    </r>
  </si>
  <si>
    <t xml:space="preserve"> 1.5-ből: - Elvonások és befizetések</t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</si>
  <si>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</si>
  <si>
    <t>2.5.-ből - Garancia- és kezességvállalásból kifizetés ÁH-n belülre</t>
  </si>
  <si>
    <t xml:space="preserve"> Pénzügyi lízing kiadásai</t>
  </si>
  <si>
    <t>Éves engedélyezett létszám előirányzat (fő)</t>
  </si>
  <si>
    <t>Közfoglalkoztatottak létszáma (fő)</t>
  </si>
  <si>
    <t>14.1</t>
  </si>
  <si>
    <t>KÖLTSÉGVETÉSI ÉS FINANSZÍROZÁSI BEVÉTELEK ÖSSZESEN: (9+16)</t>
  </si>
  <si>
    <r>
      <t xml:space="preserve">   Működési költségvetés kiadásai </t>
    </r>
    <r>
      <rPr>
        <sz val="11"/>
        <rFont val="Times New Roman"/>
        <family val="1"/>
        <charset val="238"/>
      </rPr>
      <t>(1.1+…+1.5.)</t>
    </r>
  </si>
  <si>
    <t>KÖLTSÉGVETÉSI KIADÁSOK ÖSSZESEN (1+2+3)</t>
  </si>
  <si>
    <t>KIADÁSOK ÖSSZESEN: (4+9)</t>
  </si>
  <si>
    <t>2020. évi előirányzat</t>
  </si>
  <si>
    <t>Módosítás I.</t>
  </si>
  <si>
    <t>Módosítás  I.</t>
  </si>
  <si>
    <t>Módosított 09.28.</t>
  </si>
  <si>
    <t>II. Felhalmozási célú bevételek és kiadások mérlege</t>
  </si>
  <si>
    <t>Állam-igazgatási feladatok bevétele, kiadása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</si>
</sst>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0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theme="1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i/>
      <sz val="12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 CE"/>
      <family val="1"/>
      <charset val="238"/>
    </font>
    <font>
      <b/>
      <sz val="12"/>
      <color indexed="10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i/>
      <sz val="12"/>
      <name val="Times New Roman CE"/>
      <family val="1"/>
      <charset val="238"/>
    </font>
    <font>
      <sz val="11"/>
      <color indexed="10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1"/>
      <color indexed="10"/>
      <name val="Times New Roman"/>
      <family val="1"/>
      <charset val="238"/>
    </font>
    <font>
      <i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13">
    <xf numFmtId="0" fontId="0" fillId="0" borderId="0" xfId="0"/>
    <xf numFmtId="164" fontId="3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9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textRotation="180" wrapText="1"/>
    </xf>
    <xf numFmtId="0" fontId="10" fillId="0" borderId="0" xfId="1"/>
    <xf numFmtId="0" fontId="12" fillId="0" borderId="1" xfId="0" applyFont="1" applyBorder="1" applyAlignment="1">
      <alignment horizontal="right" vertical="center"/>
    </xf>
    <xf numFmtId="0" fontId="13" fillId="0" borderId="0" xfId="1" applyFont="1"/>
    <xf numFmtId="0" fontId="12" fillId="0" borderId="1" xfId="0" applyFont="1" applyBorder="1" applyAlignment="1">
      <alignment horizontal="right"/>
    </xf>
    <xf numFmtId="0" fontId="17" fillId="0" borderId="0" xfId="1" applyFont="1"/>
    <xf numFmtId="0" fontId="18" fillId="0" borderId="0" xfId="1" applyFont="1"/>
    <xf numFmtId="0" fontId="2" fillId="0" borderId="0" xfId="1" applyFont="1"/>
    <xf numFmtId="49" fontId="16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 indent="1"/>
    </xf>
    <xf numFmtId="164" fontId="16" fillId="0" borderId="0" xfId="0" quotePrefix="1" applyNumberFormat="1" applyFont="1" applyAlignment="1">
      <alignment horizontal="right" vertical="center" wrapText="1" indent="1"/>
    </xf>
    <xf numFmtId="49" fontId="10" fillId="0" borderId="0" xfId="1" applyNumberFormat="1" applyAlignment="1">
      <alignment horizontal="center" vertical="center"/>
    </xf>
    <xf numFmtId="0" fontId="10" fillId="0" borderId="0" xfId="1" applyAlignment="1">
      <alignment horizontal="right" vertical="center" indent="1"/>
    </xf>
    <xf numFmtId="0" fontId="2" fillId="0" borderId="4" xfId="1" applyFont="1" applyBorder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right" vertical="center" wrapText="1"/>
    </xf>
    <xf numFmtId="49" fontId="19" fillId="0" borderId="0" xfId="1" applyNumberFormat="1" applyFont="1" applyAlignment="1">
      <alignment horizontal="center" vertical="center"/>
    </xf>
    <xf numFmtId="0" fontId="19" fillId="0" borderId="0" xfId="1" applyFont="1" applyAlignment="1">
      <alignment horizontal="right" vertical="center"/>
    </xf>
    <xf numFmtId="0" fontId="19" fillId="0" borderId="0" xfId="1" applyFont="1"/>
    <xf numFmtId="0" fontId="20" fillId="0" borderId="0" xfId="1" applyFont="1" applyAlignment="1">
      <alignment horizontal="center" vertical="center" wrapText="1"/>
    </xf>
    <xf numFmtId="0" fontId="19" fillId="0" borderId="0" xfId="1" applyFont="1" applyAlignment="1">
      <alignment wrapText="1"/>
    </xf>
    <xf numFmtId="49" fontId="20" fillId="0" borderId="0" xfId="1" applyNumberFormat="1" applyFont="1" applyAlignment="1">
      <alignment horizontal="left" vertical="center" wrapText="1"/>
    </xf>
    <xf numFmtId="0" fontId="21" fillId="0" borderId="1" xfId="0" applyFont="1" applyBorder="1" applyAlignment="1">
      <alignment horizontal="right" vertical="center"/>
    </xf>
    <xf numFmtId="0" fontId="20" fillId="0" borderId="4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9" fillId="0" borderId="0" xfId="1" applyFont="1" applyAlignment="1">
      <alignment horizontal="center"/>
    </xf>
    <xf numFmtId="164" fontId="20" fillId="0" borderId="4" xfId="1" applyNumberFormat="1" applyFont="1" applyBorder="1" applyAlignment="1">
      <alignment horizontal="right" vertical="center" wrapText="1"/>
    </xf>
    <xf numFmtId="164" fontId="19" fillId="0" borderId="5" xfId="1" applyNumberFormat="1" applyFont="1" applyBorder="1" applyAlignment="1" applyProtection="1">
      <alignment horizontal="right" vertical="center" wrapText="1"/>
      <protection locked="0"/>
    </xf>
    <xf numFmtId="164" fontId="19" fillId="0" borderId="6" xfId="1" applyNumberFormat="1" applyFont="1" applyBorder="1" applyAlignment="1" applyProtection="1">
      <alignment horizontal="right" vertical="center" wrapText="1"/>
      <protection locked="0"/>
    </xf>
    <xf numFmtId="164" fontId="19" fillId="0" borderId="14" xfId="1" applyNumberFormat="1" applyFont="1" applyBorder="1" applyAlignment="1" applyProtection="1">
      <alignment horizontal="right" vertical="center" wrapText="1"/>
      <protection locked="0"/>
    </xf>
    <xf numFmtId="164" fontId="19" fillId="0" borderId="5" xfId="1" applyNumberFormat="1" applyFont="1" applyBorder="1" applyAlignment="1">
      <alignment horizontal="right" vertical="center" wrapText="1"/>
    </xf>
    <xf numFmtId="164" fontId="19" fillId="0" borderId="3" xfId="1" applyNumberFormat="1" applyFont="1" applyBorder="1" applyAlignment="1" applyProtection="1">
      <alignment horizontal="right" vertical="center" wrapText="1"/>
      <protection locked="0"/>
    </xf>
    <xf numFmtId="164" fontId="19" fillId="0" borderId="7" xfId="1" applyNumberFormat="1" applyFont="1" applyBorder="1" applyAlignment="1" applyProtection="1">
      <alignment horizontal="right" vertical="center" wrapText="1"/>
      <protection locked="0"/>
    </xf>
    <xf numFmtId="164" fontId="20" fillId="0" borderId="4" xfId="1" applyNumberFormat="1" applyFont="1" applyBorder="1" applyAlignment="1" applyProtection="1">
      <alignment horizontal="right" vertical="center" wrapText="1"/>
      <protection locked="0"/>
    </xf>
    <xf numFmtId="49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 indent="1"/>
    </xf>
    <xf numFmtId="164" fontId="20" fillId="0" borderId="0" xfId="1" applyNumberFormat="1" applyFont="1" applyAlignment="1">
      <alignment horizontal="right" vertical="center" wrapText="1"/>
    </xf>
    <xf numFmtId="164" fontId="20" fillId="0" borderId="2" xfId="1" applyNumberFormat="1" applyFont="1" applyBorder="1" applyAlignment="1">
      <alignment horizontal="right" vertical="center" wrapText="1"/>
    </xf>
    <xf numFmtId="164" fontId="19" fillId="0" borderId="10" xfId="1" applyNumberFormat="1" applyFont="1" applyBorder="1" applyAlignment="1" applyProtection="1">
      <alignment horizontal="right" vertical="center" wrapText="1"/>
      <protection locked="0"/>
    </xf>
    <xf numFmtId="164" fontId="19" fillId="0" borderId="11" xfId="1" applyNumberFormat="1" applyFont="1" applyBorder="1" applyAlignment="1" applyProtection="1">
      <alignment horizontal="right" vertical="center" wrapText="1"/>
      <protection locked="0"/>
    </xf>
    <xf numFmtId="164" fontId="20" fillId="0" borderId="4" xfId="0" applyNumberFormat="1" applyFont="1" applyBorder="1" applyAlignment="1">
      <alignment horizontal="right" vertical="center" wrapText="1"/>
    </xf>
    <xf numFmtId="164" fontId="20" fillId="0" borderId="4" xfId="0" quotePrefix="1" applyNumberFormat="1" applyFont="1" applyBorder="1" applyAlignment="1">
      <alignment horizontal="right" vertical="center" wrapText="1"/>
    </xf>
    <xf numFmtId="164" fontId="20" fillId="0" borderId="0" xfId="0" quotePrefix="1" applyNumberFormat="1" applyFont="1" applyAlignment="1">
      <alignment horizontal="right" vertical="center" wrapText="1"/>
    </xf>
    <xf numFmtId="0" fontId="20" fillId="0" borderId="4" xfId="1" applyFont="1" applyBorder="1" applyAlignment="1">
      <alignment horizontal="right"/>
    </xf>
    <xf numFmtId="49" fontId="20" fillId="0" borderId="0" xfId="1" applyNumberFormat="1" applyFont="1" applyAlignment="1">
      <alignment horizontal="center" vertical="center"/>
    </xf>
    <xf numFmtId="0" fontId="20" fillId="0" borderId="0" xfId="1" applyFont="1" applyAlignment="1">
      <alignment horizontal="center"/>
    </xf>
    <xf numFmtId="0" fontId="20" fillId="0" borderId="0" xfId="1" applyFont="1" applyAlignment="1">
      <alignment horizontal="right"/>
    </xf>
    <xf numFmtId="49" fontId="19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Alignment="1">
      <alignment horizontal="right" vertical="center" wrapText="1" indent="1"/>
    </xf>
    <xf numFmtId="16" fontId="10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right" vertical="center" wrapText="1" inden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 indent="1"/>
    </xf>
    <xf numFmtId="0" fontId="0" fillId="0" borderId="0" xfId="0" applyAlignment="1">
      <alignment vertical="center" wrapText="1"/>
    </xf>
    <xf numFmtId="0" fontId="28" fillId="0" borderId="0" xfId="1" applyFont="1"/>
    <xf numFmtId="0" fontId="20" fillId="0" borderId="0" xfId="1" applyFont="1"/>
    <xf numFmtId="0" fontId="29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right"/>
    </xf>
    <xf numFmtId="164" fontId="9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Continuous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5" xfId="0" applyNumberFormat="1" applyFont="1" applyBorder="1" applyAlignment="1" applyProtection="1">
      <alignment horizontal="right" vertical="center" wrapText="1" indent="1"/>
      <protection locked="0"/>
    </xf>
    <xf numFmtId="164" fontId="7" fillId="0" borderId="6" xfId="0" applyNumberFormat="1" applyFont="1" applyBorder="1" applyAlignment="1">
      <alignment horizontal="left" vertical="center" wrapText="1" indent="1"/>
    </xf>
    <xf numFmtId="164" fontId="7" fillId="0" borderId="6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>
      <alignment horizontal="left" vertical="center" wrapText="1" indent="1"/>
    </xf>
    <xf numFmtId="164" fontId="7" fillId="0" borderId="6" xfId="0" applyNumberFormat="1" applyFont="1" applyBorder="1" applyAlignment="1" applyProtection="1">
      <alignment horizontal="left" vertical="center" wrapText="1" indent="1"/>
      <protection locked="0"/>
    </xf>
    <xf numFmtId="164" fontId="4" fillId="0" borderId="4" xfId="0" applyNumberFormat="1" applyFont="1" applyBorder="1" applyAlignment="1">
      <alignment horizontal="left" vertical="center" wrapText="1" indent="1"/>
    </xf>
    <xf numFmtId="164" fontId="4" fillId="0" borderId="4" xfId="0" applyNumberFormat="1" applyFont="1" applyBorder="1" applyAlignment="1">
      <alignment horizontal="right" vertical="center" wrapText="1" indent="1"/>
    </xf>
    <xf numFmtId="164" fontId="3" fillId="0" borderId="7" xfId="0" applyNumberFormat="1" applyFont="1" applyBorder="1" applyAlignment="1">
      <alignment horizontal="left" vertical="center" wrapText="1" indent="1"/>
    </xf>
    <xf numFmtId="164" fontId="3" fillId="0" borderId="7" xfId="0" applyNumberFormat="1" applyFont="1" applyBorder="1" applyAlignment="1">
      <alignment horizontal="right" vertical="center" wrapText="1" indent="1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horizontal="left" vertical="center" wrapText="1" indent="1"/>
    </xf>
    <xf numFmtId="164" fontId="3" fillId="0" borderId="6" xfId="0" applyNumberFormat="1" applyFont="1" applyBorder="1" applyAlignment="1">
      <alignment horizontal="right" vertical="center" wrapText="1" indent="1"/>
    </xf>
    <xf numFmtId="164" fontId="9" fillId="0" borderId="5" xfId="0" applyNumberFormat="1" applyFont="1" applyBorder="1" applyAlignment="1">
      <alignment horizontal="left" vertical="center" wrapText="1" indent="1"/>
    </xf>
    <xf numFmtId="164" fontId="9" fillId="0" borderId="6" xfId="0" applyNumberFormat="1" applyFont="1" applyBorder="1" applyAlignment="1" applyProtection="1">
      <alignment horizontal="left" vertical="center" wrapText="1" indent="1"/>
      <protection locked="0"/>
    </xf>
    <xf numFmtId="164" fontId="3" fillId="0" borderId="5" xfId="0" applyNumberFormat="1" applyFont="1" applyBorder="1" applyAlignment="1">
      <alignment horizontal="right" vertical="center" wrapText="1" indent="1"/>
    </xf>
    <xf numFmtId="164" fontId="7" fillId="0" borderId="6" xfId="0" applyNumberFormat="1" applyFont="1" applyBorder="1" applyAlignment="1">
      <alignment horizontal="left" vertical="center" wrapText="1" indent="2"/>
    </xf>
    <xf numFmtId="164" fontId="7" fillId="0" borderId="5" xfId="0" applyNumberFormat="1" applyFont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Border="1" applyAlignment="1">
      <alignment horizontal="left" vertical="center" wrapText="1" indent="2"/>
    </xf>
    <xf numFmtId="164" fontId="7" fillId="0" borderId="14" xfId="0" applyNumberFormat="1" applyFont="1" applyBorder="1" applyAlignment="1">
      <alignment horizontal="left" vertical="center" wrapText="1" indent="2"/>
    </xf>
    <xf numFmtId="49" fontId="1" fillId="0" borderId="4" xfId="1" applyNumberFormat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  <xf numFmtId="49" fontId="1" fillId="0" borderId="2" xfId="1" applyNumberFormat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left" vertical="center" wrapText="1" indent="1"/>
    </xf>
    <xf numFmtId="164" fontId="1" fillId="0" borderId="4" xfId="1" applyNumberFormat="1" applyFont="1" applyBorder="1" applyAlignment="1">
      <alignment horizontal="right" vertical="center" wrapText="1"/>
    </xf>
    <xf numFmtId="49" fontId="14" fillId="0" borderId="5" xfId="1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 indent="1"/>
    </xf>
    <xf numFmtId="164" fontId="14" fillId="0" borderId="5" xfId="1" applyNumberFormat="1" applyFont="1" applyBorder="1" applyAlignment="1" applyProtection="1">
      <alignment horizontal="right" vertical="center" wrapText="1"/>
      <protection locked="0"/>
    </xf>
    <xf numFmtId="49" fontId="14" fillId="0" borderId="6" xfId="1" applyNumberFormat="1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 indent="1"/>
    </xf>
    <xf numFmtId="164" fontId="14" fillId="0" borderId="6" xfId="1" applyNumberFormat="1" applyFont="1" applyBorder="1" applyAlignment="1" applyProtection="1">
      <alignment horizontal="right" vertical="center" wrapText="1"/>
      <protection locked="0"/>
    </xf>
    <xf numFmtId="49" fontId="14" fillId="0" borderId="14" xfId="1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horizontal="left" vertical="center" wrapText="1" indent="1"/>
    </xf>
    <xf numFmtId="164" fontId="14" fillId="0" borderId="14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>
      <alignment horizontal="right" vertical="center" wrapText="1"/>
    </xf>
    <xf numFmtId="164" fontId="14" fillId="0" borderId="5" xfId="1" applyNumberFormat="1" applyFont="1" applyBorder="1" applyAlignment="1">
      <alignment horizontal="right" vertical="center" wrapText="1"/>
    </xf>
    <xf numFmtId="164" fontId="10" fillId="0" borderId="6" xfId="1" applyNumberFormat="1" applyBorder="1" applyAlignment="1" applyProtection="1">
      <alignment horizontal="right" vertical="center" wrapText="1"/>
      <protection locked="0"/>
    </xf>
    <xf numFmtId="164" fontId="10" fillId="0" borderId="14" xfId="1" applyNumberFormat="1" applyBorder="1" applyAlignment="1" applyProtection="1">
      <alignment horizontal="right" vertical="center" wrapText="1"/>
      <protection locked="0"/>
    </xf>
    <xf numFmtId="164" fontId="10" fillId="0" borderId="5" xfId="1" applyNumberFormat="1" applyBorder="1" applyAlignment="1" applyProtection="1">
      <alignment horizontal="right" vertical="center" wrapText="1"/>
      <protection locked="0"/>
    </xf>
    <xf numFmtId="49" fontId="16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14" xfId="0" applyNumberFormat="1" applyFont="1" applyBorder="1" applyAlignment="1">
      <alignment horizontal="center" vertical="center" wrapText="1"/>
    </xf>
    <xf numFmtId="164" fontId="1" fillId="0" borderId="4" xfId="1" applyNumberFormat="1" applyFont="1" applyBorder="1" applyAlignment="1" applyProtection="1">
      <alignment horizontal="right" vertical="center" wrapText="1"/>
      <protection locked="0"/>
    </xf>
    <xf numFmtId="49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 indent="1"/>
    </xf>
    <xf numFmtId="0" fontId="1" fillId="0" borderId="2" xfId="1" applyFont="1" applyBorder="1" applyAlignment="1">
      <alignment vertical="center" wrapText="1"/>
    </xf>
    <xf numFmtId="164" fontId="1" fillId="0" borderId="2" xfId="1" applyNumberFormat="1" applyFont="1" applyBorder="1" applyAlignment="1">
      <alignment horizontal="right" vertical="center" wrapText="1" indent="1"/>
    </xf>
    <xf numFmtId="49" fontId="14" fillId="0" borderId="10" xfId="1" applyNumberFormat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left" vertical="center" wrapText="1" indent="1"/>
    </xf>
    <xf numFmtId="164" fontId="14" fillId="0" borderId="10" xfId="1" applyNumberFormat="1" applyFont="1" applyBorder="1" applyAlignment="1" applyProtection="1">
      <alignment horizontal="right" vertical="center" wrapText="1" indent="1"/>
      <protection locked="0"/>
    </xf>
    <xf numFmtId="0" fontId="14" fillId="0" borderId="6" xfId="1" applyFont="1" applyBorder="1" applyAlignment="1">
      <alignment horizontal="left" vertical="center" wrapText="1" indent="1"/>
    </xf>
    <xf numFmtId="164" fontId="14" fillId="0" borderId="6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14" xfId="1" applyNumberFormat="1" applyFont="1" applyBorder="1" applyAlignment="1" applyProtection="1">
      <alignment horizontal="right" vertical="center" wrapText="1" indent="1"/>
      <protection locked="0"/>
    </xf>
    <xf numFmtId="0" fontId="14" fillId="0" borderId="7" xfId="1" applyFont="1" applyBorder="1" applyAlignment="1">
      <alignment horizontal="left" vertical="center" wrapText="1" indent="1"/>
    </xf>
    <xf numFmtId="0" fontId="14" fillId="0" borderId="6" xfId="1" applyFont="1" applyBorder="1" applyAlignment="1">
      <alignment horizontal="left" indent="6"/>
    </xf>
    <xf numFmtId="0" fontId="14" fillId="0" borderId="6" xfId="1" applyFont="1" applyBorder="1" applyAlignment="1">
      <alignment horizontal="left" vertical="center" wrapText="1" indent="6"/>
    </xf>
    <xf numFmtId="49" fontId="14" fillId="0" borderId="7" xfId="1" applyNumberFormat="1" applyFont="1" applyBorder="1" applyAlignment="1">
      <alignment horizontal="center" vertical="center" wrapText="1"/>
    </xf>
    <xf numFmtId="0" fontId="14" fillId="0" borderId="14" xfId="1" applyFont="1" applyBorder="1" applyAlignment="1">
      <alignment horizontal="left" vertical="center" wrapText="1" indent="6"/>
    </xf>
    <xf numFmtId="49" fontId="14" fillId="0" borderId="11" xfId="1" applyNumberFormat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left" vertical="center" wrapText="1" indent="6"/>
    </xf>
    <xf numFmtId="164" fontId="14" fillId="0" borderId="11" xfId="1" applyNumberFormat="1" applyFont="1" applyBorder="1" applyAlignment="1" applyProtection="1">
      <alignment horizontal="right" vertical="center" wrapText="1" indent="1"/>
      <protection locked="0"/>
    </xf>
    <xf numFmtId="0" fontId="1" fillId="0" borderId="4" xfId="1" applyFont="1" applyBorder="1" applyAlignment="1">
      <alignment vertical="center" wrapText="1"/>
    </xf>
    <xf numFmtId="164" fontId="1" fillId="0" borderId="4" xfId="1" applyNumberFormat="1" applyFont="1" applyBorder="1" applyAlignment="1">
      <alignment horizontal="right" vertical="center" wrapText="1" indent="1"/>
    </xf>
    <xf numFmtId="164" fontId="14" fillId="0" borderId="5" xfId="1" applyNumberFormat="1" applyFont="1" applyBorder="1" applyAlignment="1" applyProtection="1">
      <alignment horizontal="right" vertical="center" wrapText="1" indent="1"/>
      <protection locked="0"/>
    </xf>
    <xf numFmtId="0" fontId="14" fillId="0" borderId="14" xfId="1" applyFont="1" applyBorder="1" applyAlignment="1">
      <alignment horizontal="left" vertical="center" wrapText="1" indent="1"/>
    </xf>
    <xf numFmtId="0" fontId="14" fillId="0" borderId="5" xfId="1" applyFont="1" applyBorder="1" applyAlignment="1">
      <alignment horizontal="left" vertical="center" wrapText="1" indent="6"/>
    </xf>
    <xf numFmtId="0" fontId="2" fillId="0" borderId="4" xfId="1" applyFont="1" applyBorder="1" applyAlignment="1">
      <alignment horizontal="left" vertical="center" wrapText="1" indent="1"/>
    </xf>
    <xf numFmtId="0" fontId="14" fillId="0" borderId="5" xfId="1" applyFont="1" applyBorder="1" applyAlignment="1">
      <alignment horizontal="left" vertical="center" wrapText="1" indent="1"/>
    </xf>
    <xf numFmtId="164" fontId="2" fillId="0" borderId="4" xfId="1" applyNumberFormat="1" applyFont="1" applyBorder="1" applyAlignment="1">
      <alignment horizontal="right" vertical="center" wrapText="1" indent="1"/>
    </xf>
    <xf numFmtId="164" fontId="16" fillId="0" borderId="4" xfId="0" applyNumberFormat="1" applyFont="1" applyBorder="1" applyAlignment="1">
      <alignment horizontal="right" vertical="center" wrapText="1" indent="1"/>
    </xf>
    <xf numFmtId="164" fontId="16" fillId="0" borderId="4" xfId="0" quotePrefix="1" applyNumberFormat="1" applyFont="1" applyBorder="1" applyAlignment="1">
      <alignment horizontal="right" vertical="center" wrapText="1" indent="1"/>
    </xf>
    <xf numFmtId="49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164" fontId="5" fillId="0" borderId="4" xfId="1" applyNumberFormat="1" applyFont="1" applyBorder="1" applyAlignment="1">
      <alignment horizontal="right" vertical="center" wrapText="1" indent="1"/>
    </xf>
    <xf numFmtId="49" fontId="20" fillId="0" borderId="4" xfId="1" applyNumberFormat="1" applyFont="1" applyBorder="1" applyAlignment="1">
      <alignment horizontal="center" vertical="center" wrapText="1"/>
    </xf>
    <xf numFmtId="49" fontId="20" fillId="0" borderId="2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left" vertical="center" wrapText="1" indent="1"/>
    </xf>
    <xf numFmtId="49" fontId="19" fillId="0" borderId="5" xfId="1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 indent="1"/>
    </xf>
    <xf numFmtId="49" fontId="19" fillId="0" borderId="6" xfId="1" applyNumberFormat="1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 indent="1"/>
    </xf>
    <xf numFmtId="49" fontId="19" fillId="0" borderId="14" xfId="1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 indent="1"/>
    </xf>
    <xf numFmtId="0" fontId="20" fillId="0" borderId="4" xfId="0" applyFont="1" applyBorder="1" applyAlignment="1">
      <alignment horizontal="left" vertical="center" wrapText="1" indent="1"/>
    </xf>
    <xf numFmtId="49" fontId="19" fillId="0" borderId="3" xfId="1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 indent="1"/>
    </xf>
    <xf numFmtId="49" fontId="20" fillId="0" borderId="4" xfId="0" applyNumberFormat="1" applyFont="1" applyBorder="1" applyAlignment="1">
      <alignment horizontal="center" vertical="center" wrapText="1"/>
    </xf>
    <xf numFmtId="49" fontId="19" fillId="0" borderId="7" xfId="1" applyNumberFormat="1" applyFont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 indent="1"/>
    </xf>
    <xf numFmtId="49" fontId="19" fillId="0" borderId="5" xfId="0" applyNumberFormat="1" applyFont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 indent="1"/>
    </xf>
    <xf numFmtId="0" fontId="20" fillId="0" borderId="2" xfId="1" applyFont="1" applyBorder="1" applyAlignment="1">
      <alignment vertical="center" wrapText="1"/>
    </xf>
    <xf numFmtId="49" fontId="19" fillId="0" borderId="10" xfId="1" applyNumberFormat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left" vertical="center" wrapText="1" indent="1"/>
    </xf>
    <xf numFmtId="0" fontId="19" fillId="0" borderId="6" xfId="1" applyFont="1" applyBorder="1" applyAlignment="1">
      <alignment horizontal="left" vertical="center" wrapText="1" indent="1"/>
    </xf>
    <xf numFmtId="0" fontId="19" fillId="0" borderId="7" xfId="1" applyFont="1" applyBorder="1" applyAlignment="1">
      <alignment horizontal="left" vertical="center" wrapText="1" indent="1"/>
    </xf>
    <xf numFmtId="0" fontId="19" fillId="0" borderId="6" xfId="1" applyFont="1" applyBorder="1" applyAlignment="1">
      <alignment horizontal="left" indent="6"/>
    </xf>
    <xf numFmtId="0" fontId="19" fillId="0" borderId="6" xfId="1" applyFont="1" applyBorder="1" applyAlignment="1">
      <alignment horizontal="left" vertical="center" wrapText="1" indent="6"/>
    </xf>
    <xf numFmtId="0" fontId="19" fillId="0" borderId="14" xfId="1" applyFont="1" applyBorder="1" applyAlignment="1">
      <alignment horizontal="left" vertical="center" wrapText="1" indent="6"/>
    </xf>
    <xf numFmtId="49" fontId="19" fillId="0" borderId="11" xfId="1" applyNumberFormat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left" vertical="center" wrapText="1" indent="6"/>
    </xf>
    <xf numFmtId="0" fontId="20" fillId="0" borderId="4" xfId="1" applyFont="1" applyBorder="1" applyAlignment="1">
      <alignment vertical="center" wrapText="1"/>
    </xf>
    <xf numFmtId="0" fontId="19" fillId="0" borderId="14" xfId="1" applyFont="1" applyBorder="1" applyAlignment="1">
      <alignment horizontal="left" vertical="center" wrapText="1" indent="1"/>
    </xf>
    <xf numFmtId="0" fontId="19" fillId="0" borderId="5" xfId="1" applyFont="1" applyBorder="1" applyAlignment="1">
      <alignment horizontal="left" vertical="center" wrapText="1" indent="6"/>
    </xf>
    <xf numFmtId="0" fontId="19" fillId="0" borderId="5" xfId="1" applyFont="1" applyBorder="1" applyAlignment="1">
      <alignment horizontal="left" vertical="center" wrapText="1" indent="1"/>
    </xf>
    <xf numFmtId="164" fontId="20" fillId="0" borderId="4" xfId="1" applyNumberFormat="1" applyFont="1" applyBorder="1" applyAlignment="1">
      <alignment horizontal="right" vertical="center" wrapText="1" indent="1"/>
    </xf>
    <xf numFmtId="49" fontId="20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3" fontId="1" fillId="0" borderId="4" xfId="0" applyNumberFormat="1" applyFont="1" applyBorder="1" applyAlignment="1" applyProtection="1">
      <alignment horizontal="right" vertical="center" wrapText="1" indent="1"/>
      <protection locked="0"/>
    </xf>
    <xf numFmtId="0" fontId="1" fillId="0" borderId="4" xfId="0" applyFont="1" applyBorder="1" applyAlignment="1">
      <alignment horizontal="center" vertical="center" wrapText="1"/>
    </xf>
    <xf numFmtId="0" fontId="22" fillId="0" borderId="2" xfId="1" applyFont="1" applyBorder="1" applyAlignment="1">
      <alignment vertical="center" wrapText="1"/>
    </xf>
    <xf numFmtId="164" fontId="22" fillId="0" borderId="2" xfId="1" applyNumberFormat="1" applyFont="1" applyBorder="1" applyAlignment="1">
      <alignment horizontal="right" vertical="center" wrapText="1" indent="1"/>
    </xf>
    <xf numFmtId="0" fontId="23" fillId="0" borderId="10" xfId="1" applyFont="1" applyBorder="1" applyAlignment="1">
      <alignment horizontal="left" vertical="center" wrapText="1" indent="1"/>
    </xf>
    <xf numFmtId="164" fontId="23" fillId="0" borderId="10" xfId="1" applyNumberFormat="1" applyFont="1" applyBorder="1" applyAlignment="1" applyProtection="1">
      <alignment horizontal="right" vertical="center" wrapText="1" indent="1"/>
      <protection locked="0"/>
    </xf>
    <xf numFmtId="0" fontId="23" fillId="0" borderId="6" xfId="1" applyFont="1" applyBorder="1" applyAlignment="1">
      <alignment horizontal="left" vertical="center" wrapText="1" indent="1"/>
    </xf>
    <xf numFmtId="164" fontId="23" fillId="0" borderId="6" xfId="1" applyNumberFormat="1" applyFont="1" applyBorder="1" applyAlignment="1" applyProtection="1">
      <alignment horizontal="right" vertical="center" wrapText="1" indent="1"/>
      <protection locked="0"/>
    </xf>
    <xf numFmtId="164" fontId="23" fillId="0" borderId="14" xfId="1" applyNumberFormat="1" applyFont="1" applyBorder="1" applyAlignment="1" applyProtection="1">
      <alignment horizontal="right" vertical="center" wrapText="1" indent="1"/>
      <protection locked="0"/>
    </xf>
    <xf numFmtId="0" fontId="23" fillId="0" borderId="7" xfId="1" applyFont="1" applyBorder="1" applyAlignment="1">
      <alignment horizontal="left" vertical="center" wrapText="1" indent="1"/>
    </xf>
    <xf numFmtId="0" fontId="23" fillId="0" borderId="6" xfId="1" applyFont="1" applyBorder="1" applyAlignment="1">
      <alignment horizontal="left" indent="4"/>
    </xf>
    <xf numFmtId="0" fontId="23" fillId="0" borderId="6" xfId="1" applyFont="1" applyBorder="1" applyAlignment="1">
      <alignment horizontal="left" vertical="center" wrapText="1" indent="4"/>
    </xf>
    <xf numFmtId="0" fontId="23" fillId="0" borderId="14" xfId="1" applyFont="1" applyBorder="1" applyAlignment="1">
      <alignment horizontal="left" vertical="center" wrapText="1" indent="4"/>
    </xf>
    <xf numFmtId="0" fontId="23" fillId="0" borderId="11" xfId="1" applyFont="1" applyBorder="1" applyAlignment="1">
      <alignment horizontal="left" vertical="center" wrapText="1" indent="4"/>
    </xf>
    <xf numFmtId="164" fontId="23" fillId="0" borderId="11" xfId="1" applyNumberFormat="1" applyFont="1" applyBorder="1" applyAlignment="1" applyProtection="1">
      <alignment horizontal="right" vertical="center" wrapText="1" indent="1"/>
      <protection locked="0"/>
    </xf>
    <xf numFmtId="0" fontId="22" fillId="0" borderId="4" xfId="1" applyFont="1" applyBorder="1" applyAlignment="1">
      <alignment vertical="center" wrapText="1"/>
    </xf>
    <xf numFmtId="164" fontId="22" fillId="0" borderId="4" xfId="1" applyNumberFormat="1" applyFont="1" applyBorder="1" applyAlignment="1">
      <alignment horizontal="right" vertical="center" wrapText="1" indent="1"/>
    </xf>
    <xf numFmtId="164" fontId="23" fillId="0" borderId="5" xfId="1" applyNumberFormat="1" applyFont="1" applyBorder="1" applyAlignment="1" applyProtection="1">
      <alignment horizontal="right" vertical="center" wrapText="1" indent="1"/>
      <protection locked="0"/>
    </xf>
    <xf numFmtId="0" fontId="23" fillId="0" borderId="14" xfId="1" applyFont="1" applyBorder="1" applyAlignment="1">
      <alignment horizontal="left" vertical="center" wrapText="1" indent="1"/>
    </xf>
    <xf numFmtId="0" fontId="23" fillId="0" borderId="5" xfId="1" applyFont="1" applyBorder="1" applyAlignment="1">
      <alignment horizontal="left" vertical="center" wrapText="1" indent="4"/>
    </xf>
    <xf numFmtId="0" fontId="26" fillId="0" borderId="4" xfId="1" applyFont="1" applyBorder="1" applyAlignment="1">
      <alignment horizontal="left" vertical="center" wrapText="1" indent="1"/>
    </xf>
    <xf numFmtId="0" fontId="23" fillId="0" borderId="5" xfId="1" applyFont="1" applyBorder="1" applyAlignment="1">
      <alignment horizontal="left" vertical="center" wrapText="1" indent="1"/>
    </xf>
    <xf numFmtId="164" fontId="26" fillId="0" borderId="4" xfId="1" applyNumberFormat="1" applyFont="1" applyBorder="1" applyAlignment="1">
      <alignment horizontal="right" vertical="center" wrapText="1" indent="1"/>
    </xf>
    <xf numFmtId="164" fontId="20" fillId="0" borderId="4" xfId="0" applyNumberFormat="1" applyFont="1" applyBorder="1" applyAlignment="1">
      <alignment horizontal="right" vertical="center" wrapText="1" indent="1"/>
    </xf>
    <xf numFmtId="164" fontId="20" fillId="0" borderId="4" xfId="0" quotePrefix="1" applyNumberFormat="1" applyFont="1" applyBorder="1" applyAlignment="1">
      <alignment horizontal="right" vertical="center" wrapText="1" indent="1"/>
    </xf>
    <xf numFmtId="49" fontId="2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 wrapText="1" inden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 indent="1"/>
    </xf>
    <xf numFmtId="49" fontId="20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vertical="center" wrapText="1" indent="1"/>
    </xf>
    <xf numFmtId="0" fontId="22" fillId="0" borderId="4" xfId="1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wrapText="1" indent="1"/>
    </xf>
    <xf numFmtId="0" fontId="19" fillId="0" borderId="6" xfId="0" applyFont="1" applyBorder="1" applyAlignment="1">
      <alignment horizontal="left" wrapText="1" indent="1"/>
    </xf>
    <xf numFmtId="164" fontId="25" fillId="2" borderId="6" xfId="1" applyNumberFormat="1" applyFont="1" applyFill="1" applyBorder="1" applyAlignment="1">
      <alignment horizontal="right" vertical="center" wrapText="1" indent="1"/>
    </xf>
    <xf numFmtId="0" fontId="19" fillId="0" borderId="14" xfId="0" applyFont="1" applyBorder="1" applyAlignment="1">
      <alignment horizontal="left" wrapText="1" indent="1"/>
    </xf>
    <xf numFmtId="164" fontId="23" fillId="3" borderId="14" xfId="1" applyNumberFormat="1" applyFont="1" applyFill="1" applyBorder="1" applyAlignment="1">
      <alignment horizontal="right" vertical="center" wrapText="1" indent="1"/>
    </xf>
    <xf numFmtId="164" fontId="23" fillId="0" borderId="5" xfId="1" applyNumberFormat="1" applyFont="1" applyBorder="1" applyAlignment="1">
      <alignment horizontal="right" vertical="center" wrapText="1" indent="1"/>
    </xf>
    <xf numFmtId="164" fontId="27" fillId="0" borderId="6" xfId="1" applyNumberFormat="1" applyFont="1" applyBorder="1" applyAlignment="1" applyProtection="1">
      <alignment horizontal="right" vertical="center" wrapText="1" indent="1"/>
      <protection locked="0"/>
    </xf>
    <xf numFmtId="164" fontId="27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27" fillId="0" borderId="5" xfId="1" applyNumberFormat="1" applyFont="1" applyBorder="1" applyAlignment="1" applyProtection="1">
      <alignment horizontal="right" vertical="center" wrapText="1" indent="1"/>
      <protection locked="0"/>
    </xf>
    <xf numFmtId="49" fontId="20" fillId="0" borderId="4" xfId="0" applyNumberFormat="1" applyFont="1" applyBorder="1" applyAlignment="1">
      <alignment horizontal="center" wrapText="1"/>
    </xf>
    <xf numFmtId="0" fontId="19" fillId="0" borderId="14" xfId="0" applyFont="1" applyBorder="1" applyAlignment="1">
      <alignment wrapText="1"/>
    </xf>
    <xf numFmtId="0" fontId="19" fillId="0" borderId="7" xfId="0" applyFont="1" applyBorder="1" applyAlignment="1">
      <alignment horizontal="left" wrapText="1" indent="1"/>
    </xf>
    <xf numFmtId="164" fontId="27" fillId="0" borderId="7" xfId="1" applyNumberFormat="1" applyFont="1" applyBorder="1" applyAlignment="1" applyProtection="1">
      <alignment horizontal="right" vertical="center" wrapText="1" indent="1"/>
      <protection locked="0"/>
    </xf>
    <xf numFmtId="49" fontId="19" fillId="0" borderId="5" xfId="0" applyNumberFormat="1" applyFont="1" applyBorder="1" applyAlignment="1">
      <alignment horizontal="center" wrapText="1"/>
    </xf>
    <xf numFmtId="49" fontId="19" fillId="0" borderId="6" xfId="0" applyNumberFormat="1" applyFont="1" applyBorder="1" applyAlignment="1">
      <alignment horizontal="center" wrapText="1"/>
    </xf>
    <xf numFmtId="49" fontId="19" fillId="0" borderId="14" xfId="0" applyNumberFormat="1" applyFont="1" applyBorder="1" applyAlignment="1">
      <alignment horizontal="center" wrapText="1"/>
    </xf>
    <xf numFmtId="164" fontId="22" fillId="0" borderId="4" xfId="1" applyNumberFormat="1" applyFont="1" applyBorder="1" applyAlignment="1" applyProtection="1">
      <alignment horizontal="right" vertical="center" wrapText="1" indent="1"/>
      <protection locked="0"/>
    </xf>
    <xf numFmtId="0" fontId="20" fillId="0" borderId="4" xfId="0" applyFont="1" applyBorder="1" applyAlignment="1">
      <alignment wrapText="1"/>
    </xf>
    <xf numFmtId="49" fontId="20" fillId="0" borderId="3" xfId="0" applyNumberFormat="1" applyFont="1" applyBorder="1" applyAlignment="1">
      <alignment horizontal="center" wrapText="1"/>
    </xf>
    <xf numFmtId="0" fontId="20" fillId="0" borderId="3" xfId="0" applyFont="1" applyBorder="1" applyAlignment="1">
      <alignment wrapText="1"/>
    </xf>
    <xf numFmtId="49" fontId="20" fillId="0" borderId="0" xfId="0" applyNumberFormat="1" applyFont="1" applyBorder="1" applyAlignment="1">
      <alignment horizontal="center" vertical="center" wrapText="1"/>
    </xf>
    <xf numFmtId="49" fontId="20" fillId="0" borderId="0" xfId="0" applyNumberFormat="1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4" fillId="4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0" xfId="1" applyNumberFormat="1" applyFont="1" applyAlignment="1">
      <alignment horizontal="center" vertical="center"/>
    </xf>
    <xf numFmtId="164" fontId="4" fillId="0" borderId="12" xfId="0" applyNumberFormat="1" applyFont="1" applyBorder="1" applyAlignment="1">
      <alignment horizontal="centerContinuous" vertical="center" wrapText="1"/>
    </xf>
    <xf numFmtId="164" fontId="9" fillId="0" borderId="13" xfId="0" applyNumberFormat="1" applyFont="1" applyBorder="1" applyAlignment="1">
      <alignment vertical="center" wrapText="1"/>
    </xf>
    <xf numFmtId="164" fontId="9" fillId="0" borderId="8" xfId="0" applyNumberFormat="1" applyFont="1" applyBorder="1" applyAlignment="1">
      <alignment vertical="center" wrapText="1"/>
    </xf>
    <xf numFmtId="164" fontId="14" fillId="0" borderId="4" xfId="1" applyNumberFormat="1" applyFont="1" applyBorder="1" applyAlignment="1" applyProtection="1">
      <alignment horizontal="right" vertical="center" wrapText="1"/>
      <protection locked="0"/>
    </xf>
    <xf numFmtId="164" fontId="14" fillId="0" borderId="7" xfId="1" applyNumberFormat="1" applyFont="1" applyBorder="1" applyAlignment="1" applyProtection="1">
      <alignment horizontal="right" vertical="center" wrapText="1"/>
      <protection locked="0"/>
    </xf>
    <xf numFmtId="164" fontId="2" fillId="0" borderId="4" xfId="1" applyNumberFormat="1" applyFont="1" applyBorder="1" applyAlignment="1" applyProtection="1">
      <alignment horizontal="right" vertical="center" wrapText="1"/>
      <protection locked="0"/>
    </xf>
    <xf numFmtId="164" fontId="19" fillId="0" borderId="4" xfId="1" applyNumberFormat="1" applyFont="1" applyBorder="1" applyAlignment="1" applyProtection="1">
      <alignment horizontal="right" vertical="center" wrapText="1"/>
      <protection locked="0"/>
    </xf>
    <xf numFmtId="164" fontId="19" fillId="0" borderId="2" xfId="1" applyNumberFormat="1" applyFont="1" applyBorder="1" applyAlignment="1" applyProtection="1">
      <alignment horizontal="right" vertical="center" wrapText="1"/>
      <protection locked="0"/>
    </xf>
    <xf numFmtId="164" fontId="20" fillId="0" borderId="10" xfId="1" applyNumberFormat="1" applyFont="1" applyBorder="1" applyAlignment="1" applyProtection="1">
      <alignment horizontal="right" vertical="center" wrapText="1"/>
      <protection locked="0"/>
    </xf>
    <xf numFmtId="164" fontId="27" fillId="0" borderId="4" xfId="1" applyNumberFormat="1" applyFont="1" applyBorder="1" applyAlignment="1" applyProtection="1">
      <alignment horizontal="right" vertical="center" wrapText="1" indent="1"/>
      <protection locked="0"/>
    </xf>
    <xf numFmtId="164" fontId="26" fillId="0" borderId="4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3" fillId="0" borderId="13" xfId="0" applyNumberFormat="1" applyFont="1" applyBorder="1" applyAlignment="1">
      <alignment textRotation="180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164" fontId="11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Alignment="1">
      <alignment horizontal="center" vertical="center"/>
    </xf>
    <xf numFmtId="164" fontId="11" fillId="0" borderId="1" xfId="1" applyNumberFormat="1" applyFont="1" applyBorder="1" applyAlignment="1">
      <alignment horizontal="left" vertical="center"/>
    </xf>
    <xf numFmtId="164" fontId="11" fillId="0" borderId="1" xfId="1" applyNumberFormat="1" applyFont="1" applyBorder="1" applyAlignment="1">
      <alignment horizontal="left"/>
    </xf>
    <xf numFmtId="0" fontId="2" fillId="0" borderId="4" xfId="1" applyFont="1" applyBorder="1" applyAlignment="1">
      <alignment horizontal="left"/>
    </xf>
    <xf numFmtId="0" fontId="20" fillId="0" borderId="0" xfId="1" applyFont="1" applyAlignment="1">
      <alignment horizontal="center"/>
    </xf>
    <xf numFmtId="164" fontId="21" fillId="0" borderId="1" xfId="1" applyNumberFormat="1" applyFont="1" applyBorder="1" applyAlignment="1">
      <alignment horizontal="left" vertical="center"/>
    </xf>
    <xf numFmtId="49" fontId="20" fillId="0" borderId="0" xfId="1" applyNumberFormat="1" applyFont="1" applyAlignment="1">
      <alignment horizontal="left" vertical="center" wrapText="1"/>
    </xf>
    <xf numFmtId="164" fontId="20" fillId="0" borderId="0" xfId="1" applyNumberFormat="1" applyFont="1" applyAlignment="1">
      <alignment horizontal="center" vertical="center"/>
    </xf>
    <xf numFmtId="164" fontId="21" fillId="0" borderId="1" xfId="1" applyNumberFormat="1" applyFont="1" applyBorder="1" applyAlignment="1">
      <alignment horizontal="left"/>
    </xf>
    <xf numFmtId="0" fontId="20" fillId="0" borderId="4" xfId="1" applyFont="1" applyBorder="1" applyAlignment="1">
      <alignment horizontal="left"/>
    </xf>
    <xf numFmtId="164" fontId="7" fillId="0" borderId="3" xfId="0" applyNumberFormat="1" applyFont="1" applyBorder="1" applyAlignment="1" applyProtection="1">
      <alignment horizontal="right" vertical="center" wrapText="1" indent="1"/>
      <protection locked="0"/>
    </xf>
    <xf numFmtId="0" fontId="16" fillId="0" borderId="0" xfId="1" applyFont="1" applyAlignment="1">
      <alignment horizontal="center" vertical="center"/>
    </xf>
    <xf numFmtId="0" fontId="20" fillId="0" borderId="4" xfId="1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10" xfId="1" applyFont="1" applyBorder="1" applyAlignment="1">
      <alignment horizontal="left" vertical="center" wrapText="1"/>
    </xf>
    <xf numFmtId="0" fontId="19" fillId="0" borderId="6" xfId="1" applyFont="1" applyBorder="1" applyAlignment="1">
      <alignment horizontal="left" vertical="center" wrapText="1"/>
    </xf>
    <xf numFmtId="0" fontId="19" fillId="0" borderId="7" xfId="1" applyFont="1" applyBorder="1" applyAlignment="1">
      <alignment horizontal="left" vertical="center" wrapText="1"/>
    </xf>
    <xf numFmtId="0" fontId="19" fillId="0" borderId="6" xfId="1" applyFont="1" applyBorder="1" applyAlignment="1">
      <alignment horizontal="left" wrapText="1"/>
    </xf>
    <xf numFmtId="0" fontId="19" fillId="0" borderId="14" xfId="1" applyFont="1" applyBorder="1" applyAlignment="1">
      <alignment horizontal="left" vertical="center" wrapText="1"/>
    </xf>
    <xf numFmtId="0" fontId="19" fillId="0" borderId="11" xfId="1" applyFont="1" applyBorder="1" applyAlignment="1">
      <alignment horizontal="left" vertical="center" wrapText="1"/>
    </xf>
    <xf numFmtId="0" fontId="19" fillId="0" borderId="5" xfId="1" applyFont="1" applyBorder="1" applyAlignment="1">
      <alignment horizontal="left" vertical="center" wrapText="1"/>
    </xf>
    <xf numFmtId="0" fontId="20" fillId="0" borderId="0" xfId="1" applyFont="1" applyAlignment="1">
      <alignment horizontal="center" wrapText="1"/>
    </xf>
    <xf numFmtId="0" fontId="19" fillId="0" borderId="11" xfId="0" applyFont="1" applyBorder="1" applyAlignment="1">
      <alignment horizontal="left" wrapText="1" indent="1"/>
    </xf>
    <xf numFmtId="164" fontId="27" fillId="0" borderId="11" xfId="1" applyNumberFormat="1" applyFont="1" applyBorder="1" applyAlignment="1" applyProtection="1">
      <alignment horizontal="right" vertical="center" wrapText="1" indent="1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wrapText="1"/>
    </xf>
  </cellXfs>
  <cellStyles count="2">
    <cellStyle name="Normál" xfId="0" builtinId="0"/>
    <cellStyle name="Normál_KVRENMUNK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8168889431442"/>
  </sheetPr>
  <dimension ref="A1:I27"/>
  <sheetViews>
    <sheetView zoomScale="96" zoomScaleNormal="96" zoomScaleSheetLayoutView="89" workbookViewId="0">
      <selection sqref="A1:I1"/>
    </sheetView>
  </sheetViews>
  <sheetFormatPr defaultRowHeight="15" x14ac:dyDescent="0.25"/>
  <cols>
    <col min="1" max="1" width="5.85546875" style="8" customWidth="1"/>
    <col min="2" max="2" width="47.28515625" style="11" customWidth="1"/>
    <col min="3" max="5" width="14" style="8" customWidth="1"/>
    <col min="6" max="6" width="65.85546875" style="8" customWidth="1"/>
    <col min="7" max="7" width="14" style="8" customWidth="1"/>
    <col min="8" max="8" width="16.140625" style="8" customWidth="1"/>
    <col min="9" max="9" width="16" style="8" customWidth="1"/>
    <col min="10" max="258" width="9.140625" style="8"/>
    <col min="259" max="259" width="5.85546875" style="8" customWidth="1"/>
    <col min="260" max="260" width="47.28515625" style="8" customWidth="1"/>
    <col min="261" max="261" width="14" style="8" customWidth="1"/>
    <col min="262" max="262" width="47.28515625" style="8" customWidth="1"/>
    <col min="263" max="263" width="14" style="8" customWidth="1"/>
    <col min="264" max="514" width="9.140625" style="8"/>
    <col min="515" max="515" width="5.85546875" style="8" customWidth="1"/>
    <col min="516" max="516" width="47.28515625" style="8" customWidth="1"/>
    <col min="517" max="517" width="14" style="8" customWidth="1"/>
    <col min="518" max="518" width="47.28515625" style="8" customWidth="1"/>
    <col min="519" max="519" width="14" style="8" customWidth="1"/>
    <col min="520" max="770" width="9.140625" style="8"/>
    <col min="771" max="771" width="5.85546875" style="8" customWidth="1"/>
    <col min="772" max="772" width="47.28515625" style="8" customWidth="1"/>
    <col min="773" max="773" width="14" style="8" customWidth="1"/>
    <col min="774" max="774" width="47.28515625" style="8" customWidth="1"/>
    <col min="775" max="775" width="14" style="8" customWidth="1"/>
    <col min="776" max="1026" width="9.140625" style="8"/>
    <col min="1027" max="1027" width="5.85546875" style="8" customWidth="1"/>
    <col min="1028" max="1028" width="47.28515625" style="8" customWidth="1"/>
    <col min="1029" max="1029" width="14" style="8" customWidth="1"/>
    <col min="1030" max="1030" width="47.28515625" style="8" customWidth="1"/>
    <col min="1031" max="1031" width="14" style="8" customWidth="1"/>
    <col min="1032" max="1282" width="9.140625" style="8"/>
    <col min="1283" max="1283" width="5.85546875" style="8" customWidth="1"/>
    <col min="1284" max="1284" width="47.28515625" style="8" customWidth="1"/>
    <col min="1285" max="1285" width="14" style="8" customWidth="1"/>
    <col min="1286" max="1286" width="47.28515625" style="8" customWidth="1"/>
    <col min="1287" max="1287" width="14" style="8" customWidth="1"/>
    <col min="1288" max="1538" width="9.140625" style="8"/>
    <col min="1539" max="1539" width="5.85546875" style="8" customWidth="1"/>
    <col min="1540" max="1540" width="47.28515625" style="8" customWidth="1"/>
    <col min="1541" max="1541" width="14" style="8" customWidth="1"/>
    <col min="1542" max="1542" width="47.28515625" style="8" customWidth="1"/>
    <col min="1543" max="1543" width="14" style="8" customWidth="1"/>
    <col min="1544" max="1794" width="9.140625" style="8"/>
    <col min="1795" max="1795" width="5.85546875" style="8" customWidth="1"/>
    <col min="1796" max="1796" width="47.28515625" style="8" customWidth="1"/>
    <col min="1797" max="1797" width="14" style="8" customWidth="1"/>
    <col min="1798" max="1798" width="47.28515625" style="8" customWidth="1"/>
    <col min="1799" max="1799" width="14" style="8" customWidth="1"/>
    <col min="1800" max="2050" width="9.140625" style="8"/>
    <col min="2051" max="2051" width="5.85546875" style="8" customWidth="1"/>
    <col min="2052" max="2052" width="47.28515625" style="8" customWidth="1"/>
    <col min="2053" max="2053" width="14" style="8" customWidth="1"/>
    <col min="2054" max="2054" width="47.28515625" style="8" customWidth="1"/>
    <col min="2055" max="2055" width="14" style="8" customWidth="1"/>
    <col min="2056" max="2306" width="9.140625" style="8"/>
    <col min="2307" max="2307" width="5.85546875" style="8" customWidth="1"/>
    <col min="2308" max="2308" width="47.28515625" style="8" customWidth="1"/>
    <col min="2309" max="2309" width="14" style="8" customWidth="1"/>
    <col min="2310" max="2310" width="47.28515625" style="8" customWidth="1"/>
    <col min="2311" max="2311" width="14" style="8" customWidth="1"/>
    <col min="2312" max="2562" width="9.140625" style="8"/>
    <col min="2563" max="2563" width="5.85546875" style="8" customWidth="1"/>
    <col min="2564" max="2564" width="47.28515625" style="8" customWidth="1"/>
    <col min="2565" max="2565" width="14" style="8" customWidth="1"/>
    <col min="2566" max="2566" width="47.28515625" style="8" customWidth="1"/>
    <col min="2567" max="2567" width="14" style="8" customWidth="1"/>
    <col min="2568" max="2818" width="9.140625" style="8"/>
    <col min="2819" max="2819" width="5.85546875" style="8" customWidth="1"/>
    <col min="2820" max="2820" width="47.28515625" style="8" customWidth="1"/>
    <col min="2821" max="2821" width="14" style="8" customWidth="1"/>
    <col min="2822" max="2822" width="47.28515625" style="8" customWidth="1"/>
    <col min="2823" max="2823" width="14" style="8" customWidth="1"/>
    <col min="2824" max="3074" width="9.140625" style="8"/>
    <col min="3075" max="3075" width="5.85546875" style="8" customWidth="1"/>
    <col min="3076" max="3076" width="47.28515625" style="8" customWidth="1"/>
    <col min="3077" max="3077" width="14" style="8" customWidth="1"/>
    <col min="3078" max="3078" width="47.28515625" style="8" customWidth="1"/>
    <col min="3079" max="3079" width="14" style="8" customWidth="1"/>
    <col min="3080" max="3330" width="9.140625" style="8"/>
    <col min="3331" max="3331" width="5.85546875" style="8" customWidth="1"/>
    <col min="3332" max="3332" width="47.28515625" style="8" customWidth="1"/>
    <col min="3333" max="3333" width="14" style="8" customWidth="1"/>
    <col min="3334" max="3334" width="47.28515625" style="8" customWidth="1"/>
    <col min="3335" max="3335" width="14" style="8" customWidth="1"/>
    <col min="3336" max="3586" width="9.140625" style="8"/>
    <col min="3587" max="3587" width="5.85546875" style="8" customWidth="1"/>
    <col min="3588" max="3588" width="47.28515625" style="8" customWidth="1"/>
    <col min="3589" max="3589" width="14" style="8" customWidth="1"/>
    <col min="3590" max="3590" width="47.28515625" style="8" customWidth="1"/>
    <col min="3591" max="3591" width="14" style="8" customWidth="1"/>
    <col min="3592" max="3842" width="9.140625" style="8"/>
    <col min="3843" max="3843" width="5.85546875" style="8" customWidth="1"/>
    <col min="3844" max="3844" width="47.28515625" style="8" customWidth="1"/>
    <col min="3845" max="3845" width="14" style="8" customWidth="1"/>
    <col min="3846" max="3846" width="47.28515625" style="8" customWidth="1"/>
    <col min="3847" max="3847" width="14" style="8" customWidth="1"/>
    <col min="3848" max="4098" width="9.140625" style="8"/>
    <col min="4099" max="4099" width="5.85546875" style="8" customWidth="1"/>
    <col min="4100" max="4100" width="47.28515625" style="8" customWidth="1"/>
    <col min="4101" max="4101" width="14" style="8" customWidth="1"/>
    <col min="4102" max="4102" width="47.28515625" style="8" customWidth="1"/>
    <col min="4103" max="4103" width="14" style="8" customWidth="1"/>
    <col min="4104" max="4354" width="9.140625" style="8"/>
    <col min="4355" max="4355" width="5.85546875" style="8" customWidth="1"/>
    <col min="4356" max="4356" width="47.28515625" style="8" customWidth="1"/>
    <col min="4357" max="4357" width="14" style="8" customWidth="1"/>
    <col min="4358" max="4358" width="47.28515625" style="8" customWidth="1"/>
    <col min="4359" max="4359" width="14" style="8" customWidth="1"/>
    <col min="4360" max="4610" width="9.140625" style="8"/>
    <col min="4611" max="4611" width="5.85546875" style="8" customWidth="1"/>
    <col min="4612" max="4612" width="47.28515625" style="8" customWidth="1"/>
    <col min="4613" max="4613" width="14" style="8" customWidth="1"/>
    <col min="4614" max="4614" width="47.28515625" style="8" customWidth="1"/>
    <col min="4615" max="4615" width="14" style="8" customWidth="1"/>
    <col min="4616" max="4866" width="9.140625" style="8"/>
    <col min="4867" max="4867" width="5.85546875" style="8" customWidth="1"/>
    <col min="4868" max="4868" width="47.28515625" style="8" customWidth="1"/>
    <col min="4869" max="4869" width="14" style="8" customWidth="1"/>
    <col min="4870" max="4870" width="47.28515625" style="8" customWidth="1"/>
    <col min="4871" max="4871" width="14" style="8" customWidth="1"/>
    <col min="4872" max="5122" width="9.140625" style="8"/>
    <col min="5123" max="5123" width="5.85546875" style="8" customWidth="1"/>
    <col min="5124" max="5124" width="47.28515625" style="8" customWidth="1"/>
    <col min="5125" max="5125" width="14" style="8" customWidth="1"/>
    <col min="5126" max="5126" width="47.28515625" style="8" customWidth="1"/>
    <col min="5127" max="5127" width="14" style="8" customWidth="1"/>
    <col min="5128" max="5378" width="9.140625" style="8"/>
    <col min="5379" max="5379" width="5.85546875" style="8" customWidth="1"/>
    <col min="5380" max="5380" width="47.28515625" style="8" customWidth="1"/>
    <col min="5381" max="5381" width="14" style="8" customWidth="1"/>
    <col min="5382" max="5382" width="47.28515625" style="8" customWidth="1"/>
    <col min="5383" max="5383" width="14" style="8" customWidth="1"/>
    <col min="5384" max="5634" width="9.140625" style="8"/>
    <col min="5635" max="5635" width="5.85546875" style="8" customWidth="1"/>
    <col min="5636" max="5636" width="47.28515625" style="8" customWidth="1"/>
    <col min="5637" max="5637" width="14" style="8" customWidth="1"/>
    <col min="5638" max="5638" width="47.28515625" style="8" customWidth="1"/>
    <col min="5639" max="5639" width="14" style="8" customWidth="1"/>
    <col min="5640" max="5890" width="9.140625" style="8"/>
    <col min="5891" max="5891" width="5.85546875" style="8" customWidth="1"/>
    <col min="5892" max="5892" width="47.28515625" style="8" customWidth="1"/>
    <col min="5893" max="5893" width="14" style="8" customWidth="1"/>
    <col min="5894" max="5894" width="47.28515625" style="8" customWidth="1"/>
    <col min="5895" max="5895" width="14" style="8" customWidth="1"/>
    <col min="5896" max="6146" width="9.140625" style="8"/>
    <col min="6147" max="6147" width="5.85546875" style="8" customWidth="1"/>
    <col min="6148" max="6148" width="47.28515625" style="8" customWidth="1"/>
    <col min="6149" max="6149" width="14" style="8" customWidth="1"/>
    <col min="6150" max="6150" width="47.28515625" style="8" customWidth="1"/>
    <col min="6151" max="6151" width="14" style="8" customWidth="1"/>
    <col min="6152" max="6402" width="9.140625" style="8"/>
    <col min="6403" max="6403" width="5.85546875" style="8" customWidth="1"/>
    <col min="6404" max="6404" width="47.28515625" style="8" customWidth="1"/>
    <col min="6405" max="6405" width="14" style="8" customWidth="1"/>
    <col min="6406" max="6406" width="47.28515625" style="8" customWidth="1"/>
    <col min="6407" max="6407" width="14" style="8" customWidth="1"/>
    <col min="6408" max="6658" width="9.140625" style="8"/>
    <col min="6659" max="6659" width="5.85546875" style="8" customWidth="1"/>
    <col min="6660" max="6660" width="47.28515625" style="8" customWidth="1"/>
    <col min="6661" max="6661" width="14" style="8" customWidth="1"/>
    <col min="6662" max="6662" width="47.28515625" style="8" customWidth="1"/>
    <col min="6663" max="6663" width="14" style="8" customWidth="1"/>
    <col min="6664" max="6914" width="9.140625" style="8"/>
    <col min="6915" max="6915" width="5.85546875" style="8" customWidth="1"/>
    <col min="6916" max="6916" width="47.28515625" style="8" customWidth="1"/>
    <col min="6917" max="6917" width="14" style="8" customWidth="1"/>
    <col min="6918" max="6918" width="47.28515625" style="8" customWidth="1"/>
    <col min="6919" max="6919" width="14" style="8" customWidth="1"/>
    <col min="6920" max="7170" width="9.140625" style="8"/>
    <col min="7171" max="7171" width="5.85546875" style="8" customWidth="1"/>
    <col min="7172" max="7172" width="47.28515625" style="8" customWidth="1"/>
    <col min="7173" max="7173" width="14" style="8" customWidth="1"/>
    <col min="7174" max="7174" width="47.28515625" style="8" customWidth="1"/>
    <col min="7175" max="7175" width="14" style="8" customWidth="1"/>
    <col min="7176" max="7426" width="9.140625" style="8"/>
    <col min="7427" max="7427" width="5.85546875" style="8" customWidth="1"/>
    <col min="7428" max="7428" width="47.28515625" style="8" customWidth="1"/>
    <col min="7429" max="7429" width="14" style="8" customWidth="1"/>
    <col min="7430" max="7430" width="47.28515625" style="8" customWidth="1"/>
    <col min="7431" max="7431" width="14" style="8" customWidth="1"/>
    <col min="7432" max="7682" width="9.140625" style="8"/>
    <col min="7683" max="7683" width="5.85546875" style="8" customWidth="1"/>
    <col min="7684" max="7684" width="47.28515625" style="8" customWidth="1"/>
    <col min="7685" max="7685" width="14" style="8" customWidth="1"/>
    <col min="7686" max="7686" width="47.28515625" style="8" customWidth="1"/>
    <col min="7687" max="7687" width="14" style="8" customWidth="1"/>
    <col min="7688" max="7938" width="9.140625" style="8"/>
    <col min="7939" max="7939" width="5.85546875" style="8" customWidth="1"/>
    <col min="7940" max="7940" width="47.28515625" style="8" customWidth="1"/>
    <col min="7941" max="7941" width="14" style="8" customWidth="1"/>
    <col min="7942" max="7942" width="47.28515625" style="8" customWidth="1"/>
    <col min="7943" max="7943" width="14" style="8" customWidth="1"/>
    <col min="7944" max="8194" width="9.140625" style="8"/>
    <col min="8195" max="8195" width="5.85546875" style="8" customWidth="1"/>
    <col min="8196" max="8196" width="47.28515625" style="8" customWidth="1"/>
    <col min="8197" max="8197" width="14" style="8" customWidth="1"/>
    <col min="8198" max="8198" width="47.28515625" style="8" customWidth="1"/>
    <col min="8199" max="8199" width="14" style="8" customWidth="1"/>
    <col min="8200" max="8450" width="9.140625" style="8"/>
    <col min="8451" max="8451" width="5.85546875" style="8" customWidth="1"/>
    <col min="8452" max="8452" width="47.28515625" style="8" customWidth="1"/>
    <col min="8453" max="8453" width="14" style="8" customWidth="1"/>
    <col min="8454" max="8454" width="47.28515625" style="8" customWidth="1"/>
    <col min="8455" max="8455" width="14" style="8" customWidth="1"/>
    <col min="8456" max="8706" width="9.140625" style="8"/>
    <col min="8707" max="8707" width="5.85546875" style="8" customWidth="1"/>
    <col min="8708" max="8708" width="47.28515625" style="8" customWidth="1"/>
    <col min="8709" max="8709" width="14" style="8" customWidth="1"/>
    <col min="8710" max="8710" width="47.28515625" style="8" customWidth="1"/>
    <col min="8711" max="8711" width="14" style="8" customWidth="1"/>
    <col min="8712" max="8962" width="9.140625" style="8"/>
    <col min="8963" max="8963" width="5.85546875" style="8" customWidth="1"/>
    <col min="8964" max="8964" width="47.28515625" style="8" customWidth="1"/>
    <col min="8965" max="8965" width="14" style="8" customWidth="1"/>
    <col min="8966" max="8966" width="47.28515625" style="8" customWidth="1"/>
    <col min="8967" max="8967" width="14" style="8" customWidth="1"/>
    <col min="8968" max="9218" width="9.140625" style="8"/>
    <col min="9219" max="9219" width="5.85546875" style="8" customWidth="1"/>
    <col min="9220" max="9220" width="47.28515625" style="8" customWidth="1"/>
    <col min="9221" max="9221" width="14" style="8" customWidth="1"/>
    <col min="9222" max="9222" width="47.28515625" style="8" customWidth="1"/>
    <col min="9223" max="9223" width="14" style="8" customWidth="1"/>
    <col min="9224" max="9474" width="9.140625" style="8"/>
    <col min="9475" max="9475" width="5.85546875" style="8" customWidth="1"/>
    <col min="9476" max="9476" width="47.28515625" style="8" customWidth="1"/>
    <col min="9477" max="9477" width="14" style="8" customWidth="1"/>
    <col min="9478" max="9478" width="47.28515625" style="8" customWidth="1"/>
    <col min="9479" max="9479" width="14" style="8" customWidth="1"/>
    <col min="9480" max="9730" width="9.140625" style="8"/>
    <col min="9731" max="9731" width="5.85546875" style="8" customWidth="1"/>
    <col min="9732" max="9732" width="47.28515625" style="8" customWidth="1"/>
    <col min="9733" max="9733" width="14" style="8" customWidth="1"/>
    <col min="9734" max="9734" width="47.28515625" style="8" customWidth="1"/>
    <col min="9735" max="9735" width="14" style="8" customWidth="1"/>
    <col min="9736" max="9986" width="9.140625" style="8"/>
    <col min="9987" max="9987" width="5.85546875" style="8" customWidth="1"/>
    <col min="9988" max="9988" width="47.28515625" style="8" customWidth="1"/>
    <col min="9989" max="9989" width="14" style="8" customWidth="1"/>
    <col min="9990" max="9990" width="47.28515625" style="8" customWidth="1"/>
    <col min="9991" max="9991" width="14" style="8" customWidth="1"/>
    <col min="9992" max="10242" width="9.140625" style="8"/>
    <col min="10243" max="10243" width="5.85546875" style="8" customWidth="1"/>
    <col min="10244" max="10244" width="47.28515625" style="8" customWidth="1"/>
    <col min="10245" max="10245" width="14" style="8" customWidth="1"/>
    <col min="10246" max="10246" width="47.28515625" style="8" customWidth="1"/>
    <col min="10247" max="10247" width="14" style="8" customWidth="1"/>
    <col min="10248" max="10498" width="9.140625" style="8"/>
    <col min="10499" max="10499" width="5.85546875" style="8" customWidth="1"/>
    <col min="10500" max="10500" width="47.28515625" style="8" customWidth="1"/>
    <col min="10501" max="10501" width="14" style="8" customWidth="1"/>
    <col min="10502" max="10502" width="47.28515625" style="8" customWidth="1"/>
    <col min="10503" max="10503" width="14" style="8" customWidth="1"/>
    <col min="10504" max="10754" width="9.140625" style="8"/>
    <col min="10755" max="10755" width="5.85546875" style="8" customWidth="1"/>
    <col min="10756" max="10756" width="47.28515625" style="8" customWidth="1"/>
    <col min="10757" max="10757" width="14" style="8" customWidth="1"/>
    <col min="10758" max="10758" width="47.28515625" style="8" customWidth="1"/>
    <col min="10759" max="10759" width="14" style="8" customWidth="1"/>
    <col min="10760" max="11010" width="9.140625" style="8"/>
    <col min="11011" max="11011" width="5.85546875" style="8" customWidth="1"/>
    <col min="11012" max="11012" width="47.28515625" style="8" customWidth="1"/>
    <col min="11013" max="11013" width="14" style="8" customWidth="1"/>
    <col min="11014" max="11014" width="47.28515625" style="8" customWidth="1"/>
    <col min="11015" max="11015" width="14" style="8" customWidth="1"/>
    <col min="11016" max="11266" width="9.140625" style="8"/>
    <col min="11267" max="11267" width="5.85546875" style="8" customWidth="1"/>
    <col min="11268" max="11268" width="47.28515625" style="8" customWidth="1"/>
    <col min="11269" max="11269" width="14" style="8" customWidth="1"/>
    <col min="11270" max="11270" width="47.28515625" style="8" customWidth="1"/>
    <col min="11271" max="11271" width="14" style="8" customWidth="1"/>
    <col min="11272" max="11522" width="9.140625" style="8"/>
    <col min="11523" max="11523" width="5.85546875" style="8" customWidth="1"/>
    <col min="11524" max="11524" width="47.28515625" style="8" customWidth="1"/>
    <col min="11525" max="11525" width="14" style="8" customWidth="1"/>
    <col min="11526" max="11526" width="47.28515625" style="8" customWidth="1"/>
    <col min="11527" max="11527" width="14" style="8" customWidth="1"/>
    <col min="11528" max="11778" width="9.140625" style="8"/>
    <col min="11779" max="11779" width="5.85546875" style="8" customWidth="1"/>
    <col min="11780" max="11780" width="47.28515625" style="8" customWidth="1"/>
    <col min="11781" max="11781" width="14" style="8" customWidth="1"/>
    <col min="11782" max="11782" width="47.28515625" style="8" customWidth="1"/>
    <col min="11783" max="11783" width="14" style="8" customWidth="1"/>
    <col min="11784" max="12034" width="9.140625" style="8"/>
    <col min="12035" max="12035" width="5.85546875" style="8" customWidth="1"/>
    <col min="12036" max="12036" width="47.28515625" style="8" customWidth="1"/>
    <col min="12037" max="12037" width="14" style="8" customWidth="1"/>
    <col min="12038" max="12038" width="47.28515625" style="8" customWidth="1"/>
    <col min="12039" max="12039" width="14" style="8" customWidth="1"/>
    <col min="12040" max="12290" width="9.140625" style="8"/>
    <col min="12291" max="12291" width="5.85546875" style="8" customWidth="1"/>
    <col min="12292" max="12292" width="47.28515625" style="8" customWidth="1"/>
    <col min="12293" max="12293" width="14" style="8" customWidth="1"/>
    <col min="12294" max="12294" width="47.28515625" style="8" customWidth="1"/>
    <col min="12295" max="12295" width="14" style="8" customWidth="1"/>
    <col min="12296" max="12546" width="9.140625" style="8"/>
    <col min="12547" max="12547" width="5.85546875" style="8" customWidth="1"/>
    <col min="12548" max="12548" width="47.28515625" style="8" customWidth="1"/>
    <col min="12549" max="12549" width="14" style="8" customWidth="1"/>
    <col min="12550" max="12550" width="47.28515625" style="8" customWidth="1"/>
    <col min="12551" max="12551" width="14" style="8" customWidth="1"/>
    <col min="12552" max="12802" width="9.140625" style="8"/>
    <col min="12803" max="12803" width="5.85546875" style="8" customWidth="1"/>
    <col min="12804" max="12804" width="47.28515625" style="8" customWidth="1"/>
    <col min="12805" max="12805" width="14" style="8" customWidth="1"/>
    <col min="12806" max="12806" width="47.28515625" style="8" customWidth="1"/>
    <col min="12807" max="12807" width="14" style="8" customWidth="1"/>
    <col min="12808" max="13058" width="9.140625" style="8"/>
    <col min="13059" max="13059" width="5.85546875" style="8" customWidth="1"/>
    <col min="13060" max="13060" width="47.28515625" style="8" customWidth="1"/>
    <col min="13061" max="13061" width="14" style="8" customWidth="1"/>
    <col min="13062" max="13062" width="47.28515625" style="8" customWidth="1"/>
    <col min="13063" max="13063" width="14" style="8" customWidth="1"/>
    <col min="13064" max="13314" width="9.140625" style="8"/>
    <col min="13315" max="13315" width="5.85546875" style="8" customWidth="1"/>
    <col min="13316" max="13316" width="47.28515625" style="8" customWidth="1"/>
    <col min="13317" max="13317" width="14" style="8" customWidth="1"/>
    <col min="13318" max="13318" width="47.28515625" style="8" customWidth="1"/>
    <col min="13319" max="13319" width="14" style="8" customWidth="1"/>
    <col min="13320" max="13570" width="9.140625" style="8"/>
    <col min="13571" max="13571" width="5.85546875" style="8" customWidth="1"/>
    <col min="13572" max="13572" width="47.28515625" style="8" customWidth="1"/>
    <col min="13573" max="13573" width="14" style="8" customWidth="1"/>
    <col min="13574" max="13574" width="47.28515625" style="8" customWidth="1"/>
    <col min="13575" max="13575" width="14" style="8" customWidth="1"/>
    <col min="13576" max="13826" width="9.140625" style="8"/>
    <col min="13827" max="13827" width="5.85546875" style="8" customWidth="1"/>
    <col min="13828" max="13828" width="47.28515625" style="8" customWidth="1"/>
    <col min="13829" max="13829" width="14" style="8" customWidth="1"/>
    <col min="13830" max="13830" width="47.28515625" style="8" customWidth="1"/>
    <col min="13831" max="13831" width="14" style="8" customWidth="1"/>
    <col min="13832" max="14082" width="9.140625" style="8"/>
    <col min="14083" max="14083" width="5.85546875" style="8" customWidth="1"/>
    <col min="14084" max="14084" width="47.28515625" style="8" customWidth="1"/>
    <col min="14085" max="14085" width="14" style="8" customWidth="1"/>
    <col min="14086" max="14086" width="47.28515625" style="8" customWidth="1"/>
    <col min="14087" max="14087" width="14" style="8" customWidth="1"/>
    <col min="14088" max="14338" width="9.140625" style="8"/>
    <col min="14339" max="14339" width="5.85546875" style="8" customWidth="1"/>
    <col min="14340" max="14340" width="47.28515625" style="8" customWidth="1"/>
    <col min="14341" max="14341" width="14" style="8" customWidth="1"/>
    <col min="14342" max="14342" width="47.28515625" style="8" customWidth="1"/>
    <col min="14343" max="14343" width="14" style="8" customWidth="1"/>
    <col min="14344" max="14594" width="9.140625" style="8"/>
    <col min="14595" max="14595" width="5.85546875" style="8" customWidth="1"/>
    <col min="14596" max="14596" width="47.28515625" style="8" customWidth="1"/>
    <col min="14597" max="14597" width="14" style="8" customWidth="1"/>
    <col min="14598" max="14598" width="47.28515625" style="8" customWidth="1"/>
    <col min="14599" max="14599" width="14" style="8" customWidth="1"/>
    <col min="14600" max="14850" width="9.140625" style="8"/>
    <col min="14851" max="14851" width="5.85546875" style="8" customWidth="1"/>
    <col min="14852" max="14852" width="47.28515625" style="8" customWidth="1"/>
    <col min="14853" max="14853" width="14" style="8" customWidth="1"/>
    <col min="14854" max="14854" width="47.28515625" style="8" customWidth="1"/>
    <col min="14855" max="14855" width="14" style="8" customWidth="1"/>
    <col min="14856" max="15106" width="9.140625" style="8"/>
    <col min="15107" max="15107" width="5.85546875" style="8" customWidth="1"/>
    <col min="15108" max="15108" width="47.28515625" style="8" customWidth="1"/>
    <col min="15109" max="15109" width="14" style="8" customWidth="1"/>
    <col min="15110" max="15110" width="47.28515625" style="8" customWidth="1"/>
    <col min="15111" max="15111" width="14" style="8" customWidth="1"/>
    <col min="15112" max="15362" width="9.140625" style="8"/>
    <col min="15363" max="15363" width="5.85546875" style="8" customWidth="1"/>
    <col min="15364" max="15364" width="47.28515625" style="8" customWidth="1"/>
    <col min="15365" max="15365" width="14" style="8" customWidth="1"/>
    <col min="15366" max="15366" width="47.28515625" style="8" customWidth="1"/>
    <col min="15367" max="15367" width="14" style="8" customWidth="1"/>
    <col min="15368" max="15618" width="9.140625" style="8"/>
    <col min="15619" max="15619" width="5.85546875" style="8" customWidth="1"/>
    <col min="15620" max="15620" width="47.28515625" style="8" customWidth="1"/>
    <col min="15621" max="15621" width="14" style="8" customWidth="1"/>
    <col min="15622" max="15622" width="47.28515625" style="8" customWidth="1"/>
    <col min="15623" max="15623" width="14" style="8" customWidth="1"/>
    <col min="15624" max="15874" width="9.140625" style="8"/>
    <col min="15875" max="15875" width="5.85546875" style="8" customWidth="1"/>
    <col min="15876" max="15876" width="47.28515625" style="8" customWidth="1"/>
    <col min="15877" max="15877" width="14" style="8" customWidth="1"/>
    <col min="15878" max="15878" width="47.28515625" style="8" customWidth="1"/>
    <col min="15879" max="15879" width="14" style="8" customWidth="1"/>
    <col min="15880" max="16130" width="9.140625" style="8"/>
    <col min="16131" max="16131" width="5.85546875" style="8" customWidth="1"/>
    <col min="16132" max="16132" width="47.28515625" style="8" customWidth="1"/>
    <col min="16133" max="16133" width="14" style="8" customWidth="1"/>
    <col min="16134" max="16134" width="47.28515625" style="8" customWidth="1"/>
    <col min="16135" max="16135" width="14" style="8" customWidth="1"/>
    <col min="16136" max="16384" width="9.140625" style="8"/>
  </cols>
  <sheetData>
    <row r="1" spans="1:9" ht="15.75" customHeight="1" x14ac:dyDescent="0.25">
      <c r="A1" s="268" t="s">
        <v>0</v>
      </c>
      <c r="B1" s="268"/>
      <c r="C1" s="268"/>
      <c r="D1" s="268"/>
      <c r="E1" s="268"/>
      <c r="F1" s="268"/>
      <c r="G1" s="268"/>
      <c r="H1" s="268"/>
      <c r="I1" s="268"/>
    </row>
    <row r="2" spans="1:9" ht="15.75" x14ac:dyDescent="0.25">
      <c r="A2" s="269" t="s">
        <v>1</v>
      </c>
      <c r="B2" s="269"/>
      <c r="I2" s="1" t="s">
        <v>2</v>
      </c>
    </row>
    <row r="3" spans="1:9" ht="16.5" thickBot="1" x14ac:dyDescent="0.3">
      <c r="A3" s="6"/>
      <c r="B3" s="7"/>
      <c r="G3" s="1"/>
    </row>
    <row r="4" spans="1:9" ht="15.75" thickBot="1" x14ac:dyDescent="0.3">
      <c r="A4" s="270" t="s">
        <v>3</v>
      </c>
      <c r="B4" s="79" t="s">
        <v>4</v>
      </c>
      <c r="C4" s="79"/>
      <c r="D4" s="79"/>
      <c r="E4" s="79"/>
      <c r="F4" s="79" t="s">
        <v>5</v>
      </c>
      <c r="G4" s="253"/>
      <c r="H4" s="254"/>
      <c r="I4" s="255"/>
    </row>
    <row r="5" spans="1:9" s="9" customFormat="1" ht="26.25" thickBot="1" x14ac:dyDescent="0.3">
      <c r="A5" s="271"/>
      <c r="B5" s="2" t="s">
        <v>6</v>
      </c>
      <c r="C5" s="2" t="s">
        <v>361</v>
      </c>
      <c r="D5" s="2" t="s">
        <v>362</v>
      </c>
      <c r="E5" s="2" t="s">
        <v>364</v>
      </c>
      <c r="F5" s="2" t="s">
        <v>6</v>
      </c>
      <c r="G5" s="2" t="s">
        <v>361</v>
      </c>
      <c r="H5" s="2" t="s">
        <v>362</v>
      </c>
      <c r="I5" s="2" t="s">
        <v>364</v>
      </c>
    </row>
    <row r="6" spans="1:9" s="3" customFormat="1" ht="13.5" thickBot="1" x14ac:dyDescent="0.3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x14ac:dyDescent="0.25">
      <c r="A7" s="4" t="s">
        <v>10</v>
      </c>
      <c r="B7" s="80" t="s">
        <v>11</v>
      </c>
      <c r="C7" s="81">
        <v>75459288</v>
      </c>
      <c r="D7" s="83">
        <f>SUM(E7-C7)</f>
        <v>8767524</v>
      </c>
      <c r="E7" s="81">
        <v>84226812</v>
      </c>
      <c r="F7" s="80" t="s">
        <v>12</v>
      </c>
      <c r="G7" s="81">
        <v>76562870</v>
      </c>
      <c r="H7" s="83">
        <f t="shared" ref="H7:H26" si="0">SUM(I7-G7)</f>
        <v>17042690</v>
      </c>
      <c r="I7" s="81">
        <v>93605560</v>
      </c>
    </row>
    <row r="8" spans="1:9" x14ac:dyDescent="0.25">
      <c r="A8" s="5" t="s">
        <v>13</v>
      </c>
      <c r="B8" s="82" t="s">
        <v>14</v>
      </c>
      <c r="C8" s="83">
        <v>32976260</v>
      </c>
      <c r="D8" s="83">
        <f>SUM(E8-C8)</f>
        <v>12647706</v>
      </c>
      <c r="E8" s="83">
        <v>45623966</v>
      </c>
      <c r="F8" s="82" t="s">
        <v>15</v>
      </c>
      <c r="G8" s="83">
        <v>11536856</v>
      </c>
      <c r="H8" s="83">
        <f t="shared" si="0"/>
        <v>3511520</v>
      </c>
      <c r="I8" s="83">
        <v>15048376</v>
      </c>
    </row>
    <row r="9" spans="1:9" x14ac:dyDescent="0.25">
      <c r="A9" s="5" t="s">
        <v>7</v>
      </c>
      <c r="B9" s="82" t="s">
        <v>16</v>
      </c>
      <c r="C9" s="83"/>
      <c r="D9" s="83">
        <f t="shared" ref="D9:D26" si="1">SUM(E9-C9)</f>
        <v>0</v>
      </c>
      <c r="E9" s="83"/>
      <c r="F9" s="82" t="s">
        <v>17</v>
      </c>
      <c r="G9" s="83">
        <v>76282567</v>
      </c>
      <c r="H9" s="83">
        <f t="shared" si="0"/>
        <v>8797968</v>
      </c>
      <c r="I9" s="83">
        <v>85080535</v>
      </c>
    </row>
    <row r="10" spans="1:9" x14ac:dyDescent="0.25">
      <c r="A10" s="5" t="s">
        <v>8</v>
      </c>
      <c r="B10" s="82" t="s">
        <v>18</v>
      </c>
      <c r="C10" s="83">
        <v>19930000</v>
      </c>
      <c r="D10" s="83">
        <f t="shared" si="1"/>
        <v>0</v>
      </c>
      <c r="E10" s="83">
        <v>19930000</v>
      </c>
      <c r="F10" s="82" t="s">
        <v>19</v>
      </c>
      <c r="G10" s="83">
        <v>5525660</v>
      </c>
      <c r="H10" s="83">
        <f t="shared" si="0"/>
        <v>12540</v>
      </c>
      <c r="I10" s="83">
        <v>5538200</v>
      </c>
    </row>
    <row r="11" spans="1:9" x14ac:dyDescent="0.25">
      <c r="A11" s="5" t="s">
        <v>9</v>
      </c>
      <c r="B11" s="84" t="s">
        <v>20</v>
      </c>
      <c r="C11" s="83"/>
      <c r="D11" s="83">
        <f t="shared" si="1"/>
        <v>0</v>
      </c>
      <c r="E11" s="83"/>
      <c r="F11" s="82" t="s">
        <v>21</v>
      </c>
      <c r="G11" s="83">
        <v>7543536</v>
      </c>
      <c r="H11" s="83">
        <f t="shared" si="0"/>
        <v>54277</v>
      </c>
      <c r="I11" s="83">
        <v>7597813</v>
      </c>
    </row>
    <row r="12" spans="1:9" x14ac:dyDescent="0.25">
      <c r="A12" s="5" t="s">
        <v>22</v>
      </c>
      <c r="B12" s="82" t="s">
        <v>23</v>
      </c>
      <c r="C12" s="83"/>
      <c r="D12" s="83">
        <f t="shared" si="1"/>
        <v>0</v>
      </c>
      <c r="E12" s="83"/>
      <c r="F12" s="82" t="s">
        <v>24</v>
      </c>
      <c r="G12" s="83">
        <v>176581</v>
      </c>
      <c r="H12" s="83">
        <f t="shared" si="0"/>
        <v>-154277</v>
      </c>
      <c r="I12" s="83">
        <v>22304</v>
      </c>
    </row>
    <row r="13" spans="1:9" ht="15.75" thickBot="1" x14ac:dyDescent="0.3">
      <c r="A13" s="5" t="s">
        <v>25</v>
      </c>
      <c r="B13" s="82" t="s">
        <v>26</v>
      </c>
      <c r="C13" s="83">
        <v>9000000</v>
      </c>
      <c r="D13" s="264">
        <f t="shared" si="1"/>
        <v>0</v>
      </c>
      <c r="E13" s="83">
        <v>9000000</v>
      </c>
      <c r="F13" s="85"/>
      <c r="G13" s="83"/>
      <c r="H13" s="264">
        <f t="shared" si="0"/>
        <v>0</v>
      </c>
      <c r="I13" s="83"/>
    </row>
    <row r="14" spans="1:9" ht="15.75" thickBot="1" x14ac:dyDescent="0.3">
      <c r="A14" s="2" t="s">
        <v>27</v>
      </c>
      <c r="B14" s="86" t="s">
        <v>28</v>
      </c>
      <c r="C14" s="87">
        <f>SUM(C7+C8+C10+C11+C13)</f>
        <v>137365548</v>
      </c>
      <c r="D14" s="266">
        <f t="shared" si="1"/>
        <v>21415230</v>
      </c>
      <c r="E14" s="87">
        <f>SUM(E7+E8+E10+E11+E13)</f>
        <v>158780778</v>
      </c>
      <c r="F14" s="86" t="s">
        <v>29</v>
      </c>
      <c r="G14" s="87">
        <f>SUM(G7:G13)</f>
        <v>177628070</v>
      </c>
      <c r="H14" s="266">
        <f t="shared" si="0"/>
        <v>29264718</v>
      </c>
      <c r="I14" s="87">
        <f>SUM(I7:I13)</f>
        <v>206892788</v>
      </c>
    </row>
    <row r="15" spans="1:9" x14ac:dyDescent="0.25">
      <c r="A15" s="10" t="s">
        <v>30</v>
      </c>
      <c r="B15" s="88" t="s">
        <v>31</v>
      </c>
      <c r="C15" s="89">
        <f>SUM(C16:C19)</f>
        <v>88856778</v>
      </c>
      <c r="D15" s="81">
        <f t="shared" si="1"/>
        <v>11800828</v>
      </c>
      <c r="E15" s="89">
        <f>SUM(E16:E19)</f>
        <v>100657606</v>
      </c>
      <c r="F15" s="82" t="s">
        <v>32</v>
      </c>
      <c r="G15" s="90"/>
      <c r="H15" s="81">
        <f t="shared" si="0"/>
        <v>0</v>
      </c>
      <c r="I15" s="89"/>
    </row>
    <row r="16" spans="1:9" x14ac:dyDescent="0.25">
      <c r="A16" s="10" t="s">
        <v>33</v>
      </c>
      <c r="B16" s="82" t="s">
        <v>34</v>
      </c>
      <c r="C16" s="83">
        <v>43280893</v>
      </c>
      <c r="D16" s="83">
        <f t="shared" si="1"/>
        <v>7849488</v>
      </c>
      <c r="E16" s="83">
        <v>51130381</v>
      </c>
      <c r="F16" s="82" t="s">
        <v>35</v>
      </c>
      <c r="G16" s="83"/>
      <c r="H16" s="83">
        <f t="shared" si="0"/>
        <v>0</v>
      </c>
      <c r="I16" s="83"/>
    </row>
    <row r="17" spans="1:9" x14ac:dyDescent="0.25">
      <c r="A17" s="10" t="s">
        <v>36</v>
      </c>
      <c r="B17" s="82" t="s">
        <v>37</v>
      </c>
      <c r="C17" s="83"/>
      <c r="D17" s="83">
        <f t="shared" si="1"/>
        <v>0</v>
      </c>
      <c r="E17" s="83"/>
      <c r="F17" s="82" t="s">
        <v>38</v>
      </c>
      <c r="G17" s="83"/>
      <c r="H17" s="83">
        <f t="shared" si="0"/>
        <v>0</v>
      </c>
      <c r="I17" s="83"/>
    </row>
    <row r="18" spans="1:9" x14ac:dyDescent="0.25">
      <c r="A18" s="10" t="s">
        <v>39</v>
      </c>
      <c r="B18" s="82" t="s">
        <v>40</v>
      </c>
      <c r="C18" s="83"/>
      <c r="D18" s="83">
        <f t="shared" si="1"/>
        <v>0</v>
      </c>
      <c r="E18" s="83"/>
      <c r="F18" s="82" t="s">
        <v>41</v>
      </c>
      <c r="G18" s="83"/>
      <c r="H18" s="83">
        <f t="shared" si="0"/>
        <v>0</v>
      </c>
      <c r="I18" s="83"/>
    </row>
    <row r="19" spans="1:9" ht="16.5" customHeight="1" x14ac:dyDescent="0.25">
      <c r="A19" s="10" t="s">
        <v>42</v>
      </c>
      <c r="B19" s="91" t="s">
        <v>43</v>
      </c>
      <c r="C19" s="83">
        <v>45575885</v>
      </c>
      <c r="D19" s="83">
        <f t="shared" si="1"/>
        <v>3951340</v>
      </c>
      <c r="E19" s="90">
        <v>49527225</v>
      </c>
      <c r="F19" s="84" t="s">
        <v>44</v>
      </c>
      <c r="G19" s="83"/>
      <c r="H19" s="83">
        <f t="shared" si="0"/>
        <v>0</v>
      </c>
      <c r="I19" s="90"/>
    </row>
    <row r="20" spans="1:9" x14ac:dyDescent="0.25">
      <c r="A20" s="10" t="s">
        <v>45</v>
      </c>
      <c r="B20" s="92" t="s">
        <v>46</v>
      </c>
      <c r="C20" s="93">
        <f>SUM(C21:C22)</f>
        <v>0</v>
      </c>
      <c r="D20" s="83">
        <f t="shared" si="1"/>
        <v>0</v>
      </c>
      <c r="E20" s="93"/>
      <c r="F20" s="82" t="s">
        <v>47</v>
      </c>
      <c r="G20" s="83"/>
      <c r="H20" s="83">
        <f t="shared" si="0"/>
        <v>0</v>
      </c>
      <c r="I20" s="93"/>
    </row>
    <row r="21" spans="1:9" x14ac:dyDescent="0.25">
      <c r="A21" s="10" t="s">
        <v>48</v>
      </c>
      <c r="B21" s="84" t="s">
        <v>49</v>
      </c>
      <c r="C21" s="90"/>
      <c r="D21" s="83">
        <f t="shared" si="1"/>
        <v>0</v>
      </c>
      <c r="E21" s="90"/>
      <c r="F21" s="94" t="s">
        <v>50</v>
      </c>
      <c r="G21" s="90">
        <v>3018371</v>
      </c>
      <c r="H21" s="83">
        <f t="shared" si="0"/>
        <v>0</v>
      </c>
      <c r="I21" s="90">
        <v>3018371</v>
      </c>
    </row>
    <row r="22" spans="1:9" ht="15.75" thickBot="1" x14ac:dyDescent="0.3">
      <c r="A22" s="10" t="s">
        <v>51</v>
      </c>
      <c r="B22" s="82" t="s">
        <v>52</v>
      </c>
      <c r="C22" s="83"/>
      <c r="D22" s="264">
        <f t="shared" si="1"/>
        <v>0</v>
      </c>
      <c r="E22" s="83"/>
      <c r="F22" s="95" t="s">
        <v>53</v>
      </c>
      <c r="G22" s="83">
        <v>45575885</v>
      </c>
      <c r="H22" s="264">
        <f t="shared" si="0"/>
        <v>3951340</v>
      </c>
      <c r="I22" s="83">
        <v>49527225</v>
      </c>
    </row>
    <row r="23" spans="1:9" ht="22.5" customHeight="1" thickBot="1" x14ac:dyDescent="0.3">
      <c r="A23" s="2" t="s">
        <v>54</v>
      </c>
      <c r="B23" s="86" t="s">
        <v>55</v>
      </c>
      <c r="C23" s="87">
        <f>SUM(C15,C20)</f>
        <v>88856778</v>
      </c>
      <c r="D23" s="266">
        <f t="shared" si="1"/>
        <v>11800828</v>
      </c>
      <c r="E23" s="87">
        <f>SUM(E15,E20)</f>
        <v>100657606</v>
      </c>
      <c r="F23" s="86" t="s">
        <v>56</v>
      </c>
      <c r="G23" s="87">
        <f>SUM(G15:G22)</f>
        <v>48594256</v>
      </c>
      <c r="H23" s="266">
        <f t="shared" si="0"/>
        <v>3951340</v>
      </c>
      <c r="I23" s="87">
        <f>SUM(I15:I22)</f>
        <v>52545596</v>
      </c>
    </row>
    <row r="24" spans="1:9" ht="15.75" thickBot="1" x14ac:dyDescent="0.3">
      <c r="A24" s="2" t="s">
        <v>57</v>
      </c>
      <c r="B24" s="86" t="s">
        <v>58</v>
      </c>
      <c r="C24" s="87">
        <f>SUM(C14,C23)</f>
        <v>226222326</v>
      </c>
      <c r="D24" s="266">
        <f t="shared" si="1"/>
        <v>33216058</v>
      </c>
      <c r="E24" s="87">
        <f>SUM(E14,E23)</f>
        <v>259438384</v>
      </c>
      <c r="F24" s="86" t="s">
        <v>59</v>
      </c>
      <c r="G24" s="87">
        <f>SUM(G14,G23)</f>
        <v>226222326</v>
      </c>
      <c r="H24" s="266">
        <f t="shared" si="0"/>
        <v>33216058</v>
      </c>
      <c r="I24" s="87">
        <f>SUM(I14,I23)</f>
        <v>259438384</v>
      </c>
    </row>
    <row r="25" spans="1:9" ht="15.75" thickBot="1" x14ac:dyDescent="0.3">
      <c r="A25" s="2" t="s">
        <v>60</v>
      </c>
      <c r="B25" s="86" t="s">
        <v>61</v>
      </c>
      <c r="C25" s="87"/>
      <c r="D25" s="265">
        <f t="shared" si="1"/>
        <v>0</v>
      </c>
      <c r="E25" s="87"/>
      <c r="F25" s="86" t="s">
        <v>62</v>
      </c>
      <c r="G25" s="87"/>
      <c r="H25" s="265">
        <f t="shared" si="0"/>
        <v>0</v>
      </c>
      <c r="I25" s="87"/>
    </row>
    <row r="26" spans="1:9" ht="15.75" thickBot="1" x14ac:dyDescent="0.3">
      <c r="A26" s="2" t="s">
        <v>63</v>
      </c>
      <c r="B26" s="86" t="s">
        <v>64</v>
      </c>
      <c r="C26" s="87"/>
      <c r="D26" s="288">
        <f t="shared" si="1"/>
        <v>0</v>
      </c>
      <c r="E26" s="87"/>
      <c r="F26" s="86" t="s">
        <v>65</v>
      </c>
      <c r="G26" s="87"/>
      <c r="H26" s="265">
        <f t="shared" si="0"/>
        <v>0</v>
      </c>
      <c r="I26" s="87"/>
    </row>
    <row r="27" spans="1:9" ht="18.75" x14ac:dyDescent="0.25">
      <c r="B27" s="272"/>
      <c r="C27" s="272"/>
      <c r="D27" s="272"/>
      <c r="E27" s="272"/>
      <c r="F27" s="272"/>
    </row>
  </sheetData>
  <mergeCells count="4">
    <mergeCell ref="A2:B2"/>
    <mergeCell ref="A4:A5"/>
    <mergeCell ref="B27:F27"/>
    <mergeCell ref="A1:I1"/>
  </mergeCells>
  <printOptions horizontalCentered="1"/>
  <pageMargins left="0.39370078740157483" right="0.39370078740157483" top="1.3385826771653544" bottom="0.74803149606299213" header="0.70866141732283472" footer="0.31496062992125984"/>
  <pageSetup paperSize="9" scale="65" orientation="landscape" r:id="rId1"/>
  <headerFooter>
    <oddHeader>&amp;C&amp;"Times New Roman,Félkövér"&amp;14Összesített
2020.&amp;R&amp;"Times New Roman,Félkövér dőlt"1.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</sheetPr>
  <dimension ref="A1:I29"/>
  <sheetViews>
    <sheetView zoomScaleNormal="100" workbookViewId="0">
      <selection activeCell="J1" sqref="J1:J1048576"/>
    </sheetView>
  </sheetViews>
  <sheetFormatPr defaultRowHeight="15" x14ac:dyDescent="0.25"/>
  <cols>
    <col min="1" max="1" width="5.85546875" style="8" customWidth="1"/>
    <col min="2" max="2" width="50.42578125" style="11" customWidth="1"/>
    <col min="3" max="3" width="12.7109375" style="8" customWidth="1"/>
    <col min="4" max="4" width="10.28515625" style="8" bestFit="1" customWidth="1"/>
    <col min="5" max="5" width="12.7109375" style="8" customWidth="1"/>
    <col min="6" max="6" width="51.85546875" style="8" customWidth="1"/>
    <col min="7" max="7" width="14" style="8" customWidth="1"/>
    <col min="8" max="8" width="10.85546875" style="8" customWidth="1"/>
    <col min="9" max="9" width="15.5703125" style="8" customWidth="1"/>
    <col min="10" max="258" width="9.140625" style="8"/>
    <col min="259" max="259" width="5.85546875" style="8" customWidth="1"/>
    <col min="260" max="260" width="50.42578125" style="8" customWidth="1"/>
    <col min="261" max="261" width="12.7109375" style="8" customWidth="1"/>
    <col min="262" max="262" width="51.85546875" style="8" customWidth="1"/>
    <col min="263" max="263" width="14" style="8" customWidth="1"/>
    <col min="264" max="264" width="4.140625" style="8" customWidth="1"/>
    <col min="265" max="514" width="9.140625" style="8"/>
    <col min="515" max="515" width="5.85546875" style="8" customWidth="1"/>
    <col min="516" max="516" width="50.42578125" style="8" customWidth="1"/>
    <col min="517" max="517" width="12.7109375" style="8" customWidth="1"/>
    <col min="518" max="518" width="51.85546875" style="8" customWidth="1"/>
    <col min="519" max="519" width="14" style="8" customWidth="1"/>
    <col min="520" max="520" width="4.140625" style="8" customWidth="1"/>
    <col min="521" max="770" width="9.140625" style="8"/>
    <col min="771" max="771" width="5.85546875" style="8" customWidth="1"/>
    <col min="772" max="772" width="50.42578125" style="8" customWidth="1"/>
    <col min="773" max="773" width="12.7109375" style="8" customWidth="1"/>
    <col min="774" max="774" width="51.85546875" style="8" customWidth="1"/>
    <col min="775" max="775" width="14" style="8" customWidth="1"/>
    <col min="776" max="776" width="4.140625" style="8" customWidth="1"/>
    <col min="777" max="1026" width="9.140625" style="8"/>
    <col min="1027" max="1027" width="5.85546875" style="8" customWidth="1"/>
    <col min="1028" max="1028" width="50.42578125" style="8" customWidth="1"/>
    <col min="1029" max="1029" width="12.7109375" style="8" customWidth="1"/>
    <col min="1030" max="1030" width="51.85546875" style="8" customWidth="1"/>
    <col min="1031" max="1031" width="14" style="8" customWidth="1"/>
    <col min="1032" max="1032" width="4.140625" style="8" customWidth="1"/>
    <col min="1033" max="1282" width="9.140625" style="8"/>
    <col min="1283" max="1283" width="5.85546875" style="8" customWidth="1"/>
    <col min="1284" max="1284" width="50.42578125" style="8" customWidth="1"/>
    <col min="1285" max="1285" width="12.7109375" style="8" customWidth="1"/>
    <col min="1286" max="1286" width="51.85546875" style="8" customWidth="1"/>
    <col min="1287" max="1287" width="14" style="8" customWidth="1"/>
    <col min="1288" max="1288" width="4.140625" style="8" customWidth="1"/>
    <col min="1289" max="1538" width="9.140625" style="8"/>
    <col min="1539" max="1539" width="5.85546875" style="8" customWidth="1"/>
    <col min="1540" max="1540" width="50.42578125" style="8" customWidth="1"/>
    <col min="1541" max="1541" width="12.7109375" style="8" customWidth="1"/>
    <col min="1542" max="1542" width="51.85546875" style="8" customWidth="1"/>
    <col min="1543" max="1543" width="14" style="8" customWidth="1"/>
    <col min="1544" max="1544" width="4.140625" style="8" customWidth="1"/>
    <col min="1545" max="1794" width="9.140625" style="8"/>
    <col min="1795" max="1795" width="5.85546875" style="8" customWidth="1"/>
    <col min="1796" max="1796" width="50.42578125" style="8" customWidth="1"/>
    <col min="1797" max="1797" width="12.7109375" style="8" customWidth="1"/>
    <col min="1798" max="1798" width="51.85546875" style="8" customWidth="1"/>
    <col min="1799" max="1799" width="14" style="8" customWidth="1"/>
    <col min="1800" max="1800" width="4.140625" style="8" customWidth="1"/>
    <col min="1801" max="2050" width="9.140625" style="8"/>
    <col min="2051" max="2051" width="5.85546875" style="8" customWidth="1"/>
    <col min="2052" max="2052" width="50.42578125" style="8" customWidth="1"/>
    <col min="2053" max="2053" width="12.7109375" style="8" customWidth="1"/>
    <col min="2054" max="2054" width="51.85546875" style="8" customWidth="1"/>
    <col min="2055" max="2055" width="14" style="8" customWidth="1"/>
    <col min="2056" max="2056" width="4.140625" style="8" customWidth="1"/>
    <col min="2057" max="2306" width="9.140625" style="8"/>
    <col min="2307" max="2307" width="5.85546875" style="8" customWidth="1"/>
    <col min="2308" max="2308" width="50.42578125" style="8" customWidth="1"/>
    <col min="2309" max="2309" width="12.7109375" style="8" customWidth="1"/>
    <col min="2310" max="2310" width="51.85546875" style="8" customWidth="1"/>
    <col min="2311" max="2311" width="14" style="8" customWidth="1"/>
    <col min="2312" max="2312" width="4.140625" style="8" customWidth="1"/>
    <col min="2313" max="2562" width="9.140625" style="8"/>
    <col min="2563" max="2563" width="5.85546875" style="8" customWidth="1"/>
    <col min="2564" max="2564" width="50.42578125" style="8" customWidth="1"/>
    <col min="2565" max="2565" width="12.7109375" style="8" customWidth="1"/>
    <col min="2566" max="2566" width="51.85546875" style="8" customWidth="1"/>
    <col min="2567" max="2567" width="14" style="8" customWidth="1"/>
    <col min="2568" max="2568" width="4.140625" style="8" customWidth="1"/>
    <col min="2569" max="2818" width="9.140625" style="8"/>
    <col min="2819" max="2819" width="5.85546875" style="8" customWidth="1"/>
    <col min="2820" max="2820" width="50.42578125" style="8" customWidth="1"/>
    <col min="2821" max="2821" width="12.7109375" style="8" customWidth="1"/>
    <col min="2822" max="2822" width="51.85546875" style="8" customWidth="1"/>
    <col min="2823" max="2823" width="14" style="8" customWidth="1"/>
    <col min="2824" max="2824" width="4.140625" style="8" customWidth="1"/>
    <col min="2825" max="3074" width="9.140625" style="8"/>
    <col min="3075" max="3075" width="5.85546875" style="8" customWidth="1"/>
    <col min="3076" max="3076" width="50.42578125" style="8" customWidth="1"/>
    <col min="3077" max="3077" width="12.7109375" style="8" customWidth="1"/>
    <col min="3078" max="3078" width="51.85546875" style="8" customWidth="1"/>
    <col min="3079" max="3079" width="14" style="8" customWidth="1"/>
    <col min="3080" max="3080" width="4.140625" style="8" customWidth="1"/>
    <col min="3081" max="3330" width="9.140625" style="8"/>
    <col min="3331" max="3331" width="5.85546875" style="8" customWidth="1"/>
    <col min="3332" max="3332" width="50.42578125" style="8" customWidth="1"/>
    <col min="3333" max="3333" width="12.7109375" style="8" customWidth="1"/>
    <col min="3334" max="3334" width="51.85546875" style="8" customWidth="1"/>
    <col min="3335" max="3335" width="14" style="8" customWidth="1"/>
    <col min="3336" max="3336" width="4.140625" style="8" customWidth="1"/>
    <col min="3337" max="3586" width="9.140625" style="8"/>
    <col min="3587" max="3587" width="5.85546875" style="8" customWidth="1"/>
    <col min="3588" max="3588" width="50.42578125" style="8" customWidth="1"/>
    <col min="3589" max="3589" width="12.7109375" style="8" customWidth="1"/>
    <col min="3590" max="3590" width="51.85546875" style="8" customWidth="1"/>
    <col min="3591" max="3591" width="14" style="8" customWidth="1"/>
    <col min="3592" max="3592" width="4.140625" style="8" customWidth="1"/>
    <col min="3593" max="3842" width="9.140625" style="8"/>
    <col min="3843" max="3843" width="5.85546875" style="8" customWidth="1"/>
    <col min="3844" max="3844" width="50.42578125" style="8" customWidth="1"/>
    <col min="3845" max="3845" width="12.7109375" style="8" customWidth="1"/>
    <col min="3846" max="3846" width="51.85546875" style="8" customWidth="1"/>
    <col min="3847" max="3847" width="14" style="8" customWidth="1"/>
    <col min="3848" max="3848" width="4.140625" style="8" customWidth="1"/>
    <col min="3849" max="4098" width="9.140625" style="8"/>
    <col min="4099" max="4099" width="5.85546875" style="8" customWidth="1"/>
    <col min="4100" max="4100" width="50.42578125" style="8" customWidth="1"/>
    <col min="4101" max="4101" width="12.7109375" style="8" customWidth="1"/>
    <col min="4102" max="4102" width="51.85546875" style="8" customWidth="1"/>
    <col min="4103" max="4103" width="14" style="8" customWidth="1"/>
    <col min="4104" max="4104" width="4.140625" style="8" customWidth="1"/>
    <col min="4105" max="4354" width="9.140625" style="8"/>
    <col min="4355" max="4355" width="5.85546875" style="8" customWidth="1"/>
    <col min="4356" max="4356" width="50.42578125" style="8" customWidth="1"/>
    <col min="4357" max="4357" width="12.7109375" style="8" customWidth="1"/>
    <col min="4358" max="4358" width="51.85546875" style="8" customWidth="1"/>
    <col min="4359" max="4359" width="14" style="8" customWidth="1"/>
    <col min="4360" max="4360" width="4.140625" style="8" customWidth="1"/>
    <col min="4361" max="4610" width="9.140625" style="8"/>
    <col min="4611" max="4611" width="5.85546875" style="8" customWidth="1"/>
    <col min="4612" max="4612" width="50.42578125" style="8" customWidth="1"/>
    <col min="4613" max="4613" width="12.7109375" style="8" customWidth="1"/>
    <col min="4614" max="4614" width="51.85546875" style="8" customWidth="1"/>
    <col min="4615" max="4615" width="14" style="8" customWidth="1"/>
    <col min="4616" max="4616" width="4.140625" style="8" customWidth="1"/>
    <col min="4617" max="4866" width="9.140625" style="8"/>
    <col min="4867" max="4867" width="5.85546875" style="8" customWidth="1"/>
    <col min="4868" max="4868" width="50.42578125" style="8" customWidth="1"/>
    <col min="4869" max="4869" width="12.7109375" style="8" customWidth="1"/>
    <col min="4870" max="4870" width="51.85546875" style="8" customWidth="1"/>
    <col min="4871" max="4871" width="14" style="8" customWidth="1"/>
    <col min="4872" max="4872" width="4.140625" style="8" customWidth="1"/>
    <col min="4873" max="5122" width="9.140625" style="8"/>
    <col min="5123" max="5123" width="5.85546875" style="8" customWidth="1"/>
    <col min="5124" max="5124" width="50.42578125" style="8" customWidth="1"/>
    <col min="5125" max="5125" width="12.7109375" style="8" customWidth="1"/>
    <col min="5126" max="5126" width="51.85546875" style="8" customWidth="1"/>
    <col min="5127" max="5127" width="14" style="8" customWidth="1"/>
    <col min="5128" max="5128" width="4.140625" style="8" customWidth="1"/>
    <col min="5129" max="5378" width="9.140625" style="8"/>
    <col min="5379" max="5379" width="5.85546875" style="8" customWidth="1"/>
    <col min="5380" max="5380" width="50.42578125" style="8" customWidth="1"/>
    <col min="5381" max="5381" width="12.7109375" style="8" customWidth="1"/>
    <col min="5382" max="5382" width="51.85546875" style="8" customWidth="1"/>
    <col min="5383" max="5383" width="14" style="8" customWidth="1"/>
    <col min="5384" max="5384" width="4.140625" style="8" customWidth="1"/>
    <col min="5385" max="5634" width="9.140625" style="8"/>
    <col min="5635" max="5635" width="5.85546875" style="8" customWidth="1"/>
    <col min="5636" max="5636" width="50.42578125" style="8" customWidth="1"/>
    <col min="5637" max="5637" width="12.7109375" style="8" customWidth="1"/>
    <col min="5638" max="5638" width="51.85546875" style="8" customWidth="1"/>
    <col min="5639" max="5639" width="14" style="8" customWidth="1"/>
    <col min="5640" max="5640" width="4.140625" style="8" customWidth="1"/>
    <col min="5641" max="5890" width="9.140625" style="8"/>
    <col min="5891" max="5891" width="5.85546875" style="8" customWidth="1"/>
    <col min="5892" max="5892" width="50.42578125" style="8" customWidth="1"/>
    <col min="5893" max="5893" width="12.7109375" style="8" customWidth="1"/>
    <col min="5894" max="5894" width="51.85546875" style="8" customWidth="1"/>
    <col min="5895" max="5895" width="14" style="8" customWidth="1"/>
    <col min="5896" max="5896" width="4.140625" style="8" customWidth="1"/>
    <col min="5897" max="6146" width="9.140625" style="8"/>
    <col min="6147" max="6147" width="5.85546875" style="8" customWidth="1"/>
    <col min="6148" max="6148" width="50.42578125" style="8" customWidth="1"/>
    <col min="6149" max="6149" width="12.7109375" style="8" customWidth="1"/>
    <col min="6150" max="6150" width="51.85546875" style="8" customWidth="1"/>
    <col min="6151" max="6151" width="14" style="8" customWidth="1"/>
    <col min="6152" max="6152" width="4.140625" style="8" customWidth="1"/>
    <col min="6153" max="6402" width="9.140625" style="8"/>
    <col min="6403" max="6403" width="5.85546875" style="8" customWidth="1"/>
    <col min="6404" max="6404" width="50.42578125" style="8" customWidth="1"/>
    <col min="6405" max="6405" width="12.7109375" style="8" customWidth="1"/>
    <col min="6406" max="6406" width="51.85546875" style="8" customWidth="1"/>
    <col min="6407" max="6407" width="14" style="8" customWidth="1"/>
    <col min="6408" max="6408" width="4.140625" style="8" customWidth="1"/>
    <col min="6409" max="6658" width="9.140625" style="8"/>
    <col min="6659" max="6659" width="5.85546875" style="8" customWidth="1"/>
    <col min="6660" max="6660" width="50.42578125" style="8" customWidth="1"/>
    <col min="6661" max="6661" width="12.7109375" style="8" customWidth="1"/>
    <col min="6662" max="6662" width="51.85546875" style="8" customWidth="1"/>
    <col min="6663" max="6663" width="14" style="8" customWidth="1"/>
    <col min="6664" max="6664" width="4.140625" style="8" customWidth="1"/>
    <col min="6665" max="6914" width="9.140625" style="8"/>
    <col min="6915" max="6915" width="5.85546875" style="8" customWidth="1"/>
    <col min="6916" max="6916" width="50.42578125" style="8" customWidth="1"/>
    <col min="6917" max="6917" width="12.7109375" style="8" customWidth="1"/>
    <col min="6918" max="6918" width="51.85546875" style="8" customWidth="1"/>
    <col min="6919" max="6919" width="14" style="8" customWidth="1"/>
    <col min="6920" max="6920" width="4.140625" style="8" customWidth="1"/>
    <col min="6921" max="7170" width="9.140625" style="8"/>
    <col min="7171" max="7171" width="5.85546875" style="8" customWidth="1"/>
    <col min="7172" max="7172" width="50.42578125" style="8" customWidth="1"/>
    <col min="7173" max="7173" width="12.7109375" style="8" customWidth="1"/>
    <col min="7174" max="7174" width="51.85546875" style="8" customWidth="1"/>
    <col min="7175" max="7175" width="14" style="8" customWidth="1"/>
    <col min="7176" max="7176" width="4.140625" style="8" customWidth="1"/>
    <col min="7177" max="7426" width="9.140625" style="8"/>
    <col min="7427" max="7427" width="5.85546875" style="8" customWidth="1"/>
    <col min="7428" max="7428" width="50.42578125" style="8" customWidth="1"/>
    <col min="7429" max="7429" width="12.7109375" style="8" customWidth="1"/>
    <col min="7430" max="7430" width="51.85546875" style="8" customWidth="1"/>
    <col min="7431" max="7431" width="14" style="8" customWidth="1"/>
    <col min="7432" max="7432" width="4.140625" style="8" customWidth="1"/>
    <col min="7433" max="7682" width="9.140625" style="8"/>
    <col min="7683" max="7683" width="5.85546875" style="8" customWidth="1"/>
    <col min="7684" max="7684" width="50.42578125" style="8" customWidth="1"/>
    <col min="7685" max="7685" width="12.7109375" style="8" customWidth="1"/>
    <col min="7686" max="7686" width="51.85546875" style="8" customWidth="1"/>
    <col min="7687" max="7687" width="14" style="8" customWidth="1"/>
    <col min="7688" max="7688" width="4.140625" style="8" customWidth="1"/>
    <col min="7689" max="7938" width="9.140625" style="8"/>
    <col min="7939" max="7939" width="5.85546875" style="8" customWidth="1"/>
    <col min="7940" max="7940" width="50.42578125" style="8" customWidth="1"/>
    <col min="7941" max="7941" width="12.7109375" style="8" customWidth="1"/>
    <col min="7942" max="7942" width="51.85546875" style="8" customWidth="1"/>
    <col min="7943" max="7943" width="14" style="8" customWidth="1"/>
    <col min="7944" max="7944" width="4.140625" style="8" customWidth="1"/>
    <col min="7945" max="8194" width="9.140625" style="8"/>
    <col min="8195" max="8195" width="5.85546875" style="8" customWidth="1"/>
    <col min="8196" max="8196" width="50.42578125" style="8" customWidth="1"/>
    <col min="8197" max="8197" width="12.7109375" style="8" customWidth="1"/>
    <col min="8198" max="8198" width="51.85546875" style="8" customWidth="1"/>
    <col min="8199" max="8199" width="14" style="8" customWidth="1"/>
    <col min="8200" max="8200" width="4.140625" style="8" customWidth="1"/>
    <col min="8201" max="8450" width="9.140625" style="8"/>
    <col min="8451" max="8451" width="5.85546875" style="8" customWidth="1"/>
    <col min="8452" max="8452" width="50.42578125" style="8" customWidth="1"/>
    <col min="8453" max="8453" width="12.7109375" style="8" customWidth="1"/>
    <col min="8454" max="8454" width="51.85546875" style="8" customWidth="1"/>
    <col min="8455" max="8455" width="14" style="8" customWidth="1"/>
    <col min="8456" max="8456" width="4.140625" style="8" customWidth="1"/>
    <col min="8457" max="8706" width="9.140625" style="8"/>
    <col min="8707" max="8707" width="5.85546875" style="8" customWidth="1"/>
    <col min="8708" max="8708" width="50.42578125" style="8" customWidth="1"/>
    <col min="8709" max="8709" width="12.7109375" style="8" customWidth="1"/>
    <col min="8710" max="8710" width="51.85546875" style="8" customWidth="1"/>
    <col min="8711" max="8711" width="14" style="8" customWidth="1"/>
    <col min="8712" max="8712" width="4.140625" style="8" customWidth="1"/>
    <col min="8713" max="8962" width="9.140625" style="8"/>
    <col min="8963" max="8963" width="5.85546875" style="8" customWidth="1"/>
    <col min="8964" max="8964" width="50.42578125" style="8" customWidth="1"/>
    <col min="8965" max="8965" width="12.7109375" style="8" customWidth="1"/>
    <col min="8966" max="8966" width="51.85546875" style="8" customWidth="1"/>
    <col min="8967" max="8967" width="14" style="8" customWidth="1"/>
    <col min="8968" max="8968" width="4.140625" style="8" customWidth="1"/>
    <col min="8969" max="9218" width="9.140625" style="8"/>
    <col min="9219" max="9219" width="5.85546875" style="8" customWidth="1"/>
    <col min="9220" max="9220" width="50.42578125" style="8" customWidth="1"/>
    <col min="9221" max="9221" width="12.7109375" style="8" customWidth="1"/>
    <col min="9222" max="9222" width="51.85546875" style="8" customWidth="1"/>
    <col min="9223" max="9223" width="14" style="8" customWidth="1"/>
    <col min="9224" max="9224" width="4.140625" style="8" customWidth="1"/>
    <col min="9225" max="9474" width="9.140625" style="8"/>
    <col min="9475" max="9475" width="5.85546875" style="8" customWidth="1"/>
    <col min="9476" max="9476" width="50.42578125" style="8" customWidth="1"/>
    <col min="9477" max="9477" width="12.7109375" style="8" customWidth="1"/>
    <col min="9478" max="9478" width="51.85546875" style="8" customWidth="1"/>
    <col min="9479" max="9479" width="14" style="8" customWidth="1"/>
    <col min="9480" max="9480" width="4.140625" style="8" customWidth="1"/>
    <col min="9481" max="9730" width="9.140625" style="8"/>
    <col min="9731" max="9731" width="5.85546875" style="8" customWidth="1"/>
    <col min="9732" max="9732" width="50.42578125" style="8" customWidth="1"/>
    <col min="9733" max="9733" width="12.7109375" style="8" customWidth="1"/>
    <col min="9734" max="9734" width="51.85546875" style="8" customWidth="1"/>
    <col min="9735" max="9735" width="14" style="8" customWidth="1"/>
    <col min="9736" max="9736" width="4.140625" style="8" customWidth="1"/>
    <col min="9737" max="9986" width="9.140625" style="8"/>
    <col min="9987" max="9987" width="5.85546875" style="8" customWidth="1"/>
    <col min="9988" max="9988" width="50.42578125" style="8" customWidth="1"/>
    <col min="9989" max="9989" width="12.7109375" style="8" customWidth="1"/>
    <col min="9990" max="9990" width="51.85546875" style="8" customWidth="1"/>
    <col min="9991" max="9991" width="14" style="8" customWidth="1"/>
    <col min="9992" max="9992" width="4.140625" style="8" customWidth="1"/>
    <col min="9993" max="10242" width="9.140625" style="8"/>
    <col min="10243" max="10243" width="5.85546875" style="8" customWidth="1"/>
    <col min="10244" max="10244" width="50.42578125" style="8" customWidth="1"/>
    <col min="10245" max="10245" width="12.7109375" style="8" customWidth="1"/>
    <col min="10246" max="10246" width="51.85546875" style="8" customWidth="1"/>
    <col min="10247" max="10247" width="14" style="8" customWidth="1"/>
    <col min="10248" max="10248" width="4.140625" style="8" customWidth="1"/>
    <col min="10249" max="10498" width="9.140625" style="8"/>
    <col min="10499" max="10499" width="5.85546875" style="8" customWidth="1"/>
    <col min="10500" max="10500" width="50.42578125" style="8" customWidth="1"/>
    <col min="10501" max="10501" width="12.7109375" style="8" customWidth="1"/>
    <col min="10502" max="10502" width="51.85546875" style="8" customWidth="1"/>
    <col min="10503" max="10503" width="14" style="8" customWidth="1"/>
    <col min="10504" max="10504" width="4.140625" style="8" customWidth="1"/>
    <col min="10505" max="10754" width="9.140625" style="8"/>
    <col min="10755" max="10755" width="5.85546875" style="8" customWidth="1"/>
    <col min="10756" max="10756" width="50.42578125" style="8" customWidth="1"/>
    <col min="10757" max="10757" width="12.7109375" style="8" customWidth="1"/>
    <col min="10758" max="10758" width="51.85546875" style="8" customWidth="1"/>
    <col min="10759" max="10759" width="14" style="8" customWidth="1"/>
    <col min="10760" max="10760" width="4.140625" style="8" customWidth="1"/>
    <col min="10761" max="11010" width="9.140625" style="8"/>
    <col min="11011" max="11011" width="5.85546875" style="8" customWidth="1"/>
    <col min="11012" max="11012" width="50.42578125" style="8" customWidth="1"/>
    <col min="11013" max="11013" width="12.7109375" style="8" customWidth="1"/>
    <col min="11014" max="11014" width="51.85546875" style="8" customWidth="1"/>
    <col min="11015" max="11015" width="14" style="8" customWidth="1"/>
    <col min="11016" max="11016" width="4.140625" style="8" customWidth="1"/>
    <col min="11017" max="11266" width="9.140625" style="8"/>
    <col min="11267" max="11267" width="5.85546875" style="8" customWidth="1"/>
    <col min="11268" max="11268" width="50.42578125" style="8" customWidth="1"/>
    <col min="11269" max="11269" width="12.7109375" style="8" customWidth="1"/>
    <col min="11270" max="11270" width="51.85546875" style="8" customWidth="1"/>
    <col min="11271" max="11271" width="14" style="8" customWidth="1"/>
    <col min="11272" max="11272" width="4.140625" style="8" customWidth="1"/>
    <col min="11273" max="11522" width="9.140625" style="8"/>
    <col min="11523" max="11523" width="5.85546875" style="8" customWidth="1"/>
    <col min="11524" max="11524" width="50.42578125" style="8" customWidth="1"/>
    <col min="11525" max="11525" width="12.7109375" style="8" customWidth="1"/>
    <col min="11526" max="11526" width="51.85546875" style="8" customWidth="1"/>
    <col min="11527" max="11527" width="14" style="8" customWidth="1"/>
    <col min="11528" max="11528" width="4.140625" style="8" customWidth="1"/>
    <col min="11529" max="11778" width="9.140625" style="8"/>
    <col min="11779" max="11779" width="5.85546875" style="8" customWidth="1"/>
    <col min="11780" max="11780" width="50.42578125" style="8" customWidth="1"/>
    <col min="11781" max="11781" width="12.7109375" style="8" customWidth="1"/>
    <col min="11782" max="11782" width="51.85546875" style="8" customWidth="1"/>
    <col min="11783" max="11783" width="14" style="8" customWidth="1"/>
    <col min="11784" max="11784" width="4.140625" style="8" customWidth="1"/>
    <col min="11785" max="12034" width="9.140625" style="8"/>
    <col min="12035" max="12035" width="5.85546875" style="8" customWidth="1"/>
    <col min="12036" max="12036" width="50.42578125" style="8" customWidth="1"/>
    <col min="12037" max="12037" width="12.7109375" style="8" customWidth="1"/>
    <col min="12038" max="12038" width="51.85546875" style="8" customWidth="1"/>
    <col min="12039" max="12039" width="14" style="8" customWidth="1"/>
    <col min="12040" max="12040" width="4.140625" style="8" customWidth="1"/>
    <col min="12041" max="12290" width="9.140625" style="8"/>
    <col min="12291" max="12291" width="5.85546875" style="8" customWidth="1"/>
    <col min="12292" max="12292" width="50.42578125" style="8" customWidth="1"/>
    <col min="12293" max="12293" width="12.7109375" style="8" customWidth="1"/>
    <col min="12294" max="12294" width="51.85546875" style="8" customWidth="1"/>
    <col min="12295" max="12295" width="14" style="8" customWidth="1"/>
    <col min="12296" max="12296" width="4.140625" style="8" customWidth="1"/>
    <col min="12297" max="12546" width="9.140625" style="8"/>
    <col min="12547" max="12547" width="5.85546875" style="8" customWidth="1"/>
    <col min="12548" max="12548" width="50.42578125" style="8" customWidth="1"/>
    <col min="12549" max="12549" width="12.7109375" style="8" customWidth="1"/>
    <col min="12550" max="12550" width="51.85546875" style="8" customWidth="1"/>
    <col min="12551" max="12551" width="14" style="8" customWidth="1"/>
    <col min="12552" max="12552" width="4.140625" style="8" customWidth="1"/>
    <col min="12553" max="12802" width="9.140625" style="8"/>
    <col min="12803" max="12803" width="5.85546875" style="8" customWidth="1"/>
    <col min="12804" max="12804" width="50.42578125" style="8" customWidth="1"/>
    <col min="12805" max="12805" width="12.7109375" style="8" customWidth="1"/>
    <col min="12806" max="12806" width="51.85546875" style="8" customWidth="1"/>
    <col min="12807" max="12807" width="14" style="8" customWidth="1"/>
    <col min="12808" max="12808" width="4.140625" style="8" customWidth="1"/>
    <col min="12809" max="13058" width="9.140625" style="8"/>
    <col min="13059" max="13059" width="5.85546875" style="8" customWidth="1"/>
    <col min="13060" max="13060" width="50.42578125" style="8" customWidth="1"/>
    <col min="13061" max="13061" width="12.7109375" style="8" customWidth="1"/>
    <col min="13062" max="13062" width="51.85546875" style="8" customWidth="1"/>
    <col min="13063" max="13063" width="14" style="8" customWidth="1"/>
    <col min="13064" max="13064" width="4.140625" style="8" customWidth="1"/>
    <col min="13065" max="13314" width="9.140625" style="8"/>
    <col min="13315" max="13315" width="5.85546875" style="8" customWidth="1"/>
    <col min="13316" max="13316" width="50.42578125" style="8" customWidth="1"/>
    <col min="13317" max="13317" width="12.7109375" style="8" customWidth="1"/>
    <col min="13318" max="13318" width="51.85546875" style="8" customWidth="1"/>
    <col min="13319" max="13319" width="14" style="8" customWidth="1"/>
    <col min="13320" max="13320" width="4.140625" style="8" customWidth="1"/>
    <col min="13321" max="13570" width="9.140625" style="8"/>
    <col min="13571" max="13571" width="5.85546875" style="8" customWidth="1"/>
    <col min="13572" max="13572" width="50.42578125" style="8" customWidth="1"/>
    <col min="13573" max="13573" width="12.7109375" style="8" customWidth="1"/>
    <col min="13574" max="13574" width="51.85546875" style="8" customWidth="1"/>
    <col min="13575" max="13575" width="14" style="8" customWidth="1"/>
    <col min="13576" max="13576" width="4.140625" style="8" customWidth="1"/>
    <col min="13577" max="13826" width="9.140625" style="8"/>
    <col min="13827" max="13827" width="5.85546875" style="8" customWidth="1"/>
    <col min="13828" max="13828" width="50.42578125" style="8" customWidth="1"/>
    <col min="13829" max="13829" width="12.7109375" style="8" customWidth="1"/>
    <col min="13830" max="13830" width="51.85546875" style="8" customWidth="1"/>
    <col min="13831" max="13831" width="14" style="8" customWidth="1"/>
    <col min="13832" max="13832" width="4.140625" style="8" customWidth="1"/>
    <col min="13833" max="14082" width="9.140625" style="8"/>
    <col min="14083" max="14083" width="5.85546875" style="8" customWidth="1"/>
    <col min="14084" max="14084" width="50.42578125" style="8" customWidth="1"/>
    <col min="14085" max="14085" width="12.7109375" style="8" customWidth="1"/>
    <col min="14086" max="14086" width="51.85546875" style="8" customWidth="1"/>
    <col min="14087" max="14087" width="14" style="8" customWidth="1"/>
    <col min="14088" max="14088" width="4.140625" style="8" customWidth="1"/>
    <col min="14089" max="14338" width="9.140625" style="8"/>
    <col min="14339" max="14339" width="5.85546875" style="8" customWidth="1"/>
    <col min="14340" max="14340" width="50.42578125" style="8" customWidth="1"/>
    <col min="14341" max="14341" width="12.7109375" style="8" customWidth="1"/>
    <col min="14342" max="14342" width="51.85546875" style="8" customWidth="1"/>
    <col min="14343" max="14343" width="14" style="8" customWidth="1"/>
    <col min="14344" max="14344" width="4.140625" style="8" customWidth="1"/>
    <col min="14345" max="14594" width="9.140625" style="8"/>
    <col min="14595" max="14595" width="5.85546875" style="8" customWidth="1"/>
    <col min="14596" max="14596" width="50.42578125" style="8" customWidth="1"/>
    <col min="14597" max="14597" width="12.7109375" style="8" customWidth="1"/>
    <col min="14598" max="14598" width="51.85546875" style="8" customWidth="1"/>
    <col min="14599" max="14599" width="14" style="8" customWidth="1"/>
    <col min="14600" max="14600" width="4.140625" style="8" customWidth="1"/>
    <col min="14601" max="14850" width="9.140625" style="8"/>
    <col min="14851" max="14851" width="5.85546875" style="8" customWidth="1"/>
    <col min="14852" max="14852" width="50.42578125" style="8" customWidth="1"/>
    <col min="14853" max="14853" width="12.7109375" style="8" customWidth="1"/>
    <col min="14854" max="14854" width="51.85546875" style="8" customWidth="1"/>
    <col min="14855" max="14855" width="14" style="8" customWidth="1"/>
    <col min="14856" max="14856" width="4.140625" style="8" customWidth="1"/>
    <col min="14857" max="15106" width="9.140625" style="8"/>
    <col min="15107" max="15107" width="5.85546875" style="8" customWidth="1"/>
    <col min="15108" max="15108" width="50.42578125" style="8" customWidth="1"/>
    <col min="15109" max="15109" width="12.7109375" style="8" customWidth="1"/>
    <col min="15110" max="15110" width="51.85546875" style="8" customWidth="1"/>
    <col min="15111" max="15111" width="14" style="8" customWidth="1"/>
    <col min="15112" max="15112" width="4.140625" style="8" customWidth="1"/>
    <col min="15113" max="15362" width="9.140625" style="8"/>
    <col min="15363" max="15363" width="5.85546875" style="8" customWidth="1"/>
    <col min="15364" max="15364" width="50.42578125" style="8" customWidth="1"/>
    <col min="15365" max="15365" width="12.7109375" style="8" customWidth="1"/>
    <col min="15366" max="15366" width="51.85546875" style="8" customWidth="1"/>
    <col min="15367" max="15367" width="14" style="8" customWidth="1"/>
    <col min="15368" max="15368" width="4.140625" style="8" customWidth="1"/>
    <col min="15369" max="15618" width="9.140625" style="8"/>
    <col min="15619" max="15619" width="5.85546875" style="8" customWidth="1"/>
    <col min="15620" max="15620" width="50.42578125" style="8" customWidth="1"/>
    <col min="15621" max="15621" width="12.7109375" style="8" customWidth="1"/>
    <col min="15622" max="15622" width="51.85546875" style="8" customWidth="1"/>
    <col min="15623" max="15623" width="14" style="8" customWidth="1"/>
    <col min="15624" max="15624" width="4.140625" style="8" customWidth="1"/>
    <col min="15625" max="15874" width="9.140625" style="8"/>
    <col min="15875" max="15875" width="5.85546875" style="8" customWidth="1"/>
    <col min="15876" max="15876" width="50.42578125" style="8" customWidth="1"/>
    <col min="15877" max="15877" width="12.7109375" style="8" customWidth="1"/>
    <col min="15878" max="15878" width="51.85546875" style="8" customWidth="1"/>
    <col min="15879" max="15879" width="14" style="8" customWidth="1"/>
    <col min="15880" max="15880" width="4.140625" style="8" customWidth="1"/>
    <col min="15881" max="16130" width="9.140625" style="8"/>
    <col min="16131" max="16131" width="5.85546875" style="8" customWidth="1"/>
    <col min="16132" max="16132" width="50.42578125" style="8" customWidth="1"/>
    <col min="16133" max="16133" width="12.7109375" style="8" customWidth="1"/>
    <col min="16134" max="16134" width="51.85546875" style="8" customWidth="1"/>
    <col min="16135" max="16135" width="14" style="8" customWidth="1"/>
    <col min="16136" max="16136" width="4.140625" style="8" customWidth="1"/>
    <col min="16137" max="16384" width="9.140625" style="8"/>
  </cols>
  <sheetData>
    <row r="1" spans="1:9" ht="26.25" customHeight="1" x14ac:dyDescent="0.25">
      <c r="A1" s="268" t="s">
        <v>365</v>
      </c>
      <c r="B1" s="268"/>
      <c r="C1" s="268"/>
      <c r="D1" s="268"/>
      <c r="E1" s="268"/>
      <c r="F1" s="268"/>
      <c r="G1" s="268"/>
      <c r="H1" s="268"/>
      <c r="I1" s="268"/>
    </row>
    <row r="2" spans="1:9" ht="16.5" thickBot="1" x14ac:dyDescent="0.3">
      <c r="A2" s="273" t="s">
        <v>1</v>
      </c>
      <c r="B2" s="273"/>
      <c r="H2" s="12"/>
      <c r="I2" s="1" t="s">
        <v>2</v>
      </c>
    </row>
    <row r="3" spans="1:9" ht="15.75" thickBot="1" x14ac:dyDescent="0.3">
      <c r="A3" s="274" t="s">
        <v>3</v>
      </c>
      <c r="B3" s="79" t="s">
        <v>4</v>
      </c>
      <c r="C3" s="79"/>
      <c r="D3" s="79"/>
      <c r="E3" s="79"/>
      <c r="F3" s="79" t="s">
        <v>5</v>
      </c>
      <c r="G3" s="253"/>
      <c r="H3" s="267"/>
      <c r="I3" s="255"/>
    </row>
    <row r="4" spans="1:9" s="9" customFormat="1" ht="26.25" thickBot="1" x14ac:dyDescent="0.3">
      <c r="A4" s="275"/>
      <c r="B4" s="2" t="s">
        <v>6</v>
      </c>
      <c r="C4" s="2" t="s">
        <v>361</v>
      </c>
      <c r="D4" s="2" t="s">
        <v>362</v>
      </c>
      <c r="E4" s="2" t="s">
        <v>364</v>
      </c>
      <c r="F4" s="2" t="s">
        <v>6</v>
      </c>
      <c r="G4" s="2" t="s">
        <v>361</v>
      </c>
      <c r="H4" s="2" t="s">
        <v>362</v>
      </c>
      <c r="I4" s="2" t="s">
        <v>364</v>
      </c>
    </row>
    <row r="5" spans="1:9" s="9" customFormat="1" ht="13.5" thickBot="1" x14ac:dyDescent="0.3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</row>
    <row r="6" spans="1:9" x14ac:dyDescent="0.25">
      <c r="A6" s="4" t="s">
        <v>10</v>
      </c>
      <c r="B6" s="80" t="s">
        <v>66</v>
      </c>
      <c r="C6" s="81">
        <v>50546245</v>
      </c>
      <c r="D6" s="83">
        <f>SUM(E6-C6)</f>
        <v>30000</v>
      </c>
      <c r="E6" s="81">
        <v>50576245</v>
      </c>
      <c r="F6" s="80" t="s">
        <v>67</v>
      </c>
      <c r="G6" s="81">
        <v>25489330</v>
      </c>
      <c r="H6" s="83">
        <f t="shared" ref="H6:H29" si="0">SUM(I6-G6)</f>
        <v>5229000</v>
      </c>
      <c r="I6" s="81">
        <v>30718330</v>
      </c>
    </row>
    <row r="7" spans="1:9" x14ac:dyDescent="0.25">
      <c r="A7" s="5" t="s">
        <v>13</v>
      </c>
      <c r="B7" s="82" t="s">
        <v>68</v>
      </c>
      <c r="C7" s="83">
        <v>50546245</v>
      </c>
      <c r="D7" s="83">
        <f>SUM(E7-C7)</f>
        <v>0</v>
      </c>
      <c r="E7" s="83">
        <v>50546245</v>
      </c>
      <c r="F7" s="82" t="s">
        <v>69</v>
      </c>
      <c r="G7" s="83">
        <v>11620107</v>
      </c>
      <c r="H7" s="83">
        <f t="shared" si="0"/>
        <v>0</v>
      </c>
      <c r="I7" s="83">
        <v>11620107</v>
      </c>
    </row>
    <row r="8" spans="1:9" x14ac:dyDescent="0.25">
      <c r="A8" s="5" t="s">
        <v>7</v>
      </c>
      <c r="B8" s="82" t="s">
        <v>70</v>
      </c>
      <c r="C8" s="83"/>
      <c r="D8" s="83">
        <f t="shared" ref="D8:D29" si="1">SUM(E8-C8)</f>
        <v>0</v>
      </c>
      <c r="E8" s="83"/>
      <c r="F8" s="82" t="s">
        <v>71</v>
      </c>
      <c r="G8" s="83">
        <v>244386249</v>
      </c>
      <c r="H8" s="83">
        <f t="shared" si="0"/>
        <v>-415742</v>
      </c>
      <c r="I8" s="83">
        <v>243970507</v>
      </c>
    </row>
    <row r="9" spans="1:9" x14ac:dyDescent="0.25">
      <c r="A9" s="5" t="s">
        <v>8</v>
      </c>
      <c r="B9" s="82" t="s">
        <v>72</v>
      </c>
      <c r="C9" s="83">
        <v>308000</v>
      </c>
      <c r="D9" s="83">
        <f t="shared" si="1"/>
        <v>0</v>
      </c>
      <c r="E9" s="83">
        <v>308000</v>
      </c>
      <c r="F9" s="82" t="s">
        <v>73</v>
      </c>
      <c r="G9" s="83">
        <v>215681395</v>
      </c>
      <c r="H9" s="83">
        <f t="shared" si="0"/>
        <v>0</v>
      </c>
      <c r="I9" s="83">
        <v>215681395</v>
      </c>
    </row>
    <row r="10" spans="1:9" x14ac:dyDescent="0.25">
      <c r="A10" s="5" t="s">
        <v>9</v>
      </c>
      <c r="B10" s="82" t="s">
        <v>74</v>
      </c>
      <c r="C10" s="83"/>
      <c r="D10" s="83">
        <f t="shared" si="1"/>
        <v>0</v>
      </c>
      <c r="E10" s="83"/>
      <c r="F10" s="82" t="s">
        <v>75</v>
      </c>
      <c r="G10" s="83"/>
      <c r="H10" s="83">
        <f t="shared" si="0"/>
        <v>0</v>
      </c>
      <c r="I10" s="83"/>
    </row>
    <row r="11" spans="1:9" x14ac:dyDescent="0.25">
      <c r="A11" s="5" t="s">
        <v>22</v>
      </c>
      <c r="B11" s="82" t="s">
        <v>76</v>
      </c>
      <c r="C11" s="83"/>
      <c r="D11" s="83">
        <f t="shared" si="1"/>
        <v>0</v>
      </c>
      <c r="E11" s="83"/>
      <c r="F11" s="95" t="s">
        <v>77</v>
      </c>
      <c r="G11" s="83">
        <v>154000</v>
      </c>
      <c r="H11" s="83">
        <f t="shared" si="0"/>
        <v>0</v>
      </c>
      <c r="I11" s="83">
        <v>154000</v>
      </c>
    </row>
    <row r="12" spans="1:9" ht="15.75" thickBot="1" x14ac:dyDescent="0.3">
      <c r="A12" s="5" t="s">
        <v>25</v>
      </c>
      <c r="B12" s="85"/>
      <c r="C12" s="83"/>
      <c r="D12" s="264">
        <f t="shared" si="1"/>
        <v>0</v>
      </c>
      <c r="E12" s="83"/>
      <c r="F12" s="85" t="s">
        <v>24</v>
      </c>
      <c r="G12" s="83"/>
      <c r="H12" s="264">
        <f t="shared" si="0"/>
        <v>0</v>
      </c>
      <c r="I12" s="83"/>
    </row>
    <row r="13" spans="1:9" ht="15.75" thickBot="1" x14ac:dyDescent="0.3">
      <c r="A13" s="2" t="s">
        <v>27</v>
      </c>
      <c r="B13" s="86" t="s">
        <v>78</v>
      </c>
      <c r="C13" s="87">
        <f>SUM(C6,C8,C9)</f>
        <v>50854245</v>
      </c>
      <c r="D13" s="266">
        <f t="shared" si="1"/>
        <v>30000</v>
      </c>
      <c r="E13" s="87">
        <f>SUM(E6,E8,E9)</f>
        <v>50884245</v>
      </c>
      <c r="F13" s="86" t="s">
        <v>79</v>
      </c>
      <c r="G13" s="87">
        <f>SUM(G6,G8,G10,G11)</f>
        <v>270029579</v>
      </c>
      <c r="H13" s="266">
        <f t="shared" si="0"/>
        <v>4813258</v>
      </c>
      <c r="I13" s="87">
        <f>SUM(I6,I8,I10,I11)</f>
        <v>274842837</v>
      </c>
    </row>
    <row r="14" spans="1:9" x14ac:dyDescent="0.25">
      <c r="A14" s="78" t="s">
        <v>30</v>
      </c>
      <c r="B14" s="88" t="s">
        <v>80</v>
      </c>
      <c r="C14" s="96">
        <f>SUM(C15:C19)</f>
        <v>219175334</v>
      </c>
      <c r="D14" s="81">
        <f t="shared" si="1"/>
        <v>4783258</v>
      </c>
      <c r="E14" s="96">
        <f>SUM(E15:E19)</f>
        <v>223958592</v>
      </c>
      <c r="F14" s="82" t="s">
        <v>32</v>
      </c>
      <c r="G14" s="81"/>
      <c r="H14" s="81">
        <f t="shared" si="0"/>
        <v>0</v>
      </c>
      <c r="I14" s="81"/>
    </row>
    <row r="15" spans="1:9" x14ac:dyDescent="0.25">
      <c r="A15" s="78" t="s">
        <v>33</v>
      </c>
      <c r="B15" s="97" t="s">
        <v>81</v>
      </c>
      <c r="C15" s="83">
        <v>219175334</v>
      </c>
      <c r="D15" s="83">
        <f t="shared" si="1"/>
        <v>4783258</v>
      </c>
      <c r="E15" s="83">
        <v>223958592</v>
      </c>
      <c r="F15" s="82"/>
      <c r="G15" s="83"/>
      <c r="H15" s="83">
        <f t="shared" si="0"/>
        <v>0</v>
      </c>
      <c r="I15" s="83"/>
    </row>
    <row r="16" spans="1:9" x14ac:dyDescent="0.25">
      <c r="A16" s="78" t="s">
        <v>36</v>
      </c>
      <c r="B16" s="97" t="s">
        <v>82</v>
      </c>
      <c r="C16" s="83"/>
      <c r="D16" s="83">
        <f t="shared" si="1"/>
        <v>0</v>
      </c>
      <c r="E16" s="83"/>
      <c r="F16" s="82" t="s">
        <v>38</v>
      </c>
      <c r="G16" s="83"/>
      <c r="H16" s="83">
        <f t="shared" si="0"/>
        <v>0</v>
      </c>
      <c r="I16" s="83"/>
    </row>
    <row r="17" spans="1:9" x14ac:dyDescent="0.25">
      <c r="A17" s="78" t="s">
        <v>39</v>
      </c>
      <c r="B17" s="97" t="s">
        <v>83</v>
      </c>
      <c r="C17" s="83"/>
      <c r="D17" s="83">
        <f t="shared" si="1"/>
        <v>0</v>
      </c>
      <c r="E17" s="83"/>
      <c r="F17" s="82" t="s">
        <v>41</v>
      </c>
      <c r="G17" s="83"/>
      <c r="H17" s="83">
        <f t="shared" si="0"/>
        <v>0</v>
      </c>
      <c r="I17" s="83"/>
    </row>
    <row r="18" spans="1:9" x14ac:dyDescent="0.25">
      <c r="A18" s="78" t="s">
        <v>42</v>
      </c>
      <c r="B18" s="97" t="s">
        <v>84</v>
      </c>
      <c r="C18" s="83"/>
      <c r="D18" s="83">
        <f t="shared" si="1"/>
        <v>0</v>
      </c>
      <c r="E18" s="90"/>
      <c r="F18" s="84" t="s">
        <v>44</v>
      </c>
      <c r="G18" s="83"/>
      <c r="H18" s="83">
        <f t="shared" si="0"/>
        <v>0</v>
      </c>
      <c r="I18" s="83"/>
    </row>
    <row r="19" spans="1:9" x14ac:dyDescent="0.25">
      <c r="A19" s="78" t="s">
        <v>45</v>
      </c>
      <c r="B19" s="97" t="s">
        <v>85</v>
      </c>
      <c r="C19" s="83"/>
      <c r="D19" s="83">
        <f t="shared" si="1"/>
        <v>0</v>
      </c>
      <c r="E19" s="83"/>
      <c r="F19" s="82" t="s">
        <v>86</v>
      </c>
      <c r="G19" s="83"/>
      <c r="H19" s="83">
        <f t="shared" si="0"/>
        <v>0</v>
      </c>
      <c r="I19" s="83"/>
    </row>
    <row r="20" spans="1:9" x14ac:dyDescent="0.25">
      <c r="A20" s="78" t="s">
        <v>48</v>
      </c>
      <c r="B20" s="92" t="s">
        <v>87</v>
      </c>
      <c r="C20" s="93"/>
      <c r="D20" s="83">
        <f t="shared" si="1"/>
        <v>0</v>
      </c>
      <c r="E20" s="96"/>
      <c r="F20" s="80" t="s">
        <v>88</v>
      </c>
      <c r="G20" s="83"/>
      <c r="H20" s="83">
        <f t="shared" si="0"/>
        <v>0</v>
      </c>
      <c r="I20" s="83"/>
    </row>
    <row r="21" spans="1:9" x14ac:dyDescent="0.25">
      <c r="A21" s="78" t="s">
        <v>51</v>
      </c>
      <c r="B21" s="97" t="s">
        <v>89</v>
      </c>
      <c r="C21" s="83"/>
      <c r="D21" s="83">
        <f t="shared" si="1"/>
        <v>0</v>
      </c>
      <c r="E21" s="81"/>
      <c r="F21" s="80" t="s">
        <v>90</v>
      </c>
      <c r="G21" s="83"/>
      <c r="H21" s="83">
        <f t="shared" si="0"/>
        <v>0</v>
      </c>
      <c r="I21" s="83"/>
    </row>
    <row r="22" spans="1:9" x14ac:dyDescent="0.25">
      <c r="A22" s="78" t="s">
        <v>54</v>
      </c>
      <c r="B22" s="97" t="s">
        <v>91</v>
      </c>
      <c r="C22" s="83"/>
      <c r="D22" s="83">
        <f t="shared" si="1"/>
        <v>0</v>
      </c>
      <c r="E22" s="81"/>
      <c r="F22" s="98"/>
      <c r="G22" s="83"/>
      <c r="H22" s="83">
        <f t="shared" si="0"/>
        <v>0</v>
      </c>
      <c r="I22" s="83"/>
    </row>
    <row r="23" spans="1:9" x14ac:dyDescent="0.25">
      <c r="A23" s="78" t="s">
        <v>57</v>
      </c>
      <c r="B23" s="97" t="s">
        <v>92</v>
      </c>
      <c r="C23" s="83"/>
      <c r="D23" s="83">
        <f t="shared" si="1"/>
        <v>0</v>
      </c>
      <c r="E23" s="81"/>
      <c r="F23" s="98"/>
      <c r="G23" s="83"/>
      <c r="H23" s="83">
        <f t="shared" si="0"/>
        <v>0</v>
      </c>
      <c r="I23" s="83"/>
    </row>
    <row r="24" spans="1:9" x14ac:dyDescent="0.25">
      <c r="A24" s="78" t="s">
        <v>60</v>
      </c>
      <c r="B24" s="99" t="s">
        <v>93</v>
      </c>
      <c r="C24" s="83"/>
      <c r="D24" s="83">
        <f t="shared" si="1"/>
        <v>0</v>
      </c>
      <c r="E24" s="83"/>
      <c r="F24" s="85"/>
      <c r="G24" s="83"/>
      <c r="H24" s="83">
        <f t="shared" si="0"/>
        <v>0</v>
      </c>
      <c r="I24" s="83"/>
    </row>
    <row r="25" spans="1:9" ht="15.75" thickBot="1" x14ac:dyDescent="0.3">
      <c r="A25" s="78" t="s">
        <v>63</v>
      </c>
      <c r="B25" s="100" t="s">
        <v>94</v>
      </c>
      <c r="C25" s="83"/>
      <c r="D25" s="264">
        <f t="shared" si="1"/>
        <v>0</v>
      </c>
      <c r="E25" s="81"/>
      <c r="F25" s="98"/>
      <c r="G25" s="83"/>
      <c r="H25" s="264">
        <f t="shared" si="0"/>
        <v>0</v>
      </c>
      <c r="I25" s="83"/>
    </row>
    <row r="26" spans="1:9" ht="16.5" customHeight="1" thickBot="1" x14ac:dyDescent="0.3">
      <c r="A26" s="2" t="s">
        <v>95</v>
      </c>
      <c r="B26" s="86" t="s">
        <v>96</v>
      </c>
      <c r="C26" s="87">
        <f>SUM(C14)</f>
        <v>219175334</v>
      </c>
      <c r="D26" s="266">
        <f t="shared" si="1"/>
        <v>4783258</v>
      </c>
      <c r="E26" s="87">
        <f>SUM(E14)</f>
        <v>223958592</v>
      </c>
      <c r="F26" s="86" t="s">
        <v>97</v>
      </c>
      <c r="G26" s="87"/>
      <c r="H26" s="265">
        <f t="shared" si="0"/>
        <v>0</v>
      </c>
      <c r="I26" s="87"/>
    </row>
    <row r="27" spans="1:9" ht="15.75" thickBot="1" x14ac:dyDescent="0.3">
      <c r="A27" s="2" t="s">
        <v>98</v>
      </c>
      <c r="B27" s="86" t="s">
        <v>99</v>
      </c>
      <c r="C27" s="87">
        <f>SUM(C13,C26)</f>
        <v>270029579</v>
      </c>
      <c r="D27" s="266">
        <f t="shared" si="1"/>
        <v>4813258</v>
      </c>
      <c r="E27" s="87">
        <f>SUM(E13,E26)</f>
        <v>274842837</v>
      </c>
      <c r="F27" s="86" t="s">
        <v>100</v>
      </c>
      <c r="G27" s="87">
        <f>SUM(G13,G26)</f>
        <v>270029579</v>
      </c>
      <c r="H27" s="266">
        <f t="shared" si="0"/>
        <v>4813258</v>
      </c>
      <c r="I27" s="87">
        <f>SUM(I13,I26)</f>
        <v>274842837</v>
      </c>
    </row>
    <row r="28" spans="1:9" ht="15.75" thickBot="1" x14ac:dyDescent="0.3">
      <c r="A28" s="2" t="s">
        <v>101</v>
      </c>
      <c r="B28" s="86" t="s">
        <v>61</v>
      </c>
      <c r="C28" s="87"/>
      <c r="D28" s="265">
        <f t="shared" si="1"/>
        <v>0</v>
      </c>
      <c r="E28" s="87"/>
      <c r="F28" s="86" t="s">
        <v>62</v>
      </c>
      <c r="G28" s="87"/>
      <c r="H28" s="265">
        <f t="shared" si="0"/>
        <v>0</v>
      </c>
      <c r="I28" s="87"/>
    </row>
    <row r="29" spans="1:9" ht="15.75" thickBot="1" x14ac:dyDescent="0.3">
      <c r="A29" s="2" t="s">
        <v>102</v>
      </c>
      <c r="B29" s="86" t="s">
        <v>64</v>
      </c>
      <c r="C29" s="87"/>
      <c r="D29" s="265">
        <f t="shared" si="1"/>
        <v>0</v>
      </c>
      <c r="E29" s="87"/>
      <c r="F29" s="86" t="s">
        <v>65</v>
      </c>
      <c r="G29" s="87"/>
      <c r="H29" s="265">
        <f t="shared" si="0"/>
        <v>0</v>
      </c>
      <c r="I29" s="87"/>
    </row>
  </sheetData>
  <mergeCells count="3">
    <mergeCell ref="A2:B2"/>
    <mergeCell ref="A3:A4"/>
    <mergeCell ref="A1:I1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75" orientation="landscape" r:id="rId1"/>
  <headerFooter>
    <oddHeader>&amp;C&amp;"Times New Roman,Félkövér"&amp;14Összesített
2020.&amp;R&amp;"Times New Roman,Félkövér dőlt"2. 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2:I154"/>
  <sheetViews>
    <sheetView zoomScale="80" zoomScaleNormal="80" zoomScalePageLayoutView="70" workbookViewId="0">
      <selection activeCell="E157" sqref="E157"/>
    </sheetView>
  </sheetViews>
  <sheetFormatPr defaultRowHeight="15.75" x14ac:dyDescent="0.25"/>
  <cols>
    <col min="1" max="1" width="8.140625" style="23" customWidth="1"/>
    <col min="2" max="2" width="78.5703125" style="13" customWidth="1"/>
    <col min="3" max="3" width="18.5703125" style="24" customWidth="1"/>
    <col min="4" max="4" width="16.28515625" style="13" customWidth="1"/>
    <col min="5" max="5" width="16.140625" style="13" customWidth="1"/>
    <col min="6" max="256" width="9.140625" style="13"/>
    <col min="257" max="257" width="8.140625" style="13" customWidth="1"/>
    <col min="258" max="258" width="78.5703125" style="13" customWidth="1"/>
    <col min="259" max="259" width="18.5703125" style="13" customWidth="1"/>
    <col min="260" max="260" width="7.7109375" style="13" customWidth="1"/>
    <col min="261" max="512" width="9.140625" style="13"/>
    <col min="513" max="513" width="8.140625" style="13" customWidth="1"/>
    <col min="514" max="514" width="78.5703125" style="13" customWidth="1"/>
    <col min="515" max="515" width="18.5703125" style="13" customWidth="1"/>
    <col min="516" max="516" width="7.7109375" style="13" customWidth="1"/>
    <col min="517" max="768" width="9.140625" style="13"/>
    <col min="769" max="769" width="8.140625" style="13" customWidth="1"/>
    <col min="770" max="770" width="78.5703125" style="13" customWidth="1"/>
    <col min="771" max="771" width="18.5703125" style="13" customWidth="1"/>
    <col min="772" max="772" width="7.7109375" style="13" customWidth="1"/>
    <col min="773" max="1024" width="9.140625" style="13"/>
    <col min="1025" max="1025" width="8.140625" style="13" customWidth="1"/>
    <col min="1026" max="1026" width="78.5703125" style="13" customWidth="1"/>
    <col min="1027" max="1027" width="18.5703125" style="13" customWidth="1"/>
    <col min="1028" max="1028" width="7.7109375" style="13" customWidth="1"/>
    <col min="1029" max="1280" width="9.140625" style="13"/>
    <col min="1281" max="1281" width="8.140625" style="13" customWidth="1"/>
    <col min="1282" max="1282" width="78.5703125" style="13" customWidth="1"/>
    <col min="1283" max="1283" width="18.5703125" style="13" customWidth="1"/>
    <col min="1284" max="1284" width="7.7109375" style="13" customWidth="1"/>
    <col min="1285" max="1536" width="9.140625" style="13"/>
    <col min="1537" max="1537" width="8.140625" style="13" customWidth="1"/>
    <col min="1538" max="1538" width="78.5703125" style="13" customWidth="1"/>
    <col min="1539" max="1539" width="18.5703125" style="13" customWidth="1"/>
    <col min="1540" max="1540" width="7.7109375" style="13" customWidth="1"/>
    <col min="1541" max="1792" width="9.140625" style="13"/>
    <col min="1793" max="1793" width="8.140625" style="13" customWidth="1"/>
    <col min="1794" max="1794" width="78.5703125" style="13" customWidth="1"/>
    <col min="1795" max="1795" width="18.5703125" style="13" customWidth="1"/>
    <col min="1796" max="1796" width="7.7109375" style="13" customWidth="1"/>
    <col min="1797" max="2048" width="9.140625" style="13"/>
    <col min="2049" max="2049" width="8.140625" style="13" customWidth="1"/>
    <col min="2050" max="2050" width="78.5703125" style="13" customWidth="1"/>
    <col min="2051" max="2051" width="18.5703125" style="13" customWidth="1"/>
    <col min="2052" max="2052" width="7.7109375" style="13" customWidth="1"/>
    <col min="2053" max="2304" width="9.140625" style="13"/>
    <col min="2305" max="2305" width="8.140625" style="13" customWidth="1"/>
    <col min="2306" max="2306" width="78.5703125" style="13" customWidth="1"/>
    <col min="2307" max="2307" width="18.5703125" style="13" customWidth="1"/>
    <col min="2308" max="2308" width="7.7109375" style="13" customWidth="1"/>
    <col min="2309" max="2560" width="9.140625" style="13"/>
    <col min="2561" max="2561" width="8.140625" style="13" customWidth="1"/>
    <col min="2562" max="2562" width="78.5703125" style="13" customWidth="1"/>
    <col min="2563" max="2563" width="18.5703125" style="13" customWidth="1"/>
    <col min="2564" max="2564" width="7.7109375" style="13" customWidth="1"/>
    <col min="2565" max="2816" width="9.140625" style="13"/>
    <col min="2817" max="2817" width="8.140625" style="13" customWidth="1"/>
    <col min="2818" max="2818" width="78.5703125" style="13" customWidth="1"/>
    <col min="2819" max="2819" width="18.5703125" style="13" customWidth="1"/>
    <col min="2820" max="2820" width="7.7109375" style="13" customWidth="1"/>
    <col min="2821" max="3072" width="9.140625" style="13"/>
    <col min="3073" max="3073" width="8.140625" style="13" customWidth="1"/>
    <col min="3074" max="3074" width="78.5703125" style="13" customWidth="1"/>
    <col min="3075" max="3075" width="18.5703125" style="13" customWidth="1"/>
    <col min="3076" max="3076" width="7.7109375" style="13" customWidth="1"/>
    <col min="3077" max="3328" width="9.140625" style="13"/>
    <col min="3329" max="3329" width="8.140625" style="13" customWidth="1"/>
    <col min="3330" max="3330" width="78.5703125" style="13" customWidth="1"/>
    <col min="3331" max="3331" width="18.5703125" style="13" customWidth="1"/>
    <col min="3332" max="3332" width="7.7109375" style="13" customWidth="1"/>
    <col min="3333" max="3584" width="9.140625" style="13"/>
    <col min="3585" max="3585" width="8.140625" style="13" customWidth="1"/>
    <col min="3586" max="3586" width="78.5703125" style="13" customWidth="1"/>
    <col min="3587" max="3587" width="18.5703125" style="13" customWidth="1"/>
    <col min="3588" max="3588" width="7.7109375" style="13" customWidth="1"/>
    <col min="3589" max="3840" width="9.140625" style="13"/>
    <col min="3841" max="3841" width="8.140625" style="13" customWidth="1"/>
    <col min="3842" max="3842" width="78.5703125" style="13" customWidth="1"/>
    <col min="3843" max="3843" width="18.5703125" style="13" customWidth="1"/>
    <col min="3844" max="3844" width="7.7109375" style="13" customWidth="1"/>
    <col min="3845" max="4096" width="9.140625" style="13"/>
    <col min="4097" max="4097" width="8.140625" style="13" customWidth="1"/>
    <col min="4098" max="4098" width="78.5703125" style="13" customWidth="1"/>
    <col min="4099" max="4099" width="18.5703125" style="13" customWidth="1"/>
    <col min="4100" max="4100" width="7.7109375" style="13" customWidth="1"/>
    <col min="4101" max="4352" width="9.140625" style="13"/>
    <col min="4353" max="4353" width="8.140625" style="13" customWidth="1"/>
    <col min="4354" max="4354" width="78.5703125" style="13" customWidth="1"/>
    <col min="4355" max="4355" width="18.5703125" style="13" customWidth="1"/>
    <col min="4356" max="4356" width="7.7109375" style="13" customWidth="1"/>
    <col min="4357" max="4608" width="9.140625" style="13"/>
    <col min="4609" max="4609" width="8.140625" style="13" customWidth="1"/>
    <col min="4610" max="4610" width="78.5703125" style="13" customWidth="1"/>
    <col min="4611" max="4611" width="18.5703125" style="13" customWidth="1"/>
    <col min="4612" max="4612" width="7.7109375" style="13" customWidth="1"/>
    <col min="4613" max="4864" width="9.140625" style="13"/>
    <col min="4865" max="4865" width="8.140625" style="13" customWidth="1"/>
    <col min="4866" max="4866" width="78.5703125" style="13" customWidth="1"/>
    <col min="4867" max="4867" width="18.5703125" style="13" customWidth="1"/>
    <col min="4868" max="4868" width="7.7109375" style="13" customWidth="1"/>
    <col min="4869" max="5120" width="9.140625" style="13"/>
    <col min="5121" max="5121" width="8.140625" style="13" customWidth="1"/>
    <col min="5122" max="5122" width="78.5703125" style="13" customWidth="1"/>
    <col min="5123" max="5123" width="18.5703125" style="13" customWidth="1"/>
    <col min="5124" max="5124" width="7.7109375" style="13" customWidth="1"/>
    <col min="5125" max="5376" width="9.140625" style="13"/>
    <col min="5377" max="5377" width="8.140625" style="13" customWidth="1"/>
    <col min="5378" max="5378" width="78.5703125" style="13" customWidth="1"/>
    <col min="5379" max="5379" width="18.5703125" style="13" customWidth="1"/>
    <col min="5380" max="5380" width="7.7109375" style="13" customWidth="1"/>
    <col min="5381" max="5632" width="9.140625" style="13"/>
    <col min="5633" max="5633" width="8.140625" style="13" customWidth="1"/>
    <col min="5634" max="5634" width="78.5703125" style="13" customWidth="1"/>
    <col min="5635" max="5635" width="18.5703125" style="13" customWidth="1"/>
    <col min="5636" max="5636" width="7.7109375" style="13" customWidth="1"/>
    <col min="5637" max="5888" width="9.140625" style="13"/>
    <col min="5889" max="5889" width="8.140625" style="13" customWidth="1"/>
    <col min="5890" max="5890" width="78.5703125" style="13" customWidth="1"/>
    <col min="5891" max="5891" width="18.5703125" style="13" customWidth="1"/>
    <col min="5892" max="5892" width="7.7109375" style="13" customWidth="1"/>
    <col min="5893" max="6144" width="9.140625" style="13"/>
    <col min="6145" max="6145" width="8.140625" style="13" customWidth="1"/>
    <col min="6146" max="6146" width="78.5703125" style="13" customWidth="1"/>
    <col min="6147" max="6147" width="18.5703125" style="13" customWidth="1"/>
    <col min="6148" max="6148" width="7.7109375" style="13" customWidth="1"/>
    <col min="6149" max="6400" width="9.140625" style="13"/>
    <col min="6401" max="6401" width="8.140625" style="13" customWidth="1"/>
    <col min="6402" max="6402" width="78.5703125" style="13" customWidth="1"/>
    <col min="6403" max="6403" width="18.5703125" style="13" customWidth="1"/>
    <col min="6404" max="6404" width="7.7109375" style="13" customWidth="1"/>
    <col min="6405" max="6656" width="9.140625" style="13"/>
    <col min="6657" max="6657" width="8.140625" style="13" customWidth="1"/>
    <col min="6658" max="6658" width="78.5703125" style="13" customWidth="1"/>
    <col min="6659" max="6659" width="18.5703125" style="13" customWidth="1"/>
    <col min="6660" max="6660" width="7.7109375" style="13" customWidth="1"/>
    <col min="6661" max="6912" width="9.140625" style="13"/>
    <col min="6913" max="6913" width="8.140625" style="13" customWidth="1"/>
    <col min="6914" max="6914" width="78.5703125" style="13" customWidth="1"/>
    <col min="6915" max="6915" width="18.5703125" style="13" customWidth="1"/>
    <col min="6916" max="6916" width="7.7109375" style="13" customWidth="1"/>
    <col min="6917" max="7168" width="9.140625" style="13"/>
    <col min="7169" max="7169" width="8.140625" style="13" customWidth="1"/>
    <col min="7170" max="7170" width="78.5703125" style="13" customWidth="1"/>
    <col min="7171" max="7171" width="18.5703125" style="13" customWidth="1"/>
    <col min="7172" max="7172" width="7.7109375" style="13" customWidth="1"/>
    <col min="7173" max="7424" width="9.140625" style="13"/>
    <col min="7425" max="7425" width="8.140625" style="13" customWidth="1"/>
    <col min="7426" max="7426" width="78.5703125" style="13" customWidth="1"/>
    <col min="7427" max="7427" width="18.5703125" style="13" customWidth="1"/>
    <col min="7428" max="7428" width="7.7109375" style="13" customWidth="1"/>
    <col min="7429" max="7680" width="9.140625" style="13"/>
    <col min="7681" max="7681" width="8.140625" style="13" customWidth="1"/>
    <col min="7682" max="7682" width="78.5703125" style="13" customWidth="1"/>
    <col min="7683" max="7683" width="18.5703125" style="13" customWidth="1"/>
    <col min="7684" max="7684" width="7.7109375" style="13" customWidth="1"/>
    <col min="7685" max="7936" width="9.140625" style="13"/>
    <col min="7937" max="7937" width="8.140625" style="13" customWidth="1"/>
    <col min="7938" max="7938" width="78.5703125" style="13" customWidth="1"/>
    <col min="7939" max="7939" width="18.5703125" style="13" customWidth="1"/>
    <col min="7940" max="7940" width="7.7109375" style="13" customWidth="1"/>
    <col min="7941" max="8192" width="9.140625" style="13"/>
    <col min="8193" max="8193" width="8.140625" style="13" customWidth="1"/>
    <col min="8194" max="8194" width="78.5703125" style="13" customWidth="1"/>
    <col min="8195" max="8195" width="18.5703125" style="13" customWidth="1"/>
    <col min="8196" max="8196" width="7.7109375" style="13" customWidth="1"/>
    <col min="8197" max="8448" width="9.140625" style="13"/>
    <col min="8449" max="8449" width="8.140625" style="13" customWidth="1"/>
    <col min="8450" max="8450" width="78.5703125" style="13" customWidth="1"/>
    <col min="8451" max="8451" width="18.5703125" style="13" customWidth="1"/>
    <col min="8452" max="8452" width="7.7109375" style="13" customWidth="1"/>
    <col min="8453" max="8704" width="9.140625" style="13"/>
    <col min="8705" max="8705" width="8.140625" style="13" customWidth="1"/>
    <col min="8706" max="8706" width="78.5703125" style="13" customWidth="1"/>
    <col min="8707" max="8707" width="18.5703125" style="13" customWidth="1"/>
    <col min="8708" max="8708" width="7.7109375" style="13" customWidth="1"/>
    <col min="8709" max="8960" width="9.140625" style="13"/>
    <col min="8961" max="8961" width="8.140625" style="13" customWidth="1"/>
    <col min="8962" max="8962" width="78.5703125" style="13" customWidth="1"/>
    <col min="8963" max="8963" width="18.5703125" style="13" customWidth="1"/>
    <col min="8964" max="8964" width="7.7109375" style="13" customWidth="1"/>
    <col min="8965" max="9216" width="9.140625" style="13"/>
    <col min="9217" max="9217" width="8.140625" style="13" customWidth="1"/>
    <col min="9218" max="9218" width="78.5703125" style="13" customWidth="1"/>
    <col min="9219" max="9219" width="18.5703125" style="13" customWidth="1"/>
    <col min="9220" max="9220" width="7.7109375" style="13" customWidth="1"/>
    <col min="9221" max="9472" width="9.140625" style="13"/>
    <col min="9473" max="9473" width="8.140625" style="13" customWidth="1"/>
    <col min="9474" max="9474" width="78.5703125" style="13" customWidth="1"/>
    <col min="9475" max="9475" width="18.5703125" style="13" customWidth="1"/>
    <col min="9476" max="9476" width="7.7109375" style="13" customWidth="1"/>
    <col min="9477" max="9728" width="9.140625" style="13"/>
    <col min="9729" max="9729" width="8.140625" style="13" customWidth="1"/>
    <col min="9730" max="9730" width="78.5703125" style="13" customWidth="1"/>
    <col min="9731" max="9731" width="18.5703125" style="13" customWidth="1"/>
    <col min="9732" max="9732" width="7.7109375" style="13" customWidth="1"/>
    <col min="9733" max="9984" width="9.140625" style="13"/>
    <col min="9985" max="9985" width="8.140625" style="13" customWidth="1"/>
    <col min="9986" max="9986" width="78.5703125" style="13" customWidth="1"/>
    <col min="9987" max="9987" width="18.5703125" style="13" customWidth="1"/>
    <col min="9988" max="9988" width="7.7109375" style="13" customWidth="1"/>
    <col min="9989" max="10240" width="9.140625" style="13"/>
    <col min="10241" max="10241" width="8.140625" style="13" customWidth="1"/>
    <col min="10242" max="10242" width="78.5703125" style="13" customWidth="1"/>
    <col min="10243" max="10243" width="18.5703125" style="13" customWidth="1"/>
    <col min="10244" max="10244" width="7.7109375" style="13" customWidth="1"/>
    <col min="10245" max="10496" width="9.140625" style="13"/>
    <col min="10497" max="10497" width="8.140625" style="13" customWidth="1"/>
    <col min="10498" max="10498" width="78.5703125" style="13" customWidth="1"/>
    <col min="10499" max="10499" width="18.5703125" style="13" customWidth="1"/>
    <col min="10500" max="10500" width="7.7109375" style="13" customWidth="1"/>
    <col min="10501" max="10752" width="9.140625" style="13"/>
    <col min="10753" max="10753" width="8.140625" style="13" customWidth="1"/>
    <col min="10754" max="10754" width="78.5703125" style="13" customWidth="1"/>
    <col min="10755" max="10755" width="18.5703125" style="13" customWidth="1"/>
    <col min="10756" max="10756" width="7.7109375" style="13" customWidth="1"/>
    <col min="10757" max="11008" width="9.140625" style="13"/>
    <col min="11009" max="11009" width="8.140625" style="13" customWidth="1"/>
    <col min="11010" max="11010" width="78.5703125" style="13" customWidth="1"/>
    <col min="11011" max="11011" width="18.5703125" style="13" customWidth="1"/>
    <col min="11012" max="11012" width="7.7109375" style="13" customWidth="1"/>
    <col min="11013" max="11264" width="9.140625" style="13"/>
    <col min="11265" max="11265" width="8.140625" style="13" customWidth="1"/>
    <col min="11266" max="11266" width="78.5703125" style="13" customWidth="1"/>
    <col min="11267" max="11267" width="18.5703125" style="13" customWidth="1"/>
    <col min="11268" max="11268" width="7.7109375" style="13" customWidth="1"/>
    <col min="11269" max="11520" width="9.140625" style="13"/>
    <col min="11521" max="11521" width="8.140625" style="13" customWidth="1"/>
    <col min="11522" max="11522" width="78.5703125" style="13" customWidth="1"/>
    <col min="11523" max="11523" width="18.5703125" style="13" customWidth="1"/>
    <col min="11524" max="11524" width="7.7109375" style="13" customWidth="1"/>
    <col min="11525" max="11776" width="9.140625" style="13"/>
    <col min="11777" max="11777" width="8.140625" style="13" customWidth="1"/>
    <col min="11778" max="11778" width="78.5703125" style="13" customWidth="1"/>
    <col min="11779" max="11779" width="18.5703125" style="13" customWidth="1"/>
    <col min="11780" max="11780" width="7.7109375" style="13" customWidth="1"/>
    <col min="11781" max="12032" width="9.140625" style="13"/>
    <col min="12033" max="12033" width="8.140625" style="13" customWidth="1"/>
    <col min="12034" max="12034" width="78.5703125" style="13" customWidth="1"/>
    <col min="12035" max="12035" width="18.5703125" style="13" customWidth="1"/>
    <col min="12036" max="12036" width="7.7109375" style="13" customWidth="1"/>
    <col min="12037" max="12288" width="9.140625" style="13"/>
    <col min="12289" max="12289" width="8.140625" style="13" customWidth="1"/>
    <col min="12290" max="12290" width="78.5703125" style="13" customWidth="1"/>
    <col min="12291" max="12291" width="18.5703125" style="13" customWidth="1"/>
    <col min="12292" max="12292" width="7.7109375" style="13" customWidth="1"/>
    <col min="12293" max="12544" width="9.140625" style="13"/>
    <col min="12545" max="12545" width="8.140625" style="13" customWidth="1"/>
    <col min="12546" max="12546" width="78.5703125" style="13" customWidth="1"/>
    <col min="12547" max="12547" width="18.5703125" style="13" customWidth="1"/>
    <col min="12548" max="12548" width="7.7109375" style="13" customWidth="1"/>
    <col min="12549" max="12800" width="9.140625" style="13"/>
    <col min="12801" max="12801" width="8.140625" style="13" customWidth="1"/>
    <col min="12802" max="12802" width="78.5703125" style="13" customWidth="1"/>
    <col min="12803" max="12803" width="18.5703125" style="13" customWidth="1"/>
    <col min="12804" max="12804" width="7.7109375" style="13" customWidth="1"/>
    <col min="12805" max="13056" width="9.140625" style="13"/>
    <col min="13057" max="13057" width="8.140625" style="13" customWidth="1"/>
    <col min="13058" max="13058" width="78.5703125" style="13" customWidth="1"/>
    <col min="13059" max="13059" width="18.5703125" style="13" customWidth="1"/>
    <col min="13060" max="13060" width="7.7109375" style="13" customWidth="1"/>
    <col min="13061" max="13312" width="9.140625" style="13"/>
    <col min="13313" max="13313" width="8.140625" style="13" customWidth="1"/>
    <col min="13314" max="13314" width="78.5703125" style="13" customWidth="1"/>
    <col min="13315" max="13315" width="18.5703125" style="13" customWidth="1"/>
    <col min="13316" max="13316" width="7.7109375" style="13" customWidth="1"/>
    <col min="13317" max="13568" width="9.140625" style="13"/>
    <col min="13569" max="13569" width="8.140625" style="13" customWidth="1"/>
    <col min="13570" max="13570" width="78.5703125" style="13" customWidth="1"/>
    <col min="13571" max="13571" width="18.5703125" style="13" customWidth="1"/>
    <col min="13572" max="13572" width="7.7109375" style="13" customWidth="1"/>
    <col min="13573" max="13824" width="9.140625" style="13"/>
    <col min="13825" max="13825" width="8.140625" style="13" customWidth="1"/>
    <col min="13826" max="13826" width="78.5703125" style="13" customWidth="1"/>
    <col min="13827" max="13827" width="18.5703125" style="13" customWidth="1"/>
    <col min="13828" max="13828" width="7.7109375" style="13" customWidth="1"/>
    <col min="13829" max="14080" width="9.140625" style="13"/>
    <col min="14081" max="14081" width="8.140625" style="13" customWidth="1"/>
    <col min="14082" max="14082" width="78.5703125" style="13" customWidth="1"/>
    <col min="14083" max="14083" width="18.5703125" style="13" customWidth="1"/>
    <col min="14084" max="14084" width="7.7109375" style="13" customWidth="1"/>
    <col min="14085" max="14336" width="9.140625" style="13"/>
    <col min="14337" max="14337" width="8.140625" style="13" customWidth="1"/>
    <col min="14338" max="14338" width="78.5703125" style="13" customWidth="1"/>
    <col min="14339" max="14339" width="18.5703125" style="13" customWidth="1"/>
    <col min="14340" max="14340" width="7.7109375" style="13" customWidth="1"/>
    <col min="14341" max="14592" width="9.140625" style="13"/>
    <col min="14593" max="14593" width="8.140625" style="13" customWidth="1"/>
    <col min="14594" max="14594" width="78.5703125" style="13" customWidth="1"/>
    <col min="14595" max="14595" width="18.5703125" style="13" customWidth="1"/>
    <col min="14596" max="14596" width="7.7109375" style="13" customWidth="1"/>
    <col min="14597" max="14848" width="9.140625" style="13"/>
    <col min="14849" max="14849" width="8.140625" style="13" customWidth="1"/>
    <col min="14850" max="14850" width="78.5703125" style="13" customWidth="1"/>
    <col min="14851" max="14851" width="18.5703125" style="13" customWidth="1"/>
    <col min="14852" max="14852" width="7.7109375" style="13" customWidth="1"/>
    <col min="14853" max="15104" width="9.140625" style="13"/>
    <col min="15105" max="15105" width="8.140625" style="13" customWidth="1"/>
    <col min="15106" max="15106" width="78.5703125" style="13" customWidth="1"/>
    <col min="15107" max="15107" width="18.5703125" style="13" customWidth="1"/>
    <col min="15108" max="15108" width="7.7109375" style="13" customWidth="1"/>
    <col min="15109" max="15360" width="9.140625" style="13"/>
    <col min="15361" max="15361" width="8.140625" style="13" customWidth="1"/>
    <col min="15362" max="15362" width="78.5703125" style="13" customWidth="1"/>
    <col min="15363" max="15363" width="18.5703125" style="13" customWidth="1"/>
    <col min="15364" max="15364" width="7.7109375" style="13" customWidth="1"/>
    <col min="15365" max="15616" width="9.140625" style="13"/>
    <col min="15617" max="15617" width="8.140625" style="13" customWidth="1"/>
    <col min="15618" max="15618" width="78.5703125" style="13" customWidth="1"/>
    <col min="15619" max="15619" width="18.5703125" style="13" customWidth="1"/>
    <col min="15620" max="15620" width="7.7109375" style="13" customWidth="1"/>
    <col min="15621" max="15872" width="9.140625" style="13"/>
    <col min="15873" max="15873" width="8.140625" style="13" customWidth="1"/>
    <col min="15874" max="15874" width="78.5703125" style="13" customWidth="1"/>
    <col min="15875" max="15875" width="18.5703125" style="13" customWidth="1"/>
    <col min="15876" max="15876" width="7.7109375" style="13" customWidth="1"/>
    <col min="15877" max="16128" width="9.140625" style="13"/>
    <col min="16129" max="16129" width="8.140625" style="13" customWidth="1"/>
    <col min="16130" max="16130" width="78.5703125" style="13" customWidth="1"/>
    <col min="16131" max="16131" width="18.5703125" style="13" customWidth="1"/>
    <col min="16132" max="16132" width="7.7109375" style="13" customWidth="1"/>
    <col min="16133" max="16384" width="9.140625" style="13"/>
  </cols>
  <sheetData>
    <row r="2" spans="1:5" ht="15.95" customHeight="1" x14ac:dyDescent="0.25">
      <c r="A2" s="278" t="s">
        <v>103</v>
      </c>
      <c r="B2" s="278"/>
      <c r="C2" s="278"/>
      <c r="D2" s="278"/>
      <c r="E2" s="278"/>
    </row>
    <row r="3" spans="1:5" ht="15.95" customHeight="1" thickBot="1" x14ac:dyDescent="0.3">
      <c r="A3" s="279"/>
      <c r="B3" s="279"/>
      <c r="E3" s="14" t="s">
        <v>2</v>
      </c>
    </row>
    <row r="4" spans="1:5" ht="32.25" thickBot="1" x14ac:dyDescent="0.3">
      <c r="A4" s="101" t="s">
        <v>3</v>
      </c>
      <c r="B4" s="102" t="s">
        <v>104</v>
      </c>
      <c r="C4" s="102" t="s">
        <v>361</v>
      </c>
      <c r="D4" s="102" t="s">
        <v>362</v>
      </c>
      <c r="E4" s="102" t="s">
        <v>364</v>
      </c>
    </row>
    <row r="5" spans="1:5" s="15" customFormat="1" ht="16.5" thickBot="1" x14ac:dyDescent="0.25">
      <c r="A5" s="103">
        <v>1</v>
      </c>
      <c r="B5" s="104">
        <v>2</v>
      </c>
      <c r="C5" s="104">
        <v>3</v>
      </c>
      <c r="D5" s="104">
        <v>4</v>
      </c>
      <c r="E5" s="104">
        <v>5</v>
      </c>
    </row>
    <row r="6" spans="1:5" s="15" customFormat="1" ht="16.5" thickBot="1" x14ac:dyDescent="0.25">
      <c r="A6" s="101" t="s">
        <v>10</v>
      </c>
      <c r="B6" s="105" t="s">
        <v>105</v>
      </c>
      <c r="C6" s="106">
        <f>SUM(C7:C12)</f>
        <v>75459288</v>
      </c>
      <c r="D6" s="106">
        <f t="shared" ref="D6:E6" si="0">SUM(D7:D12)</f>
        <v>8767524</v>
      </c>
      <c r="E6" s="106">
        <f t="shared" si="0"/>
        <v>84226812</v>
      </c>
    </row>
    <row r="7" spans="1:5" s="15" customFormat="1" x14ac:dyDescent="0.2">
      <c r="A7" s="107" t="s">
        <v>106</v>
      </c>
      <c r="B7" s="108" t="s">
        <v>107</v>
      </c>
      <c r="C7" s="109">
        <v>63112728</v>
      </c>
      <c r="D7" s="112">
        <f t="shared" ref="D7:D8" si="1">SUM(E7-C7)</f>
        <v>8410719</v>
      </c>
      <c r="E7" s="109">
        <v>71523447</v>
      </c>
    </row>
    <row r="8" spans="1:5" s="15" customFormat="1" x14ac:dyDescent="0.2">
      <c r="A8" s="110" t="s">
        <v>108</v>
      </c>
      <c r="B8" s="111" t="s">
        <v>109</v>
      </c>
      <c r="C8" s="112"/>
      <c r="D8" s="112">
        <f t="shared" si="1"/>
        <v>0</v>
      </c>
      <c r="E8" s="112"/>
    </row>
    <row r="9" spans="1:5" s="15" customFormat="1" x14ac:dyDescent="0.2">
      <c r="A9" s="110" t="s">
        <v>110</v>
      </c>
      <c r="B9" s="111" t="s">
        <v>111</v>
      </c>
      <c r="C9" s="112">
        <v>10546560</v>
      </c>
      <c r="D9" s="112">
        <f>SUM(E9-C9)</f>
        <v>114500</v>
      </c>
      <c r="E9" s="112">
        <v>10661060</v>
      </c>
    </row>
    <row r="10" spans="1:5" s="15" customFormat="1" x14ac:dyDescent="0.2">
      <c r="A10" s="110" t="s">
        <v>112</v>
      </c>
      <c r="B10" s="111" t="s">
        <v>113</v>
      </c>
      <c r="C10" s="112">
        <v>1800000</v>
      </c>
      <c r="D10" s="112">
        <f>SUM(E10-C10)</f>
        <v>242305</v>
      </c>
      <c r="E10" s="112">
        <v>2042305</v>
      </c>
    </row>
    <row r="11" spans="1:5" s="15" customFormat="1" x14ac:dyDescent="0.2">
      <c r="A11" s="110" t="s">
        <v>114</v>
      </c>
      <c r="B11" s="111" t="s">
        <v>115</v>
      </c>
      <c r="C11" s="112"/>
      <c r="D11" s="112">
        <f t="shared" ref="D11:D74" si="2">SUM(E11-C11)</f>
        <v>0</v>
      </c>
      <c r="E11" s="112"/>
    </row>
    <row r="12" spans="1:5" s="15" customFormat="1" ht="16.5" thickBot="1" x14ac:dyDescent="0.25">
      <c r="A12" s="113" t="s">
        <v>116</v>
      </c>
      <c r="B12" s="114" t="s">
        <v>117</v>
      </c>
      <c r="C12" s="112"/>
      <c r="D12" s="116">
        <f t="shared" si="2"/>
        <v>0</v>
      </c>
      <c r="E12" s="112"/>
    </row>
    <row r="13" spans="1:5" s="15" customFormat="1" ht="16.5" thickBot="1" x14ac:dyDescent="0.25">
      <c r="A13" s="101" t="s">
        <v>13</v>
      </c>
      <c r="B13" s="115" t="s">
        <v>118</v>
      </c>
      <c r="C13" s="106">
        <f>SUM(C14:C18)</f>
        <v>32976260</v>
      </c>
      <c r="D13" s="258">
        <f t="shared" si="2"/>
        <v>12647706</v>
      </c>
      <c r="E13" s="106">
        <f t="shared" ref="E13" si="3">SUM(E14:E18)</f>
        <v>45623966</v>
      </c>
    </row>
    <row r="14" spans="1:5" s="15" customFormat="1" x14ac:dyDescent="0.2">
      <c r="A14" s="107" t="s">
        <v>119</v>
      </c>
      <c r="B14" s="108" t="s">
        <v>120</v>
      </c>
      <c r="C14" s="109"/>
      <c r="D14" s="109">
        <f t="shared" si="2"/>
        <v>0</v>
      </c>
      <c r="E14" s="109"/>
    </row>
    <row r="15" spans="1:5" s="15" customFormat="1" x14ac:dyDescent="0.2">
      <c r="A15" s="110" t="s">
        <v>121</v>
      </c>
      <c r="B15" s="111" t="s">
        <v>122</v>
      </c>
      <c r="C15" s="112"/>
      <c r="D15" s="112">
        <f t="shared" si="2"/>
        <v>0</v>
      </c>
      <c r="E15" s="112"/>
    </row>
    <row r="16" spans="1:5" s="15" customFormat="1" x14ac:dyDescent="0.2">
      <c r="A16" s="110" t="s">
        <v>123</v>
      </c>
      <c r="B16" s="111" t="s">
        <v>124</v>
      </c>
      <c r="C16" s="112"/>
      <c r="D16" s="112">
        <f t="shared" si="2"/>
        <v>0</v>
      </c>
      <c r="E16" s="112"/>
    </row>
    <row r="17" spans="1:5" s="15" customFormat="1" x14ac:dyDescent="0.2">
      <c r="A17" s="110" t="s">
        <v>125</v>
      </c>
      <c r="B17" s="111" t="s">
        <v>126</v>
      </c>
      <c r="C17" s="112"/>
      <c r="D17" s="112">
        <f t="shared" si="2"/>
        <v>0</v>
      </c>
      <c r="E17" s="112"/>
    </row>
    <row r="18" spans="1:5" s="15" customFormat="1" x14ac:dyDescent="0.2">
      <c r="A18" s="110" t="s">
        <v>127</v>
      </c>
      <c r="B18" s="111" t="s">
        <v>128</v>
      </c>
      <c r="C18" s="112">
        <v>32976260</v>
      </c>
      <c r="D18" s="112">
        <f t="shared" si="2"/>
        <v>12647706</v>
      </c>
      <c r="E18" s="112">
        <v>45623966</v>
      </c>
    </row>
    <row r="19" spans="1:5" s="15" customFormat="1" ht="16.5" thickBot="1" x14ac:dyDescent="0.25">
      <c r="A19" s="113" t="s">
        <v>129</v>
      </c>
      <c r="B19" s="114" t="s">
        <v>130</v>
      </c>
      <c r="C19" s="116"/>
      <c r="D19" s="116">
        <f t="shared" si="2"/>
        <v>0</v>
      </c>
      <c r="E19" s="116"/>
    </row>
    <row r="20" spans="1:5" s="15" customFormat="1" ht="16.5" thickBot="1" x14ac:dyDescent="0.25">
      <c r="A20" s="101" t="s">
        <v>7</v>
      </c>
      <c r="B20" s="105" t="s">
        <v>131</v>
      </c>
      <c r="C20" s="106">
        <f>SUM(C21:C25)</f>
        <v>50700245</v>
      </c>
      <c r="D20" s="258">
        <f t="shared" si="2"/>
        <v>30000</v>
      </c>
      <c r="E20" s="106">
        <f t="shared" ref="E20" si="4">SUM(E21:E25)</f>
        <v>50730245</v>
      </c>
    </row>
    <row r="21" spans="1:5" s="15" customFormat="1" x14ac:dyDescent="0.2">
      <c r="A21" s="107" t="s">
        <v>132</v>
      </c>
      <c r="B21" s="108" t="s">
        <v>133</v>
      </c>
      <c r="C21" s="109"/>
      <c r="D21" s="109">
        <f t="shared" si="2"/>
        <v>0</v>
      </c>
      <c r="E21" s="109"/>
    </row>
    <row r="22" spans="1:5" s="15" customFormat="1" x14ac:dyDescent="0.2">
      <c r="A22" s="110" t="s">
        <v>134</v>
      </c>
      <c r="B22" s="111" t="s">
        <v>135</v>
      </c>
      <c r="C22" s="112"/>
      <c r="D22" s="112">
        <f t="shared" si="2"/>
        <v>0</v>
      </c>
      <c r="E22" s="112"/>
    </row>
    <row r="23" spans="1:5" s="15" customFormat="1" x14ac:dyDescent="0.2">
      <c r="A23" s="110" t="s">
        <v>136</v>
      </c>
      <c r="B23" s="111" t="s">
        <v>137</v>
      </c>
      <c r="C23" s="112">
        <v>154000</v>
      </c>
      <c r="D23" s="112">
        <f t="shared" si="2"/>
        <v>0</v>
      </c>
      <c r="E23" s="112">
        <v>154000</v>
      </c>
    </row>
    <row r="24" spans="1:5" s="15" customFormat="1" x14ac:dyDescent="0.2">
      <c r="A24" s="110" t="s">
        <v>138</v>
      </c>
      <c r="B24" s="111" t="s">
        <v>139</v>
      </c>
      <c r="C24" s="112"/>
      <c r="D24" s="112">
        <f t="shared" si="2"/>
        <v>0</v>
      </c>
      <c r="E24" s="112"/>
    </row>
    <row r="25" spans="1:5" s="15" customFormat="1" x14ac:dyDescent="0.2">
      <c r="A25" s="110" t="s">
        <v>140</v>
      </c>
      <c r="B25" s="111" t="s">
        <v>141</v>
      </c>
      <c r="C25" s="112">
        <v>50546245</v>
      </c>
      <c r="D25" s="112">
        <f t="shared" si="2"/>
        <v>30000</v>
      </c>
      <c r="E25" s="112">
        <v>50576245</v>
      </c>
    </row>
    <row r="26" spans="1:5" s="15" customFormat="1" ht="16.5" thickBot="1" x14ac:dyDescent="0.25">
      <c r="A26" s="113" t="s">
        <v>142</v>
      </c>
      <c r="B26" s="114" t="s">
        <v>143</v>
      </c>
      <c r="C26" s="116">
        <v>50546245</v>
      </c>
      <c r="D26" s="116">
        <f t="shared" si="2"/>
        <v>0</v>
      </c>
      <c r="E26" s="116">
        <v>50546245</v>
      </c>
    </row>
    <row r="27" spans="1:5" s="15" customFormat="1" ht="16.5" thickBot="1" x14ac:dyDescent="0.25">
      <c r="A27" s="101" t="s">
        <v>144</v>
      </c>
      <c r="B27" s="105" t="s">
        <v>145</v>
      </c>
      <c r="C27" s="117">
        <f>SUM(C28,C31,C32,C33)</f>
        <v>19930000</v>
      </c>
      <c r="D27" s="256">
        <f t="shared" si="2"/>
        <v>0</v>
      </c>
      <c r="E27" s="117">
        <f t="shared" ref="E27" si="5">SUM(E28,E31,E32,E33)</f>
        <v>19930000</v>
      </c>
    </row>
    <row r="28" spans="1:5" s="15" customFormat="1" x14ac:dyDescent="0.2">
      <c r="A28" s="107" t="s">
        <v>146</v>
      </c>
      <c r="B28" s="108" t="s">
        <v>147</v>
      </c>
      <c r="C28" s="118">
        <v>17000000</v>
      </c>
      <c r="D28" s="109">
        <f t="shared" si="2"/>
        <v>0</v>
      </c>
      <c r="E28" s="118">
        <v>17000000</v>
      </c>
    </row>
    <row r="29" spans="1:5" s="15" customFormat="1" x14ac:dyDescent="0.2">
      <c r="A29" s="110" t="s">
        <v>148</v>
      </c>
      <c r="B29" s="111" t="s">
        <v>149</v>
      </c>
      <c r="C29" s="112"/>
      <c r="D29" s="112">
        <f t="shared" si="2"/>
        <v>0</v>
      </c>
      <c r="E29" s="112"/>
    </row>
    <row r="30" spans="1:5" s="15" customFormat="1" x14ac:dyDescent="0.2">
      <c r="A30" s="110" t="s">
        <v>150</v>
      </c>
      <c r="B30" s="111" t="s">
        <v>151</v>
      </c>
      <c r="C30" s="112">
        <v>17000000</v>
      </c>
      <c r="D30" s="112">
        <f t="shared" si="2"/>
        <v>0</v>
      </c>
      <c r="E30" s="112">
        <v>17000000</v>
      </c>
    </row>
    <row r="31" spans="1:5" s="15" customFormat="1" x14ac:dyDescent="0.2">
      <c r="A31" s="110" t="s">
        <v>152</v>
      </c>
      <c r="B31" s="111" t="s">
        <v>153</v>
      </c>
      <c r="C31" s="112">
        <v>2700000</v>
      </c>
      <c r="D31" s="112">
        <f t="shared" si="2"/>
        <v>0</v>
      </c>
      <c r="E31" s="112">
        <v>2700000</v>
      </c>
    </row>
    <row r="32" spans="1:5" s="15" customFormat="1" x14ac:dyDescent="0.2">
      <c r="A32" s="110" t="s">
        <v>154</v>
      </c>
      <c r="B32" s="111" t="s">
        <v>155</v>
      </c>
      <c r="C32" s="112"/>
      <c r="D32" s="112">
        <f t="shared" si="2"/>
        <v>0</v>
      </c>
      <c r="E32" s="112"/>
    </row>
    <row r="33" spans="1:5" s="15" customFormat="1" ht="16.5" thickBot="1" x14ac:dyDescent="0.25">
      <c r="A33" s="113" t="s">
        <v>156</v>
      </c>
      <c r="B33" s="114" t="s">
        <v>157</v>
      </c>
      <c r="C33" s="116">
        <v>230000</v>
      </c>
      <c r="D33" s="116">
        <f t="shared" si="2"/>
        <v>0</v>
      </c>
      <c r="E33" s="116">
        <v>230000</v>
      </c>
    </row>
    <row r="34" spans="1:5" s="15" customFormat="1" ht="16.5" thickBot="1" x14ac:dyDescent="0.25">
      <c r="A34" s="101" t="s">
        <v>9</v>
      </c>
      <c r="B34" s="105" t="s">
        <v>158</v>
      </c>
      <c r="C34" s="106">
        <f>SUM(C35:C44)</f>
        <v>9000000</v>
      </c>
      <c r="D34" s="256">
        <f t="shared" si="2"/>
        <v>0</v>
      </c>
      <c r="E34" s="106">
        <f t="shared" ref="E34" si="6">SUM(E35:E44)</f>
        <v>9000000</v>
      </c>
    </row>
    <row r="35" spans="1:5" s="15" customFormat="1" x14ac:dyDescent="0.2">
      <c r="A35" s="107" t="s">
        <v>159</v>
      </c>
      <c r="B35" s="108" t="s">
        <v>160</v>
      </c>
      <c r="C35" s="109"/>
      <c r="D35" s="109">
        <f t="shared" si="2"/>
        <v>0</v>
      </c>
      <c r="E35" s="109"/>
    </row>
    <row r="36" spans="1:5" s="15" customFormat="1" x14ac:dyDescent="0.2">
      <c r="A36" s="110" t="s">
        <v>161</v>
      </c>
      <c r="B36" s="111" t="s">
        <v>162</v>
      </c>
      <c r="C36" s="112">
        <v>4100000</v>
      </c>
      <c r="D36" s="112">
        <f t="shared" si="2"/>
        <v>0</v>
      </c>
      <c r="E36" s="112">
        <v>4100000</v>
      </c>
    </row>
    <row r="37" spans="1:5" s="15" customFormat="1" x14ac:dyDescent="0.2">
      <c r="A37" s="110" t="s">
        <v>163</v>
      </c>
      <c r="B37" s="111" t="s">
        <v>164</v>
      </c>
      <c r="C37" s="112">
        <v>3600000</v>
      </c>
      <c r="D37" s="112">
        <f t="shared" si="2"/>
        <v>0</v>
      </c>
      <c r="E37" s="112">
        <v>3600000</v>
      </c>
    </row>
    <row r="38" spans="1:5" s="15" customFormat="1" x14ac:dyDescent="0.2">
      <c r="A38" s="110" t="s">
        <v>165</v>
      </c>
      <c r="B38" s="111" t="s">
        <v>166</v>
      </c>
      <c r="C38" s="112"/>
      <c r="D38" s="112">
        <f t="shared" si="2"/>
        <v>0</v>
      </c>
      <c r="E38" s="112"/>
    </row>
    <row r="39" spans="1:5" s="15" customFormat="1" x14ac:dyDescent="0.2">
      <c r="A39" s="110" t="s">
        <v>167</v>
      </c>
      <c r="B39" s="111" t="s">
        <v>168</v>
      </c>
      <c r="C39" s="112"/>
      <c r="D39" s="112">
        <f t="shared" si="2"/>
        <v>0</v>
      </c>
      <c r="E39" s="112"/>
    </row>
    <row r="40" spans="1:5" s="15" customFormat="1" x14ac:dyDescent="0.2">
      <c r="A40" s="110" t="s">
        <v>169</v>
      </c>
      <c r="B40" s="111" t="s">
        <v>170</v>
      </c>
      <c r="C40" s="112">
        <v>1300000</v>
      </c>
      <c r="D40" s="112">
        <f t="shared" si="2"/>
        <v>0</v>
      </c>
      <c r="E40" s="112">
        <v>1300000</v>
      </c>
    </row>
    <row r="41" spans="1:5" s="15" customFormat="1" x14ac:dyDescent="0.2">
      <c r="A41" s="110" t="s">
        <v>171</v>
      </c>
      <c r="B41" s="111" t="s">
        <v>172</v>
      </c>
      <c r="C41" s="112"/>
      <c r="D41" s="112">
        <f t="shared" si="2"/>
        <v>0</v>
      </c>
      <c r="E41" s="112"/>
    </row>
    <row r="42" spans="1:5" s="15" customFormat="1" x14ac:dyDescent="0.2">
      <c r="A42" s="110" t="s">
        <v>173</v>
      </c>
      <c r="B42" s="111" t="s">
        <v>174</v>
      </c>
      <c r="C42" s="112"/>
      <c r="D42" s="112">
        <f t="shared" si="2"/>
        <v>0</v>
      </c>
      <c r="E42" s="112"/>
    </row>
    <row r="43" spans="1:5" s="15" customFormat="1" x14ac:dyDescent="0.2">
      <c r="A43" s="110" t="s">
        <v>175</v>
      </c>
      <c r="B43" s="111" t="s">
        <v>176</v>
      </c>
      <c r="C43" s="119"/>
      <c r="D43" s="112">
        <f t="shared" si="2"/>
        <v>0</v>
      </c>
      <c r="E43" s="119"/>
    </row>
    <row r="44" spans="1:5" s="15" customFormat="1" ht="16.5" thickBot="1" x14ac:dyDescent="0.25">
      <c r="A44" s="113" t="s">
        <v>177</v>
      </c>
      <c r="B44" s="114" t="s">
        <v>26</v>
      </c>
      <c r="C44" s="120">
        <v>0</v>
      </c>
      <c r="D44" s="116">
        <f t="shared" si="2"/>
        <v>0</v>
      </c>
      <c r="E44" s="120">
        <v>0</v>
      </c>
    </row>
    <row r="45" spans="1:5" s="15" customFormat="1" ht="16.5" thickBot="1" x14ac:dyDescent="0.25">
      <c r="A45" s="101" t="s">
        <v>22</v>
      </c>
      <c r="B45" s="105" t="s">
        <v>178</v>
      </c>
      <c r="C45" s="106">
        <f>SUM(C46:C55)</f>
        <v>0</v>
      </c>
      <c r="D45" s="256">
        <f t="shared" si="2"/>
        <v>0</v>
      </c>
      <c r="E45" s="106">
        <f t="shared" ref="E45" si="7">SUM(E46:E55)</f>
        <v>0</v>
      </c>
    </row>
    <row r="46" spans="1:5" s="15" customFormat="1" x14ac:dyDescent="0.2">
      <c r="A46" s="107" t="s">
        <v>179</v>
      </c>
      <c r="B46" s="108" t="s">
        <v>180</v>
      </c>
      <c r="C46" s="121"/>
      <c r="D46" s="109">
        <f t="shared" si="2"/>
        <v>0</v>
      </c>
      <c r="E46" s="121"/>
    </row>
    <row r="47" spans="1:5" s="15" customFormat="1" x14ac:dyDescent="0.2">
      <c r="A47" s="110" t="s">
        <v>181</v>
      </c>
      <c r="B47" s="111" t="s">
        <v>182</v>
      </c>
      <c r="C47" s="119"/>
      <c r="D47" s="112">
        <f t="shared" si="2"/>
        <v>0</v>
      </c>
      <c r="E47" s="119"/>
    </row>
    <row r="48" spans="1:5" s="15" customFormat="1" x14ac:dyDescent="0.2">
      <c r="A48" s="110" t="s">
        <v>183</v>
      </c>
      <c r="B48" s="111" t="s">
        <v>184</v>
      </c>
      <c r="C48" s="119"/>
      <c r="D48" s="112">
        <f t="shared" si="2"/>
        <v>0</v>
      </c>
      <c r="E48" s="119"/>
    </row>
    <row r="49" spans="1:5" s="15" customFormat="1" x14ac:dyDescent="0.2">
      <c r="A49" s="110" t="s">
        <v>185</v>
      </c>
      <c r="B49" s="111" t="s">
        <v>186</v>
      </c>
      <c r="C49" s="119"/>
      <c r="D49" s="112">
        <f t="shared" si="2"/>
        <v>0</v>
      </c>
      <c r="E49" s="119"/>
    </row>
    <row r="50" spans="1:5" s="15" customFormat="1" ht="16.5" thickBot="1" x14ac:dyDescent="0.25">
      <c r="A50" s="113" t="s">
        <v>187</v>
      </c>
      <c r="B50" s="114" t="s">
        <v>188</v>
      </c>
      <c r="C50" s="120"/>
      <c r="D50" s="116">
        <f t="shared" si="2"/>
        <v>0</v>
      </c>
      <c r="E50" s="120"/>
    </row>
    <row r="51" spans="1:5" s="15" customFormat="1" ht="16.5" thickBot="1" x14ac:dyDescent="0.25">
      <c r="A51" s="101" t="s">
        <v>189</v>
      </c>
      <c r="B51" s="105" t="s">
        <v>190</v>
      </c>
      <c r="C51" s="106"/>
      <c r="D51" s="256">
        <f t="shared" si="2"/>
        <v>0</v>
      </c>
      <c r="E51" s="106"/>
    </row>
    <row r="52" spans="1:5" s="15" customFormat="1" x14ac:dyDescent="0.2">
      <c r="A52" s="107" t="s">
        <v>191</v>
      </c>
      <c r="B52" s="108" t="s">
        <v>192</v>
      </c>
      <c r="C52" s="109"/>
      <c r="D52" s="109">
        <f t="shared" si="2"/>
        <v>0</v>
      </c>
      <c r="E52" s="109"/>
    </row>
    <row r="53" spans="1:5" s="15" customFormat="1" x14ac:dyDescent="0.2">
      <c r="A53" s="110" t="s">
        <v>193</v>
      </c>
      <c r="B53" s="111" t="s">
        <v>194</v>
      </c>
      <c r="C53" s="112"/>
      <c r="D53" s="112">
        <f t="shared" si="2"/>
        <v>0</v>
      </c>
      <c r="E53" s="112"/>
    </row>
    <row r="54" spans="1:5" s="15" customFormat="1" x14ac:dyDescent="0.2">
      <c r="A54" s="110" t="s">
        <v>195</v>
      </c>
      <c r="B54" s="111" t="s">
        <v>196</v>
      </c>
      <c r="C54" s="112"/>
      <c r="D54" s="112">
        <f t="shared" si="2"/>
        <v>0</v>
      </c>
      <c r="E54" s="112"/>
    </row>
    <row r="55" spans="1:5" s="15" customFormat="1" ht="16.5" thickBot="1" x14ac:dyDescent="0.25">
      <c r="A55" s="113" t="s">
        <v>197</v>
      </c>
      <c r="B55" s="114" t="s">
        <v>198</v>
      </c>
      <c r="C55" s="116"/>
      <c r="D55" s="116">
        <f t="shared" si="2"/>
        <v>0</v>
      </c>
      <c r="E55" s="116"/>
    </row>
    <row r="56" spans="1:5" s="15" customFormat="1" ht="16.5" thickBot="1" x14ac:dyDescent="0.25">
      <c r="A56" s="101" t="s">
        <v>27</v>
      </c>
      <c r="B56" s="115" t="s">
        <v>199</v>
      </c>
      <c r="C56" s="106">
        <f>SUM(C57:C59)</f>
        <v>154000</v>
      </c>
      <c r="D56" s="256">
        <f t="shared" si="2"/>
        <v>0</v>
      </c>
      <c r="E56" s="106">
        <f t="shared" ref="E56" si="8">SUM(E57:E59)</f>
        <v>154000</v>
      </c>
    </row>
    <row r="57" spans="1:5" s="15" customFormat="1" x14ac:dyDescent="0.2">
      <c r="A57" s="107" t="s">
        <v>200</v>
      </c>
      <c r="B57" s="108" t="s">
        <v>201</v>
      </c>
      <c r="C57" s="119"/>
      <c r="D57" s="109">
        <f t="shared" si="2"/>
        <v>0</v>
      </c>
      <c r="E57" s="119"/>
    </row>
    <row r="58" spans="1:5" s="15" customFormat="1" x14ac:dyDescent="0.2">
      <c r="A58" s="110" t="s">
        <v>202</v>
      </c>
      <c r="B58" s="111" t="s">
        <v>203</v>
      </c>
      <c r="C58" s="119"/>
      <c r="D58" s="112">
        <f t="shared" si="2"/>
        <v>0</v>
      </c>
      <c r="E58" s="119"/>
    </row>
    <row r="59" spans="1:5" s="15" customFormat="1" x14ac:dyDescent="0.2">
      <c r="A59" s="110" t="s">
        <v>204</v>
      </c>
      <c r="B59" s="111" t="s">
        <v>205</v>
      </c>
      <c r="C59" s="119">
        <v>154000</v>
      </c>
      <c r="D59" s="112">
        <f t="shared" si="2"/>
        <v>0</v>
      </c>
      <c r="E59" s="119">
        <v>154000</v>
      </c>
    </row>
    <row r="60" spans="1:5" s="15" customFormat="1" ht="16.5" thickBot="1" x14ac:dyDescent="0.25">
      <c r="A60" s="113" t="s">
        <v>206</v>
      </c>
      <c r="B60" s="114" t="s">
        <v>207</v>
      </c>
      <c r="C60" s="119"/>
      <c r="D60" s="116">
        <f t="shared" si="2"/>
        <v>0</v>
      </c>
      <c r="E60" s="119"/>
    </row>
    <row r="61" spans="1:5" s="15" customFormat="1" ht="16.5" thickBot="1" x14ac:dyDescent="0.25">
      <c r="A61" s="101" t="s">
        <v>30</v>
      </c>
      <c r="B61" s="105" t="s">
        <v>208</v>
      </c>
      <c r="C61" s="117">
        <f>SUM(C6,C13,C20,C27,C34,C45,C56)</f>
        <v>188219793</v>
      </c>
      <c r="D61" s="258">
        <f t="shared" si="2"/>
        <v>21445230</v>
      </c>
      <c r="E61" s="117">
        <f t="shared" ref="E61" si="9">SUM(E6,E13,E20,E27,E34,E45,E56)</f>
        <v>209665023</v>
      </c>
    </row>
    <row r="62" spans="1:5" s="15" customFormat="1" ht="16.5" thickBot="1" x14ac:dyDescent="0.25">
      <c r="A62" s="122" t="s">
        <v>33</v>
      </c>
      <c r="B62" s="115" t="s">
        <v>209</v>
      </c>
      <c r="C62" s="106"/>
      <c r="D62" s="109">
        <f t="shared" si="2"/>
        <v>0</v>
      </c>
      <c r="E62" s="106"/>
    </row>
    <row r="63" spans="1:5" s="15" customFormat="1" x14ac:dyDescent="0.2">
      <c r="A63" s="107" t="s">
        <v>210</v>
      </c>
      <c r="B63" s="108" t="s">
        <v>211</v>
      </c>
      <c r="C63" s="119"/>
      <c r="D63" s="112">
        <f t="shared" si="2"/>
        <v>0</v>
      </c>
      <c r="E63" s="119"/>
    </row>
    <row r="64" spans="1:5" s="15" customFormat="1" x14ac:dyDescent="0.2">
      <c r="A64" s="110" t="s">
        <v>212</v>
      </c>
      <c r="B64" s="111" t="s">
        <v>213</v>
      </c>
      <c r="C64" s="119"/>
      <c r="D64" s="112">
        <f t="shared" si="2"/>
        <v>0</v>
      </c>
      <c r="E64" s="119"/>
    </row>
    <row r="65" spans="1:5" s="15" customFormat="1" ht="16.5" thickBot="1" x14ac:dyDescent="0.25">
      <c r="A65" s="113" t="s">
        <v>214</v>
      </c>
      <c r="B65" s="114" t="s">
        <v>215</v>
      </c>
      <c r="C65" s="119"/>
      <c r="D65" s="116">
        <f t="shared" si="2"/>
        <v>0</v>
      </c>
      <c r="E65" s="119"/>
    </row>
    <row r="66" spans="1:5" s="15" customFormat="1" ht="16.5" thickBot="1" x14ac:dyDescent="0.25">
      <c r="A66" s="122" t="s">
        <v>36</v>
      </c>
      <c r="B66" s="115" t="s">
        <v>216</v>
      </c>
      <c r="C66" s="106"/>
      <c r="D66" s="256">
        <f t="shared" si="2"/>
        <v>0</v>
      </c>
      <c r="E66" s="106"/>
    </row>
    <row r="67" spans="1:5" s="15" customFormat="1" x14ac:dyDescent="0.2">
      <c r="A67" s="107" t="s">
        <v>217</v>
      </c>
      <c r="B67" s="108" t="s">
        <v>218</v>
      </c>
      <c r="C67" s="119"/>
      <c r="D67" s="109">
        <f t="shared" si="2"/>
        <v>0</v>
      </c>
      <c r="E67" s="119"/>
    </row>
    <row r="68" spans="1:5" s="15" customFormat="1" x14ac:dyDescent="0.2">
      <c r="A68" s="110" t="s">
        <v>219</v>
      </c>
      <c r="B68" s="111" t="s">
        <v>220</v>
      </c>
      <c r="C68" s="119"/>
      <c r="D68" s="112">
        <f t="shared" si="2"/>
        <v>0</v>
      </c>
      <c r="E68" s="119"/>
    </row>
    <row r="69" spans="1:5" s="15" customFormat="1" x14ac:dyDescent="0.2">
      <c r="A69" s="110" t="s">
        <v>221</v>
      </c>
      <c r="B69" s="111" t="s">
        <v>222</v>
      </c>
      <c r="C69" s="119"/>
      <c r="D69" s="112">
        <f t="shared" si="2"/>
        <v>0</v>
      </c>
      <c r="E69" s="119"/>
    </row>
    <row r="70" spans="1:5" s="15" customFormat="1" ht="16.5" thickBot="1" x14ac:dyDescent="0.25">
      <c r="A70" s="113" t="s">
        <v>223</v>
      </c>
      <c r="B70" s="114" t="s">
        <v>224</v>
      </c>
      <c r="C70" s="119"/>
      <c r="D70" s="116">
        <f t="shared" si="2"/>
        <v>0</v>
      </c>
      <c r="E70" s="119"/>
    </row>
    <row r="71" spans="1:5" s="15" customFormat="1" ht="16.5" thickBot="1" x14ac:dyDescent="0.25">
      <c r="A71" s="122" t="s">
        <v>39</v>
      </c>
      <c r="B71" s="115" t="s">
        <v>225</v>
      </c>
      <c r="C71" s="106">
        <f>SUM(C72:C73)</f>
        <v>262456227</v>
      </c>
      <c r="D71" s="258">
        <f t="shared" si="2"/>
        <v>12632746</v>
      </c>
      <c r="E71" s="106">
        <f t="shared" ref="E71" si="10">SUM(E72:E73)</f>
        <v>275088973</v>
      </c>
    </row>
    <row r="72" spans="1:5" s="15" customFormat="1" x14ac:dyDescent="0.2">
      <c r="A72" s="107" t="s">
        <v>226</v>
      </c>
      <c r="B72" s="108" t="s">
        <v>227</v>
      </c>
      <c r="C72" s="119">
        <v>262456227</v>
      </c>
      <c r="D72" s="109">
        <f t="shared" si="2"/>
        <v>12632746</v>
      </c>
      <c r="E72" s="119">
        <v>275088973</v>
      </c>
    </row>
    <row r="73" spans="1:5" s="15" customFormat="1" ht="16.5" thickBot="1" x14ac:dyDescent="0.25">
      <c r="A73" s="113" t="s">
        <v>228</v>
      </c>
      <c r="B73" s="114" t="s">
        <v>229</v>
      </c>
      <c r="C73" s="119"/>
      <c r="D73" s="116">
        <f t="shared" si="2"/>
        <v>0</v>
      </c>
      <c r="E73" s="119"/>
    </row>
    <row r="74" spans="1:5" s="15" customFormat="1" ht="16.5" thickBot="1" x14ac:dyDescent="0.25">
      <c r="A74" s="122" t="s">
        <v>42</v>
      </c>
      <c r="B74" s="115" t="s">
        <v>230</v>
      </c>
      <c r="C74" s="106">
        <f>SUM(C75:C78)</f>
        <v>45575885</v>
      </c>
      <c r="D74" s="258">
        <f t="shared" si="2"/>
        <v>3951340</v>
      </c>
      <c r="E74" s="106">
        <f t="shared" ref="E74" si="11">SUM(E75:E78)</f>
        <v>49527225</v>
      </c>
    </row>
    <row r="75" spans="1:5" s="15" customFormat="1" x14ac:dyDescent="0.2">
      <c r="A75" s="107" t="s">
        <v>231</v>
      </c>
      <c r="B75" s="108" t="s">
        <v>232</v>
      </c>
      <c r="C75" s="119"/>
      <c r="D75" s="109">
        <f t="shared" ref="D75:D86" si="12">SUM(E75-C75)</f>
        <v>0</v>
      </c>
      <c r="E75" s="119"/>
    </row>
    <row r="76" spans="1:5" s="15" customFormat="1" x14ac:dyDescent="0.2">
      <c r="A76" s="110" t="s">
        <v>233</v>
      </c>
      <c r="B76" s="111" t="s">
        <v>234</v>
      </c>
      <c r="C76" s="119"/>
      <c r="D76" s="112">
        <f t="shared" si="12"/>
        <v>0</v>
      </c>
      <c r="E76" s="119"/>
    </row>
    <row r="77" spans="1:5" s="15" customFormat="1" x14ac:dyDescent="0.2">
      <c r="A77" s="113" t="s">
        <v>235</v>
      </c>
      <c r="B77" s="114" t="s">
        <v>236</v>
      </c>
      <c r="C77" s="119"/>
      <c r="D77" s="112">
        <f t="shared" si="12"/>
        <v>0</v>
      </c>
      <c r="E77" s="119"/>
    </row>
    <row r="78" spans="1:5" s="15" customFormat="1" ht="16.5" thickBot="1" x14ac:dyDescent="0.25">
      <c r="A78" s="113" t="s">
        <v>237</v>
      </c>
      <c r="B78" s="114" t="s">
        <v>238</v>
      </c>
      <c r="C78" s="119">
        <v>45575885</v>
      </c>
      <c r="D78" s="116">
        <f t="shared" si="12"/>
        <v>3951340</v>
      </c>
      <c r="E78" s="119">
        <v>49527225</v>
      </c>
    </row>
    <row r="79" spans="1:5" s="15" customFormat="1" ht="16.5" thickBot="1" x14ac:dyDescent="0.25">
      <c r="A79" s="122" t="s">
        <v>45</v>
      </c>
      <c r="B79" s="115" t="s">
        <v>239</v>
      </c>
      <c r="C79" s="106"/>
      <c r="D79" s="256">
        <f t="shared" si="12"/>
        <v>0</v>
      </c>
      <c r="E79" s="106"/>
    </row>
    <row r="80" spans="1:5" s="15" customFormat="1" x14ac:dyDescent="0.2">
      <c r="A80" s="123" t="s">
        <v>240</v>
      </c>
      <c r="B80" s="108" t="s">
        <v>241</v>
      </c>
      <c r="C80" s="119"/>
      <c r="D80" s="109">
        <f t="shared" si="12"/>
        <v>0</v>
      </c>
      <c r="E80" s="119"/>
    </row>
    <row r="81" spans="1:9" s="15" customFormat="1" x14ac:dyDescent="0.2">
      <c r="A81" s="124" t="s">
        <v>242</v>
      </c>
      <c r="B81" s="111" t="s">
        <v>243</v>
      </c>
      <c r="C81" s="119"/>
      <c r="D81" s="112">
        <f t="shared" si="12"/>
        <v>0</v>
      </c>
      <c r="E81" s="119"/>
    </row>
    <row r="82" spans="1:9" s="15" customFormat="1" x14ac:dyDescent="0.2">
      <c r="A82" s="124" t="s">
        <v>244</v>
      </c>
      <c r="B82" s="111" t="s">
        <v>245</v>
      </c>
      <c r="C82" s="119"/>
      <c r="D82" s="112">
        <f t="shared" si="12"/>
        <v>0</v>
      </c>
      <c r="E82" s="119"/>
    </row>
    <row r="83" spans="1:9" s="15" customFormat="1" ht="16.5" thickBot="1" x14ac:dyDescent="0.25">
      <c r="A83" s="125" t="s">
        <v>246</v>
      </c>
      <c r="B83" s="114" t="s">
        <v>247</v>
      </c>
      <c r="C83" s="119"/>
      <c r="D83" s="116">
        <f t="shared" si="12"/>
        <v>0</v>
      </c>
      <c r="E83" s="119"/>
    </row>
    <row r="84" spans="1:9" s="15" customFormat="1" ht="16.5" thickBot="1" x14ac:dyDescent="0.25">
      <c r="A84" s="122" t="s">
        <v>48</v>
      </c>
      <c r="B84" s="115" t="s">
        <v>248</v>
      </c>
      <c r="C84" s="126"/>
      <c r="D84" s="256">
        <f t="shared" si="12"/>
        <v>0</v>
      </c>
      <c r="E84" s="126"/>
    </row>
    <row r="85" spans="1:9" s="15" customFormat="1" ht="16.5" thickBot="1" x14ac:dyDescent="0.25">
      <c r="A85" s="122" t="s">
        <v>51</v>
      </c>
      <c r="B85" s="115" t="s">
        <v>249</v>
      </c>
      <c r="C85" s="106">
        <f>SUM(C62+C66+C71+C74+C79+C84)</f>
        <v>308032112</v>
      </c>
      <c r="D85" s="258">
        <f t="shared" si="12"/>
        <v>16584086</v>
      </c>
      <c r="E85" s="106">
        <f t="shared" ref="E85" si="13">SUM(E62+E66+E71+E74+E79+E84)</f>
        <v>324616198</v>
      </c>
    </row>
    <row r="86" spans="1:9" s="15" customFormat="1" ht="27" customHeight="1" thickBot="1" x14ac:dyDescent="0.25">
      <c r="A86" s="127" t="s">
        <v>54</v>
      </c>
      <c r="B86" s="128" t="s">
        <v>250</v>
      </c>
      <c r="C86" s="117">
        <f>SUM(C61,C85)</f>
        <v>496251905</v>
      </c>
      <c r="D86" s="258">
        <f t="shared" si="12"/>
        <v>38029316</v>
      </c>
      <c r="E86" s="117">
        <f t="shared" ref="E86" si="14">SUM(E61,E85)</f>
        <v>534281221</v>
      </c>
    </row>
    <row r="87" spans="1:9" s="15" customFormat="1" x14ac:dyDescent="0.2">
      <c r="A87" s="20"/>
      <c r="B87" s="21"/>
      <c r="C87" s="28"/>
    </row>
    <row r="88" spans="1:9" ht="16.5" customHeight="1" x14ac:dyDescent="0.25">
      <c r="A88" s="278" t="s">
        <v>251</v>
      </c>
      <c r="B88" s="278"/>
      <c r="C88" s="278"/>
      <c r="D88" s="278"/>
      <c r="E88" s="278"/>
      <c r="I88" s="13" t="s">
        <v>252</v>
      </c>
    </row>
    <row r="89" spans="1:9" ht="16.5" customHeight="1" thickBot="1" x14ac:dyDescent="0.3">
      <c r="A89" s="280"/>
      <c r="B89" s="280"/>
      <c r="E89" s="16" t="s">
        <v>253</v>
      </c>
    </row>
    <row r="90" spans="1:9" ht="32.25" thickBot="1" x14ac:dyDescent="0.3">
      <c r="A90" s="101" t="s">
        <v>3</v>
      </c>
      <c r="B90" s="102" t="s">
        <v>254</v>
      </c>
      <c r="C90" s="102" t="s">
        <v>361</v>
      </c>
      <c r="D90" s="102" t="s">
        <v>362</v>
      </c>
      <c r="E90" s="102" t="s">
        <v>364</v>
      </c>
    </row>
    <row r="91" spans="1:9" s="17" customFormat="1" ht="16.5" thickBot="1" x14ac:dyDescent="0.25">
      <c r="A91" s="101">
        <v>1</v>
      </c>
      <c r="B91" s="102">
        <v>2</v>
      </c>
      <c r="C91" s="102">
        <v>3</v>
      </c>
      <c r="D91" s="102">
        <v>4</v>
      </c>
      <c r="E91" s="102">
        <v>5</v>
      </c>
    </row>
    <row r="92" spans="1:9" ht="16.5" thickBot="1" x14ac:dyDescent="0.3">
      <c r="A92" s="103" t="s">
        <v>10</v>
      </c>
      <c r="B92" s="129" t="s">
        <v>255</v>
      </c>
      <c r="C92" s="130">
        <f>SUM(C93:C97)</f>
        <v>177451489</v>
      </c>
      <c r="D92" s="258">
        <f t="shared" ref="D92:D146" si="15">SUM(E92-C92)</f>
        <v>29418995</v>
      </c>
      <c r="E92" s="130">
        <f t="shared" ref="E92" si="16">SUM(E93:E97)</f>
        <v>206870484</v>
      </c>
    </row>
    <row r="93" spans="1:9" x14ac:dyDescent="0.25">
      <c r="A93" s="131" t="s">
        <v>106</v>
      </c>
      <c r="B93" s="132" t="s">
        <v>256</v>
      </c>
      <c r="C93" s="133">
        <v>76562870</v>
      </c>
      <c r="D93" s="109">
        <f t="shared" si="15"/>
        <v>17042690</v>
      </c>
      <c r="E93" s="133">
        <v>93605560</v>
      </c>
    </row>
    <row r="94" spans="1:9" x14ac:dyDescent="0.25">
      <c r="A94" s="110" t="s">
        <v>108</v>
      </c>
      <c r="B94" s="134" t="s">
        <v>15</v>
      </c>
      <c r="C94" s="135">
        <v>11536856</v>
      </c>
      <c r="D94" s="112">
        <f t="shared" si="15"/>
        <v>3511520</v>
      </c>
      <c r="E94" s="135">
        <v>15048376</v>
      </c>
    </row>
    <row r="95" spans="1:9" x14ac:dyDescent="0.25">
      <c r="A95" s="110" t="s">
        <v>110</v>
      </c>
      <c r="B95" s="134" t="s">
        <v>257</v>
      </c>
      <c r="C95" s="136">
        <v>76282567</v>
      </c>
      <c r="D95" s="112">
        <f t="shared" si="15"/>
        <v>8797968</v>
      </c>
      <c r="E95" s="136">
        <v>85080535</v>
      </c>
    </row>
    <row r="96" spans="1:9" x14ac:dyDescent="0.25">
      <c r="A96" s="110" t="s">
        <v>112</v>
      </c>
      <c r="B96" s="134" t="s">
        <v>19</v>
      </c>
      <c r="C96" s="136">
        <v>5525660</v>
      </c>
      <c r="D96" s="112">
        <f t="shared" si="15"/>
        <v>12540</v>
      </c>
      <c r="E96" s="136">
        <v>5538200</v>
      </c>
    </row>
    <row r="97" spans="1:5" x14ac:dyDescent="0.25">
      <c r="A97" s="110" t="s">
        <v>258</v>
      </c>
      <c r="B97" s="137" t="s">
        <v>21</v>
      </c>
      <c r="C97" s="136">
        <v>7543536</v>
      </c>
      <c r="D97" s="112">
        <f t="shared" si="15"/>
        <v>54277</v>
      </c>
      <c r="E97" s="136">
        <v>7597813</v>
      </c>
    </row>
    <row r="98" spans="1:5" x14ac:dyDescent="0.25">
      <c r="A98" s="110" t="s">
        <v>116</v>
      </c>
      <c r="B98" s="134" t="s">
        <v>259</v>
      </c>
      <c r="C98" s="136">
        <v>173536</v>
      </c>
      <c r="D98" s="112">
        <f t="shared" si="15"/>
        <v>54277</v>
      </c>
      <c r="E98" s="136">
        <v>227813</v>
      </c>
    </row>
    <row r="99" spans="1:5" x14ac:dyDescent="0.25">
      <c r="A99" s="110" t="s">
        <v>260</v>
      </c>
      <c r="B99" s="138" t="s">
        <v>261</v>
      </c>
      <c r="C99" s="136"/>
      <c r="D99" s="112">
        <f t="shared" si="15"/>
        <v>0</v>
      </c>
      <c r="E99" s="136"/>
    </row>
    <row r="100" spans="1:5" x14ac:dyDescent="0.25">
      <c r="A100" s="110" t="s">
        <v>262</v>
      </c>
      <c r="B100" s="139" t="s">
        <v>263</v>
      </c>
      <c r="C100" s="136"/>
      <c r="D100" s="112">
        <f t="shared" si="15"/>
        <v>0</v>
      </c>
      <c r="E100" s="136"/>
    </row>
    <row r="101" spans="1:5" x14ac:dyDescent="0.25">
      <c r="A101" s="110" t="s">
        <v>264</v>
      </c>
      <c r="B101" s="139" t="s">
        <v>265</v>
      </c>
      <c r="C101" s="136"/>
      <c r="D101" s="112">
        <f t="shared" si="15"/>
        <v>0</v>
      </c>
      <c r="E101" s="136"/>
    </row>
    <row r="102" spans="1:5" x14ac:dyDescent="0.25">
      <c r="A102" s="110" t="s">
        <v>266</v>
      </c>
      <c r="B102" s="138" t="s">
        <v>267</v>
      </c>
      <c r="C102" s="136">
        <v>5220000</v>
      </c>
      <c r="D102" s="112">
        <f t="shared" si="15"/>
        <v>0</v>
      </c>
      <c r="E102" s="136">
        <v>5220000</v>
      </c>
    </row>
    <row r="103" spans="1:5" x14ac:dyDescent="0.25">
      <c r="A103" s="110" t="s">
        <v>268</v>
      </c>
      <c r="B103" s="138" t="s">
        <v>269</v>
      </c>
      <c r="C103" s="136"/>
      <c r="D103" s="112">
        <f t="shared" si="15"/>
        <v>0</v>
      </c>
      <c r="E103" s="136"/>
    </row>
    <row r="104" spans="1:5" x14ac:dyDescent="0.25">
      <c r="A104" s="110" t="s">
        <v>270</v>
      </c>
      <c r="B104" s="139" t="s">
        <v>271</v>
      </c>
      <c r="C104" s="136"/>
      <c r="D104" s="112">
        <f t="shared" si="15"/>
        <v>0</v>
      </c>
      <c r="E104" s="136"/>
    </row>
    <row r="105" spans="1:5" x14ac:dyDescent="0.25">
      <c r="A105" s="140" t="s">
        <v>272</v>
      </c>
      <c r="B105" s="141" t="s">
        <v>273</v>
      </c>
      <c r="C105" s="136"/>
      <c r="D105" s="112">
        <f t="shared" si="15"/>
        <v>0</v>
      </c>
      <c r="E105" s="136"/>
    </row>
    <row r="106" spans="1:5" ht="16.5" thickBot="1" x14ac:dyDescent="0.3">
      <c r="A106" s="110" t="s">
        <v>274</v>
      </c>
      <c r="B106" s="141" t="s">
        <v>275</v>
      </c>
      <c r="C106" s="136"/>
      <c r="D106" s="116">
        <f t="shared" si="15"/>
        <v>0</v>
      </c>
      <c r="E106" s="136"/>
    </row>
    <row r="107" spans="1:5" ht="16.5" thickBot="1" x14ac:dyDescent="0.3">
      <c r="A107" s="142" t="s">
        <v>276</v>
      </c>
      <c r="B107" s="143" t="s">
        <v>277</v>
      </c>
      <c r="C107" s="144">
        <v>2150000</v>
      </c>
      <c r="D107" s="256">
        <f t="shared" si="15"/>
        <v>0</v>
      </c>
      <c r="E107" s="144">
        <v>2150000</v>
      </c>
    </row>
    <row r="108" spans="1:5" ht="16.5" thickBot="1" x14ac:dyDescent="0.3">
      <c r="A108" s="101" t="s">
        <v>13</v>
      </c>
      <c r="B108" s="145" t="s">
        <v>278</v>
      </c>
      <c r="C108" s="146">
        <f>SUM(C109,C111,C113)</f>
        <v>270029579</v>
      </c>
      <c r="D108" s="258">
        <f t="shared" si="15"/>
        <v>4813258</v>
      </c>
      <c r="E108" s="146">
        <f t="shared" ref="E108" si="17">SUM(E109,E111,E113)</f>
        <v>274842837</v>
      </c>
    </row>
    <row r="109" spans="1:5" x14ac:dyDescent="0.25">
      <c r="A109" s="107" t="s">
        <v>119</v>
      </c>
      <c r="B109" s="134" t="s">
        <v>67</v>
      </c>
      <c r="C109" s="147">
        <v>25489330</v>
      </c>
      <c r="D109" s="109">
        <f t="shared" si="15"/>
        <v>5229000</v>
      </c>
      <c r="E109" s="147">
        <v>30718330</v>
      </c>
    </row>
    <row r="110" spans="1:5" x14ac:dyDescent="0.25">
      <c r="A110" s="107" t="s">
        <v>121</v>
      </c>
      <c r="B110" s="148" t="s">
        <v>279</v>
      </c>
      <c r="C110" s="147">
        <v>11620107</v>
      </c>
      <c r="D110" s="112">
        <f t="shared" si="15"/>
        <v>0</v>
      </c>
      <c r="E110" s="147">
        <v>11620107</v>
      </c>
    </row>
    <row r="111" spans="1:5" x14ac:dyDescent="0.25">
      <c r="A111" s="107" t="s">
        <v>123</v>
      </c>
      <c r="B111" s="148" t="s">
        <v>71</v>
      </c>
      <c r="C111" s="135">
        <v>244386249</v>
      </c>
      <c r="D111" s="112">
        <f t="shared" si="15"/>
        <v>-415742</v>
      </c>
      <c r="E111" s="135">
        <v>243970507</v>
      </c>
    </row>
    <row r="112" spans="1:5" x14ac:dyDescent="0.25">
      <c r="A112" s="107" t="s">
        <v>125</v>
      </c>
      <c r="B112" s="148" t="s">
        <v>280</v>
      </c>
      <c r="C112" s="135">
        <v>215681395</v>
      </c>
      <c r="D112" s="112">
        <f t="shared" si="15"/>
        <v>0</v>
      </c>
      <c r="E112" s="135">
        <v>215681395</v>
      </c>
    </row>
    <row r="113" spans="1:5" x14ac:dyDescent="0.25">
      <c r="A113" s="107" t="s">
        <v>127</v>
      </c>
      <c r="B113" s="114" t="s">
        <v>75</v>
      </c>
      <c r="C113" s="135">
        <v>154000</v>
      </c>
      <c r="D113" s="112">
        <f t="shared" si="15"/>
        <v>0</v>
      </c>
      <c r="E113" s="135">
        <v>154000</v>
      </c>
    </row>
    <row r="114" spans="1:5" x14ac:dyDescent="0.25">
      <c r="A114" s="107" t="s">
        <v>129</v>
      </c>
      <c r="B114" s="111" t="s">
        <v>281</v>
      </c>
      <c r="C114" s="135"/>
      <c r="D114" s="112">
        <f t="shared" si="15"/>
        <v>0</v>
      </c>
      <c r="E114" s="135"/>
    </row>
    <row r="115" spans="1:5" x14ac:dyDescent="0.25">
      <c r="A115" s="107" t="s">
        <v>282</v>
      </c>
      <c r="B115" s="149" t="s">
        <v>283</v>
      </c>
      <c r="C115" s="135"/>
      <c r="D115" s="112">
        <f t="shared" si="15"/>
        <v>0</v>
      </c>
      <c r="E115" s="135"/>
    </row>
    <row r="116" spans="1:5" x14ac:dyDescent="0.25">
      <c r="A116" s="107" t="s">
        <v>284</v>
      </c>
      <c r="B116" s="139" t="s">
        <v>265</v>
      </c>
      <c r="C116" s="135"/>
      <c r="D116" s="112">
        <f t="shared" si="15"/>
        <v>0</v>
      </c>
      <c r="E116" s="135"/>
    </row>
    <row r="117" spans="1:5" x14ac:dyDescent="0.25">
      <c r="A117" s="107" t="s">
        <v>285</v>
      </c>
      <c r="B117" s="139" t="s">
        <v>286</v>
      </c>
      <c r="C117" s="135">
        <v>154000</v>
      </c>
      <c r="D117" s="112">
        <f t="shared" si="15"/>
        <v>0</v>
      </c>
      <c r="E117" s="135">
        <v>154000</v>
      </c>
    </row>
    <row r="118" spans="1:5" x14ac:dyDescent="0.25">
      <c r="A118" s="107" t="s">
        <v>287</v>
      </c>
      <c r="B118" s="139" t="s">
        <v>288</v>
      </c>
      <c r="C118" s="135"/>
      <c r="D118" s="112">
        <f t="shared" si="15"/>
        <v>0</v>
      </c>
      <c r="E118" s="135"/>
    </row>
    <row r="119" spans="1:5" x14ac:dyDescent="0.25">
      <c r="A119" s="107" t="s">
        <v>289</v>
      </c>
      <c r="B119" s="139" t="s">
        <v>271</v>
      </c>
      <c r="C119" s="135"/>
      <c r="D119" s="112">
        <f t="shared" si="15"/>
        <v>0</v>
      </c>
      <c r="E119" s="135"/>
    </row>
    <row r="120" spans="1:5" x14ac:dyDescent="0.25">
      <c r="A120" s="107" t="s">
        <v>290</v>
      </c>
      <c r="B120" s="139" t="s">
        <v>291</v>
      </c>
      <c r="C120" s="135"/>
      <c r="D120" s="112">
        <f t="shared" si="15"/>
        <v>0</v>
      </c>
      <c r="E120" s="135"/>
    </row>
    <row r="121" spans="1:5" ht="16.5" thickBot="1" x14ac:dyDescent="0.3">
      <c r="A121" s="140" t="s">
        <v>292</v>
      </c>
      <c r="B121" s="139" t="s">
        <v>293</v>
      </c>
      <c r="C121" s="136"/>
      <c r="D121" s="116">
        <f t="shared" si="15"/>
        <v>0</v>
      </c>
      <c r="E121" s="136"/>
    </row>
    <row r="122" spans="1:5" ht="16.5" thickBot="1" x14ac:dyDescent="0.3">
      <c r="A122" s="101" t="s">
        <v>7</v>
      </c>
      <c r="B122" s="150" t="s">
        <v>294</v>
      </c>
      <c r="C122" s="146">
        <f>SUM(C123:C124)</f>
        <v>176581</v>
      </c>
      <c r="D122" s="258">
        <f t="shared" si="15"/>
        <v>-154277</v>
      </c>
      <c r="E122" s="146">
        <f t="shared" ref="E122" si="18">SUM(E123:E124)</f>
        <v>22304</v>
      </c>
    </row>
    <row r="123" spans="1:5" x14ac:dyDescent="0.25">
      <c r="A123" s="107" t="s">
        <v>132</v>
      </c>
      <c r="B123" s="151" t="s">
        <v>295</v>
      </c>
      <c r="C123" s="147">
        <v>176581</v>
      </c>
      <c r="D123" s="109">
        <f t="shared" si="15"/>
        <v>-154277</v>
      </c>
      <c r="E123" s="147">
        <v>22304</v>
      </c>
    </row>
    <row r="124" spans="1:5" ht="16.5" thickBot="1" x14ac:dyDescent="0.3">
      <c r="A124" s="113" t="s">
        <v>134</v>
      </c>
      <c r="B124" s="148" t="s">
        <v>296</v>
      </c>
      <c r="C124" s="136"/>
      <c r="D124" s="116">
        <f t="shared" si="15"/>
        <v>0</v>
      </c>
      <c r="E124" s="136"/>
    </row>
    <row r="125" spans="1:5" ht="16.5" thickBot="1" x14ac:dyDescent="0.3">
      <c r="A125" s="101" t="s">
        <v>8</v>
      </c>
      <c r="B125" s="150" t="s">
        <v>297</v>
      </c>
      <c r="C125" s="146">
        <f>SUM(C92,C108,C122)</f>
        <v>447657649</v>
      </c>
      <c r="D125" s="258">
        <f t="shared" si="15"/>
        <v>34077976</v>
      </c>
      <c r="E125" s="146">
        <f t="shared" ref="E125" si="19">SUM(E92,E108,E122)</f>
        <v>481735625</v>
      </c>
    </row>
    <row r="126" spans="1:5" ht="16.5" thickBot="1" x14ac:dyDescent="0.3">
      <c r="A126" s="101" t="s">
        <v>9</v>
      </c>
      <c r="B126" s="150" t="s">
        <v>298</v>
      </c>
      <c r="C126" s="146"/>
      <c r="D126" s="256">
        <f t="shared" si="15"/>
        <v>0</v>
      </c>
      <c r="E126" s="146"/>
    </row>
    <row r="127" spans="1:5" x14ac:dyDescent="0.25">
      <c r="A127" s="107" t="s">
        <v>159</v>
      </c>
      <c r="B127" s="151" t="s">
        <v>299</v>
      </c>
      <c r="C127" s="135"/>
      <c r="D127" s="109">
        <f t="shared" si="15"/>
        <v>0</v>
      </c>
      <c r="E127" s="135"/>
    </row>
    <row r="128" spans="1:5" x14ac:dyDescent="0.25">
      <c r="A128" s="107" t="s">
        <v>161</v>
      </c>
      <c r="B128" s="151" t="s">
        <v>300</v>
      </c>
      <c r="C128" s="135"/>
      <c r="D128" s="112">
        <f t="shared" si="15"/>
        <v>0</v>
      </c>
      <c r="E128" s="135"/>
    </row>
    <row r="129" spans="1:5" ht="16.5" thickBot="1" x14ac:dyDescent="0.3">
      <c r="A129" s="140" t="s">
        <v>163</v>
      </c>
      <c r="B129" s="137" t="s">
        <v>301</v>
      </c>
      <c r="C129" s="135"/>
      <c r="D129" s="116">
        <f t="shared" si="15"/>
        <v>0</v>
      </c>
      <c r="E129" s="135"/>
    </row>
    <row r="130" spans="1:5" ht="16.5" thickBot="1" x14ac:dyDescent="0.3">
      <c r="A130" s="101" t="s">
        <v>22</v>
      </c>
      <c r="B130" s="150" t="s">
        <v>302</v>
      </c>
      <c r="C130" s="146"/>
      <c r="D130" s="256">
        <f t="shared" si="15"/>
        <v>0</v>
      </c>
      <c r="E130" s="146"/>
    </row>
    <row r="131" spans="1:5" x14ac:dyDescent="0.25">
      <c r="A131" s="107" t="s">
        <v>179</v>
      </c>
      <c r="B131" s="151" t="s">
        <v>303</v>
      </c>
      <c r="C131" s="135"/>
      <c r="D131" s="109">
        <f t="shared" si="15"/>
        <v>0</v>
      </c>
      <c r="E131" s="135"/>
    </row>
    <row r="132" spans="1:5" x14ac:dyDescent="0.25">
      <c r="A132" s="107" t="s">
        <v>181</v>
      </c>
      <c r="B132" s="151" t="s">
        <v>304</v>
      </c>
      <c r="C132" s="135"/>
      <c r="D132" s="112">
        <f t="shared" si="15"/>
        <v>0</v>
      </c>
      <c r="E132" s="135"/>
    </row>
    <row r="133" spans="1:5" x14ac:dyDescent="0.25">
      <c r="A133" s="107" t="s">
        <v>183</v>
      </c>
      <c r="B133" s="151" t="s">
        <v>305</v>
      </c>
      <c r="C133" s="135"/>
      <c r="D133" s="112">
        <f t="shared" si="15"/>
        <v>0</v>
      </c>
      <c r="E133" s="135"/>
    </row>
    <row r="134" spans="1:5" ht="16.5" thickBot="1" x14ac:dyDescent="0.3">
      <c r="A134" s="140" t="s">
        <v>185</v>
      </c>
      <c r="B134" s="137" t="s">
        <v>306</v>
      </c>
      <c r="C134" s="135"/>
      <c r="D134" s="116">
        <f t="shared" si="15"/>
        <v>0</v>
      </c>
      <c r="E134" s="135"/>
    </row>
    <row r="135" spans="1:5" ht="16.5" thickBot="1" x14ac:dyDescent="0.3">
      <c r="A135" s="101" t="s">
        <v>25</v>
      </c>
      <c r="B135" s="150" t="s">
        <v>307</v>
      </c>
      <c r="C135" s="152">
        <f>SUM(C136:C139)</f>
        <v>48594256</v>
      </c>
      <c r="D135" s="258">
        <f t="shared" si="15"/>
        <v>3951340</v>
      </c>
      <c r="E135" s="152">
        <f t="shared" ref="E135" si="20">SUM(E136:E139)</f>
        <v>52545596</v>
      </c>
    </row>
    <row r="136" spans="1:5" x14ac:dyDescent="0.25">
      <c r="A136" s="107" t="s">
        <v>191</v>
      </c>
      <c r="B136" s="151" t="s">
        <v>308</v>
      </c>
      <c r="C136" s="135"/>
      <c r="D136" s="109">
        <f t="shared" si="15"/>
        <v>0</v>
      </c>
      <c r="E136" s="135"/>
    </row>
    <row r="137" spans="1:5" x14ac:dyDescent="0.25">
      <c r="A137" s="107" t="s">
        <v>193</v>
      </c>
      <c r="B137" s="151" t="s">
        <v>309</v>
      </c>
      <c r="C137" s="147">
        <v>3018371</v>
      </c>
      <c r="D137" s="112">
        <f t="shared" si="15"/>
        <v>0</v>
      </c>
      <c r="E137" s="147">
        <v>3018371</v>
      </c>
    </row>
    <row r="138" spans="1:5" x14ac:dyDescent="0.25">
      <c r="A138" s="107" t="s">
        <v>195</v>
      </c>
      <c r="B138" s="151" t="s">
        <v>310</v>
      </c>
      <c r="C138" s="135"/>
      <c r="D138" s="112">
        <f t="shared" si="15"/>
        <v>0</v>
      </c>
      <c r="E138" s="135"/>
    </row>
    <row r="139" spans="1:5" ht="16.5" thickBot="1" x14ac:dyDescent="0.3">
      <c r="A139" s="140" t="s">
        <v>197</v>
      </c>
      <c r="B139" s="137" t="s">
        <v>311</v>
      </c>
      <c r="C139" s="135">
        <v>45575885</v>
      </c>
      <c r="D139" s="116">
        <f t="shared" si="15"/>
        <v>3951340</v>
      </c>
      <c r="E139" s="135">
        <v>49527225</v>
      </c>
    </row>
    <row r="140" spans="1:5" ht="16.5" thickBot="1" x14ac:dyDescent="0.3">
      <c r="A140" s="101" t="s">
        <v>27</v>
      </c>
      <c r="B140" s="150" t="s">
        <v>312</v>
      </c>
      <c r="C140" s="153"/>
      <c r="D140" s="256">
        <f t="shared" si="15"/>
        <v>0</v>
      </c>
      <c r="E140" s="153"/>
    </row>
    <row r="141" spans="1:5" x14ac:dyDescent="0.25">
      <c r="A141" s="107" t="s">
        <v>200</v>
      </c>
      <c r="B141" s="151" t="s">
        <v>313</v>
      </c>
      <c r="C141" s="135"/>
      <c r="D141" s="109">
        <f t="shared" si="15"/>
        <v>0</v>
      </c>
      <c r="E141" s="135"/>
    </row>
    <row r="142" spans="1:5" x14ac:dyDescent="0.25">
      <c r="A142" s="107" t="s">
        <v>202</v>
      </c>
      <c r="B142" s="151" t="s">
        <v>314</v>
      </c>
      <c r="C142" s="135"/>
      <c r="D142" s="112">
        <f t="shared" si="15"/>
        <v>0</v>
      </c>
      <c r="E142" s="135"/>
    </row>
    <row r="143" spans="1:5" x14ac:dyDescent="0.25">
      <c r="A143" s="107" t="s">
        <v>204</v>
      </c>
      <c r="B143" s="151" t="s">
        <v>315</v>
      </c>
      <c r="C143" s="135"/>
      <c r="D143" s="112">
        <f t="shared" si="15"/>
        <v>0</v>
      </c>
      <c r="E143" s="135"/>
    </row>
    <row r="144" spans="1:5" ht="16.5" thickBot="1" x14ac:dyDescent="0.3">
      <c r="A144" s="107" t="s">
        <v>206</v>
      </c>
      <c r="B144" s="151" t="s">
        <v>316</v>
      </c>
      <c r="C144" s="135"/>
      <c r="D144" s="116">
        <f t="shared" si="15"/>
        <v>0</v>
      </c>
      <c r="E144" s="135"/>
    </row>
    <row r="145" spans="1:9" ht="16.5" thickBot="1" x14ac:dyDescent="0.3">
      <c r="A145" s="101" t="s">
        <v>30</v>
      </c>
      <c r="B145" s="150" t="s">
        <v>317</v>
      </c>
      <c r="C145" s="154">
        <f>SUM(C126,C130,C135,C140)</f>
        <v>48594256</v>
      </c>
      <c r="D145" s="258">
        <f t="shared" si="15"/>
        <v>3951340</v>
      </c>
      <c r="E145" s="154">
        <f t="shared" ref="E145" si="21">SUM(E126,E130,E135,E140)</f>
        <v>52545596</v>
      </c>
      <c r="F145" s="18"/>
      <c r="G145" s="19"/>
      <c r="H145" s="19"/>
      <c r="I145" s="19"/>
    </row>
    <row r="146" spans="1:9" s="15" customFormat="1" ht="16.5" thickBot="1" x14ac:dyDescent="0.25">
      <c r="A146" s="127" t="s">
        <v>33</v>
      </c>
      <c r="B146" s="128" t="s">
        <v>318</v>
      </c>
      <c r="C146" s="154">
        <f>SUM(C125,C145)</f>
        <v>496251905</v>
      </c>
      <c r="D146" s="258">
        <f t="shared" si="15"/>
        <v>38029316</v>
      </c>
      <c r="E146" s="154">
        <f t="shared" ref="E146" si="22">SUM(E125,E145)</f>
        <v>534281221</v>
      </c>
    </row>
    <row r="147" spans="1:9" s="15" customFormat="1" ht="16.5" thickBot="1" x14ac:dyDescent="0.25">
      <c r="A147" s="20"/>
      <c r="B147" s="21"/>
      <c r="C147" s="22"/>
      <c r="D147" s="22"/>
      <c r="E147" s="22"/>
    </row>
    <row r="148" spans="1:9" ht="16.5" thickBot="1" x14ac:dyDescent="0.3">
      <c r="A148" s="281" t="s">
        <v>319</v>
      </c>
      <c r="B148" s="281"/>
      <c r="C148" s="25">
        <v>21</v>
      </c>
      <c r="D148" s="25">
        <v>21</v>
      </c>
      <c r="E148" s="25">
        <v>21</v>
      </c>
    </row>
    <row r="149" spans="1:9" ht="16.5" thickBot="1" x14ac:dyDescent="0.3">
      <c r="A149" s="281" t="s">
        <v>320</v>
      </c>
      <c r="B149" s="281"/>
      <c r="C149" s="25">
        <v>9</v>
      </c>
      <c r="D149" s="25">
        <v>9</v>
      </c>
      <c r="E149" s="25">
        <v>9</v>
      </c>
    </row>
    <row r="150" spans="1:9" x14ac:dyDescent="0.25">
      <c r="A150" s="26"/>
      <c r="B150" s="27"/>
      <c r="C150" s="27"/>
    </row>
    <row r="151" spans="1:9" x14ac:dyDescent="0.25">
      <c r="A151" s="276" t="s">
        <v>321</v>
      </c>
      <c r="B151" s="276"/>
      <c r="C151" s="276"/>
    </row>
    <row r="152" spans="1:9" ht="16.5" thickBot="1" x14ac:dyDescent="0.3">
      <c r="A152" s="277"/>
      <c r="B152" s="277"/>
      <c r="E152" s="16" t="s">
        <v>253</v>
      </c>
    </row>
    <row r="153" spans="1:9" ht="32.25" customHeight="1" thickBot="1" x14ac:dyDescent="0.3">
      <c r="A153" s="155">
        <v>1</v>
      </c>
      <c r="B153" s="156" t="s">
        <v>322</v>
      </c>
      <c r="C153" s="157">
        <f>+C61-C125</f>
        <v>-259437856</v>
      </c>
      <c r="D153" s="157">
        <f t="shared" ref="D153:E153" si="23">+D61-D125</f>
        <v>-12632746</v>
      </c>
      <c r="E153" s="157">
        <f t="shared" si="23"/>
        <v>-272070602</v>
      </c>
    </row>
    <row r="154" spans="1:9" ht="29.25" customHeight="1" thickBot="1" x14ac:dyDescent="0.3">
      <c r="A154" s="155" t="s">
        <v>13</v>
      </c>
      <c r="B154" s="156" t="s">
        <v>323</v>
      </c>
      <c r="C154" s="157">
        <f>+C85-C145</f>
        <v>259437856</v>
      </c>
      <c r="D154" s="157">
        <f t="shared" ref="D154:E154" si="24">+D85-D145</f>
        <v>12632746</v>
      </c>
      <c r="E154" s="157">
        <f t="shared" si="24"/>
        <v>272070602</v>
      </c>
    </row>
  </sheetData>
  <mergeCells count="8">
    <mergeCell ref="A151:C151"/>
    <mergeCell ref="A152:B152"/>
    <mergeCell ref="A3:B3"/>
    <mergeCell ref="A89:B89"/>
    <mergeCell ref="A148:B148"/>
    <mergeCell ref="A149:B149"/>
    <mergeCell ref="A2:E2"/>
    <mergeCell ref="A88:E88"/>
  </mergeCells>
  <printOptions horizontalCentered="1"/>
  <pageMargins left="0.27559055118110237" right="0.27559055118110237" top="0.74803149606299213" bottom="0.15748031496062992" header="0.31496062992125984" footer="0.31496062992125984"/>
  <pageSetup paperSize="9" scale="71" orientation="portrait" r:id="rId1"/>
  <headerFooter>
    <oddHeader>&amp;C&amp;"Times New Roman,Félkövér"Regöly Község Önkormányzata
2020. ÉVI KÖLTSÉGVETÉSÉNEK ÖSSZEVONT MÉRLEGE&amp;R&amp;"Times New Roman,Félkövér dőlt"3. sz. melléklet</oddHeader>
  </headerFooter>
  <rowBreaks count="2" manualBreakCount="2">
    <brk id="61" max="4" man="1"/>
    <brk id="10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249977111117893"/>
  </sheetPr>
  <dimension ref="A1:I156"/>
  <sheetViews>
    <sheetView view="pageBreakPreview" zoomScale="60" zoomScaleNormal="95" workbookViewId="0">
      <selection activeCell="B166" sqref="B166"/>
    </sheetView>
  </sheetViews>
  <sheetFormatPr defaultRowHeight="15" x14ac:dyDescent="0.25"/>
  <cols>
    <col min="1" max="1" width="7" style="29" customWidth="1"/>
    <col min="2" max="2" width="71" style="33" customWidth="1"/>
    <col min="3" max="3" width="17" style="30" customWidth="1"/>
    <col min="4" max="4" width="13.5703125" style="30" bestFit="1" customWidth="1"/>
    <col min="5" max="5" width="14.5703125" style="30" bestFit="1" customWidth="1"/>
    <col min="6" max="6" width="17.5703125" style="31" customWidth="1"/>
    <col min="7" max="7" width="13.5703125" style="31" bestFit="1" customWidth="1"/>
    <col min="8" max="8" width="12.140625" style="31" bestFit="1" customWidth="1"/>
    <col min="9" max="9" width="15.85546875" style="31" customWidth="1"/>
    <col min="10" max="13" width="8" style="31" customWidth="1"/>
    <col min="14" max="260" width="9.140625" style="31"/>
    <col min="261" max="261" width="7" style="31" customWidth="1"/>
    <col min="262" max="262" width="76.7109375" style="31" customWidth="1"/>
    <col min="263" max="263" width="18.7109375" style="31" customWidth="1"/>
    <col min="264" max="264" width="20" style="31" customWidth="1"/>
    <col min="265" max="265" width="18.85546875" style="31" customWidth="1"/>
    <col min="266" max="269" width="8" style="31" customWidth="1"/>
    <col min="270" max="516" width="9.140625" style="31"/>
    <col min="517" max="517" width="7" style="31" customWidth="1"/>
    <col min="518" max="518" width="76.7109375" style="31" customWidth="1"/>
    <col min="519" max="519" width="18.7109375" style="31" customWidth="1"/>
    <col min="520" max="520" width="20" style="31" customWidth="1"/>
    <col min="521" max="521" width="18.85546875" style="31" customWidth="1"/>
    <col min="522" max="525" width="8" style="31" customWidth="1"/>
    <col min="526" max="772" width="9.140625" style="31"/>
    <col min="773" max="773" width="7" style="31" customWidth="1"/>
    <col min="774" max="774" width="76.7109375" style="31" customWidth="1"/>
    <col min="775" max="775" width="18.7109375" style="31" customWidth="1"/>
    <col min="776" max="776" width="20" style="31" customWidth="1"/>
    <col min="777" max="777" width="18.85546875" style="31" customWidth="1"/>
    <col min="778" max="781" width="8" style="31" customWidth="1"/>
    <col min="782" max="1028" width="9.140625" style="31"/>
    <col min="1029" max="1029" width="7" style="31" customWidth="1"/>
    <col min="1030" max="1030" width="76.7109375" style="31" customWidth="1"/>
    <col min="1031" max="1031" width="18.7109375" style="31" customWidth="1"/>
    <col min="1032" max="1032" width="20" style="31" customWidth="1"/>
    <col min="1033" max="1033" width="18.85546875" style="31" customWidth="1"/>
    <col min="1034" max="1037" width="8" style="31" customWidth="1"/>
    <col min="1038" max="1284" width="9.140625" style="31"/>
    <col min="1285" max="1285" width="7" style="31" customWidth="1"/>
    <col min="1286" max="1286" width="76.7109375" style="31" customWidth="1"/>
    <col min="1287" max="1287" width="18.7109375" style="31" customWidth="1"/>
    <col min="1288" max="1288" width="20" style="31" customWidth="1"/>
    <col min="1289" max="1289" width="18.85546875" style="31" customWidth="1"/>
    <col min="1290" max="1293" width="8" style="31" customWidth="1"/>
    <col min="1294" max="1540" width="9.140625" style="31"/>
    <col min="1541" max="1541" width="7" style="31" customWidth="1"/>
    <col min="1542" max="1542" width="76.7109375" style="31" customWidth="1"/>
    <col min="1543" max="1543" width="18.7109375" style="31" customWidth="1"/>
    <col min="1544" max="1544" width="20" style="31" customWidth="1"/>
    <col min="1545" max="1545" width="18.85546875" style="31" customWidth="1"/>
    <col min="1546" max="1549" width="8" style="31" customWidth="1"/>
    <col min="1550" max="1796" width="9.140625" style="31"/>
    <col min="1797" max="1797" width="7" style="31" customWidth="1"/>
    <col min="1798" max="1798" width="76.7109375" style="31" customWidth="1"/>
    <col min="1799" max="1799" width="18.7109375" style="31" customWidth="1"/>
    <col min="1800" max="1800" width="20" style="31" customWidth="1"/>
    <col min="1801" max="1801" width="18.85546875" style="31" customWidth="1"/>
    <col min="1802" max="1805" width="8" style="31" customWidth="1"/>
    <col min="1806" max="2052" width="9.140625" style="31"/>
    <col min="2053" max="2053" width="7" style="31" customWidth="1"/>
    <col min="2054" max="2054" width="76.7109375" style="31" customWidth="1"/>
    <col min="2055" max="2055" width="18.7109375" style="31" customWidth="1"/>
    <col min="2056" max="2056" width="20" style="31" customWidth="1"/>
    <col min="2057" max="2057" width="18.85546875" style="31" customWidth="1"/>
    <col min="2058" max="2061" width="8" style="31" customWidth="1"/>
    <col min="2062" max="2308" width="9.140625" style="31"/>
    <col min="2309" max="2309" width="7" style="31" customWidth="1"/>
    <col min="2310" max="2310" width="76.7109375" style="31" customWidth="1"/>
    <col min="2311" max="2311" width="18.7109375" style="31" customWidth="1"/>
    <col min="2312" max="2312" width="20" style="31" customWidth="1"/>
    <col min="2313" max="2313" width="18.85546875" style="31" customWidth="1"/>
    <col min="2314" max="2317" width="8" style="31" customWidth="1"/>
    <col min="2318" max="2564" width="9.140625" style="31"/>
    <col min="2565" max="2565" width="7" style="31" customWidth="1"/>
    <col min="2566" max="2566" width="76.7109375" style="31" customWidth="1"/>
    <col min="2567" max="2567" width="18.7109375" style="31" customWidth="1"/>
    <col min="2568" max="2568" width="20" style="31" customWidth="1"/>
    <col min="2569" max="2569" width="18.85546875" style="31" customWidth="1"/>
    <col min="2570" max="2573" width="8" style="31" customWidth="1"/>
    <col min="2574" max="2820" width="9.140625" style="31"/>
    <col min="2821" max="2821" width="7" style="31" customWidth="1"/>
    <col min="2822" max="2822" width="76.7109375" style="31" customWidth="1"/>
    <col min="2823" max="2823" width="18.7109375" style="31" customWidth="1"/>
    <col min="2824" max="2824" width="20" style="31" customWidth="1"/>
    <col min="2825" max="2825" width="18.85546875" style="31" customWidth="1"/>
    <col min="2826" max="2829" width="8" style="31" customWidth="1"/>
    <col min="2830" max="3076" width="9.140625" style="31"/>
    <col min="3077" max="3077" width="7" style="31" customWidth="1"/>
    <col min="3078" max="3078" width="76.7109375" style="31" customWidth="1"/>
    <col min="3079" max="3079" width="18.7109375" style="31" customWidth="1"/>
    <col min="3080" max="3080" width="20" style="31" customWidth="1"/>
    <col min="3081" max="3081" width="18.85546875" style="31" customWidth="1"/>
    <col min="3082" max="3085" width="8" style="31" customWidth="1"/>
    <col min="3086" max="3332" width="9.140625" style="31"/>
    <col min="3333" max="3333" width="7" style="31" customWidth="1"/>
    <col min="3334" max="3334" width="76.7109375" style="31" customWidth="1"/>
    <col min="3335" max="3335" width="18.7109375" style="31" customWidth="1"/>
    <col min="3336" max="3336" width="20" style="31" customWidth="1"/>
    <col min="3337" max="3337" width="18.85546875" style="31" customWidth="1"/>
    <col min="3338" max="3341" width="8" style="31" customWidth="1"/>
    <col min="3342" max="3588" width="9.140625" style="31"/>
    <col min="3589" max="3589" width="7" style="31" customWidth="1"/>
    <col min="3590" max="3590" width="76.7109375" style="31" customWidth="1"/>
    <col min="3591" max="3591" width="18.7109375" style="31" customWidth="1"/>
    <col min="3592" max="3592" width="20" style="31" customWidth="1"/>
    <col min="3593" max="3593" width="18.85546875" style="31" customWidth="1"/>
    <col min="3594" max="3597" width="8" style="31" customWidth="1"/>
    <col min="3598" max="3844" width="9.140625" style="31"/>
    <col min="3845" max="3845" width="7" style="31" customWidth="1"/>
    <col min="3846" max="3846" width="76.7109375" style="31" customWidth="1"/>
    <col min="3847" max="3847" width="18.7109375" style="31" customWidth="1"/>
    <col min="3848" max="3848" width="20" style="31" customWidth="1"/>
    <col min="3849" max="3849" width="18.85546875" style="31" customWidth="1"/>
    <col min="3850" max="3853" width="8" style="31" customWidth="1"/>
    <col min="3854" max="4100" width="9.140625" style="31"/>
    <col min="4101" max="4101" width="7" style="31" customWidth="1"/>
    <col min="4102" max="4102" width="76.7109375" style="31" customWidth="1"/>
    <col min="4103" max="4103" width="18.7109375" style="31" customWidth="1"/>
    <col min="4104" max="4104" width="20" style="31" customWidth="1"/>
    <col min="4105" max="4105" width="18.85546875" style="31" customWidth="1"/>
    <col min="4106" max="4109" width="8" style="31" customWidth="1"/>
    <col min="4110" max="4356" width="9.140625" style="31"/>
    <col min="4357" max="4357" width="7" style="31" customWidth="1"/>
    <col min="4358" max="4358" width="76.7109375" style="31" customWidth="1"/>
    <col min="4359" max="4359" width="18.7109375" style="31" customWidth="1"/>
    <col min="4360" max="4360" width="20" style="31" customWidth="1"/>
    <col min="4361" max="4361" width="18.85546875" style="31" customWidth="1"/>
    <col min="4362" max="4365" width="8" style="31" customWidth="1"/>
    <col min="4366" max="4612" width="9.140625" style="31"/>
    <col min="4613" max="4613" width="7" style="31" customWidth="1"/>
    <col min="4614" max="4614" width="76.7109375" style="31" customWidth="1"/>
    <col min="4615" max="4615" width="18.7109375" style="31" customWidth="1"/>
    <col min="4616" max="4616" width="20" style="31" customWidth="1"/>
    <col min="4617" max="4617" width="18.85546875" style="31" customWidth="1"/>
    <col min="4618" max="4621" width="8" style="31" customWidth="1"/>
    <col min="4622" max="4868" width="9.140625" style="31"/>
    <col min="4869" max="4869" width="7" style="31" customWidth="1"/>
    <col min="4870" max="4870" width="76.7109375" style="31" customWidth="1"/>
    <col min="4871" max="4871" width="18.7109375" style="31" customWidth="1"/>
    <col min="4872" max="4872" width="20" style="31" customWidth="1"/>
    <col min="4873" max="4873" width="18.85546875" style="31" customWidth="1"/>
    <col min="4874" max="4877" width="8" style="31" customWidth="1"/>
    <col min="4878" max="5124" width="9.140625" style="31"/>
    <col min="5125" max="5125" width="7" style="31" customWidth="1"/>
    <col min="5126" max="5126" width="76.7109375" style="31" customWidth="1"/>
    <col min="5127" max="5127" width="18.7109375" style="31" customWidth="1"/>
    <col min="5128" max="5128" width="20" style="31" customWidth="1"/>
    <col min="5129" max="5129" width="18.85546875" style="31" customWidth="1"/>
    <col min="5130" max="5133" width="8" style="31" customWidth="1"/>
    <col min="5134" max="5380" width="9.140625" style="31"/>
    <col min="5381" max="5381" width="7" style="31" customWidth="1"/>
    <col min="5382" max="5382" width="76.7109375" style="31" customWidth="1"/>
    <col min="5383" max="5383" width="18.7109375" style="31" customWidth="1"/>
    <col min="5384" max="5384" width="20" style="31" customWidth="1"/>
    <col min="5385" max="5385" width="18.85546875" style="31" customWidth="1"/>
    <col min="5386" max="5389" width="8" style="31" customWidth="1"/>
    <col min="5390" max="5636" width="9.140625" style="31"/>
    <col min="5637" max="5637" width="7" style="31" customWidth="1"/>
    <col min="5638" max="5638" width="76.7109375" style="31" customWidth="1"/>
    <col min="5639" max="5639" width="18.7109375" style="31" customWidth="1"/>
    <col min="5640" max="5640" width="20" style="31" customWidth="1"/>
    <col min="5641" max="5641" width="18.85546875" style="31" customWidth="1"/>
    <col min="5642" max="5645" width="8" style="31" customWidth="1"/>
    <col min="5646" max="5892" width="9.140625" style="31"/>
    <col min="5893" max="5893" width="7" style="31" customWidth="1"/>
    <col min="5894" max="5894" width="76.7109375" style="31" customWidth="1"/>
    <col min="5895" max="5895" width="18.7109375" style="31" customWidth="1"/>
    <col min="5896" max="5896" width="20" style="31" customWidth="1"/>
    <col min="5897" max="5897" width="18.85546875" style="31" customWidth="1"/>
    <col min="5898" max="5901" width="8" style="31" customWidth="1"/>
    <col min="5902" max="6148" width="9.140625" style="31"/>
    <col min="6149" max="6149" width="7" style="31" customWidth="1"/>
    <col min="6150" max="6150" width="76.7109375" style="31" customWidth="1"/>
    <col min="6151" max="6151" width="18.7109375" style="31" customWidth="1"/>
    <col min="6152" max="6152" width="20" style="31" customWidth="1"/>
    <col min="6153" max="6153" width="18.85546875" style="31" customWidth="1"/>
    <col min="6154" max="6157" width="8" style="31" customWidth="1"/>
    <col min="6158" max="6404" width="9.140625" style="31"/>
    <col min="6405" max="6405" width="7" style="31" customWidth="1"/>
    <col min="6406" max="6406" width="76.7109375" style="31" customWidth="1"/>
    <col min="6407" max="6407" width="18.7109375" style="31" customWidth="1"/>
    <col min="6408" max="6408" width="20" style="31" customWidth="1"/>
    <col min="6409" max="6409" width="18.85546875" style="31" customWidth="1"/>
    <col min="6410" max="6413" width="8" style="31" customWidth="1"/>
    <col min="6414" max="6660" width="9.140625" style="31"/>
    <col min="6661" max="6661" width="7" style="31" customWidth="1"/>
    <col min="6662" max="6662" width="76.7109375" style="31" customWidth="1"/>
    <col min="6663" max="6663" width="18.7109375" style="31" customWidth="1"/>
    <col min="6664" max="6664" width="20" style="31" customWidth="1"/>
    <col min="6665" max="6665" width="18.85546875" style="31" customWidth="1"/>
    <col min="6666" max="6669" width="8" style="31" customWidth="1"/>
    <col min="6670" max="6916" width="9.140625" style="31"/>
    <col min="6917" max="6917" width="7" style="31" customWidth="1"/>
    <col min="6918" max="6918" width="76.7109375" style="31" customWidth="1"/>
    <col min="6919" max="6919" width="18.7109375" style="31" customWidth="1"/>
    <col min="6920" max="6920" width="20" style="31" customWidth="1"/>
    <col min="6921" max="6921" width="18.85546875" style="31" customWidth="1"/>
    <col min="6922" max="6925" width="8" style="31" customWidth="1"/>
    <col min="6926" max="7172" width="9.140625" style="31"/>
    <col min="7173" max="7173" width="7" style="31" customWidth="1"/>
    <col min="7174" max="7174" width="76.7109375" style="31" customWidth="1"/>
    <col min="7175" max="7175" width="18.7109375" style="31" customWidth="1"/>
    <col min="7176" max="7176" width="20" style="31" customWidth="1"/>
    <col min="7177" max="7177" width="18.85546875" style="31" customWidth="1"/>
    <col min="7178" max="7181" width="8" style="31" customWidth="1"/>
    <col min="7182" max="7428" width="9.140625" style="31"/>
    <col min="7429" max="7429" width="7" style="31" customWidth="1"/>
    <col min="7430" max="7430" width="76.7109375" style="31" customWidth="1"/>
    <col min="7431" max="7431" width="18.7109375" style="31" customWidth="1"/>
    <col min="7432" max="7432" width="20" style="31" customWidth="1"/>
    <col min="7433" max="7433" width="18.85546875" style="31" customWidth="1"/>
    <col min="7434" max="7437" width="8" style="31" customWidth="1"/>
    <col min="7438" max="7684" width="9.140625" style="31"/>
    <col min="7685" max="7685" width="7" style="31" customWidth="1"/>
    <col min="7686" max="7686" width="76.7109375" style="31" customWidth="1"/>
    <col min="7687" max="7687" width="18.7109375" style="31" customWidth="1"/>
    <col min="7688" max="7688" width="20" style="31" customWidth="1"/>
    <col min="7689" max="7689" width="18.85546875" style="31" customWidth="1"/>
    <col min="7690" max="7693" width="8" style="31" customWidth="1"/>
    <col min="7694" max="7940" width="9.140625" style="31"/>
    <col min="7941" max="7941" width="7" style="31" customWidth="1"/>
    <col min="7942" max="7942" width="76.7109375" style="31" customWidth="1"/>
    <col min="7943" max="7943" width="18.7109375" style="31" customWidth="1"/>
    <col min="7944" max="7944" width="20" style="31" customWidth="1"/>
    <col min="7945" max="7945" width="18.85546875" style="31" customWidth="1"/>
    <col min="7946" max="7949" width="8" style="31" customWidth="1"/>
    <col min="7950" max="8196" width="9.140625" style="31"/>
    <col min="8197" max="8197" width="7" style="31" customWidth="1"/>
    <col min="8198" max="8198" width="76.7109375" style="31" customWidth="1"/>
    <col min="8199" max="8199" width="18.7109375" style="31" customWidth="1"/>
    <col min="8200" max="8200" width="20" style="31" customWidth="1"/>
    <col min="8201" max="8201" width="18.85546875" style="31" customWidth="1"/>
    <col min="8202" max="8205" width="8" style="31" customWidth="1"/>
    <col min="8206" max="8452" width="9.140625" style="31"/>
    <col min="8453" max="8453" width="7" style="31" customWidth="1"/>
    <col min="8454" max="8454" width="76.7109375" style="31" customWidth="1"/>
    <col min="8455" max="8455" width="18.7109375" style="31" customWidth="1"/>
    <col min="8456" max="8456" width="20" style="31" customWidth="1"/>
    <col min="8457" max="8457" width="18.85546875" style="31" customWidth="1"/>
    <col min="8458" max="8461" width="8" style="31" customWidth="1"/>
    <col min="8462" max="8708" width="9.140625" style="31"/>
    <col min="8709" max="8709" width="7" style="31" customWidth="1"/>
    <col min="8710" max="8710" width="76.7109375" style="31" customWidth="1"/>
    <col min="8711" max="8711" width="18.7109375" style="31" customWidth="1"/>
    <col min="8712" max="8712" width="20" style="31" customWidth="1"/>
    <col min="8713" max="8713" width="18.85546875" style="31" customWidth="1"/>
    <col min="8714" max="8717" width="8" style="31" customWidth="1"/>
    <col min="8718" max="8964" width="9.140625" style="31"/>
    <col min="8965" max="8965" width="7" style="31" customWidth="1"/>
    <col min="8966" max="8966" width="76.7109375" style="31" customWidth="1"/>
    <col min="8967" max="8967" width="18.7109375" style="31" customWidth="1"/>
    <col min="8968" max="8968" width="20" style="31" customWidth="1"/>
    <col min="8969" max="8969" width="18.85546875" style="31" customWidth="1"/>
    <col min="8970" max="8973" width="8" style="31" customWidth="1"/>
    <col min="8974" max="9220" width="9.140625" style="31"/>
    <col min="9221" max="9221" width="7" style="31" customWidth="1"/>
    <col min="9222" max="9222" width="76.7109375" style="31" customWidth="1"/>
    <col min="9223" max="9223" width="18.7109375" style="31" customWidth="1"/>
    <col min="9224" max="9224" width="20" style="31" customWidth="1"/>
    <col min="9225" max="9225" width="18.85546875" style="31" customWidth="1"/>
    <col min="9226" max="9229" width="8" style="31" customWidth="1"/>
    <col min="9230" max="9476" width="9.140625" style="31"/>
    <col min="9477" max="9477" width="7" style="31" customWidth="1"/>
    <col min="9478" max="9478" width="76.7109375" style="31" customWidth="1"/>
    <col min="9479" max="9479" width="18.7109375" style="31" customWidth="1"/>
    <col min="9480" max="9480" width="20" style="31" customWidth="1"/>
    <col min="9481" max="9481" width="18.85546875" style="31" customWidth="1"/>
    <col min="9482" max="9485" width="8" style="31" customWidth="1"/>
    <col min="9486" max="9732" width="9.140625" style="31"/>
    <col min="9733" max="9733" width="7" style="31" customWidth="1"/>
    <col min="9734" max="9734" width="76.7109375" style="31" customWidth="1"/>
    <col min="9735" max="9735" width="18.7109375" style="31" customWidth="1"/>
    <col min="9736" max="9736" width="20" style="31" customWidth="1"/>
    <col min="9737" max="9737" width="18.85546875" style="31" customWidth="1"/>
    <col min="9738" max="9741" width="8" style="31" customWidth="1"/>
    <col min="9742" max="9988" width="9.140625" style="31"/>
    <col min="9989" max="9989" width="7" style="31" customWidth="1"/>
    <col min="9990" max="9990" width="76.7109375" style="31" customWidth="1"/>
    <col min="9991" max="9991" width="18.7109375" style="31" customWidth="1"/>
    <col min="9992" max="9992" width="20" style="31" customWidth="1"/>
    <col min="9993" max="9993" width="18.85546875" style="31" customWidth="1"/>
    <col min="9994" max="9997" width="8" style="31" customWidth="1"/>
    <col min="9998" max="10244" width="9.140625" style="31"/>
    <col min="10245" max="10245" width="7" style="31" customWidth="1"/>
    <col min="10246" max="10246" width="76.7109375" style="31" customWidth="1"/>
    <col min="10247" max="10247" width="18.7109375" style="31" customWidth="1"/>
    <col min="10248" max="10248" width="20" style="31" customWidth="1"/>
    <col min="10249" max="10249" width="18.85546875" style="31" customWidth="1"/>
    <col min="10250" max="10253" width="8" style="31" customWidth="1"/>
    <col min="10254" max="10500" width="9.140625" style="31"/>
    <col min="10501" max="10501" width="7" style="31" customWidth="1"/>
    <col min="10502" max="10502" width="76.7109375" style="31" customWidth="1"/>
    <col min="10503" max="10503" width="18.7109375" style="31" customWidth="1"/>
    <col min="10504" max="10504" width="20" style="31" customWidth="1"/>
    <col min="10505" max="10505" width="18.85546875" style="31" customWidth="1"/>
    <col min="10506" max="10509" width="8" style="31" customWidth="1"/>
    <col min="10510" max="10756" width="9.140625" style="31"/>
    <col min="10757" max="10757" width="7" style="31" customWidth="1"/>
    <col min="10758" max="10758" width="76.7109375" style="31" customWidth="1"/>
    <col min="10759" max="10759" width="18.7109375" style="31" customWidth="1"/>
    <col min="10760" max="10760" width="20" style="31" customWidth="1"/>
    <col min="10761" max="10761" width="18.85546875" style="31" customWidth="1"/>
    <col min="10762" max="10765" width="8" style="31" customWidth="1"/>
    <col min="10766" max="11012" width="9.140625" style="31"/>
    <col min="11013" max="11013" width="7" style="31" customWidth="1"/>
    <col min="11014" max="11014" width="76.7109375" style="31" customWidth="1"/>
    <col min="11015" max="11015" width="18.7109375" style="31" customWidth="1"/>
    <col min="11016" max="11016" width="20" style="31" customWidth="1"/>
    <col min="11017" max="11017" width="18.85546875" style="31" customWidth="1"/>
    <col min="11018" max="11021" width="8" style="31" customWidth="1"/>
    <col min="11022" max="11268" width="9.140625" style="31"/>
    <col min="11269" max="11269" width="7" style="31" customWidth="1"/>
    <col min="11270" max="11270" width="76.7109375" style="31" customWidth="1"/>
    <col min="11271" max="11271" width="18.7109375" style="31" customWidth="1"/>
    <col min="11272" max="11272" width="20" style="31" customWidth="1"/>
    <col min="11273" max="11273" width="18.85546875" style="31" customWidth="1"/>
    <col min="11274" max="11277" width="8" style="31" customWidth="1"/>
    <col min="11278" max="11524" width="9.140625" style="31"/>
    <col min="11525" max="11525" width="7" style="31" customWidth="1"/>
    <col min="11526" max="11526" width="76.7109375" style="31" customWidth="1"/>
    <col min="11527" max="11527" width="18.7109375" style="31" customWidth="1"/>
    <col min="11528" max="11528" width="20" style="31" customWidth="1"/>
    <col min="11529" max="11529" width="18.85546875" style="31" customWidth="1"/>
    <col min="11530" max="11533" width="8" style="31" customWidth="1"/>
    <col min="11534" max="11780" width="9.140625" style="31"/>
    <col min="11781" max="11781" width="7" style="31" customWidth="1"/>
    <col min="11782" max="11782" width="76.7109375" style="31" customWidth="1"/>
    <col min="11783" max="11783" width="18.7109375" style="31" customWidth="1"/>
    <col min="11784" max="11784" width="20" style="31" customWidth="1"/>
    <col min="11785" max="11785" width="18.85546875" style="31" customWidth="1"/>
    <col min="11786" max="11789" width="8" style="31" customWidth="1"/>
    <col min="11790" max="12036" width="9.140625" style="31"/>
    <col min="12037" max="12037" width="7" style="31" customWidth="1"/>
    <col min="12038" max="12038" width="76.7109375" style="31" customWidth="1"/>
    <col min="12039" max="12039" width="18.7109375" style="31" customWidth="1"/>
    <col min="12040" max="12040" width="20" style="31" customWidth="1"/>
    <col min="12041" max="12041" width="18.85546875" style="31" customWidth="1"/>
    <col min="12042" max="12045" width="8" style="31" customWidth="1"/>
    <col min="12046" max="12292" width="9.140625" style="31"/>
    <col min="12293" max="12293" width="7" style="31" customWidth="1"/>
    <col min="12294" max="12294" width="76.7109375" style="31" customWidth="1"/>
    <col min="12295" max="12295" width="18.7109375" style="31" customWidth="1"/>
    <col min="12296" max="12296" width="20" style="31" customWidth="1"/>
    <col min="12297" max="12297" width="18.85546875" style="31" customWidth="1"/>
    <col min="12298" max="12301" width="8" style="31" customWidth="1"/>
    <col min="12302" max="12548" width="9.140625" style="31"/>
    <col min="12549" max="12549" width="7" style="31" customWidth="1"/>
    <col min="12550" max="12550" width="76.7109375" style="31" customWidth="1"/>
    <col min="12551" max="12551" width="18.7109375" style="31" customWidth="1"/>
    <col min="12552" max="12552" width="20" style="31" customWidth="1"/>
    <col min="12553" max="12553" width="18.85546875" style="31" customWidth="1"/>
    <col min="12554" max="12557" width="8" style="31" customWidth="1"/>
    <col min="12558" max="12804" width="9.140625" style="31"/>
    <col min="12805" max="12805" width="7" style="31" customWidth="1"/>
    <col min="12806" max="12806" width="76.7109375" style="31" customWidth="1"/>
    <col min="12807" max="12807" width="18.7109375" style="31" customWidth="1"/>
    <col min="12808" max="12808" width="20" style="31" customWidth="1"/>
    <col min="12809" max="12809" width="18.85546875" style="31" customWidth="1"/>
    <col min="12810" max="12813" width="8" style="31" customWidth="1"/>
    <col min="12814" max="13060" width="9.140625" style="31"/>
    <col min="13061" max="13061" width="7" style="31" customWidth="1"/>
    <col min="13062" max="13062" width="76.7109375" style="31" customWidth="1"/>
    <col min="13063" max="13063" width="18.7109375" style="31" customWidth="1"/>
    <col min="13064" max="13064" width="20" style="31" customWidth="1"/>
    <col min="13065" max="13065" width="18.85546875" style="31" customWidth="1"/>
    <col min="13066" max="13069" width="8" style="31" customWidth="1"/>
    <col min="13070" max="13316" width="9.140625" style="31"/>
    <col min="13317" max="13317" width="7" style="31" customWidth="1"/>
    <col min="13318" max="13318" width="76.7109375" style="31" customWidth="1"/>
    <col min="13319" max="13319" width="18.7109375" style="31" customWidth="1"/>
    <col min="13320" max="13320" width="20" style="31" customWidth="1"/>
    <col min="13321" max="13321" width="18.85546875" style="31" customWidth="1"/>
    <col min="13322" max="13325" width="8" style="31" customWidth="1"/>
    <col min="13326" max="13572" width="9.140625" style="31"/>
    <col min="13573" max="13573" width="7" style="31" customWidth="1"/>
    <col min="13574" max="13574" width="76.7109375" style="31" customWidth="1"/>
    <col min="13575" max="13575" width="18.7109375" style="31" customWidth="1"/>
    <col min="13576" max="13576" width="20" style="31" customWidth="1"/>
    <col min="13577" max="13577" width="18.85546875" style="31" customWidth="1"/>
    <col min="13578" max="13581" width="8" style="31" customWidth="1"/>
    <col min="13582" max="13828" width="9.140625" style="31"/>
    <col min="13829" max="13829" width="7" style="31" customWidth="1"/>
    <col min="13830" max="13830" width="76.7109375" style="31" customWidth="1"/>
    <col min="13831" max="13831" width="18.7109375" style="31" customWidth="1"/>
    <col min="13832" max="13832" width="20" style="31" customWidth="1"/>
    <col min="13833" max="13833" width="18.85546875" style="31" customWidth="1"/>
    <col min="13834" max="13837" width="8" style="31" customWidth="1"/>
    <col min="13838" max="14084" width="9.140625" style="31"/>
    <col min="14085" max="14085" width="7" style="31" customWidth="1"/>
    <col min="14086" max="14086" width="76.7109375" style="31" customWidth="1"/>
    <col min="14087" max="14087" width="18.7109375" style="31" customWidth="1"/>
    <col min="14088" max="14088" width="20" style="31" customWidth="1"/>
    <col min="14089" max="14089" width="18.85546875" style="31" customWidth="1"/>
    <col min="14090" max="14093" width="8" style="31" customWidth="1"/>
    <col min="14094" max="14340" width="9.140625" style="31"/>
    <col min="14341" max="14341" width="7" style="31" customWidth="1"/>
    <col min="14342" max="14342" width="76.7109375" style="31" customWidth="1"/>
    <col min="14343" max="14343" width="18.7109375" style="31" customWidth="1"/>
    <col min="14344" max="14344" width="20" style="31" customWidth="1"/>
    <col min="14345" max="14345" width="18.85546875" style="31" customWidth="1"/>
    <col min="14346" max="14349" width="8" style="31" customWidth="1"/>
    <col min="14350" max="14596" width="9.140625" style="31"/>
    <col min="14597" max="14597" width="7" style="31" customWidth="1"/>
    <col min="14598" max="14598" width="76.7109375" style="31" customWidth="1"/>
    <col min="14599" max="14599" width="18.7109375" style="31" customWidth="1"/>
    <col min="14600" max="14600" width="20" style="31" customWidth="1"/>
    <col min="14601" max="14601" width="18.85546875" style="31" customWidth="1"/>
    <col min="14602" max="14605" width="8" style="31" customWidth="1"/>
    <col min="14606" max="14852" width="9.140625" style="31"/>
    <col min="14853" max="14853" width="7" style="31" customWidth="1"/>
    <col min="14854" max="14854" width="76.7109375" style="31" customWidth="1"/>
    <col min="14855" max="14855" width="18.7109375" style="31" customWidth="1"/>
    <col min="14856" max="14856" width="20" style="31" customWidth="1"/>
    <col min="14857" max="14857" width="18.85546875" style="31" customWidth="1"/>
    <col min="14858" max="14861" width="8" style="31" customWidth="1"/>
    <col min="14862" max="15108" width="9.140625" style="31"/>
    <col min="15109" max="15109" width="7" style="31" customWidth="1"/>
    <col min="15110" max="15110" width="76.7109375" style="31" customWidth="1"/>
    <col min="15111" max="15111" width="18.7109375" style="31" customWidth="1"/>
    <col min="15112" max="15112" width="20" style="31" customWidth="1"/>
    <col min="15113" max="15113" width="18.85546875" style="31" customWidth="1"/>
    <col min="15114" max="15117" width="8" style="31" customWidth="1"/>
    <col min="15118" max="15364" width="9.140625" style="31"/>
    <col min="15365" max="15365" width="7" style="31" customWidth="1"/>
    <col min="15366" max="15366" width="76.7109375" style="31" customWidth="1"/>
    <col min="15367" max="15367" width="18.7109375" style="31" customWidth="1"/>
    <col min="15368" max="15368" width="20" style="31" customWidth="1"/>
    <col min="15369" max="15369" width="18.85546875" style="31" customWidth="1"/>
    <col min="15370" max="15373" width="8" style="31" customWidth="1"/>
    <col min="15374" max="15620" width="9.140625" style="31"/>
    <col min="15621" max="15621" width="7" style="31" customWidth="1"/>
    <col min="15622" max="15622" width="76.7109375" style="31" customWidth="1"/>
    <col min="15623" max="15623" width="18.7109375" style="31" customWidth="1"/>
    <col min="15624" max="15624" width="20" style="31" customWidth="1"/>
    <col min="15625" max="15625" width="18.85546875" style="31" customWidth="1"/>
    <col min="15626" max="15629" width="8" style="31" customWidth="1"/>
    <col min="15630" max="15876" width="9.140625" style="31"/>
    <col min="15877" max="15877" width="7" style="31" customWidth="1"/>
    <col min="15878" max="15878" width="76.7109375" style="31" customWidth="1"/>
    <col min="15879" max="15879" width="18.7109375" style="31" customWidth="1"/>
    <col min="15880" max="15880" width="20" style="31" customWidth="1"/>
    <col min="15881" max="15881" width="18.85546875" style="31" customWidth="1"/>
    <col min="15882" max="15885" width="8" style="31" customWidth="1"/>
    <col min="15886" max="16132" width="9.140625" style="31"/>
    <col min="16133" max="16133" width="7" style="31" customWidth="1"/>
    <col min="16134" max="16134" width="76.7109375" style="31" customWidth="1"/>
    <col min="16135" max="16135" width="18.7109375" style="31" customWidth="1"/>
    <col min="16136" max="16136" width="20" style="31" customWidth="1"/>
    <col min="16137" max="16137" width="18.85546875" style="31" customWidth="1"/>
    <col min="16138" max="16141" width="8" style="31" customWidth="1"/>
    <col min="16142" max="16384" width="9.140625" style="31"/>
  </cols>
  <sheetData>
    <row r="1" spans="1:9" ht="15" customHeight="1" x14ac:dyDescent="0.25">
      <c r="A1" s="289" t="s">
        <v>324</v>
      </c>
      <c r="B1" s="289"/>
      <c r="C1" s="289"/>
      <c r="D1" s="289"/>
      <c r="E1" s="289"/>
      <c r="F1" s="289"/>
      <c r="G1" s="289"/>
      <c r="H1" s="289"/>
      <c r="I1" s="289"/>
    </row>
    <row r="2" spans="1:9" s="33" customFormat="1" ht="54" customHeight="1" x14ac:dyDescent="0.25">
      <c r="A2" s="284" t="s">
        <v>325</v>
      </c>
      <c r="B2" s="284"/>
      <c r="C2" s="32" t="s">
        <v>326</v>
      </c>
      <c r="D2" s="32"/>
      <c r="E2" s="32"/>
      <c r="F2" s="32" t="s">
        <v>327</v>
      </c>
      <c r="G2" s="32"/>
      <c r="H2" s="32"/>
      <c r="I2" s="32" t="s">
        <v>328</v>
      </c>
    </row>
    <row r="3" spans="1:9" s="33" customFormat="1" x14ac:dyDescent="0.25">
      <c r="A3" s="34"/>
      <c r="C3" s="32"/>
      <c r="D3" s="32"/>
      <c r="E3" s="32"/>
      <c r="F3" s="32"/>
      <c r="G3" s="32"/>
      <c r="H3" s="32"/>
      <c r="I3" s="32"/>
    </row>
    <row r="4" spans="1:9" s="33" customFormat="1" x14ac:dyDescent="0.25">
      <c r="A4" s="34"/>
      <c r="B4" s="32" t="s">
        <v>103</v>
      </c>
      <c r="C4" s="32"/>
      <c r="D4" s="32"/>
      <c r="E4" s="32"/>
      <c r="F4" s="32"/>
      <c r="G4" s="32"/>
      <c r="H4" s="32"/>
      <c r="I4" s="32"/>
    </row>
    <row r="5" spans="1:9" ht="15.95" customHeight="1" thickBot="1" x14ac:dyDescent="0.3">
      <c r="A5" s="283"/>
      <c r="B5" s="283"/>
      <c r="C5" s="35"/>
      <c r="D5" s="35"/>
      <c r="E5" s="35"/>
      <c r="F5" s="35"/>
      <c r="G5" s="35"/>
      <c r="H5" s="35"/>
      <c r="I5" s="35" t="s">
        <v>2</v>
      </c>
    </row>
    <row r="6" spans="1:9" ht="31.5" customHeight="1" thickBot="1" x14ac:dyDescent="0.3">
      <c r="A6" s="158" t="s">
        <v>329</v>
      </c>
      <c r="B6" s="36" t="s">
        <v>330</v>
      </c>
      <c r="C6" s="36" t="s">
        <v>361</v>
      </c>
      <c r="D6" s="36" t="s">
        <v>363</v>
      </c>
      <c r="E6" s="36" t="s">
        <v>364</v>
      </c>
      <c r="F6" s="36" t="s">
        <v>361</v>
      </c>
      <c r="G6" s="36" t="s">
        <v>363</v>
      </c>
      <c r="H6" s="36" t="s">
        <v>364</v>
      </c>
      <c r="I6" s="36" t="s">
        <v>361</v>
      </c>
    </row>
    <row r="7" spans="1:9" s="38" customFormat="1" ht="15.75" thickBot="1" x14ac:dyDescent="0.3">
      <c r="A7" s="159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</row>
    <row r="8" spans="1:9" ht="15.75" thickBot="1" x14ac:dyDescent="0.3">
      <c r="A8" s="158" t="s">
        <v>10</v>
      </c>
      <c r="B8" s="290" t="s">
        <v>105</v>
      </c>
      <c r="C8" s="39">
        <f>SUM(C9:C14)</f>
        <v>69922392</v>
      </c>
      <c r="D8" s="46">
        <f t="shared" ref="D8:D9" si="0">SUM(E8-C8)</f>
        <v>8653024</v>
      </c>
      <c r="E8" s="39">
        <f>SUM(E9:E14)</f>
        <v>78575416</v>
      </c>
      <c r="F8" s="39">
        <f>SUM(F9:F14)</f>
        <v>5536896</v>
      </c>
      <c r="G8" s="46">
        <f t="shared" ref="G8:G71" si="1">SUM(H8-F8)</f>
        <v>114500</v>
      </c>
      <c r="H8" s="39">
        <f>SUM(H9:H14)</f>
        <v>5651396</v>
      </c>
      <c r="I8" s="39">
        <f>SUM(I9:I14)</f>
        <v>0</v>
      </c>
    </row>
    <row r="9" spans="1:9" x14ac:dyDescent="0.25">
      <c r="A9" s="161" t="s">
        <v>106</v>
      </c>
      <c r="B9" s="291" t="s">
        <v>107</v>
      </c>
      <c r="C9" s="40">
        <v>61825832</v>
      </c>
      <c r="D9" s="40">
        <f t="shared" si="0"/>
        <v>8410719</v>
      </c>
      <c r="E9" s="40">
        <v>70236551</v>
      </c>
      <c r="F9" s="40">
        <v>1286896</v>
      </c>
      <c r="G9" s="40">
        <f t="shared" si="1"/>
        <v>0</v>
      </c>
      <c r="H9" s="40">
        <v>1286896</v>
      </c>
      <c r="I9" s="40"/>
    </row>
    <row r="10" spans="1:9" x14ac:dyDescent="0.25">
      <c r="A10" s="163" t="s">
        <v>108</v>
      </c>
      <c r="B10" s="292" t="s">
        <v>109</v>
      </c>
      <c r="C10" s="41"/>
      <c r="D10" s="41">
        <f>SUM(E10-C10)</f>
        <v>0</v>
      </c>
      <c r="E10" s="41"/>
      <c r="F10" s="41"/>
      <c r="G10" s="41">
        <f t="shared" si="1"/>
        <v>0</v>
      </c>
      <c r="H10" s="41"/>
      <c r="I10" s="41"/>
    </row>
    <row r="11" spans="1:9" x14ac:dyDescent="0.25">
      <c r="A11" s="163" t="s">
        <v>110</v>
      </c>
      <c r="B11" s="292" t="s">
        <v>111</v>
      </c>
      <c r="C11" s="41">
        <v>6296560</v>
      </c>
      <c r="D11" s="41">
        <f t="shared" ref="D11:D74" si="2">SUM(E11-C11)</f>
        <v>0</v>
      </c>
      <c r="E11" s="41">
        <v>6296560</v>
      </c>
      <c r="F11" s="41">
        <v>4250000</v>
      </c>
      <c r="G11" s="41">
        <f t="shared" si="1"/>
        <v>114500</v>
      </c>
      <c r="H11" s="41">
        <v>4364500</v>
      </c>
      <c r="I11" s="41"/>
    </row>
    <row r="12" spans="1:9" x14ac:dyDescent="0.25">
      <c r="A12" s="163" t="s">
        <v>112</v>
      </c>
      <c r="B12" s="292" t="s">
        <v>113</v>
      </c>
      <c r="C12" s="41">
        <v>1800000</v>
      </c>
      <c r="D12" s="41">
        <f t="shared" si="2"/>
        <v>242305</v>
      </c>
      <c r="E12" s="41">
        <v>2042305</v>
      </c>
      <c r="F12" s="41"/>
      <c r="G12" s="41">
        <f t="shared" si="1"/>
        <v>0</v>
      </c>
      <c r="H12" s="41"/>
      <c r="I12" s="41"/>
    </row>
    <row r="13" spans="1:9" x14ac:dyDescent="0.25">
      <c r="A13" s="163" t="s">
        <v>114</v>
      </c>
      <c r="B13" s="292" t="s">
        <v>115</v>
      </c>
      <c r="C13" s="41"/>
      <c r="D13" s="41">
        <f t="shared" si="2"/>
        <v>0</v>
      </c>
      <c r="E13" s="41"/>
      <c r="F13" s="41"/>
      <c r="G13" s="41">
        <f t="shared" si="1"/>
        <v>0</v>
      </c>
      <c r="H13" s="41"/>
      <c r="I13" s="41"/>
    </row>
    <row r="14" spans="1:9" ht="15.75" thickBot="1" x14ac:dyDescent="0.3">
      <c r="A14" s="165" t="s">
        <v>116</v>
      </c>
      <c r="B14" s="293" t="s">
        <v>117</v>
      </c>
      <c r="C14" s="41"/>
      <c r="D14" s="42">
        <f t="shared" si="2"/>
        <v>0</v>
      </c>
      <c r="E14" s="41"/>
      <c r="F14" s="41"/>
      <c r="G14" s="42">
        <f t="shared" si="1"/>
        <v>0</v>
      </c>
      <c r="H14" s="41"/>
      <c r="I14" s="41"/>
    </row>
    <row r="15" spans="1:9" ht="15.75" thickBot="1" x14ac:dyDescent="0.3">
      <c r="A15" s="158" t="s">
        <v>13</v>
      </c>
      <c r="B15" s="294" t="s">
        <v>118</v>
      </c>
      <c r="C15" s="39">
        <f>SUM(C16:C20)</f>
        <v>32976260</v>
      </c>
      <c r="D15" s="46">
        <f t="shared" si="2"/>
        <v>12647706</v>
      </c>
      <c r="E15" s="39">
        <f>SUM(E16:E20)</f>
        <v>45623966</v>
      </c>
      <c r="F15" s="39">
        <f>SUM(F16:F20)</f>
        <v>0</v>
      </c>
      <c r="G15" s="259">
        <f t="shared" si="1"/>
        <v>0</v>
      </c>
      <c r="H15" s="39">
        <f>SUM(H16:H20)</f>
        <v>0</v>
      </c>
      <c r="I15" s="39">
        <f>SUM(I16:I20)</f>
        <v>0</v>
      </c>
    </row>
    <row r="16" spans="1:9" x14ac:dyDescent="0.25">
      <c r="A16" s="161" t="s">
        <v>119</v>
      </c>
      <c r="B16" s="291" t="s">
        <v>120</v>
      </c>
      <c r="C16" s="40"/>
      <c r="D16" s="40">
        <f t="shared" si="2"/>
        <v>0</v>
      </c>
      <c r="E16" s="40"/>
      <c r="F16" s="40"/>
      <c r="G16" s="40">
        <f t="shared" si="1"/>
        <v>0</v>
      </c>
      <c r="H16" s="40"/>
      <c r="I16" s="40"/>
    </row>
    <row r="17" spans="1:9" x14ac:dyDescent="0.25">
      <c r="A17" s="163" t="s">
        <v>121</v>
      </c>
      <c r="B17" s="292" t="s">
        <v>122</v>
      </c>
      <c r="C17" s="41"/>
      <c r="D17" s="41">
        <f t="shared" si="2"/>
        <v>0</v>
      </c>
      <c r="E17" s="41"/>
      <c r="F17" s="41"/>
      <c r="G17" s="41">
        <f t="shared" si="1"/>
        <v>0</v>
      </c>
      <c r="H17" s="41"/>
      <c r="I17" s="41"/>
    </row>
    <row r="18" spans="1:9" x14ac:dyDescent="0.25">
      <c r="A18" s="163" t="s">
        <v>123</v>
      </c>
      <c r="B18" s="292" t="s">
        <v>124</v>
      </c>
      <c r="C18" s="41"/>
      <c r="D18" s="41">
        <f t="shared" si="2"/>
        <v>0</v>
      </c>
      <c r="E18" s="41"/>
      <c r="F18" s="41"/>
      <c r="G18" s="41">
        <f t="shared" si="1"/>
        <v>0</v>
      </c>
      <c r="H18" s="41"/>
      <c r="I18" s="41"/>
    </row>
    <row r="19" spans="1:9" x14ac:dyDescent="0.25">
      <c r="A19" s="163" t="s">
        <v>125</v>
      </c>
      <c r="B19" s="292" t="s">
        <v>126</v>
      </c>
      <c r="C19" s="41"/>
      <c r="D19" s="41">
        <f t="shared" si="2"/>
        <v>0</v>
      </c>
      <c r="E19" s="41"/>
      <c r="F19" s="41"/>
      <c r="G19" s="41">
        <f t="shared" si="1"/>
        <v>0</v>
      </c>
      <c r="H19" s="41"/>
      <c r="I19" s="41"/>
    </row>
    <row r="20" spans="1:9" x14ac:dyDescent="0.25">
      <c r="A20" s="163" t="s">
        <v>127</v>
      </c>
      <c r="B20" s="292" t="s">
        <v>128</v>
      </c>
      <c r="C20" s="41">
        <v>32976260</v>
      </c>
      <c r="D20" s="41">
        <f t="shared" si="2"/>
        <v>12647706</v>
      </c>
      <c r="E20" s="41">
        <v>45623966</v>
      </c>
      <c r="F20" s="41"/>
      <c r="G20" s="41">
        <f t="shared" si="1"/>
        <v>0</v>
      </c>
      <c r="H20" s="41"/>
      <c r="I20" s="41"/>
    </row>
    <row r="21" spans="1:9" ht="15.75" thickBot="1" x14ac:dyDescent="0.3">
      <c r="A21" s="165" t="s">
        <v>129</v>
      </c>
      <c r="B21" s="293" t="s">
        <v>130</v>
      </c>
      <c r="C21" s="42"/>
      <c r="D21" s="42">
        <f t="shared" si="2"/>
        <v>0</v>
      </c>
      <c r="E21" s="42"/>
      <c r="F21" s="42"/>
      <c r="G21" s="42">
        <f t="shared" si="1"/>
        <v>0</v>
      </c>
      <c r="H21" s="42"/>
      <c r="I21" s="42"/>
    </row>
    <row r="22" spans="1:9" ht="15.75" thickBot="1" x14ac:dyDescent="0.3">
      <c r="A22" s="158" t="s">
        <v>7</v>
      </c>
      <c r="B22" s="290" t="s">
        <v>131</v>
      </c>
      <c r="C22" s="39">
        <f>SUM(C23:C27)</f>
        <v>50700245</v>
      </c>
      <c r="D22" s="46">
        <f t="shared" si="2"/>
        <v>30000</v>
      </c>
      <c r="E22" s="39">
        <f>SUM(E23:E27)</f>
        <v>50730245</v>
      </c>
      <c r="F22" s="39">
        <f>SUM(F23:F27)</f>
        <v>0</v>
      </c>
      <c r="G22" s="259">
        <f t="shared" si="1"/>
        <v>0</v>
      </c>
      <c r="H22" s="39">
        <f>SUM(H23:H27)</f>
        <v>0</v>
      </c>
      <c r="I22" s="39">
        <f>SUM(I23:I27)</f>
        <v>0</v>
      </c>
    </row>
    <row r="23" spans="1:9" x14ac:dyDescent="0.25">
      <c r="A23" s="161" t="s">
        <v>132</v>
      </c>
      <c r="B23" s="291" t="s">
        <v>133</v>
      </c>
      <c r="C23" s="40"/>
      <c r="D23" s="40">
        <f t="shared" si="2"/>
        <v>0</v>
      </c>
      <c r="E23" s="40"/>
      <c r="F23" s="40"/>
      <c r="G23" s="40">
        <f t="shared" si="1"/>
        <v>0</v>
      </c>
      <c r="H23" s="40"/>
      <c r="I23" s="40"/>
    </row>
    <row r="24" spans="1:9" x14ac:dyDescent="0.25">
      <c r="A24" s="163" t="s">
        <v>134</v>
      </c>
      <c r="B24" s="292" t="s">
        <v>135</v>
      </c>
      <c r="C24" s="41"/>
      <c r="D24" s="41">
        <f t="shared" si="2"/>
        <v>0</v>
      </c>
      <c r="E24" s="41"/>
      <c r="F24" s="41"/>
      <c r="G24" s="41">
        <f t="shared" si="1"/>
        <v>0</v>
      </c>
      <c r="H24" s="41"/>
      <c r="I24" s="41"/>
    </row>
    <row r="25" spans="1:9" x14ac:dyDescent="0.25">
      <c r="A25" s="163" t="s">
        <v>136</v>
      </c>
      <c r="B25" s="292" t="s">
        <v>137</v>
      </c>
      <c r="C25" s="41">
        <v>154000</v>
      </c>
      <c r="D25" s="41">
        <f t="shared" si="2"/>
        <v>0</v>
      </c>
      <c r="E25" s="41">
        <v>154000</v>
      </c>
      <c r="F25" s="41"/>
      <c r="G25" s="41">
        <f t="shared" si="1"/>
        <v>0</v>
      </c>
      <c r="H25" s="41"/>
      <c r="I25" s="41"/>
    </row>
    <row r="26" spans="1:9" x14ac:dyDescent="0.25">
      <c r="A26" s="163" t="s">
        <v>138</v>
      </c>
      <c r="B26" s="292" t="s">
        <v>139</v>
      </c>
      <c r="C26" s="41"/>
      <c r="D26" s="41">
        <f t="shared" si="2"/>
        <v>0</v>
      </c>
      <c r="E26" s="41"/>
      <c r="F26" s="41"/>
      <c r="G26" s="41">
        <f t="shared" si="1"/>
        <v>0</v>
      </c>
      <c r="H26" s="41"/>
      <c r="I26" s="41"/>
    </row>
    <row r="27" spans="1:9" x14ac:dyDescent="0.25">
      <c r="A27" s="163" t="s">
        <v>140</v>
      </c>
      <c r="B27" s="292" t="s">
        <v>141</v>
      </c>
      <c r="C27" s="41">
        <v>50546245</v>
      </c>
      <c r="D27" s="41">
        <f t="shared" si="2"/>
        <v>30000</v>
      </c>
      <c r="E27" s="41">
        <v>50576245</v>
      </c>
      <c r="F27" s="41"/>
      <c r="G27" s="41">
        <f t="shared" si="1"/>
        <v>0</v>
      </c>
      <c r="H27" s="41"/>
      <c r="I27" s="41"/>
    </row>
    <row r="28" spans="1:9" ht="15.75" thickBot="1" x14ac:dyDescent="0.3">
      <c r="A28" s="165" t="s">
        <v>142</v>
      </c>
      <c r="B28" s="293" t="s">
        <v>143</v>
      </c>
      <c r="C28" s="42">
        <v>50546254</v>
      </c>
      <c r="D28" s="42">
        <f t="shared" si="2"/>
        <v>0</v>
      </c>
      <c r="E28" s="42">
        <v>50546254</v>
      </c>
      <c r="F28" s="42"/>
      <c r="G28" s="42">
        <f t="shared" si="1"/>
        <v>0</v>
      </c>
      <c r="H28" s="42"/>
      <c r="I28" s="42"/>
    </row>
    <row r="29" spans="1:9" ht="15.75" thickBot="1" x14ac:dyDescent="0.3">
      <c r="A29" s="158" t="s">
        <v>144</v>
      </c>
      <c r="B29" s="290" t="s">
        <v>145</v>
      </c>
      <c r="C29" s="39">
        <f>SUM(C30,C33,C34,C35)</f>
        <v>19930000</v>
      </c>
      <c r="D29" s="46">
        <f t="shared" si="2"/>
        <v>0</v>
      </c>
      <c r="E29" s="39">
        <f>SUM(E30,E33,E34,E35)</f>
        <v>19930000</v>
      </c>
      <c r="F29" s="39">
        <f>SUM(F30,F33,F34,F35)</f>
        <v>0</v>
      </c>
      <c r="G29" s="259">
        <f t="shared" si="1"/>
        <v>0</v>
      </c>
      <c r="H29" s="39">
        <f>SUM(H30,H33,H34,H35)</f>
        <v>0</v>
      </c>
      <c r="I29" s="39">
        <f>SUM(I30,I33,I34,I35)</f>
        <v>0</v>
      </c>
    </row>
    <row r="30" spans="1:9" x14ac:dyDescent="0.25">
      <c r="A30" s="161" t="s">
        <v>146</v>
      </c>
      <c r="B30" s="291" t="s">
        <v>147</v>
      </c>
      <c r="C30" s="43">
        <v>17000000</v>
      </c>
      <c r="D30" s="40">
        <f t="shared" si="2"/>
        <v>0</v>
      </c>
      <c r="E30" s="43">
        <v>17000000</v>
      </c>
      <c r="F30" s="43"/>
      <c r="G30" s="40">
        <f t="shared" si="1"/>
        <v>0</v>
      </c>
      <c r="H30" s="43"/>
      <c r="I30" s="43"/>
    </row>
    <row r="31" spans="1:9" x14ac:dyDescent="0.25">
      <c r="A31" s="163" t="s">
        <v>148</v>
      </c>
      <c r="B31" s="292" t="s">
        <v>149</v>
      </c>
      <c r="C31" s="41"/>
      <c r="D31" s="41">
        <f t="shared" si="2"/>
        <v>0</v>
      </c>
      <c r="E31" s="41"/>
      <c r="F31" s="41"/>
      <c r="G31" s="41">
        <f t="shared" si="1"/>
        <v>0</v>
      </c>
      <c r="H31" s="41"/>
      <c r="I31" s="41"/>
    </row>
    <row r="32" spans="1:9" x14ac:dyDescent="0.25">
      <c r="A32" s="163" t="s">
        <v>150</v>
      </c>
      <c r="B32" s="292" t="s">
        <v>151</v>
      </c>
      <c r="C32" s="41">
        <v>17000000</v>
      </c>
      <c r="D32" s="41">
        <f t="shared" si="2"/>
        <v>0</v>
      </c>
      <c r="E32" s="41">
        <v>17000000</v>
      </c>
      <c r="F32" s="41"/>
      <c r="G32" s="41">
        <f t="shared" si="1"/>
        <v>0</v>
      </c>
      <c r="H32" s="41"/>
      <c r="I32" s="41"/>
    </row>
    <row r="33" spans="1:9" x14ac:dyDescent="0.25">
      <c r="A33" s="163" t="s">
        <v>152</v>
      </c>
      <c r="B33" s="292" t="s">
        <v>153</v>
      </c>
      <c r="C33" s="41">
        <v>2700000</v>
      </c>
      <c r="D33" s="41">
        <f t="shared" si="2"/>
        <v>0</v>
      </c>
      <c r="E33" s="41">
        <v>2700000</v>
      </c>
      <c r="F33" s="41"/>
      <c r="G33" s="41">
        <f t="shared" si="1"/>
        <v>0</v>
      </c>
      <c r="H33" s="41"/>
      <c r="I33" s="41"/>
    </row>
    <row r="34" spans="1:9" x14ac:dyDescent="0.25">
      <c r="A34" s="163" t="s">
        <v>154</v>
      </c>
      <c r="B34" s="292" t="s">
        <v>155</v>
      </c>
      <c r="C34" s="41"/>
      <c r="D34" s="41">
        <f t="shared" si="2"/>
        <v>0</v>
      </c>
      <c r="E34" s="41"/>
      <c r="F34" s="41"/>
      <c r="G34" s="41">
        <f t="shared" si="1"/>
        <v>0</v>
      </c>
      <c r="H34" s="41"/>
      <c r="I34" s="41"/>
    </row>
    <row r="35" spans="1:9" ht="15.75" thickBot="1" x14ac:dyDescent="0.3">
      <c r="A35" s="165" t="s">
        <v>156</v>
      </c>
      <c r="B35" s="293" t="s">
        <v>157</v>
      </c>
      <c r="C35" s="42">
        <v>230000</v>
      </c>
      <c r="D35" s="42">
        <f t="shared" si="2"/>
        <v>0</v>
      </c>
      <c r="E35" s="42">
        <v>230000</v>
      </c>
      <c r="F35" s="42"/>
      <c r="G35" s="42">
        <f t="shared" si="1"/>
        <v>0</v>
      </c>
      <c r="H35" s="42"/>
      <c r="I35" s="42"/>
    </row>
    <row r="36" spans="1:9" ht="15.75" thickBot="1" x14ac:dyDescent="0.3">
      <c r="A36" s="158" t="s">
        <v>9</v>
      </c>
      <c r="B36" s="290" t="s">
        <v>158</v>
      </c>
      <c r="C36" s="39">
        <f>SUM(C37:C46)</f>
        <v>8500000</v>
      </c>
      <c r="D36" s="46">
        <f t="shared" si="2"/>
        <v>0</v>
      </c>
      <c r="E36" s="39">
        <f>SUM(E37:E46)</f>
        <v>8500000</v>
      </c>
      <c r="F36" s="39">
        <f>SUM(F37:F46)</f>
        <v>500000</v>
      </c>
      <c r="G36" s="46">
        <f t="shared" si="1"/>
        <v>0</v>
      </c>
      <c r="H36" s="39">
        <f>SUM(H37:H46)</f>
        <v>500000</v>
      </c>
      <c r="I36" s="39">
        <f>SUM(I37:I46)</f>
        <v>0</v>
      </c>
    </row>
    <row r="37" spans="1:9" x14ac:dyDescent="0.25">
      <c r="A37" s="161" t="s">
        <v>159</v>
      </c>
      <c r="B37" s="291" t="s">
        <v>160</v>
      </c>
      <c r="C37" s="40"/>
      <c r="D37" s="40">
        <f t="shared" si="2"/>
        <v>0</v>
      </c>
      <c r="E37" s="40"/>
      <c r="F37" s="40"/>
      <c r="G37" s="40">
        <f t="shared" si="1"/>
        <v>0</v>
      </c>
      <c r="H37" s="40"/>
      <c r="I37" s="40"/>
    </row>
    <row r="38" spans="1:9" x14ac:dyDescent="0.25">
      <c r="A38" s="163" t="s">
        <v>161</v>
      </c>
      <c r="B38" s="292" t="s">
        <v>162</v>
      </c>
      <c r="C38" s="41">
        <v>3600000</v>
      </c>
      <c r="D38" s="41">
        <f t="shared" si="2"/>
        <v>0</v>
      </c>
      <c r="E38" s="41">
        <v>3600000</v>
      </c>
      <c r="F38" s="41">
        <v>500000</v>
      </c>
      <c r="G38" s="41">
        <f t="shared" si="1"/>
        <v>0</v>
      </c>
      <c r="H38" s="41">
        <v>500000</v>
      </c>
      <c r="I38" s="41"/>
    </row>
    <row r="39" spans="1:9" x14ac:dyDescent="0.25">
      <c r="A39" s="163" t="s">
        <v>163</v>
      </c>
      <c r="B39" s="292" t="s">
        <v>164</v>
      </c>
      <c r="C39" s="41">
        <v>3600000</v>
      </c>
      <c r="D39" s="41">
        <f t="shared" si="2"/>
        <v>0</v>
      </c>
      <c r="E39" s="41">
        <v>3600000</v>
      </c>
      <c r="F39" s="41"/>
      <c r="G39" s="41">
        <f t="shared" si="1"/>
        <v>0</v>
      </c>
      <c r="H39" s="41"/>
      <c r="I39" s="41"/>
    </row>
    <row r="40" spans="1:9" x14ac:dyDescent="0.25">
      <c r="A40" s="163" t="s">
        <v>165</v>
      </c>
      <c r="B40" s="292" t="s">
        <v>166</v>
      </c>
      <c r="C40" s="41"/>
      <c r="D40" s="41">
        <f t="shared" si="2"/>
        <v>0</v>
      </c>
      <c r="E40" s="41"/>
      <c r="F40" s="41"/>
      <c r="G40" s="41">
        <f t="shared" si="1"/>
        <v>0</v>
      </c>
      <c r="H40" s="41"/>
      <c r="I40" s="41"/>
    </row>
    <row r="41" spans="1:9" x14ac:dyDescent="0.25">
      <c r="A41" s="163" t="s">
        <v>167</v>
      </c>
      <c r="B41" s="292" t="s">
        <v>168</v>
      </c>
      <c r="C41" s="41"/>
      <c r="D41" s="41">
        <f t="shared" si="2"/>
        <v>0</v>
      </c>
      <c r="E41" s="41"/>
      <c r="F41" s="41"/>
      <c r="G41" s="41">
        <f t="shared" si="1"/>
        <v>0</v>
      </c>
      <c r="H41" s="41"/>
      <c r="I41" s="41"/>
    </row>
    <row r="42" spans="1:9" x14ac:dyDescent="0.25">
      <c r="A42" s="163" t="s">
        <v>169</v>
      </c>
      <c r="B42" s="292" t="s">
        <v>170</v>
      </c>
      <c r="C42" s="41">
        <v>1300000</v>
      </c>
      <c r="D42" s="41">
        <f t="shared" si="2"/>
        <v>0</v>
      </c>
      <c r="E42" s="41">
        <v>1300000</v>
      </c>
      <c r="F42" s="41"/>
      <c r="G42" s="41">
        <f t="shared" si="1"/>
        <v>0</v>
      </c>
      <c r="H42" s="41"/>
      <c r="I42" s="41"/>
    </row>
    <row r="43" spans="1:9" x14ac:dyDescent="0.25">
      <c r="A43" s="163" t="s">
        <v>171</v>
      </c>
      <c r="B43" s="292" t="s">
        <v>172</v>
      </c>
      <c r="C43" s="41"/>
      <c r="D43" s="41">
        <f t="shared" si="2"/>
        <v>0</v>
      </c>
      <c r="E43" s="41"/>
      <c r="F43" s="41"/>
      <c r="G43" s="41">
        <f t="shared" si="1"/>
        <v>0</v>
      </c>
      <c r="H43" s="41"/>
      <c r="I43" s="41"/>
    </row>
    <row r="44" spans="1:9" x14ac:dyDescent="0.25">
      <c r="A44" s="163" t="s">
        <v>173</v>
      </c>
      <c r="B44" s="292" t="s">
        <v>174</v>
      </c>
      <c r="C44" s="41"/>
      <c r="D44" s="41">
        <f t="shared" si="2"/>
        <v>0</v>
      </c>
      <c r="E44" s="41"/>
      <c r="F44" s="41"/>
      <c r="G44" s="41">
        <f t="shared" si="1"/>
        <v>0</v>
      </c>
      <c r="H44" s="41"/>
      <c r="I44" s="41"/>
    </row>
    <row r="45" spans="1:9" x14ac:dyDescent="0.25">
      <c r="A45" s="163" t="s">
        <v>175</v>
      </c>
      <c r="B45" s="292" t="s">
        <v>176</v>
      </c>
      <c r="C45" s="41"/>
      <c r="D45" s="41">
        <f t="shared" si="2"/>
        <v>0</v>
      </c>
      <c r="E45" s="41"/>
      <c r="F45" s="41"/>
      <c r="G45" s="41">
        <f t="shared" si="1"/>
        <v>0</v>
      </c>
      <c r="H45" s="41"/>
      <c r="I45" s="41"/>
    </row>
    <row r="46" spans="1:9" ht="15.75" thickBot="1" x14ac:dyDescent="0.3">
      <c r="A46" s="165" t="s">
        <v>177</v>
      </c>
      <c r="B46" s="293" t="s">
        <v>26</v>
      </c>
      <c r="C46" s="42"/>
      <c r="D46" s="42">
        <f t="shared" si="2"/>
        <v>0</v>
      </c>
      <c r="E46" s="42"/>
      <c r="F46" s="42"/>
      <c r="G46" s="42">
        <f t="shared" si="1"/>
        <v>0</v>
      </c>
      <c r="H46" s="42"/>
      <c r="I46" s="42"/>
    </row>
    <row r="47" spans="1:9" ht="15.75" thickBot="1" x14ac:dyDescent="0.3">
      <c r="A47" s="158" t="s">
        <v>22</v>
      </c>
      <c r="B47" s="290" t="s">
        <v>178</v>
      </c>
      <c r="C47" s="39">
        <f>SUM(C48:C52)</f>
        <v>0</v>
      </c>
      <c r="D47" s="259">
        <f t="shared" si="2"/>
        <v>0</v>
      </c>
      <c r="E47" s="39">
        <f>SUM(E48:E52)</f>
        <v>0</v>
      </c>
      <c r="F47" s="39">
        <f>SUM(F48:F52)</f>
        <v>0</v>
      </c>
      <c r="G47" s="259">
        <f t="shared" si="1"/>
        <v>0</v>
      </c>
      <c r="H47" s="39">
        <f>SUM(H48:H52)</f>
        <v>0</v>
      </c>
      <c r="I47" s="39">
        <f>SUM(I48:I52)</f>
        <v>0</v>
      </c>
    </row>
    <row r="48" spans="1:9" x14ac:dyDescent="0.25">
      <c r="A48" s="161" t="s">
        <v>179</v>
      </c>
      <c r="B48" s="291" t="s">
        <v>180</v>
      </c>
      <c r="C48" s="40"/>
      <c r="D48" s="40">
        <f t="shared" si="2"/>
        <v>0</v>
      </c>
      <c r="E48" s="40"/>
      <c r="F48" s="40"/>
      <c r="G48" s="40">
        <f t="shared" si="1"/>
        <v>0</v>
      </c>
      <c r="H48" s="40"/>
      <c r="I48" s="40"/>
    </row>
    <row r="49" spans="1:9" x14ac:dyDescent="0.25">
      <c r="A49" s="163" t="s">
        <v>181</v>
      </c>
      <c r="B49" s="292" t="s">
        <v>182</v>
      </c>
      <c r="C49" s="41"/>
      <c r="D49" s="41">
        <f t="shared" si="2"/>
        <v>0</v>
      </c>
      <c r="E49" s="41"/>
      <c r="F49" s="41"/>
      <c r="G49" s="41">
        <f t="shared" si="1"/>
        <v>0</v>
      </c>
      <c r="H49" s="41"/>
      <c r="I49" s="41"/>
    </row>
    <row r="50" spans="1:9" x14ac:dyDescent="0.25">
      <c r="A50" s="163" t="s">
        <v>183</v>
      </c>
      <c r="B50" s="292" t="s">
        <v>184</v>
      </c>
      <c r="C50" s="41"/>
      <c r="D50" s="41">
        <f t="shared" si="2"/>
        <v>0</v>
      </c>
      <c r="E50" s="41"/>
      <c r="F50" s="41"/>
      <c r="G50" s="41">
        <f t="shared" si="1"/>
        <v>0</v>
      </c>
      <c r="H50" s="41"/>
      <c r="I50" s="41"/>
    </row>
    <row r="51" spans="1:9" x14ac:dyDescent="0.25">
      <c r="A51" s="163" t="s">
        <v>185</v>
      </c>
      <c r="B51" s="292" t="s">
        <v>186</v>
      </c>
      <c r="C51" s="41"/>
      <c r="D51" s="41">
        <f t="shared" si="2"/>
        <v>0</v>
      </c>
      <c r="E51" s="41"/>
      <c r="F51" s="41"/>
      <c r="G51" s="41">
        <f t="shared" si="1"/>
        <v>0</v>
      </c>
      <c r="H51" s="41"/>
      <c r="I51" s="41"/>
    </row>
    <row r="52" spans="1:9" ht="15.75" thickBot="1" x14ac:dyDescent="0.3">
      <c r="A52" s="168" t="s">
        <v>187</v>
      </c>
      <c r="B52" s="295" t="s">
        <v>188</v>
      </c>
      <c r="C52" s="44"/>
      <c r="D52" s="42">
        <f t="shared" si="2"/>
        <v>0</v>
      </c>
      <c r="E52" s="44"/>
      <c r="F52" s="44"/>
      <c r="G52" s="42">
        <f t="shared" si="1"/>
        <v>0</v>
      </c>
      <c r="H52" s="44"/>
      <c r="I52" s="44"/>
    </row>
    <row r="53" spans="1:9" ht="15.75" thickBot="1" x14ac:dyDescent="0.3">
      <c r="A53" s="158" t="s">
        <v>189</v>
      </c>
      <c r="B53" s="290" t="s">
        <v>190</v>
      </c>
      <c r="C53" s="39">
        <f>SUM(C54:C56)</f>
        <v>0</v>
      </c>
      <c r="D53" s="259">
        <f t="shared" si="2"/>
        <v>0</v>
      </c>
      <c r="E53" s="39">
        <f>SUM(E54:E56)</f>
        <v>0</v>
      </c>
      <c r="F53" s="39">
        <f>SUM(F54:F56)</f>
        <v>0</v>
      </c>
      <c r="G53" s="259">
        <f t="shared" si="1"/>
        <v>0</v>
      </c>
      <c r="H53" s="39">
        <f>SUM(H54:H56)</f>
        <v>0</v>
      </c>
      <c r="I53" s="39">
        <f>SUM(I54:I56)</f>
        <v>0</v>
      </c>
    </row>
    <row r="54" spans="1:9" x14ac:dyDescent="0.25">
      <c r="A54" s="161" t="s">
        <v>191</v>
      </c>
      <c r="B54" s="291" t="s">
        <v>192</v>
      </c>
      <c r="C54" s="40"/>
      <c r="D54" s="40">
        <f t="shared" si="2"/>
        <v>0</v>
      </c>
      <c r="E54" s="40"/>
      <c r="F54" s="40"/>
      <c r="G54" s="40">
        <f t="shared" si="1"/>
        <v>0</v>
      </c>
      <c r="H54" s="40"/>
      <c r="I54" s="40"/>
    </row>
    <row r="55" spans="1:9" x14ac:dyDescent="0.25">
      <c r="A55" s="163" t="s">
        <v>193</v>
      </c>
      <c r="B55" s="292" t="s">
        <v>194</v>
      </c>
      <c r="C55" s="41"/>
      <c r="D55" s="41">
        <f t="shared" si="2"/>
        <v>0</v>
      </c>
      <c r="E55" s="41"/>
      <c r="F55" s="41"/>
      <c r="G55" s="41">
        <f t="shared" si="1"/>
        <v>0</v>
      </c>
      <c r="H55" s="41"/>
      <c r="I55" s="41"/>
    </row>
    <row r="56" spans="1:9" x14ac:dyDescent="0.25">
      <c r="A56" s="163" t="s">
        <v>195</v>
      </c>
      <c r="B56" s="292" t="s">
        <v>196</v>
      </c>
      <c r="C56" s="41"/>
      <c r="D56" s="41">
        <f t="shared" si="2"/>
        <v>0</v>
      </c>
      <c r="E56" s="41"/>
      <c r="F56" s="41"/>
      <c r="G56" s="41">
        <f t="shared" si="1"/>
        <v>0</v>
      </c>
      <c r="H56" s="41"/>
      <c r="I56" s="41"/>
    </row>
    <row r="57" spans="1:9" ht="15.75" thickBot="1" x14ac:dyDescent="0.3">
      <c r="A57" s="165" t="s">
        <v>197</v>
      </c>
      <c r="B57" s="293" t="s">
        <v>198</v>
      </c>
      <c r="C57" s="42"/>
      <c r="D57" s="42">
        <f t="shared" si="2"/>
        <v>0</v>
      </c>
      <c r="E57" s="42"/>
      <c r="F57" s="42"/>
      <c r="G57" s="42">
        <f t="shared" si="1"/>
        <v>0</v>
      </c>
      <c r="H57" s="42"/>
      <c r="I57" s="42"/>
    </row>
    <row r="58" spans="1:9" ht="15.75" thickBot="1" x14ac:dyDescent="0.3">
      <c r="A58" s="158" t="s">
        <v>27</v>
      </c>
      <c r="B58" s="294" t="s">
        <v>199</v>
      </c>
      <c r="C58" s="39">
        <f>SUM(C59:C61)</f>
        <v>154000</v>
      </c>
      <c r="D58" s="46">
        <f t="shared" si="2"/>
        <v>0</v>
      </c>
      <c r="E58" s="39">
        <f>SUM(E59:E61)</f>
        <v>154000</v>
      </c>
      <c r="F58" s="39">
        <f>SUM(F59:F61)</f>
        <v>0</v>
      </c>
      <c r="G58" s="259">
        <f t="shared" si="1"/>
        <v>0</v>
      </c>
      <c r="H58" s="39">
        <f>SUM(H59:H61)</f>
        <v>0</v>
      </c>
      <c r="I58" s="39">
        <f>SUM(I59:I61)</f>
        <v>0</v>
      </c>
    </row>
    <row r="59" spans="1:9" x14ac:dyDescent="0.25">
      <c r="A59" s="161" t="s">
        <v>200</v>
      </c>
      <c r="B59" s="291" t="s">
        <v>201</v>
      </c>
      <c r="C59" s="41"/>
      <c r="D59" s="40">
        <f t="shared" si="2"/>
        <v>0</v>
      </c>
      <c r="E59" s="41"/>
      <c r="F59" s="41"/>
      <c r="G59" s="40">
        <f t="shared" si="1"/>
        <v>0</v>
      </c>
      <c r="H59" s="41"/>
      <c r="I59" s="41"/>
    </row>
    <row r="60" spans="1:9" x14ac:dyDescent="0.25">
      <c r="A60" s="163" t="s">
        <v>202</v>
      </c>
      <c r="B60" s="292" t="s">
        <v>203</v>
      </c>
      <c r="C60" s="41"/>
      <c r="D60" s="41">
        <f t="shared" si="2"/>
        <v>0</v>
      </c>
      <c r="E60" s="41"/>
      <c r="F60" s="41"/>
      <c r="G60" s="41">
        <f t="shared" si="1"/>
        <v>0</v>
      </c>
      <c r="H60" s="41"/>
      <c r="I60" s="41"/>
    </row>
    <row r="61" spans="1:9" x14ac:dyDescent="0.25">
      <c r="A61" s="163" t="s">
        <v>204</v>
      </c>
      <c r="B61" s="292" t="s">
        <v>205</v>
      </c>
      <c r="C61" s="41">
        <v>154000</v>
      </c>
      <c r="D61" s="41">
        <f t="shared" si="2"/>
        <v>0</v>
      </c>
      <c r="E61" s="41">
        <v>154000</v>
      </c>
      <c r="F61" s="41"/>
      <c r="G61" s="41">
        <f t="shared" si="1"/>
        <v>0</v>
      </c>
      <c r="H61" s="41"/>
      <c r="I61" s="41"/>
    </row>
    <row r="62" spans="1:9" ht="15.75" thickBot="1" x14ac:dyDescent="0.3">
      <c r="A62" s="165" t="s">
        <v>206</v>
      </c>
      <c r="B62" s="293" t="s">
        <v>207</v>
      </c>
      <c r="C62" s="41"/>
      <c r="D62" s="42">
        <f t="shared" si="2"/>
        <v>0</v>
      </c>
      <c r="E62" s="41"/>
      <c r="F62" s="41"/>
      <c r="G62" s="42">
        <f t="shared" si="1"/>
        <v>0</v>
      </c>
      <c r="H62" s="41"/>
      <c r="I62" s="41"/>
    </row>
    <row r="63" spans="1:9" ht="15.75" thickBot="1" x14ac:dyDescent="0.3">
      <c r="A63" s="158" t="s">
        <v>30</v>
      </c>
      <c r="B63" s="290" t="s">
        <v>331</v>
      </c>
      <c r="C63" s="39">
        <f>SUM(C8,C15,C22,C29,C36,C47,C58)</f>
        <v>182182897</v>
      </c>
      <c r="D63" s="46">
        <f t="shared" si="2"/>
        <v>21330730</v>
      </c>
      <c r="E63" s="39">
        <f>SUM(E8,E15,E22,E29,E36,E47,E58)</f>
        <v>203513627</v>
      </c>
      <c r="F63" s="39">
        <f>SUM(F8,F15,F29,F36)</f>
        <v>6036896</v>
      </c>
      <c r="G63" s="46">
        <f t="shared" si="1"/>
        <v>114500</v>
      </c>
      <c r="H63" s="39">
        <f>SUM(H8,H15,H29,H36)</f>
        <v>6151396</v>
      </c>
      <c r="I63" s="39">
        <f>SUM(I8,I15,I29,I36)</f>
        <v>0</v>
      </c>
    </row>
    <row r="64" spans="1:9" ht="15.75" thickBot="1" x14ac:dyDescent="0.3">
      <c r="A64" s="170" t="s">
        <v>33</v>
      </c>
      <c r="B64" s="294" t="s">
        <v>209</v>
      </c>
      <c r="C64" s="39">
        <f>SUM(C65:C67)</f>
        <v>0</v>
      </c>
      <c r="D64" s="259">
        <f t="shared" si="2"/>
        <v>0</v>
      </c>
      <c r="E64" s="39"/>
      <c r="F64" s="39">
        <f>SUM(F65:F67)</f>
        <v>0</v>
      </c>
      <c r="G64" s="259">
        <f t="shared" si="1"/>
        <v>0</v>
      </c>
      <c r="H64" s="39">
        <f>SUM(H65:H67)</f>
        <v>0</v>
      </c>
      <c r="I64" s="39">
        <f>SUM(I65:I67)</f>
        <v>0</v>
      </c>
    </row>
    <row r="65" spans="1:9" x14ac:dyDescent="0.25">
      <c r="A65" s="161" t="s">
        <v>210</v>
      </c>
      <c r="B65" s="291" t="s">
        <v>211</v>
      </c>
      <c r="C65" s="41"/>
      <c r="D65" s="40">
        <f t="shared" si="2"/>
        <v>0</v>
      </c>
      <c r="E65" s="41"/>
      <c r="F65" s="41"/>
      <c r="G65" s="40">
        <f t="shared" si="1"/>
        <v>0</v>
      </c>
      <c r="H65" s="41"/>
      <c r="I65" s="41"/>
    </row>
    <row r="66" spans="1:9" x14ac:dyDescent="0.25">
      <c r="A66" s="163" t="s">
        <v>212</v>
      </c>
      <c r="B66" s="292" t="s">
        <v>213</v>
      </c>
      <c r="C66" s="41"/>
      <c r="D66" s="41">
        <f t="shared" si="2"/>
        <v>0</v>
      </c>
      <c r="E66" s="41"/>
      <c r="F66" s="41"/>
      <c r="G66" s="41">
        <f t="shared" si="1"/>
        <v>0</v>
      </c>
      <c r="H66" s="41"/>
      <c r="I66" s="41"/>
    </row>
    <row r="67" spans="1:9" ht="15.75" thickBot="1" x14ac:dyDescent="0.3">
      <c r="A67" s="165" t="s">
        <v>214</v>
      </c>
      <c r="B67" s="293" t="s">
        <v>332</v>
      </c>
      <c r="C67" s="41"/>
      <c r="D67" s="42">
        <f t="shared" si="2"/>
        <v>0</v>
      </c>
      <c r="E67" s="41"/>
      <c r="F67" s="41"/>
      <c r="G67" s="42">
        <f t="shared" si="1"/>
        <v>0</v>
      </c>
      <c r="H67" s="41"/>
      <c r="I67" s="41"/>
    </row>
    <row r="68" spans="1:9" ht="15.75" thickBot="1" x14ac:dyDescent="0.3">
      <c r="A68" s="170" t="s">
        <v>36</v>
      </c>
      <c r="B68" s="294" t="s">
        <v>216</v>
      </c>
      <c r="C68" s="39">
        <f>SUM(C69:C72)</f>
        <v>0</v>
      </c>
      <c r="D68" s="259">
        <f t="shared" si="2"/>
        <v>0</v>
      </c>
      <c r="E68" s="39">
        <f>SUM(E69:E72)</f>
        <v>0</v>
      </c>
      <c r="F68" s="39">
        <f>SUM(F69:F72)</f>
        <v>0</v>
      </c>
      <c r="G68" s="259">
        <f t="shared" si="1"/>
        <v>0</v>
      </c>
      <c r="H68" s="39">
        <f>SUM(H69:H72)</f>
        <v>0</v>
      </c>
      <c r="I68" s="39">
        <f>SUM(I69:I72)</f>
        <v>0</v>
      </c>
    </row>
    <row r="69" spans="1:9" x14ac:dyDescent="0.25">
      <c r="A69" s="161" t="s">
        <v>217</v>
      </c>
      <c r="B69" s="291" t="s">
        <v>218</v>
      </c>
      <c r="C69" s="41"/>
      <c r="D69" s="40">
        <f t="shared" si="2"/>
        <v>0</v>
      </c>
      <c r="E69" s="41"/>
      <c r="F69" s="41"/>
      <c r="G69" s="40">
        <f t="shared" si="1"/>
        <v>0</v>
      </c>
      <c r="H69" s="41"/>
      <c r="I69" s="41"/>
    </row>
    <row r="70" spans="1:9" x14ac:dyDescent="0.25">
      <c r="A70" s="163" t="s">
        <v>219</v>
      </c>
      <c r="B70" s="292" t="s">
        <v>220</v>
      </c>
      <c r="C70" s="41"/>
      <c r="D70" s="41">
        <f t="shared" si="2"/>
        <v>0</v>
      </c>
      <c r="E70" s="41"/>
      <c r="F70" s="41"/>
      <c r="G70" s="41">
        <f t="shared" si="1"/>
        <v>0</v>
      </c>
      <c r="H70" s="41"/>
      <c r="I70" s="41"/>
    </row>
    <row r="71" spans="1:9" x14ac:dyDescent="0.25">
      <c r="A71" s="163" t="s">
        <v>221</v>
      </c>
      <c r="B71" s="292" t="s">
        <v>222</v>
      </c>
      <c r="C71" s="41"/>
      <c r="D71" s="41">
        <f t="shared" si="2"/>
        <v>0</v>
      </c>
      <c r="E71" s="41"/>
      <c r="F71" s="41"/>
      <c r="G71" s="41">
        <f t="shared" si="1"/>
        <v>0</v>
      </c>
      <c r="H71" s="41"/>
      <c r="I71" s="41"/>
    </row>
    <row r="72" spans="1:9" ht="15.75" thickBot="1" x14ac:dyDescent="0.3">
      <c r="A72" s="165" t="s">
        <v>223</v>
      </c>
      <c r="B72" s="293" t="s">
        <v>224</v>
      </c>
      <c r="C72" s="41"/>
      <c r="D72" s="42">
        <f t="shared" si="2"/>
        <v>0</v>
      </c>
      <c r="E72" s="41"/>
      <c r="F72" s="41"/>
      <c r="G72" s="42">
        <f t="shared" ref="G72:G88" si="3">SUM(H72-F72)</f>
        <v>0</v>
      </c>
      <c r="H72" s="41"/>
      <c r="I72" s="41"/>
    </row>
    <row r="73" spans="1:9" ht="15.75" thickBot="1" x14ac:dyDescent="0.3">
      <c r="A73" s="170" t="s">
        <v>39</v>
      </c>
      <c r="B73" s="294" t="s">
        <v>225</v>
      </c>
      <c r="C73" s="39">
        <f>SUM(C74:C75)</f>
        <v>260363763</v>
      </c>
      <c r="D73" s="46">
        <f t="shared" si="2"/>
        <v>12632746</v>
      </c>
      <c r="E73" s="39">
        <f>SUM(E74:E75)</f>
        <v>272996509</v>
      </c>
      <c r="F73" s="39">
        <f>SUM(F74:F75)</f>
        <v>2092464</v>
      </c>
      <c r="G73" s="259">
        <f t="shared" si="3"/>
        <v>0</v>
      </c>
      <c r="H73" s="39">
        <f>SUM(H74:H75)</f>
        <v>2092464</v>
      </c>
      <c r="I73" s="39">
        <f>SUM(I74:I75)</f>
        <v>0</v>
      </c>
    </row>
    <row r="74" spans="1:9" ht="15.75" thickBot="1" x14ac:dyDescent="0.3">
      <c r="A74" s="161" t="s">
        <v>226</v>
      </c>
      <c r="B74" s="291" t="s">
        <v>227</v>
      </c>
      <c r="C74" s="41">
        <v>260363763</v>
      </c>
      <c r="D74" s="40">
        <f t="shared" si="2"/>
        <v>12632746</v>
      </c>
      <c r="E74" s="41">
        <v>272996509</v>
      </c>
      <c r="F74" s="41">
        <v>2092464</v>
      </c>
      <c r="G74" s="259">
        <f t="shared" si="3"/>
        <v>0</v>
      </c>
      <c r="H74" s="41">
        <v>2092464</v>
      </c>
      <c r="I74" s="41"/>
    </row>
    <row r="75" spans="1:9" ht="15.75" thickBot="1" x14ac:dyDescent="0.3">
      <c r="A75" s="165" t="s">
        <v>228</v>
      </c>
      <c r="B75" s="293" t="s">
        <v>229</v>
      </c>
      <c r="C75" s="41"/>
      <c r="D75" s="42">
        <f t="shared" ref="D75:D88" si="4">SUM(E75-C75)</f>
        <v>0</v>
      </c>
      <c r="E75" s="41"/>
      <c r="F75" s="41"/>
      <c r="G75" s="45">
        <f t="shared" si="3"/>
        <v>0</v>
      </c>
      <c r="H75" s="41"/>
      <c r="I75" s="41"/>
    </row>
    <row r="76" spans="1:9" ht="15.75" thickBot="1" x14ac:dyDescent="0.3">
      <c r="A76" s="170" t="s">
        <v>42</v>
      </c>
      <c r="B76" s="294" t="s">
        <v>230</v>
      </c>
      <c r="C76" s="39">
        <f>SUM(C77:C80)</f>
        <v>45575885</v>
      </c>
      <c r="D76" s="46">
        <f t="shared" si="4"/>
        <v>3951340</v>
      </c>
      <c r="E76" s="39">
        <f>SUM(E77:E80)</f>
        <v>49527225</v>
      </c>
      <c r="F76" s="39">
        <f>SUM(F77:F79)</f>
        <v>0</v>
      </c>
      <c r="G76" s="259">
        <f t="shared" si="3"/>
        <v>0</v>
      </c>
      <c r="H76" s="39">
        <f>SUM(H77:H79)</f>
        <v>0</v>
      </c>
      <c r="I76" s="39">
        <f>SUM(I77:I79)</f>
        <v>0</v>
      </c>
    </row>
    <row r="77" spans="1:9" x14ac:dyDescent="0.25">
      <c r="A77" s="161" t="s">
        <v>231</v>
      </c>
      <c r="B77" s="291" t="s">
        <v>232</v>
      </c>
      <c r="C77" s="41"/>
      <c r="D77" s="40">
        <f t="shared" si="4"/>
        <v>0</v>
      </c>
      <c r="E77" s="41"/>
      <c r="F77" s="41"/>
      <c r="G77" s="40">
        <f t="shared" si="3"/>
        <v>0</v>
      </c>
      <c r="H77" s="41"/>
      <c r="I77" s="41"/>
    </row>
    <row r="78" spans="1:9" x14ac:dyDescent="0.25">
      <c r="A78" s="163" t="s">
        <v>233</v>
      </c>
      <c r="B78" s="292" t="s">
        <v>234</v>
      </c>
      <c r="C78" s="41"/>
      <c r="D78" s="41">
        <f t="shared" si="4"/>
        <v>0</v>
      </c>
      <c r="E78" s="41"/>
      <c r="F78" s="41"/>
      <c r="G78" s="41">
        <f t="shared" si="3"/>
        <v>0</v>
      </c>
      <c r="H78" s="41"/>
      <c r="I78" s="41"/>
    </row>
    <row r="79" spans="1:9" x14ac:dyDescent="0.25">
      <c r="A79" s="165" t="s">
        <v>333</v>
      </c>
      <c r="B79" s="293" t="s">
        <v>236</v>
      </c>
      <c r="C79" s="41"/>
      <c r="D79" s="41">
        <f t="shared" si="4"/>
        <v>0</v>
      </c>
      <c r="E79" s="41"/>
      <c r="F79" s="41"/>
      <c r="G79" s="41">
        <f t="shared" si="3"/>
        <v>0</v>
      </c>
      <c r="H79" s="41"/>
      <c r="I79" s="41"/>
    </row>
    <row r="80" spans="1:9" ht="15.75" thickBot="1" x14ac:dyDescent="0.3">
      <c r="A80" s="171" t="s">
        <v>334</v>
      </c>
      <c r="B80" s="296" t="s">
        <v>335</v>
      </c>
      <c r="C80" s="45">
        <v>45575885</v>
      </c>
      <c r="D80" s="42">
        <f t="shared" si="4"/>
        <v>3951340</v>
      </c>
      <c r="E80" s="45">
        <v>49527225</v>
      </c>
      <c r="F80" s="45"/>
      <c r="G80" s="42">
        <f t="shared" si="3"/>
        <v>0</v>
      </c>
      <c r="H80" s="45"/>
      <c r="I80" s="45"/>
    </row>
    <row r="81" spans="1:9" ht="15.75" thickBot="1" x14ac:dyDescent="0.3">
      <c r="A81" s="170" t="s">
        <v>45</v>
      </c>
      <c r="B81" s="294" t="s">
        <v>239</v>
      </c>
      <c r="C81" s="39">
        <f>SUM(C82:C85)</f>
        <v>0</v>
      </c>
      <c r="D81" s="259">
        <f t="shared" si="4"/>
        <v>0</v>
      </c>
      <c r="E81" s="39">
        <f>SUM(E82:E85)</f>
        <v>0</v>
      </c>
      <c r="F81" s="39">
        <f>SUM(F82:F85)</f>
        <v>0</v>
      </c>
      <c r="G81" s="259">
        <f t="shared" si="3"/>
        <v>0</v>
      </c>
      <c r="H81" s="39">
        <f>SUM(H82:H85)</f>
        <v>0</v>
      </c>
      <c r="I81" s="39">
        <f>SUM(I82:I85)</f>
        <v>0</v>
      </c>
    </row>
    <row r="82" spans="1:9" x14ac:dyDescent="0.25">
      <c r="A82" s="173" t="s">
        <v>240</v>
      </c>
      <c r="B82" s="291" t="s">
        <v>241</v>
      </c>
      <c r="C82" s="41"/>
      <c r="D82" s="40">
        <f t="shared" si="4"/>
        <v>0</v>
      </c>
      <c r="E82" s="41"/>
      <c r="F82" s="41"/>
      <c r="G82" s="40">
        <f t="shared" si="3"/>
        <v>0</v>
      </c>
      <c r="H82" s="41"/>
      <c r="I82" s="41"/>
    </row>
    <row r="83" spans="1:9" x14ac:dyDescent="0.25">
      <c r="A83" s="173" t="s">
        <v>242</v>
      </c>
      <c r="B83" s="292" t="s">
        <v>243</v>
      </c>
      <c r="C83" s="41"/>
      <c r="D83" s="41">
        <f t="shared" si="4"/>
        <v>0</v>
      </c>
      <c r="E83" s="41"/>
      <c r="F83" s="41"/>
      <c r="G83" s="41">
        <f t="shared" si="3"/>
        <v>0</v>
      </c>
      <c r="H83" s="41"/>
      <c r="I83" s="41"/>
    </row>
    <row r="84" spans="1:9" x14ac:dyDescent="0.25">
      <c r="A84" s="173" t="s">
        <v>244</v>
      </c>
      <c r="B84" s="292" t="s">
        <v>245</v>
      </c>
      <c r="C84" s="41"/>
      <c r="D84" s="41">
        <f t="shared" si="4"/>
        <v>0</v>
      </c>
      <c r="E84" s="41"/>
      <c r="F84" s="41"/>
      <c r="G84" s="41">
        <f t="shared" si="3"/>
        <v>0</v>
      </c>
      <c r="H84" s="41"/>
      <c r="I84" s="41"/>
    </row>
    <row r="85" spans="1:9" ht="15.75" thickBot="1" x14ac:dyDescent="0.3">
      <c r="A85" s="173" t="s">
        <v>246</v>
      </c>
      <c r="B85" s="293" t="s">
        <v>247</v>
      </c>
      <c r="C85" s="41"/>
      <c r="D85" s="42">
        <f t="shared" si="4"/>
        <v>0</v>
      </c>
      <c r="E85" s="41"/>
      <c r="F85" s="41"/>
      <c r="G85" s="42">
        <f t="shared" si="3"/>
        <v>0</v>
      </c>
      <c r="H85" s="41"/>
      <c r="I85" s="41"/>
    </row>
    <row r="86" spans="1:9" ht="15.75" thickBot="1" x14ac:dyDescent="0.3">
      <c r="A86" s="170" t="s">
        <v>48</v>
      </c>
      <c r="B86" s="294" t="s">
        <v>248</v>
      </c>
      <c r="C86" s="46"/>
      <c r="D86" s="259">
        <f t="shared" si="4"/>
        <v>0</v>
      </c>
      <c r="E86" s="46"/>
      <c r="F86" s="46"/>
      <c r="G86" s="259">
        <f t="shared" si="3"/>
        <v>0</v>
      </c>
      <c r="H86" s="46"/>
      <c r="I86" s="46"/>
    </row>
    <row r="87" spans="1:9" ht="15.75" thickBot="1" x14ac:dyDescent="0.3">
      <c r="A87" s="170" t="s">
        <v>51</v>
      </c>
      <c r="B87" s="294" t="s">
        <v>249</v>
      </c>
      <c r="C87" s="39">
        <f>SUM(C64,C68,C73,C76,C81,C86)</f>
        <v>305939648</v>
      </c>
      <c r="D87" s="46">
        <f t="shared" si="4"/>
        <v>16584086</v>
      </c>
      <c r="E87" s="39">
        <f>SUM(E64,E68,E73,E76,E81,E86)</f>
        <v>322523734</v>
      </c>
      <c r="F87" s="39">
        <f>SUM(F64,F68,F73,F76,F81,F86)</f>
        <v>2092464</v>
      </c>
      <c r="G87" s="46">
        <f t="shared" si="3"/>
        <v>0</v>
      </c>
      <c r="H87" s="39">
        <f>SUM(H64,H68,H73,H76,H81,H86)</f>
        <v>2092464</v>
      </c>
      <c r="I87" s="39">
        <f>SUM(I64,I68,I73,I76,I81,I86)</f>
        <v>0</v>
      </c>
    </row>
    <row r="88" spans="1:9" ht="27" customHeight="1" thickBot="1" x14ac:dyDescent="0.3">
      <c r="A88" s="174" t="s">
        <v>54</v>
      </c>
      <c r="B88" s="297" t="s">
        <v>250</v>
      </c>
      <c r="C88" s="39">
        <f>SUM(C63,C87)</f>
        <v>488122545</v>
      </c>
      <c r="D88" s="46">
        <f t="shared" si="4"/>
        <v>37914816</v>
      </c>
      <c r="E88" s="39">
        <f>SUM(E63,E87)</f>
        <v>526037361</v>
      </c>
      <c r="F88" s="39">
        <f>SUM(F63,F87)</f>
        <v>8129360</v>
      </c>
      <c r="G88" s="46">
        <f t="shared" si="3"/>
        <v>114500</v>
      </c>
      <c r="H88" s="39">
        <f>SUM(H63,H87)</f>
        <v>8243860</v>
      </c>
      <c r="I88" s="39">
        <f>SUM(I63,I87)</f>
        <v>0</v>
      </c>
    </row>
    <row r="89" spans="1:9" x14ac:dyDescent="0.25">
      <c r="A89" s="47"/>
      <c r="B89" s="298"/>
      <c r="C89" s="49"/>
      <c r="D89" s="49"/>
      <c r="E89" s="49"/>
      <c r="F89" s="49"/>
      <c r="G89" s="49"/>
      <c r="H89" s="49"/>
      <c r="I89" s="49"/>
    </row>
    <row r="90" spans="1:9" ht="16.5" customHeight="1" x14ac:dyDescent="0.25">
      <c r="A90" s="285" t="s">
        <v>251</v>
      </c>
      <c r="B90" s="285"/>
      <c r="C90" s="285"/>
      <c r="D90" s="252"/>
      <c r="E90" s="252"/>
    </row>
    <row r="91" spans="1:9" ht="16.5" customHeight="1" thickBot="1" x14ac:dyDescent="0.3">
      <c r="A91" s="286"/>
      <c r="B91" s="286"/>
      <c r="C91" s="35"/>
      <c r="D91" s="35"/>
      <c r="E91" s="35"/>
      <c r="F91" s="35"/>
      <c r="G91" s="35"/>
      <c r="H91" s="35"/>
      <c r="I91" s="35" t="s">
        <v>2</v>
      </c>
    </row>
    <row r="92" spans="1:9" ht="29.25" thickBot="1" x14ac:dyDescent="0.3">
      <c r="A92" s="158" t="s">
        <v>329</v>
      </c>
      <c r="B92" s="36" t="s">
        <v>254</v>
      </c>
      <c r="C92" s="36" t="s">
        <v>361</v>
      </c>
      <c r="D92" s="36" t="s">
        <v>363</v>
      </c>
      <c r="E92" s="36" t="s">
        <v>364</v>
      </c>
      <c r="F92" s="36" t="s">
        <v>361</v>
      </c>
      <c r="G92" s="36" t="s">
        <v>363</v>
      </c>
      <c r="H92" s="36" t="s">
        <v>364</v>
      </c>
      <c r="I92" s="36" t="s">
        <v>361</v>
      </c>
    </row>
    <row r="93" spans="1:9" s="38" customFormat="1" ht="15.75" thickBot="1" x14ac:dyDescent="0.3">
      <c r="A93" s="158">
        <v>1</v>
      </c>
      <c r="B93" s="36">
        <v>2</v>
      </c>
      <c r="C93" s="36">
        <v>3</v>
      </c>
      <c r="D93" s="36">
        <v>4</v>
      </c>
      <c r="E93" s="36">
        <v>5</v>
      </c>
      <c r="F93" s="36">
        <v>6</v>
      </c>
      <c r="G93" s="36">
        <v>7</v>
      </c>
      <c r="H93" s="36">
        <v>8</v>
      </c>
      <c r="I93" s="36">
        <v>9</v>
      </c>
    </row>
    <row r="94" spans="1:9" ht="15.75" thickBot="1" x14ac:dyDescent="0.3">
      <c r="A94" s="159" t="s">
        <v>10</v>
      </c>
      <c r="B94" s="176" t="s">
        <v>336</v>
      </c>
      <c r="C94" s="50">
        <f>SUM(C95:C99)</f>
        <v>169322129</v>
      </c>
      <c r="D94" s="46">
        <f t="shared" ref="D94:D148" si="5">SUM(E94-C94)</f>
        <v>29304495</v>
      </c>
      <c r="E94" s="50">
        <f>SUM(E95:E99)</f>
        <v>198626624</v>
      </c>
      <c r="F94" s="50">
        <f>SUM(F95:F99)</f>
        <v>8129360</v>
      </c>
      <c r="G94" s="46">
        <f t="shared" ref="G94" si="6">SUM(H94-F94)</f>
        <v>114500</v>
      </c>
      <c r="H94" s="39">
        <f>SUM(H95:H99)</f>
        <v>8243860</v>
      </c>
      <c r="I94" s="39">
        <f>SUM(I95:I99)</f>
        <v>0</v>
      </c>
    </row>
    <row r="95" spans="1:9" x14ac:dyDescent="0.25">
      <c r="A95" s="177" t="s">
        <v>106</v>
      </c>
      <c r="B95" s="299" t="s">
        <v>256</v>
      </c>
      <c r="C95" s="51">
        <v>71335670</v>
      </c>
      <c r="D95" s="40">
        <f t="shared" si="5"/>
        <v>16943125</v>
      </c>
      <c r="E95" s="51">
        <v>88278795</v>
      </c>
      <c r="F95" s="51">
        <v>5227200</v>
      </c>
      <c r="G95" s="40">
        <f t="shared" ref="G95:G148" si="7">SUM(H95-F95)</f>
        <v>99565</v>
      </c>
      <c r="H95" s="40">
        <v>5326765</v>
      </c>
      <c r="I95" s="40"/>
    </row>
    <row r="96" spans="1:9" x14ac:dyDescent="0.25">
      <c r="A96" s="163" t="s">
        <v>108</v>
      </c>
      <c r="B96" s="300" t="s">
        <v>15</v>
      </c>
      <c r="C96" s="41">
        <v>10622096</v>
      </c>
      <c r="D96" s="41">
        <f t="shared" si="5"/>
        <v>3496585</v>
      </c>
      <c r="E96" s="41">
        <v>14118681</v>
      </c>
      <c r="F96" s="41">
        <v>914760</v>
      </c>
      <c r="G96" s="41">
        <f t="shared" si="7"/>
        <v>14935</v>
      </c>
      <c r="H96" s="41">
        <v>929695</v>
      </c>
      <c r="I96" s="41"/>
    </row>
    <row r="97" spans="1:9" x14ac:dyDescent="0.25">
      <c r="A97" s="163" t="s">
        <v>110</v>
      </c>
      <c r="B97" s="300" t="s">
        <v>257</v>
      </c>
      <c r="C97" s="42">
        <v>74295167</v>
      </c>
      <c r="D97" s="41">
        <f t="shared" si="5"/>
        <v>8797968</v>
      </c>
      <c r="E97" s="42">
        <v>83093135</v>
      </c>
      <c r="F97" s="42">
        <v>1987400</v>
      </c>
      <c r="G97" s="41">
        <f t="shared" si="7"/>
        <v>0</v>
      </c>
      <c r="H97" s="42">
        <v>1987400</v>
      </c>
      <c r="I97" s="42"/>
    </row>
    <row r="98" spans="1:9" x14ac:dyDescent="0.25">
      <c r="A98" s="163" t="s">
        <v>112</v>
      </c>
      <c r="B98" s="300" t="s">
        <v>19</v>
      </c>
      <c r="C98" s="42">
        <v>5525660</v>
      </c>
      <c r="D98" s="41">
        <f t="shared" si="5"/>
        <v>12540</v>
      </c>
      <c r="E98" s="42">
        <v>5538200</v>
      </c>
      <c r="F98" s="42"/>
      <c r="G98" s="41">
        <f t="shared" si="7"/>
        <v>0</v>
      </c>
      <c r="H98" s="42"/>
      <c r="I98" s="42"/>
    </row>
    <row r="99" spans="1:9" x14ac:dyDescent="0.25">
      <c r="A99" s="163" t="s">
        <v>258</v>
      </c>
      <c r="B99" s="301" t="s">
        <v>21</v>
      </c>
      <c r="C99" s="42">
        <v>7543536</v>
      </c>
      <c r="D99" s="41">
        <f t="shared" si="5"/>
        <v>54277</v>
      </c>
      <c r="E99" s="42">
        <v>7597813</v>
      </c>
      <c r="F99" s="42"/>
      <c r="G99" s="41">
        <f t="shared" si="7"/>
        <v>0</v>
      </c>
      <c r="H99" s="42"/>
      <c r="I99" s="42"/>
    </row>
    <row r="100" spans="1:9" x14ac:dyDescent="0.25">
      <c r="A100" s="163" t="s">
        <v>116</v>
      </c>
      <c r="B100" s="300" t="s">
        <v>259</v>
      </c>
      <c r="C100" s="42">
        <v>173536</v>
      </c>
      <c r="D100" s="41">
        <f t="shared" si="5"/>
        <v>54277</v>
      </c>
      <c r="E100" s="42">
        <v>227813</v>
      </c>
      <c r="F100" s="42"/>
      <c r="G100" s="41">
        <f t="shared" si="7"/>
        <v>0</v>
      </c>
      <c r="H100" s="42"/>
      <c r="I100" s="42"/>
    </row>
    <row r="101" spans="1:9" x14ac:dyDescent="0.25">
      <c r="A101" s="163" t="s">
        <v>260</v>
      </c>
      <c r="B101" s="302" t="s">
        <v>261</v>
      </c>
      <c r="C101" s="42"/>
      <c r="D101" s="41">
        <f t="shared" si="5"/>
        <v>0</v>
      </c>
      <c r="E101" s="42"/>
      <c r="F101" s="42"/>
      <c r="G101" s="41">
        <f t="shared" si="7"/>
        <v>0</v>
      </c>
      <c r="H101" s="42"/>
      <c r="I101" s="42"/>
    </row>
    <row r="102" spans="1:9" x14ac:dyDescent="0.25">
      <c r="A102" s="163" t="s">
        <v>262</v>
      </c>
      <c r="B102" s="300" t="s">
        <v>263</v>
      </c>
      <c r="C102" s="42"/>
      <c r="D102" s="41">
        <f t="shared" si="5"/>
        <v>0</v>
      </c>
      <c r="E102" s="42"/>
      <c r="F102" s="42"/>
      <c r="G102" s="41">
        <f t="shared" si="7"/>
        <v>0</v>
      </c>
      <c r="H102" s="42"/>
      <c r="I102" s="42"/>
    </row>
    <row r="103" spans="1:9" x14ac:dyDescent="0.25">
      <c r="A103" s="163" t="s">
        <v>264</v>
      </c>
      <c r="B103" s="300" t="s">
        <v>265</v>
      </c>
      <c r="C103" s="42"/>
      <c r="D103" s="41">
        <f t="shared" si="5"/>
        <v>0</v>
      </c>
      <c r="E103" s="42"/>
      <c r="F103" s="42"/>
      <c r="G103" s="41">
        <f t="shared" si="7"/>
        <v>0</v>
      </c>
      <c r="H103" s="42"/>
      <c r="I103" s="42"/>
    </row>
    <row r="104" spans="1:9" x14ac:dyDescent="0.25">
      <c r="A104" s="163" t="s">
        <v>266</v>
      </c>
      <c r="B104" s="302" t="s">
        <v>267</v>
      </c>
      <c r="C104" s="42">
        <v>5220000</v>
      </c>
      <c r="D104" s="41">
        <f t="shared" si="5"/>
        <v>0</v>
      </c>
      <c r="E104" s="42">
        <v>5220000</v>
      </c>
      <c r="F104" s="42"/>
      <c r="G104" s="41">
        <f t="shared" si="7"/>
        <v>0</v>
      </c>
      <c r="H104" s="42"/>
      <c r="I104" s="42"/>
    </row>
    <row r="105" spans="1:9" x14ac:dyDescent="0.25">
      <c r="A105" s="163" t="s">
        <v>268</v>
      </c>
      <c r="B105" s="302" t="s">
        <v>269</v>
      </c>
      <c r="C105" s="42"/>
      <c r="D105" s="41">
        <f t="shared" si="5"/>
        <v>0</v>
      </c>
      <c r="E105" s="42"/>
      <c r="F105" s="42"/>
      <c r="G105" s="41">
        <f t="shared" si="7"/>
        <v>0</v>
      </c>
      <c r="H105" s="42"/>
      <c r="I105" s="42"/>
    </row>
    <row r="106" spans="1:9" x14ac:dyDescent="0.25">
      <c r="A106" s="163" t="s">
        <v>270</v>
      </c>
      <c r="B106" s="300" t="s">
        <v>271</v>
      </c>
      <c r="C106" s="42"/>
      <c r="D106" s="41">
        <f t="shared" si="5"/>
        <v>0</v>
      </c>
      <c r="E106" s="42"/>
      <c r="F106" s="42"/>
      <c r="G106" s="41">
        <f t="shared" si="7"/>
        <v>0</v>
      </c>
      <c r="H106" s="42"/>
      <c r="I106" s="42"/>
    </row>
    <row r="107" spans="1:9" x14ac:dyDescent="0.25">
      <c r="A107" s="171" t="s">
        <v>272</v>
      </c>
      <c r="B107" s="303" t="s">
        <v>273</v>
      </c>
      <c r="C107" s="42"/>
      <c r="D107" s="41">
        <f t="shared" si="5"/>
        <v>0</v>
      </c>
      <c r="E107" s="42"/>
      <c r="F107" s="42"/>
      <c r="G107" s="41">
        <f t="shared" si="7"/>
        <v>0</v>
      </c>
      <c r="H107" s="42"/>
      <c r="I107" s="42"/>
    </row>
    <row r="108" spans="1:9" x14ac:dyDescent="0.25">
      <c r="A108" s="163" t="s">
        <v>274</v>
      </c>
      <c r="B108" s="303" t="s">
        <v>275</v>
      </c>
      <c r="C108" s="42"/>
      <c r="D108" s="41">
        <f t="shared" si="5"/>
        <v>0</v>
      </c>
      <c r="E108" s="42"/>
      <c r="F108" s="42"/>
      <c r="G108" s="41">
        <f t="shared" si="7"/>
        <v>0</v>
      </c>
      <c r="H108" s="42"/>
      <c r="I108" s="42"/>
    </row>
    <row r="109" spans="1:9" ht="15.75" thickBot="1" x14ac:dyDescent="0.3">
      <c r="A109" s="184" t="s">
        <v>276</v>
      </c>
      <c r="B109" s="304" t="s">
        <v>277</v>
      </c>
      <c r="C109" s="52">
        <v>2150000</v>
      </c>
      <c r="D109" s="42">
        <f t="shared" si="5"/>
        <v>0</v>
      </c>
      <c r="E109" s="52">
        <v>2150000</v>
      </c>
      <c r="F109" s="52"/>
      <c r="G109" s="42">
        <f t="shared" si="7"/>
        <v>0</v>
      </c>
      <c r="H109" s="52"/>
      <c r="I109" s="52"/>
    </row>
    <row r="110" spans="1:9" ht="15.75" thickBot="1" x14ac:dyDescent="0.3">
      <c r="A110" s="158" t="s">
        <v>13</v>
      </c>
      <c r="B110" s="186" t="s">
        <v>337</v>
      </c>
      <c r="C110" s="39">
        <f>SUM(C111,C113,C115)</f>
        <v>270029579</v>
      </c>
      <c r="D110" s="46">
        <f t="shared" si="5"/>
        <v>4813258</v>
      </c>
      <c r="E110" s="39">
        <f>SUM(E111,E113,E115)</f>
        <v>274842837</v>
      </c>
      <c r="F110" s="39">
        <f>SUM(F111,F113,F115)</f>
        <v>0</v>
      </c>
      <c r="G110" s="259">
        <f t="shared" si="7"/>
        <v>0</v>
      </c>
      <c r="H110" s="39">
        <f>SUM(H111,H113,H115)</f>
        <v>0</v>
      </c>
      <c r="I110" s="39">
        <f>SUM(I111,I113,I115)</f>
        <v>0</v>
      </c>
    </row>
    <row r="111" spans="1:9" x14ac:dyDescent="0.25">
      <c r="A111" s="161" t="s">
        <v>119</v>
      </c>
      <c r="B111" s="300" t="s">
        <v>67</v>
      </c>
      <c r="C111" s="40">
        <v>25489330</v>
      </c>
      <c r="D111" s="40">
        <f t="shared" si="5"/>
        <v>5229000</v>
      </c>
      <c r="E111" s="40">
        <v>30718330</v>
      </c>
      <c r="F111" s="40"/>
      <c r="G111" s="40">
        <f t="shared" si="7"/>
        <v>0</v>
      </c>
      <c r="H111" s="40"/>
      <c r="I111" s="40"/>
    </row>
    <row r="112" spans="1:9" x14ac:dyDescent="0.25">
      <c r="A112" s="161" t="s">
        <v>121</v>
      </c>
      <c r="B112" s="303" t="s">
        <v>279</v>
      </c>
      <c r="C112" s="40">
        <v>11620107</v>
      </c>
      <c r="D112" s="41">
        <f t="shared" si="5"/>
        <v>0</v>
      </c>
      <c r="E112" s="40">
        <v>11620107</v>
      </c>
      <c r="F112" s="40"/>
      <c r="G112" s="41">
        <f t="shared" si="7"/>
        <v>0</v>
      </c>
      <c r="H112" s="40"/>
      <c r="I112" s="40"/>
    </row>
    <row r="113" spans="1:9" x14ac:dyDescent="0.25">
      <c r="A113" s="161" t="s">
        <v>123</v>
      </c>
      <c r="B113" s="303" t="s">
        <v>71</v>
      </c>
      <c r="C113" s="41">
        <v>244386249</v>
      </c>
      <c r="D113" s="41">
        <f t="shared" si="5"/>
        <v>-415742</v>
      </c>
      <c r="E113" s="41">
        <v>243970507</v>
      </c>
      <c r="F113" s="41"/>
      <c r="G113" s="41">
        <f t="shared" si="7"/>
        <v>0</v>
      </c>
      <c r="H113" s="41"/>
      <c r="I113" s="41"/>
    </row>
    <row r="114" spans="1:9" x14ac:dyDescent="0.25">
      <c r="A114" s="161" t="s">
        <v>125</v>
      </c>
      <c r="B114" s="303" t="s">
        <v>280</v>
      </c>
      <c r="C114" s="41">
        <v>215681395</v>
      </c>
      <c r="D114" s="41">
        <f t="shared" si="5"/>
        <v>0</v>
      </c>
      <c r="E114" s="41">
        <v>215681395</v>
      </c>
      <c r="F114" s="41"/>
      <c r="G114" s="41">
        <f t="shared" si="7"/>
        <v>0</v>
      </c>
      <c r="H114" s="41"/>
      <c r="I114" s="41"/>
    </row>
    <row r="115" spans="1:9" x14ac:dyDescent="0.25">
      <c r="A115" s="161" t="s">
        <v>127</v>
      </c>
      <c r="B115" s="293" t="s">
        <v>75</v>
      </c>
      <c r="C115" s="41">
        <v>154000</v>
      </c>
      <c r="D115" s="41">
        <f t="shared" si="5"/>
        <v>0</v>
      </c>
      <c r="E115" s="41">
        <v>154000</v>
      </c>
      <c r="F115" s="41"/>
      <c r="G115" s="41">
        <f t="shared" si="7"/>
        <v>0</v>
      </c>
      <c r="H115" s="41"/>
      <c r="I115" s="41"/>
    </row>
    <row r="116" spans="1:9" x14ac:dyDescent="0.25">
      <c r="A116" s="161" t="s">
        <v>129</v>
      </c>
      <c r="B116" s="292" t="s">
        <v>338</v>
      </c>
      <c r="C116" s="41"/>
      <c r="D116" s="41">
        <f t="shared" si="5"/>
        <v>0</v>
      </c>
      <c r="E116" s="41"/>
      <c r="F116" s="41"/>
      <c r="G116" s="41">
        <f t="shared" si="7"/>
        <v>0</v>
      </c>
      <c r="H116" s="41"/>
      <c r="I116" s="41"/>
    </row>
    <row r="117" spans="1:9" x14ac:dyDescent="0.25">
      <c r="A117" s="161" t="s">
        <v>282</v>
      </c>
      <c r="B117" s="305" t="s">
        <v>283</v>
      </c>
      <c r="C117" s="41"/>
      <c r="D117" s="41">
        <f t="shared" si="5"/>
        <v>0</v>
      </c>
      <c r="E117" s="41"/>
      <c r="F117" s="41"/>
      <c r="G117" s="41">
        <f t="shared" si="7"/>
        <v>0</v>
      </c>
      <c r="H117" s="41"/>
      <c r="I117" s="41"/>
    </row>
    <row r="118" spans="1:9" x14ac:dyDescent="0.25">
      <c r="A118" s="161" t="s">
        <v>284</v>
      </c>
      <c r="B118" s="300" t="s">
        <v>265</v>
      </c>
      <c r="C118" s="41"/>
      <c r="D118" s="41">
        <f t="shared" si="5"/>
        <v>0</v>
      </c>
      <c r="E118" s="41"/>
      <c r="F118" s="41"/>
      <c r="G118" s="41">
        <f t="shared" si="7"/>
        <v>0</v>
      </c>
      <c r="H118" s="41"/>
      <c r="I118" s="41"/>
    </row>
    <row r="119" spans="1:9" x14ac:dyDescent="0.25">
      <c r="A119" s="161" t="s">
        <v>285</v>
      </c>
      <c r="B119" s="300" t="s">
        <v>286</v>
      </c>
      <c r="C119" s="41">
        <v>154000</v>
      </c>
      <c r="D119" s="41">
        <f t="shared" si="5"/>
        <v>0</v>
      </c>
      <c r="E119" s="41">
        <v>154000</v>
      </c>
      <c r="F119" s="41"/>
      <c r="G119" s="41">
        <f t="shared" si="7"/>
        <v>0</v>
      </c>
      <c r="H119" s="41"/>
      <c r="I119" s="41"/>
    </row>
    <row r="120" spans="1:9" x14ac:dyDescent="0.25">
      <c r="A120" s="161" t="s">
        <v>287</v>
      </c>
      <c r="B120" s="300" t="s">
        <v>288</v>
      </c>
      <c r="C120" s="41"/>
      <c r="D120" s="41">
        <f t="shared" si="5"/>
        <v>0</v>
      </c>
      <c r="E120" s="41"/>
      <c r="F120" s="41"/>
      <c r="G120" s="41">
        <f t="shared" si="7"/>
        <v>0</v>
      </c>
      <c r="H120" s="41"/>
      <c r="I120" s="41"/>
    </row>
    <row r="121" spans="1:9" x14ac:dyDescent="0.25">
      <c r="A121" s="161" t="s">
        <v>289</v>
      </c>
      <c r="B121" s="300" t="s">
        <v>271</v>
      </c>
      <c r="C121" s="41"/>
      <c r="D121" s="41">
        <f t="shared" si="5"/>
        <v>0</v>
      </c>
      <c r="E121" s="41"/>
      <c r="F121" s="41"/>
      <c r="G121" s="41">
        <f t="shared" si="7"/>
        <v>0</v>
      </c>
      <c r="H121" s="41"/>
      <c r="I121" s="41"/>
    </row>
    <row r="122" spans="1:9" x14ac:dyDescent="0.25">
      <c r="A122" s="161" t="s">
        <v>290</v>
      </c>
      <c r="B122" s="300" t="s">
        <v>291</v>
      </c>
      <c r="C122" s="41"/>
      <c r="D122" s="41">
        <f t="shared" si="5"/>
        <v>0</v>
      </c>
      <c r="E122" s="41"/>
      <c r="F122" s="41"/>
      <c r="G122" s="41">
        <f t="shared" si="7"/>
        <v>0</v>
      </c>
      <c r="H122" s="41"/>
      <c r="I122" s="41"/>
    </row>
    <row r="123" spans="1:9" ht="15.75" thickBot="1" x14ac:dyDescent="0.3">
      <c r="A123" s="171" t="s">
        <v>292</v>
      </c>
      <c r="B123" s="300" t="s">
        <v>293</v>
      </c>
      <c r="C123" s="42"/>
      <c r="D123" s="42">
        <f t="shared" si="5"/>
        <v>0</v>
      </c>
      <c r="E123" s="42"/>
      <c r="F123" s="42"/>
      <c r="G123" s="42">
        <f t="shared" si="7"/>
        <v>0</v>
      </c>
      <c r="H123" s="42"/>
      <c r="I123" s="42"/>
    </row>
    <row r="124" spans="1:9" ht="15.75" thickBot="1" x14ac:dyDescent="0.3">
      <c r="A124" s="158" t="s">
        <v>7</v>
      </c>
      <c r="B124" s="290" t="s">
        <v>294</v>
      </c>
      <c r="C124" s="39">
        <f>SUM(C125:C126)</f>
        <v>176581</v>
      </c>
      <c r="D124" s="46">
        <f t="shared" si="5"/>
        <v>-154277</v>
      </c>
      <c r="E124" s="39">
        <f>SUM(E125:E126)</f>
        <v>22304</v>
      </c>
      <c r="F124" s="39">
        <f>SUM(F125:F126)</f>
        <v>0</v>
      </c>
      <c r="G124" s="259">
        <f t="shared" si="7"/>
        <v>0</v>
      </c>
      <c r="H124" s="39">
        <f>SUM(H125:H126)</f>
        <v>0</v>
      </c>
      <c r="I124" s="39">
        <f>SUM(I125:I126)</f>
        <v>0</v>
      </c>
    </row>
    <row r="125" spans="1:9" x14ac:dyDescent="0.25">
      <c r="A125" s="161" t="s">
        <v>132</v>
      </c>
      <c r="B125" s="305" t="s">
        <v>295</v>
      </c>
      <c r="C125" s="40">
        <v>176581</v>
      </c>
      <c r="D125" s="40">
        <f t="shared" si="5"/>
        <v>-154277</v>
      </c>
      <c r="E125" s="40">
        <v>22304</v>
      </c>
      <c r="F125" s="40"/>
      <c r="G125" s="40">
        <f t="shared" si="7"/>
        <v>0</v>
      </c>
      <c r="H125" s="40"/>
      <c r="I125" s="40"/>
    </row>
    <row r="126" spans="1:9" ht="15.75" thickBot="1" x14ac:dyDescent="0.3">
      <c r="A126" s="165" t="s">
        <v>134</v>
      </c>
      <c r="B126" s="303" t="s">
        <v>296</v>
      </c>
      <c r="C126" s="42"/>
      <c r="D126" s="42">
        <f t="shared" si="5"/>
        <v>0</v>
      </c>
      <c r="E126" s="42"/>
      <c r="F126" s="42"/>
      <c r="G126" s="42">
        <f t="shared" si="7"/>
        <v>0</v>
      </c>
      <c r="H126" s="42"/>
      <c r="I126" s="42"/>
    </row>
    <row r="127" spans="1:9" ht="15.75" thickBot="1" x14ac:dyDescent="0.3">
      <c r="A127" s="158" t="s">
        <v>8</v>
      </c>
      <c r="B127" s="290" t="s">
        <v>297</v>
      </c>
      <c r="C127" s="39">
        <f>SUM(C94,C110,C124)</f>
        <v>439528289</v>
      </c>
      <c r="D127" s="46">
        <f t="shared" si="5"/>
        <v>33963476</v>
      </c>
      <c r="E127" s="39">
        <f>SUM(E94,E110,E124)</f>
        <v>473491765</v>
      </c>
      <c r="F127" s="39">
        <f>SUM(F94,F110,F124)</f>
        <v>8129360</v>
      </c>
      <c r="G127" s="46">
        <f t="shared" si="7"/>
        <v>114500</v>
      </c>
      <c r="H127" s="39">
        <f>SUM(H94,H110,H124)</f>
        <v>8243860</v>
      </c>
      <c r="I127" s="39">
        <f>SUM(I94,I110,I124)</f>
        <v>0</v>
      </c>
    </row>
    <row r="128" spans="1:9" ht="15.75" thickBot="1" x14ac:dyDescent="0.3">
      <c r="A128" s="158" t="s">
        <v>9</v>
      </c>
      <c r="B128" s="290" t="s">
        <v>298</v>
      </c>
      <c r="C128" s="39">
        <f>SUM(C129:C131)</f>
        <v>0</v>
      </c>
      <c r="D128" s="259">
        <f t="shared" si="5"/>
        <v>0</v>
      </c>
      <c r="E128" s="39"/>
      <c r="F128" s="39">
        <f>SUM(F129:F131)</f>
        <v>0</v>
      </c>
      <c r="G128" s="40">
        <f t="shared" si="7"/>
        <v>0</v>
      </c>
      <c r="H128" s="39"/>
      <c r="I128" s="39">
        <f>SUM(I129:I131)</f>
        <v>0</v>
      </c>
    </row>
    <row r="129" spans="1:9" x14ac:dyDescent="0.25">
      <c r="A129" s="161" t="s">
        <v>159</v>
      </c>
      <c r="B129" s="305" t="s">
        <v>299</v>
      </c>
      <c r="C129" s="41"/>
      <c r="D129" s="40">
        <f t="shared" si="5"/>
        <v>0</v>
      </c>
      <c r="E129" s="41"/>
      <c r="F129" s="41"/>
      <c r="G129" s="41">
        <f t="shared" si="7"/>
        <v>0</v>
      </c>
      <c r="H129" s="41"/>
      <c r="I129" s="41"/>
    </row>
    <row r="130" spans="1:9" x14ac:dyDescent="0.25">
      <c r="A130" s="161" t="s">
        <v>161</v>
      </c>
      <c r="B130" s="305" t="s">
        <v>300</v>
      </c>
      <c r="C130" s="41"/>
      <c r="D130" s="41">
        <f t="shared" si="5"/>
        <v>0</v>
      </c>
      <c r="E130" s="41"/>
      <c r="F130" s="41"/>
      <c r="G130" s="41">
        <f t="shared" si="7"/>
        <v>0</v>
      </c>
      <c r="H130" s="41"/>
      <c r="I130" s="41"/>
    </row>
    <row r="131" spans="1:9" ht="15.75" thickBot="1" x14ac:dyDescent="0.3">
      <c r="A131" s="171" t="s">
        <v>163</v>
      </c>
      <c r="B131" s="301" t="s">
        <v>301</v>
      </c>
      <c r="C131" s="41"/>
      <c r="D131" s="42">
        <f t="shared" si="5"/>
        <v>0</v>
      </c>
      <c r="E131" s="41"/>
      <c r="F131" s="41"/>
      <c r="G131" s="42">
        <f t="shared" si="7"/>
        <v>0</v>
      </c>
      <c r="H131" s="41"/>
      <c r="I131" s="41"/>
    </row>
    <row r="132" spans="1:9" ht="15.75" thickBot="1" x14ac:dyDescent="0.3">
      <c r="A132" s="158" t="s">
        <v>22</v>
      </c>
      <c r="B132" s="290" t="s">
        <v>302</v>
      </c>
      <c r="C132" s="39">
        <f>SUM(C133:C136)</f>
        <v>0</v>
      </c>
      <c r="D132" s="259">
        <f t="shared" si="5"/>
        <v>0</v>
      </c>
      <c r="E132" s="39"/>
      <c r="F132" s="39">
        <f>SUM(F133:F136)</f>
        <v>0</v>
      </c>
      <c r="G132" s="259">
        <f t="shared" si="7"/>
        <v>0</v>
      </c>
      <c r="H132" s="39">
        <f>SUM(H133:H136)</f>
        <v>0</v>
      </c>
      <c r="I132" s="39">
        <f>SUM(I133:I136)</f>
        <v>0</v>
      </c>
    </row>
    <row r="133" spans="1:9" x14ac:dyDescent="0.25">
      <c r="A133" s="161" t="s">
        <v>179</v>
      </c>
      <c r="B133" s="305" t="s">
        <v>303</v>
      </c>
      <c r="C133" s="41"/>
      <c r="D133" s="40">
        <f t="shared" si="5"/>
        <v>0</v>
      </c>
      <c r="E133" s="41"/>
      <c r="F133" s="41"/>
      <c r="G133" s="40">
        <f t="shared" si="7"/>
        <v>0</v>
      </c>
      <c r="H133" s="41"/>
      <c r="I133" s="41"/>
    </row>
    <row r="134" spans="1:9" x14ac:dyDescent="0.25">
      <c r="A134" s="163" t="s">
        <v>181</v>
      </c>
      <c r="B134" s="300" t="s">
        <v>304</v>
      </c>
      <c r="C134" s="41"/>
      <c r="D134" s="41">
        <f t="shared" si="5"/>
        <v>0</v>
      </c>
      <c r="E134" s="41"/>
      <c r="F134" s="41"/>
      <c r="G134" s="41">
        <f t="shared" si="7"/>
        <v>0</v>
      </c>
      <c r="H134" s="41"/>
      <c r="I134" s="41"/>
    </row>
    <row r="135" spans="1:9" x14ac:dyDescent="0.25">
      <c r="A135" s="163" t="s">
        <v>183</v>
      </c>
      <c r="B135" s="300" t="s">
        <v>305</v>
      </c>
      <c r="C135" s="41"/>
      <c r="D135" s="41">
        <f t="shared" si="5"/>
        <v>0</v>
      </c>
      <c r="E135" s="41"/>
      <c r="F135" s="41"/>
      <c r="G135" s="41">
        <f t="shared" si="7"/>
        <v>0</v>
      </c>
      <c r="H135" s="41"/>
      <c r="I135" s="41"/>
    </row>
    <row r="136" spans="1:9" ht="15.75" thickBot="1" x14ac:dyDescent="0.3">
      <c r="A136" s="171" t="s">
        <v>185</v>
      </c>
      <c r="B136" s="301" t="s">
        <v>306</v>
      </c>
      <c r="C136" s="41"/>
      <c r="D136" s="42">
        <f t="shared" si="5"/>
        <v>0</v>
      </c>
      <c r="E136" s="41"/>
      <c r="F136" s="41"/>
      <c r="G136" s="42">
        <f t="shared" si="7"/>
        <v>0</v>
      </c>
      <c r="H136" s="41"/>
      <c r="I136" s="41"/>
    </row>
    <row r="137" spans="1:9" ht="15.75" thickBot="1" x14ac:dyDescent="0.3">
      <c r="A137" s="158" t="s">
        <v>25</v>
      </c>
      <c r="B137" s="290" t="s">
        <v>307</v>
      </c>
      <c r="C137" s="39">
        <f>SUM(C138:C141)</f>
        <v>48594256</v>
      </c>
      <c r="D137" s="46">
        <f t="shared" si="5"/>
        <v>3951340</v>
      </c>
      <c r="E137" s="39">
        <f>SUM(E138:E141)</f>
        <v>52545596</v>
      </c>
      <c r="F137" s="39">
        <f>SUM(F138:F141)</f>
        <v>0</v>
      </c>
      <c r="G137" s="259">
        <f t="shared" si="7"/>
        <v>0</v>
      </c>
      <c r="H137" s="39">
        <f>SUM(H138:H141)</f>
        <v>0</v>
      </c>
      <c r="I137" s="39">
        <f>SUM(I138:I141)</f>
        <v>0</v>
      </c>
    </row>
    <row r="138" spans="1:9" x14ac:dyDescent="0.25">
      <c r="A138" s="161" t="s">
        <v>191</v>
      </c>
      <c r="B138" s="305" t="s">
        <v>308</v>
      </c>
      <c r="C138" s="41"/>
      <c r="D138" s="40">
        <f t="shared" si="5"/>
        <v>0</v>
      </c>
      <c r="E138" s="41"/>
      <c r="F138" s="41"/>
      <c r="G138" s="40">
        <f t="shared" si="7"/>
        <v>0</v>
      </c>
      <c r="H138" s="41"/>
      <c r="I138" s="41"/>
    </row>
    <row r="139" spans="1:9" x14ac:dyDescent="0.25">
      <c r="A139" s="161" t="s">
        <v>193</v>
      </c>
      <c r="B139" s="305" t="s">
        <v>309</v>
      </c>
      <c r="C139" s="41">
        <v>3018371</v>
      </c>
      <c r="D139" s="41">
        <f t="shared" si="5"/>
        <v>0</v>
      </c>
      <c r="E139" s="41">
        <v>3018371</v>
      </c>
      <c r="F139" s="41"/>
      <c r="G139" s="41">
        <f t="shared" si="7"/>
        <v>0</v>
      </c>
      <c r="H139" s="41"/>
      <c r="I139" s="41"/>
    </row>
    <row r="140" spans="1:9" x14ac:dyDescent="0.25">
      <c r="A140" s="161" t="s">
        <v>195</v>
      </c>
      <c r="B140" s="305" t="s">
        <v>310</v>
      </c>
      <c r="C140" s="41"/>
      <c r="D140" s="41">
        <f t="shared" si="5"/>
        <v>0</v>
      </c>
      <c r="E140" s="41"/>
      <c r="F140" s="41"/>
      <c r="G140" s="41">
        <f t="shared" si="7"/>
        <v>0</v>
      </c>
      <c r="H140" s="41"/>
      <c r="I140" s="41"/>
    </row>
    <row r="141" spans="1:9" ht="15.75" thickBot="1" x14ac:dyDescent="0.3">
      <c r="A141" s="171" t="s">
        <v>197</v>
      </c>
      <c r="B141" s="301" t="s">
        <v>311</v>
      </c>
      <c r="C141" s="41">
        <v>45575885</v>
      </c>
      <c r="D141" s="42">
        <f t="shared" si="5"/>
        <v>3951340</v>
      </c>
      <c r="E141" s="41">
        <v>49527225</v>
      </c>
      <c r="F141" s="41"/>
      <c r="G141" s="42">
        <f t="shared" si="7"/>
        <v>0</v>
      </c>
      <c r="H141" s="41"/>
      <c r="I141" s="41"/>
    </row>
    <row r="142" spans="1:9" ht="15.75" thickBot="1" x14ac:dyDescent="0.3">
      <c r="A142" s="158" t="s">
        <v>27</v>
      </c>
      <c r="B142" s="290" t="s">
        <v>312</v>
      </c>
      <c r="C142" s="53">
        <f>SUM(C143:C146)</f>
        <v>0</v>
      </c>
      <c r="D142" s="259">
        <f t="shared" si="5"/>
        <v>0</v>
      </c>
      <c r="E142" s="53"/>
      <c r="F142" s="53">
        <f>SUM(F143:F146)</f>
        <v>0</v>
      </c>
      <c r="G142" s="259">
        <f t="shared" si="7"/>
        <v>0</v>
      </c>
      <c r="H142" s="53">
        <f>SUM(H143:H146)</f>
        <v>0</v>
      </c>
      <c r="I142" s="53">
        <f>SUM(I143:I146)</f>
        <v>0</v>
      </c>
    </row>
    <row r="143" spans="1:9" x14ac:dyDescent="0.25">
      <c r="A143" s="161" t="s">
        <v>200</v>
      </c>
      <c r="B143" s="305" t="s">
        <v>313</v>
      </c>
      <c r="C143" s="41"/>
      <c r="D143" s="40">
        <f t="shared" si="5"/>
        <v>0</v>
      </c>
      <c r="E143" s="41"/>
      <c r="F143" s="41"/>
      <c r="G143" s="40">
        <f t="shared" si="7"/>
        <v>0</v>
      </c>
      <c r="H143" s="41"/>
      <c r="I143" s="41"/>
    </row>
    <row r="144" spans="1:9" x14ac:dyDescent="0.25">
      <c r="A144" s="161" t="s">
        <v>202</v>
      </c>
      <c r="B144" s="305" t="s">
        <v>314</v>
      </c>
      <c r="C144" s="41"/>
      <c r="D144" s="41">
        <f t="shared" si="5"/>
        <v>0</v>
      </c>
      <c r="E144" s="41"/>
      <c r="F144" s="41"/>
      <c r="G144" s="41">
        <f t="shared" si="7"/>
        <v>0</v>
      </c>
      <c r="H144" s="41"/>
      <c r="I144" s="41"/>
    </row>
    <row r="145" spans="1:9" x14ac:dyDescent="0.25">
      <c r="A145" s="161" t="s">
        <v>204</v>
      </c>
      <c r="B145" s="305" t="s">
        <v>315</v>
      </c>
      <c r="C145" s="41"/>
      <c r="D145" s="41">
        <f t="shared" si="5"/>
        <v>0</v>
      </c>
      <c r="E145" s="41"/>
      <c r="F145" s="41"/>
      <c r="G145" s="41">
        <f t="shared" si="7"/>
        <v>0</v>
      </c>
      <c r="H145" s="41"/>
      <c r="I145" s="41"/>
    </row>
    <row r="146" spans="1:9" ht="15.75" thickBot="1" x14ac:dyDescent="0.3">
      <c r="A146" s="161" t="s">
        <v>206</v>
      </c>
      <c r="B146" s="305" t="s">
        <v>316</v>
      </c>
      <c r="C146" s="41"/>
      <c r="D146" s="42">
        <f t="shared" si="5"/>
        <v>0</v>
      </c>
      <c r="E146" s="41"/>
      <c r="F146" s="41"/>
      <c r="G146" s="42">
        <f t="shared" si="7"/>
        <v>0</v>
      </c>
      <c r="H146" s="41"/>
      <c r="I146" s="41"/>
    </row>
    <row r="147" spans="1:9" ht="15.75" thickBot="1" x14ac:dyDescent="0.3">
      <c r="A147" s="158" t="s">
        <v>30</v>
      </c>
      <c r="B147" s="290" t="s">
        <v>317</v>
      </c>
      <c r="C147" s="54">
        <f>SUM(C128,C132,C137,C142)</f>
        <v>48594256</v>
      </c>
      <c r="D147" s="46">
        <f t="shared" si="5"/>
        <v>3951340</v>
      </c>
      <c r="E147" s="54">
        <f>SUM(E128,E132,E137,E142)</f>
        <v>52545596</v>
      </c>
      <c r="F147" s="54">
        <f>SUM(F128,F132,F137,F142)</f>
        <v>0</v>
      </c>
      <c r="G147" s="259">
        <f t="shared" si="7"/>
        <v>0</v>
      </c>
      <c r="H147" s="54">
        <f>SUM(H128,H132,H137,H142)</f>
        <v>0</v>
      </c>
      <c r="I147" s="54">
        <f>SUM(I128,I132,I137,I142)</f>
        <v>0</v>
      </c>
    </row>
    <row r="148" spans="1:9" ht="15.75" thickBot="1" x14ac:dyDescent="0.3">
      <c r="A148" s="174" t="s">
        <v>33</v>
      </c>
      <c r="B148" s="297" t="s">
        <v>318</v>
      </c>
      <c r="C148" s="54">
        <f>SUM(C127,C147)</f>
        <v>488122545</v>
      </c>
      <c r="D148" s="46">
        <f t="shared" si="5"/>
        <v>37914816</v>
      </c>
      <c r="E148" s="54">
        <f>SUM(E127,E147)</f>
        <v>526037361</v>
      </c>
      <c r="F148" s="54">
        <f>SUM(F127,F147)</f>
        <v>8129360</v>
      </c>
      <c r="G148" s="46">
        <f t="shared" si="7"/>
        <v>114500</v>
      </c>
      <c r="H148" s="54">
        <f>SUM(H127,H147)</f>
        <v>8243860</v>
      </c>
      <c r="I148" s="54">
        <f>SUM(I127,I147)</f>
        <v>0</v>
      </c>
    </row>
    <row r="149" spans="1:9" ht="15.75" thickBot="1" x14ac:dyDescent="0.3">
      <c r="A149" s="47"/>
      <c r="B149" s="298"/>
      <c r="C149" s="55"/>
      <c r="D149" s="55"/>
      <c r="E149" s="55"/>
      <c r="F149" s="55"/>
      <c r="G149" s="55"/>
      <c r="H149" s="55"/>
      <c r="I149" s="55"/>
    </row>
    <row r="150" spans="1:9" ht="15.75" thickBot="1" x14ac:dyDescent="0.3">
      <c r="A150" s="287" t="s">
        <v>319</v>
      </c>
      <c r="B150" s="287"/>
      <c r="C150" s="56">
        <v>8</v>
      </c>
      <c r="D150" s="56"/>
      <c r="E150" s="56">
        <v>8</v>
      </c>
      <c r="F150" s="56">
        <v>2</v>
      </c>
      <c r="G150" s="56"/>
      <c r="H150" s="56"/>
      <c r="I150" s="56"/>
    </row>
    <row r="151" spans="1:9" ht="15.75" thickBot="1" x14ac:dyDescent="0.3">
      <c r="A151" s="287" t="s">
        <v>320</v>
      </c>
      <c r="B151" s="287"/>
      <c r="C151" s="56"/>
      <c r="D151" s="56"/>
      <c r="E151" s="56"/>
      <c r="F151" s="56"/>
      <c r="G151" s="56"/>
      <c r="H151" s="56"/>
      <c r="I151" s="56"/>
    </row>
    <row r="152" spans="1:9" x14ac:dyDescent="0.25">
      <c r="A152" s="57"/>
      <c r="B152" s="306"/>
      <c r="C152" s="59"/>
      <c r="D152" s="59"/>
      <c r="E152" s="59"/>
    </row>
    <row r="153" spans="1:9" x14ac:dyDescent="0.25">
      <c r="A153" s="282" t="s">
        <v>321</v>
      </c>
      <c r="B153" s="282"/>
      <c r="C153" s="282"/>
      <c r="D153" s="282"/>
      <c r="E153" s="282"/>
      <c r="F153" s="282"/>
      <c r="G153" s="282"/>
      <c r="H153" s="282"/>
      <c r="I153" s="282"/>
    </row>
    <row r="154" spans="1:9" ht="15.75" thickBot="1" x14ac:dyDescent="0.3">
      <c r="A154" s="283"/>
      <c r="B154" s="283"/>
      <c r="C154" s="35"/>
      <c r="D154" s="35"/>
      <c r="E154" s="35"/>
      <c r="F154" s="35"/>
      <c r="G154" s="35"/>
      <c r="H154" s="35"/>
      <c r="I154" s="35" t="s">
        <v>2</v>
      </c>
    </row>
    <row r="155" spans="1:9" ht="29.25" thickBot="1" x14ac:dyDescent="0.3">
      <c r="A155" s="36">
        <v>1</v>
      </c>
      <c r="B155" s="186" t="s">
        <v>322</v>
      </c>
      <c r="C155" s="190">
        <f>+C63-C127</f>
        <v>-257345392</v>
      </c>
      <c r="D155" s="190"/>
      <c r="E155" s="190">
        <f>+E63-E127</f>
        <v>-269978138</v>
      </c>
      <c r="F155" s="190">
        <f>+F63-F127</f>
        <v>-2092464</v>
      </c>
      <c r="G155" s="190"/>
      <c r="H155" s="190">
        <f>+H63-H127</f>
        <v>-2092464</v>
      </c>
      <c r="I155" s="190">
        <f>+I63-I127</f>
        <v>0</v>
      </c>
    </row>
    <row r="156" spans="1:9" ht="29.25" thickBot="1" x14ac:dyDescent="0.3">
      <c r="A156" s="36" t="s">
        <v>13</v>
      </c>
      <c r="B156" s="186" t="s">
        <v>323</v>
      </c>
      <c r="C156" s="190">
        <f>+C87-C147</f>
        <v>257345392</v>
      </c>
      <c r="D156" s="190"/>
      <c r="E156" s="190">
        <f>+E87-E147</f>
        <v>269978138</v>
      </c>
      <c r="F156" s="190">
        <f>+F87-F147</f>
        <v>2092464</v>
      </c>
      <c r="G156" s="190"/>
      <c r="H156" s="190">
        <f>+H87-H147</f>
        <v>2092464</v>
      </c>
      <c r="I156" s="190">
        <f>+I87-I147</f>
        <v>0</v>
      </c>
    </row>
  </sheetData>
  <mergeCells count="9">
    <mergeCell ref="A1:I1"/>
    <mergeCell ref="A153:I153"/>
    <mergeCell ref="A154:B154"/>
    <mergeCell ref="A2:B2"/>
    <mergeCell ref="A5:B5"/>
    <mergeCell ref="A90:C90"/>
    <mergeCell ref="A91:B91"/>
    <mergeCell ref="A150:B150"/>
    <mergeCell ref="A151:B151"/>
  </mergeCells>
  <printOptions horizontalCentered="1"/>
  <pageMargins left="0.19685039370078741" right="0.19685039370078741" top="0.55118110236220474" bottom="0.39370078740157483" header="0.39370078740157483" footer="0.31496062992125984"/>
  <pageSetup paperSize="9" scale="55" orientation="portrait" r:id="rId1"/>
  <headerFooter>
    <oddHeader>&amp;L&amp;"Times New Roman,Félkövér"2020.&amp;C&amp;"Times New Roman,Félkövér"Regöly Község Önkormányzata&amp;R&amp;"Times New Roman,Félkövér dőlt"4. sz. melléklet</oddHeader>
  </headerFooter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499984740745262"/>
  </sheetPr>
  <dimension ref="A1:K149"/>
  <sheetViews>
    <sheetView view="pageBreakPreview" topLeftCell="A57" zoomScale="60" zoomScaleNormal="100" workbookViewId="0">
      <selection activeCell="A74" sqref="A74:E74"/>
    </sheetView>
  </sheetViews>
  <sheetFormatPr defaultRowHeight="15" x14ac:dyDescent="0.25"/>
  <cols>
    <col min="1" max="1" width="13.7109375" style="60" customWidth="1"/>
    <col min="2" max="2" width="65.85546875" style="71" customWidth="1"/>
    <col min="3" max="3" width="21.42578125" style="72" customWidth="1"/>
    <col min="4" max="4" width="19.42578125" style="73" customWidth="1"/>
    <col min="5" max="5" width="18.5703125" style="73" customWidth="1"/>
    <col min="6" max="256" width="9.140625" style="73"/>
    <col min="257" max="257" width="13.7109375" style="73" customWidth="1"/>
    <col min="258" max="258" width="65.85546875" style="73" customWidth="1"/>
    <col min="259" max="259" width="21.42578125" style="73" customWidth="1"/>
    <col min="260" max="512" width="9.140625" style="73"/>
    <col min="513" max="513" width="13.7109375" style="73" customWidth="1"/>
    <col min="514" max="514" width="65.85546875" style="73" customWidth="1"/>
    <col min="515" max="515" width="21.42578125" style="73" customWidth="1"/>
    <col min="516" max="768" width="9.140625" style="73"/>
    <col min="769" max="769" width="13.7109375" style="73" customWidth="1"/>
    <col min="770" max="770" width="65.85546875" style="73" customWidth="1"/>
    <col min="771" max="771" width="21.42578125" style="73" customWidth="1"/>
    <col min="772" max="1024" width="9.140625" style="73"/>
    <col min="1025" max="1025" width="13.7109375" style="73" customWidth="1"/>
    <col min="1026" max="1026" width="65.85546875" style="73" customWidth="1"/>
    <col min="1027" max="1027" width="21.42578125" style="73" customWidth="1"/>
    <col min="1028" max="1280" width="9.140625" style="73"/>
    <col min="1281" max="1281" width="13.7109375" style="73" customWidth="1"/>
    <col min="1282" max="1282" width="65.85546875" style="73" customWidth="1"/>
    <col min="1283" max="1283" width="21.42578125" style="73" customWidth="1"/>
    <col min="1284" max="1536" width="9.140625" style="73"/>
    <col min="1537" max="1537" width="13.7109375" style="73" customWidth="1"/>
    <col min="1538" max="1538" width="65.85546875" style="73" customWidth="1"/>
    <col min="1539" max="1539" width="21.42578125" style="73" customWidth="1"/>
    <col min="1540" max="1792" width="9.140625" style="73"/>
    <col min="1793" max="1793" width="13.7109375" style="73" customWidth="1"/>
    <col min="1794" max="1794" width="65.85546875" style="73" customWidth="1"/>
    <col min="1795" max="1795" width="21.42578125" style="73" customWidth="1"/>
    <col min="1796" max="2048" width="9.140625" style="73"/>
    <col min="2049" max="2049" width="13.7109375" style="73" customWidth="1"/>
    <col min="2050" max="2050" width="65.85546875" style="73" customWidth="1"/>
    <col min="2051" max="2051" width="21.42578125" style="73" customWidth="1"/>
    <col min="2052" max="2304" width="9.140625" style="73"/>
    <col min="2305" max="2305" width="13.7109375" style="73" customWidth="1"/>
    <col min="2306" max="2306" width="65.85546875" style="73" customWidth="1"/>
    <col min="2307" max="2307" width="21.42578125" style="73" customWidth="1"/>
    <col min="2308" max="2560" width="9.140625" style="73"/>
    <col min="2561" max="2561" width="13.7109375" style="73" customWidth="1"/>
    <col min="2562" max="2562" width="65.85546875" style="73" customWidth="1"/>
    <col min="2563" max="2563" width="21.42578125" style="73" customWidth="1"/>
    <col min="2564" max="2816" width="9.140625" style="73"/>
    <col min="2817" max="2817" width="13.7109375" style="73" customWidth="1"/>
    <col min="2818" max="2818" width="65.85546875" style="73" customWidth="1"/>
    <col min="2819" max="2819" width="21.42578125" style="73" customWidth="1"/>
    <col min="2820" max="3072" width="9.140625" style="73"/>
    <col min="3073" max="3073" width="13.7109375" style="73" customWidth="1"/>
    <col min="3074" max="3074" width="65.85546875" style="73" customWidth="1"/>
    <col min="3075" max="3075" width="21.42578125" style="73" customWidth="1"/>
    <col min="3076" max="3328" width="9.140625" style="73"/>
    <col min="3329" max="3329" width="13.7109375" style="73" customWidth="1"/>
    <col min="3330" max="3330" width="65.85546875" style="73" customWidth="1"/>
    <col min="3331" max="3331" width="21.42578125" style="73" customWidth="1"/>
    <col min="3332" max="3584" width="9.140625" style="73"/>
    <col min="3585" max="3585" width="13.7109375" style="73" customWidth="1"/>
    <col min="3586" max="3586" width="65.85546875" style="73" customWidth="1"/>
    <col min="3587" max="3587" width="21.42578125" style="73" customWidth="1"/>
    <col min="3588" max="3840" width="9.140625" style="73"/>
    <col min="3841" max="3841" width="13.7109375" style="73" customWidth="1"/>
    <col min="3842" max="3842" width="65.85546875" style="73" customWidth="1"/>
    <col min="3843" max="3843" width="21.42578125" style="73" customWidth="1"/>
    <col min="3844" max="4096" width="9.140625" style="73"/>
    <col min="4097" max="4097" width="13.7109375" style="73" customWidth="1"/>
    <col min="4098" max="4098" width="65.85546875" style="73" customWidth="1"/>
    <col min="4099" max="4099" width="21.42578125" style="73" customWidth="1"/>
    <col min="4100" max="4352" width="9.140625" style="73"/>
    <col min="4353" max="4353" width="13.7109375" style="73" customWidth="1"/>
    <col min="4354" max="4354" width="65.85546875" style="73" customWidth="1"/>
    <col min="4355" max="4355" width="21.42578125" style="73" customWidth="1"/>
    <col min="4356" max="4608" width="9.140625" style="73"/>
    <col min="4609" max="4609" width="13.7109375" style="73" customWidth="1"/>
    <col min="4610" max="4610" width="65.85546875" style="73" customWidth="1"/>
    <col min="4611" max="4611" width="21.42578125" style="73" customWidth="1"/>
    <col min="4612" max="4864" width="9.140625" style="73"/>
    <col min="4865" max="4865" width="13.7109375" style="73" customWidth="1"/>
    <col min="4866" max="4866" width="65.85546875" style="73" customWidth="1"/>
    <col min="4867" max="4867" width="21.42578125" style="73" customWidth="1"/>
    <col min="4868" max="5120" width="9.140625" style="73"/>
    <col min="5121" max="5121" width="13.7109375" style="73" customWidth="1"/>
    <col min="5122" max="5122" width="65.85546875" style="73" customWidth="1"/>
    <col min="5123" max="5123" width="21.42578125" style="73" customWidth="1"/>
    <col min="5124" max="5376" width="9.140625" style="73"/>
    <col min="5377" max="5377" width="13.7109375" style="73" customWidth="1"/>
    <col min="5378" max="5378" width="65.85546875" style="73" customWidth="1"/>
    <col min="5379" max="5379" width="21.42578125" style="73" customWidth="1"/>
    <col min="5380" max="5632" width="9.140625" style="73"/>
    <col min="5633" max="5633" width="13.7109375" style="73" customWidth="1"/>
    <col min="5634" max="5634" width="65.85546875" style="73" customWidth="1"/>
    <col min="5635" max="5635" width="21.42578125" style="73" customWidth="1"/>
    <col min="5636" max="5888" width="9.140625" style="73"/>
    <col min="5889" max="5889" width="13.7109375" style="73" customWidth="1"/>
    <col min="5890" max="5890" width="65.85546875" style="73" customWidth="1"/>
    <col min="5891" max="5891" width="21.42578125" style="73" customWidth="1"/>
    <col min="5892" max="6144" width="9.140625" style="73"/>
    <col min="6145" max="6145" width="13.7109375" style="73" customWidth="1"/>
    <col min="6146" max="6146" width="65.85546875" style="73" customWidth="1"/>
    <col min="6147" max="6147" width="21.42578125" style="73" customWidth="1"/>
    <col min="6148" max="6400" width="9.140625" style="73"/>
    <col min="6401" max="6401" width="13.7109375" style="73" customWidth="1"/>
    <col min="6402" max="6402" width="65.85546875" style="73" customWidth="1"/>
    <col min="6403" max="6403" width="21.42578125" style="73" customWidth="1"/>
    <col min="6404" max="6656" width="9.140625" style="73"/>
    <col min="6657" max="6657" width="13.7109375" style="73" customWidth="1"/>
    <col min="6658" max="6658" width="65.85546875" style="73" customWidth="1"/>
    <col min="6659" max="6659" width="21.42578125" style="73" customWidth="1"/>
    <col min="6660" max="6912" width="9.140625" style="73"/>
    <col min="6913" max="6913" width="13.7109375" style="73" customWidth="1"/>
    <col min="6914" max="6914" width="65.85546875" style="73" customWidth="1"/>
    <col min="6915" max="6915" width="21.42578125" style="73" customWidth="1"/>
    <col min="6916" max="7168" width="9.140625" style="73"/>
    <col min="7169" max="7169" width="13.7109375" style="73" customWidth="1"/>
    <col min="7170" max="7170" width="65.85546875" style="73" customWidth="1"/>
    <col min="7171" max="7171" width="21.42578125" style="73" customWidth="1"/>
    <col min="7172" max="7424" width="9.140625" style="73"/>
    <col min="7425" max="7425" width="13.7109375" style="73" customWidth="1"/>
    <col min="7426" max="7426" width="65.85546875" style="73" customWidth="1"/>
    <col min="7427" max="7427" width="21.42578125" style="73" customWidth="1"/>
    <col min="7428" max="7680" width="9.140625" style="73"/>
    <col min="7681" max="7681" width="13.7109375" style="73" customWidth="1"/>
    <col min="7682" max="7682" width="65.85546875" style="73" customWidth="1"/>
    <col min="7683" max="7683" width="21.42578125" style="73" customWidth="1"/>
    <col min="7684" max="7936" width="9.140625" style="73"/>
    <col min="7937" max="7937" width="13.7109375" style="73" customWidth="1"/>
    <col min="7938" max="7938" width="65.85546875" style="73" customWidth="1"/>
    <col min="7939" max="7939" width="21.42578125" style="73" customWidth="1"/>
    <col min="7940" max="8192" width="9.140625" style="73"/>
    <col min="8193" max="8193" width="13.7109375" style="73" customWidth="1"/>
    <col min="8194" max="8194" width="65.85546875" style="73" customWidth="1"/>
    <col min="8195" max="8195" width="21.42578125" style="73" customWidth="1"/>
    <col min="8196" max="8448" width="9.140625" style="73"/>
    <col min="8449" max="8449" width="13.7109375" style="73" customWidth="1"/>
    <col min="8450" max="8450" width="65.85546875" style="73" customWidth="1"/>
    <col min="8451" max="8451" width="21.42578125" style="73" customWidth="1"/>
    <col min="8452" max="8704" width="9.140625" style="73"/>
    <col min="8705" max="8705" width="13.7109375" style="73" customWidth="1"/>
    <col min="8706" max="8706" width="65.85546875" style="73" customWidth="1"/>
    <col min="8707" max="8707" width="21.42578125" style="73" customWidth="1"/>
    <col min="8708" max="8960" width="9.140625" style="73"/>
    <col min="8961" max="8961" width="13.7109375" style="73" customWidth="1"/>
    <col min="8962" max="8962" width="65.85546875" style="73" customWidth="1"/>
    <col min="8963" max="8963" width="21.42578125" style="73" customWidth="1"/>
    <col min="8964" max="9216" width="9.140625" style="73"/>
    <col min="9217" max="9217" width="13.7109375" style="73" customWidth="1"/>
    <col min="9218" max="9218" width="65.85546875" style="73" customWidth="1"/>
    <col min="9219" max="9219" width="21.42578125" style="73" customWidth="1"/>
    <col min="9220" max="9472" width="9.140625" style="73"/>
    <col min="9473" max="9473" width="13.7109375" style="73" customWidth="1"/>
    <col min="9474" max="9474" width="65.85546875" style="73" customWidth="1"/>
    <col min="9475" max="9475" width="21.42578125" style="73" customWidth="1"/>
    <col min="9476" max="9728" width="9.140625" style="73"/>
    <col min="9729" max="9729" width="13.7109375" style="73" customWidth="1"/>
    <col min="9730" max="9730" width="65.85546875" style="73" customWidth="1"/>
    <col min="9731" max="9731" width="21.42578125" style="73" customWidth="1"/>
    <col min="9732" max="9984" width="9.140625" style="73"/>
    <col min="9985" max="9985" width="13.7109375" style="73" customWidth="1"/>
    <col min="9986" max="9986" width="65.85546875" style="73" customWidth="1"/>
    <col min="9987" max="9987" width="21.42578125" style="73" customWidth="1"/>
    <col min="9988" max="10240" width="9.140625" style="73"/>
    <col min="10241" max="10241" width="13.7109375" style="73" customWidth="1"/>
    <col min="10242" max="10242" width="65.85546875" style="73" customWidth="1"/>
    <col min="10243" max="10243" width="21.42578125" style="73" customWidth="1"/>
    <col min="10244" max="10496" width="9.140625" style="73"/>
    <col min="10497" max="10497" width="13.7109375" style="73" customWidth="1"/>
    <col min="10498" max="10498" width="65.85546875" style="73" customWidth="1"/>
    <col min="10499" max="10499" width="21.42578125" style="73" customWidth="1"/>
    <col min="10500" max="10752" width="9.140625" style="73"/>
    <col min="10753" max="10753" width="13.7109375" style="73" customWidth="1"/>
    <col min="10754" max="10754" width="65.85546875" style="73" customWidth="1"/>
    <col min="10755" max="10755" width="21.42578125" style="73" customWidth="1"/>
    <col min="10756" max="11008" width="9.140625" style="73"/>
    <col min="11009" max="11009" width="13.7109375" style="73" customWidth="1"/>
    <col min="11010" max="11010" width="65.85546875" style="73" customWidth="1"/>
    <col min="11011" max="11011" width="21.42578125" style="73" customWidth="1"/>
    <col min="11012" max="11264" width="9.140625" style="73"/>
    <col min="11265" max="11265" width="13.7109375" style="73" customWidth="1"/>
    <col min="11266" max="11266" width="65.85546875" style="73" customWidth="1"/>
    <col min="11267" max="11267" width="21.42578125" style="73" customWidth="1"/>
    <col min="11268" max="11520" width="9.140625" style="73"/>
    <col min="11521" max="11521" width="13.7109375" style="73" customWidth="1"/>
    <col min="11522" max="11522" width="65.85546875" style="73" customWidth="1"/>
    <col min="11523" max="11523" width="21.42578125" style="73" customWidth="1"/>
    <col min="11524" max="11776" width="9.140625" style="73"/>
    <col min="11777" max="11777" width="13.7109375" style="73" customWidth="1"/>
    <col min="11778" max="11778" width="65.85546875" style="73" customWidth="1"/>
    <col min="11779" max="11779" width="21.42578125" style="73" customWidth="1"/>
    <col min="11780" max="12032" width="9.140625" style="73"/>
    <col min="12033" max="12033" width="13.7109375" style="73" customWidth="1"/>
    <col min="12034" max="12034" width="65.85546875" style="73" customWidth="1"/>
    <col min="12035" max="12035" width="21.42578125" style="73" customWidth="1"/>
    <col min="12036" max="12288" width="9.140625" style="73"/>
    <col min="12289" max="12289" width="13.7109375" style="73" customWidth="1"/>
    <col min="12290" max="12290" width="65.85546875" style="73" customWidth="1"/>
    <col min="12291" max="12291" width="21.42578125" style="73" customWidth="1"/>
    <col min="12292" max="12544" width="9.140625" style="73"/>
    <col min="12545" max="12545" width="13.7109375" style="73" customWidth="1"/>
    <col min="12546" max="12546" width="65.85546875" style="73" customWidth="1"/>
    <col min="12547" max="12547" width="21.42578125" style="73" customWidth="1"/>
    <col min="12548" max="12800" width="9.140625" style="73"/>
    <col min="12801" max="12801" width="13.7109375" style="73" customWidth="1"/>
    <col min="12802" max="12802" width="65.85546875" style="73" customWidth="1"/>
    <col min="12803" max="12803" width="21.42578125" style="73" customWidth="1"/>
    <col min="12804" max="13056" width="9.140625" style="73"/>
    <col min="13057" max="13057" width="13.7109375" style="73" customWidth="1"/>
    <col min="13058" max="13058" width="65.85546875" style="73" customWidth="1"/>
    <col min="13059" max="13059" width="21.42578125" style="73" customWidth="1"/>
    <col min="13060" max="13312" width="9.140625" style="73"/>
    <col min="13313" max="13313" width="13.7109375" style="73" customWidth="1"/>
    <col min="13314" max="13314" width="65.85546875" style="73" customWidth="1"/>
    <col min="13315" max="13315" width="21.42578125" style="73" customWidth="1"/>
    <col min="13316" max="13568" width="9.140625" style="73"/>
    <col min="13569" max="13569" width="13.7109375" style="73" customWidth="1"/>
    <col min="13570" max="13570" width="65.85546875" style="73" customWidth="1"/>
    <col min="13571" max="13571" width="21.42578125" style="73" customWidth="1"/>
    <col min="13572" max="13824" width="9.140625" style="73"/>
    <col min="13825" max="13825" width="13.7109375" style="73" customWidth="1"/>
    <col min="13826" max="13826" width="65.85546875" style="73" customWidth="1"/>
    <col min="13827" max="13827" width="21.42578125" style="73" customWidth="1"/>
    <col min="13828" max="14080" width="9.140625" style="73"/>
    <col min="14081" max="14081" width="13.7109375" style="73" customWidth="1"/>
    <col min="14082" max="14082" width="65.85546875" style="73" customWidth="1"/>
    <col min="14083" max="14083" width="21.42578125" style="73" customWidth="1"/>
    <col min="14084" max="14336" width="9.140625" style="73"/>
    <col min="14337" max="14337" width="13.7109375" style="73" customWidth="1"/>
    <col min="14338" max="14338" width="65.85546875" style="73" customWidth="1"/>
    <col min="14339" max="14339" width="21.42578125" style="73" customWidth="1"/>
    <col min="14340" max="14592" width="9.140625" style="73"/>
    <col min="14593" max="14593" width="13.7109375" style="73" customWidth="1"/>
    <col min="14594" max="14594" width="65.85546875" style="73" customWidth="1"/>
    <col min="14595" max="14595" width="21.42578125" style="73" customWidth="1"/>
    <col min="14596" max="14848" width="9.140625" style="73"/>
    <col min="14849" max="14849" width="13.7109375" style="73" customWidth="1"/>
    <col min="14850" max="14850" width="65.85546875" style="73" customWidth="1"/>
    <col min="14851" max="14851" width="21.42578125" style="73" customWidth="1"/>
    <col min="14852" max="15104" width="9.140625" style="73"/>
    <col min="15105" max="15105" width="13.7109375" style="73" customWidth="1"/>
    <col min="15106" max="15106" width="65.85546875" style="73" customWidth="1"/>
    <col min="15107" max="15107" width="21.42578125" style="73" customWidth="1"/>
    <col min="15108" max="15360" width="9.140625" style="73"/>
    <col min="15361" max="15361" width="13.7109375" style="73" customWidth="1"/>
    <col min="15362" max="15362" width="65.85546875" style="73" customWidth="1"/>
    <col min="15363" max="15363" width="21.42578125" style="73" customWidth="1"/>
    <col min="15364" max="15616" width="9.140625" style="73"/>
    <col min="15617" max="15617" width="13.7109375" style="73" customWidth="1"/>
    <col min="15618" max="15618" width="65.85546875" style="73" customWidth="1"/>
    <col min="15619" max="15619" width="21.42578125" style="73" customWidth="1"/>
    <col min="15620" max="15872" width="9.140625" style="73"/>
    <col min="15873" max="15873" width="13.7109375" style="73" customWidth="1"/>
    <col min="15874" max="15874" width="65.85546875" style="73" customWidth="1"/>
    <col min="15875" max="15875" width="21.42578125" style="73" customWidth="1"/>
    <col min="15876" max="16128" width="9.140625" style="73"/>
    <col min="16129" max="16129" width="13.7109375" style="73" customWidth="1"/>
    <col min="16130" max="16130" width="65.85546875" style="73" customWidth="1"/>
    <col min="16131" max="16131" width="21.42578125" style="73" customWidth="1"/>
    <col min="16132" max="16384" width="9.140625" style="73"/>
  </cols>
  <sheetData>
    <row r="1" spans="1:5" s="61" customFormat="1" ht="15.75" x14ac:dyDescent="0.25">
      <c r="A1" s="247" t="s">
        <v>6</v>
      </c>
      <c r="B1" s="309" t="s">
        <v>339</v>
      </c>
      <c r="C1" s="309"/>
      <c r="D1" s="309"/>
      <c r="E1" s="309"/>
    </row>
    <row r="2" spans="1:5" s="62" customFormat="1" ht="42.75" x14ac:dyDescent="0.25">
      <c r="A2" s="248" t="s">
        <v>325</v>
      </c>
      <c r="B2" s="310" t="s">
        <v>340</v>
      </c>
      <c r="C2" s="310"/>
      <c r="D2" s="310"/>
      <c r="E2" s="310"/>
    </row>
    <row r="3" spans="1:5" s="61" customFormat="1" ht="16.5" thickBot="1" x14ac:dyDescent="0.3">
      <c r="A3" s="249"/>
      <c r="B3" s="250"/>
      <c r="E3" s="16" t="s">
        <v>2</v>
      </c>
    </row>
    <row r="4" spans="1:5" s="63" customFormat="1" ht="16.5" thickBot="1" x14ac:dyDescent="0.3">
      <c r="A4" s="170" t="s">
        <v>341</v>
      </c>
      <c r="B4" s="221" t="s">
        <v>330</v>
      </c>
      <c r="C4" s="222" t="s">
        <v>342</v>
      </c>
      <c r="D4" s="222" t="s">
        <v>362</v>
      </c>
      <c r="E4" s="221" t="s">
        <v>364</v>
      </c>
    </row>
    <row r="5" spans="1:5" s="62" customFormat="1" ht="16.5" thickBot="1" x14ac:dyDescent="0.3">
      <c r="A5" s="170">
        <v>1</v>
      </c>
      <c r="B5" s="194">
        <v>2</v>
      </c>
      <c r="C5" s="194">
        <v>3</v>
      </c>
      <c r="D5" s="194">
        <v>4</v>
      </c>
      <c r="E5" s="194">
        <v>5</v>
      </c>
    </row>
    <row r="6" spans="1:5" s="62" customFormat="1" ht="16.5" thickBot="1" x14ac:dyDescent="0.3">
      <c r="A6" s="223"/>
      <c r="B6" s="224" t="s">
        <v>4</v>
      </c>
      <c r="C6" s="225"/>
      <c r="D6" s="225"/>
      <c r="E6" s="225"/>
    </row>
    <row r="7" spans="1:5" s="62" customFormat="1" ht="16.5" thickBot="1" x14ac:dyDescent="0.3">
      <c r="A7" s="158" t="s">
        <v>10</v>
      </c>
      <c r="B7" s="226" t="s">
        <v>105</v>
      </c>
      <c r="C7" s="209"/>
      <c r="D7" s="209"/>
      <c r="E7" s="209"/>
    </row>
    <row r="8" spans="1:5" s="64" customFormat="1" ht="15.75" x14ac:dyDescent="0.25">
      <c r="A8" s="161" t="s">
        <v>106</v>
      </c>
      <c r="B8" s="227" t="s">
        <v>107</v>
      </c>
      <c r="C8" s="210"/>
      <c r="D8" s="210"/>
      <c r="E8" s="210"/>
    </row>
    <row r="9" spans="1:5" s="65" customFormat="1" ht="15.75" x14ac:dyDescent="0.25">
      <c r="A9" s="163" t="s">
        <v>108</v>
      </c>
      <c r="B9" s="228" t="s">
        <v>109</v>
      </c>
      <c r="C9" s="200"/>
      <c r="D9" s="200"/>
      <c r="E9" s="200"/>
    </row>
    <row r="10" spans="1:5" s="65" customFormat="1" ht="16.5" customHeight="1" x14ac:dyDescent="0.25">
      <c r="A10" s="163" t="s">
        <v>110</v>
      </c>
      <c r="B10" s="228" t="s">
        <v>111</v>
      </c>
      <c r="C10" s="200"/>
      <c r="D10" s="200"/>
      <c r="E10" s="200"/>
    </row>
    <row r="11" spans="1:5" s="65" customFormat="1" ht="15.75" x14ac:dyDescent="0.25">
      <c r="A11" s="163" t="s">
        <v>112</v>
      </c>
      <c r="B11" s="228" t="s">
        <v>113</v>
      </c>
      <c r="C11" s="200"/>
      <c r="D11" s="200"/>
      <c r="E11" s="200"/>
    </row>
    <row r="12" spans="1:5" s="65" customFormat="1" ht="15.75" x14ac:dyDescent="0.25">
      <c r="A12" s="163" t="s">
        <v>114</v>
      </c>
      <c r="B12" s="228" t="s">
        <v>115</v>
      </c>
      <c r="C12" s="229"/>
      <c r="D12" s="229"/>
      <c r="E12" s="229"/>
    </row>
    <row r="13" spans="1:5" s="64" customFormat="1" ht="16.5" thickBot="1" x14ac:dyDescent="0.3">
      <c r="A13" s="165" t="s">
        <v>116</v>
      </c>
      <c r="B13" s="230" t="s">
        <v>117</v>
      </c>
      <c r="C13" s="231"/>
      <c r="D13" s="231"/>
      <c r="E13" s="231"/>
    </row>
    <row r="14" spans="1:5" s="64" customFormat="1" ht="16.5" customHeight="1" thickBot="1" x14ac:dyDescent="0.3">
      <c r="A14" s="158" t="s">
        <v>13</v>
      </c>
      <c r="B14" s="167" t="s">
        <v>343</v>
      </c>
      <c r="C14" s="209"/>
      <c r="D14" s="209"/>
      <c r="E14" s="209"/>
    </row>
    <row r="15" spans="1:5" s="64" customFormat="1" ht="15.75" x14ac:dyDescent="0.25">
      <c r="A15" s="161" t="s">
        <v>119</v>
      </c>
      <c r="B15" s="227" t="s">
        <v>120</v>
      </c>
      <c r="C15" s="210"/>
      <c r="D15" s="210"/>
      <c r="E15" s="210"/>
    </row>
    <row r="16" spans="1:5" s="64" customFormat="1" ht="15.75" x14ac:dyDescent="0.25">
      <c r="A16" s="163" t="s">
        <v>121</v>
      </c>
      <c r="B16" s="228" t="s">
        <v>122</v>
      </c>
      <c r="C16" s="200"/>
      <c r="D16" s="200"/>
      <c r="E16" s="200"/>
    </row>
    <row r="17" spans="1:5" s="64" customFormat="1" ht="15.75" x14ac:dyDescent="0.25">
      <c r="A17" s="163" t="s">
        <v>123</v>
      </c>
      <c r="B17" s="228" t="s">
        <v>124</v>
      </c>
      <c r="C17" s="200"/>
      <c r="D17" s="200"/>
      <c r="E17" s="200"/>
    </row>
    <row r="18" spans="1:5" s="64" customFormat="1" ht="15.75" x14ac:dyDescent="0.25">
      <c r="A18" s="163" t="s">
        <v>125</v>
      </c>
      <c r="B18" s="228" t="s">
        <v>126</v>
      </c>
      <c r="C18" s="200"/>
      <c r="D18" s="200"/>
      <c r="E18" s="200"/>
    </row>
    <row r="19" spans="1:5" s="64" customFormat="1" ht="15.75" x14ac:dyDescent="0.25">
      <c r="A19" s="163" t="s">
        <v>127</v>
      </c>
      <c r="B19" s="228" t="s">
        <v>128</v>
      </c>
      <c r="C19" s="200"/>
      <c r="D19" s="200"/>
      <c r="E19" s="200"/>
    </row>
    <row r="20" spans="1:5" s="65" customFormat="1" ht="16.5" thickBot="1" x14ac:dyDescent="0.3">
      <c r="A20" s="165" t="s">
        <v>129</v>
      </c>
      <c r="B20" s="230" t="s">
        <v>130</v>
      </c>
      <c r="C20" s="201"/>
      <c r="D20" s="201"/>
      <c r="E20" s="201"/>
    </row>
    <row r="21" spans="1:5" s="65" customFormat="1" ht="16.5" customHeight="1" thickBot="1" x14ac:dyDescent="0.3">
      <c r="A21" s="158" t="s">
        <v>7</v>
      </c>
      <c r="B21" s="226" t="s">
        <v>344</v>
      </c>
      <c r="C21" s="209">
        <f>SUM(C22:C26)</f>
        <v>0</v>
      </c>
      <c r="D21" s="209">
        <f t="shared" ref="D21" si="0">SUM(D22:D26)</f>
        <v>0</v>
      </c>
      <c r="E21" s="209">
        <f>SUM(E22:E26)</f>
        <v>0</v>
      </c>
    </row>
    <row r="22" spans="1:5" s="65" customFormat="1" ht="15.75" x14ac:dyDescent="0.25">
      <c r="A22" s="161" t="s">
        <v>132</v>
      </c>
      <c r="B22" s="227" t="s">
        <v>133</v>
      </c>
      <c r="C22" s="210"/>
      <c r="D22" s="210"/>
      <c r="E22" s="210"/>
    </row>
    <row r="23" spans="1:5" s="64" customFormat="1" ht="15.75" x14ac:dyDescent="0.25">
      <c r="A23" s="163" t="s">
        <v>134</v>
      </c>
      <c r="B23" s="228" t="s">
        <v>135</v>
      </c>
      <c r="C23" s="200"/>
      <c r="D23" s="200"/>
      <c r="E23" s="200"/>
    </row>
    <row r="24" spans="1:5" s="65" customFormat="1" ht="16.5" customHeight="1" x14ac:dyDescent="0.25">
      <c r="A24" s="163" t="s">
        <v>136</v>
      </c>
      <c r="B24" s="228" t="s">
        <v>345</v>
      </c>
      <c r="C24" s="200"/>
      <c r="D24" s="200"/>
      <c r="E24" s="200"/>
    </row>
    <row r="25" spans="1:5" s="65" customFormat="1" ht="16.5" customHeight="1" x14ac:dyDescent="0.25">
      <c r="A25" s="163" t="s">
        <v>138</v>
      </c>
      <c r="B25" s="228" t="s">
        <v>346</v>
      </c>
      <c r="C25" s="200"/>
      <c r="D25" s="200"/>
      <c r="E25" s="200"/>
    </row>
    <row r="26" spans="1:5" s="65" customFormat="1" ht="15.75" x14ac:dyDescent="0.25">
      <c r="A26" s="163" t="s">
        <v>140</v>
      </c>
      <c r="B26" s="228" t="s">
        <v>141</v>
      </c>
      <c r="C26" s="200"/>
      <c r="D26" s="200"/>
      <c r="E26" s="200"/>
    </row>
    <row r="27" spans="1:5" s="65" customFormat="1" ht="16.5" thickBot="1" x14ac:dyDescent="0.3">
      <c r="A27" s="165" t="s">
        <v>142</v>
      </c>
      <c r="B27" s="230" t="s">
        <v>143</v>
      </c>
      <c r="C27" s="201"/>
      <c r="D27" s="201"/>
      <c r="E27" s="201"/>
    </row>
    <row r="28" spans="1:5" s="65" customFormat="1" ht="16.5" thickBot="1" x14ac:dyDescent="0.3">
      <c r="A28" s="158" t="s">
        <v>144</v>
      </c>
      <c r="B28" s="226" t="s">
        <v>145</v>
      </c>
      <c r="C28" s="215"/>
      <c r="D28" s="215"/>
      <c r="E28" s="215"/>
    </row>
    <row r="29" spans="1:5" s="65" customFormat="1" ht="15.75" x14ac:dyDescent="0.25">
      <c r="A29" s="161" t="s">
        <v>146</v>
      </c>
      <c r="B29" s="227" t="s">
        <v>147</v>
      </c>
      <c r="C29" s="232"/>
      <c r="D29" s="232"/>
      <c r="E29" s="232"/>
    </row>
    <row r="30" spans="1:5" s="65" customFormat="1" ht="15.75" x14ac:dyDescent="0.25">
      <c r="A30" s="163" t="s">
        <v>148</v>
      </c>
      <c r="B30" s="228" t="s">
        <v>149</v>
      </c>
      <c r="C30" s="200"/>
      <c r="D30" s="200"/>
      <c r="E30" s="200"/>
    </row>
    <row r="31" spans="1:5" s="65" customFormat="1" ht="15.75" x14ac:dyDescent="0.25">
      <c r="A31" s="163" t="s">
        <v>150</v>
      </c>
      <c r="B31" s="228" t="s">
        <v>151</v>
      </c>
      <c r="C31" s="200"/>
      <c r="D31" s="200"/>
      <c r="E31" s="200"/>
    </row>
    <row r="32" spans="1:5" s="65" customFormat="1" ht="15.75" x14ac:dyDescent="0.25">
      <c r="A32" s="163" t="s">
        <v>152</v>
      </c>
      <c r="B32" s="228" t="s">
        <v>153</v>
      </c>
      <c r="C32" s="200"/>
      <c r="D32" s="200"/>
      <c r="E32" s="200"/>
    </row>
    <row r="33" spans="1:5" s="65" customFormat="1" ht="15.75" x14ac:dyDescent="0.25">
      <c r="A33" s="163" t="s">
        <v>154</v>
      </c>
      <c r="B33" s="228" t="s">
        <v>155</v>
      </c>
      <c r="C33" s="200"/>
      <c r="D33" s="200"/>
      <c r="E33" s="200"/>
    </row>
    <row r="34" spans="1:5" s="65" customFormat="1" ht="16.5" thickBot="1" x14ac:dyDescent="0.3">
      <c r="A34" s="165" t="s">
        <v>156</v>
      </c>
      <c r="B34" s="230" t="s">
        <v>157</v>
      </c>
      <c r="C34" s="201"/>
      <c r="D34" s="201"/>
      <c r="E34" s="201"/>
    </row>
    <row r="35" spans="1:5" s="65" customFormat="1" ht="16.5" thickBot="1" x14ac:dyDescent="0.3">
      <c r="A35" s="158" t="s">
        <v>9</v>
      </c>
      <c r="B35" s="226" t="s">
        <v>158</v>
      </c>
      <c r="C35" s="209"/>
      <c r="D35" s="209"/>
      <c r="E35" s="209"/>
    </row>
    <row r="36" spans="1:5" s="65" customFormat="1" ht="15.75" x14ac:dyDescent="0.25">
      <c r="A36" s="161" t="s">
        <v>159</v>
      </c>
      <c r="B36" s="227" t="s">
        <v>160</v>
      </c>
      <c r="C36" s="210"/>
      <c r="D36" s="210"/>
      <c r="E36" s="210"/>
    </row>
    <row r="37" spans="1:5" s="65" customFormat="1" ht="15.75" x14ac:dyDescent="0.25">
      <c r="A37" s="163" t="s">
        <v>161</v>
      </c>
      <c r="B37" s="228" t="s">
        <v>162</v>
      </c>
      <c r="C37" s="200"/>
      <c r="D37" s="200"/>
      <c r="E37" s="200"/>
    </row>
    <row r="38" spans="1:5" s="65" customFormat="1" ht="15.75" x14ac:dyDescent="0.25">
      <c r="A38" s="163" t="s">
        <v>163</v>
      </c>
      <c r="B38" s="228" t="s">
        <v>164</v>
      </c>
      <c r="C38" s="200"/>
      <c r="D38" s="200"/>
      <c r="E38" s="200"/>
    </row>
    <row r="39" spans="1:5" s="65" customFormat="1" ht="15.75" x14ac:dyDescent="0.25">
      <c r="A39" s="163" t="s">
        <v>165</v>
      </c>
      <c r="B39" s="228" t="s">
        <v>166</v>
      </c>
      <c r="C39" s="200"/>
      <c r="D39" s="200"/>
      <c r="E39" s="200"/>
    </row>
    <row r="40" spans="1:5" s="65" customFormat="1" ht="15.75" x14ac:dyDescent="0.25">
      <c r="A40" s="163" t="s">
        <v>167</v>
      </c>
      <c r="B40" s="228" t="s">
        <v>168</v>
      </c>
      <c r="C40" s="200"/>
      <c r="D40" s="200"/>
      <c r="E40" s="200"/>
    </row>
    <row r="41" spans="1:5" s="65" customFormat="1" ht="15.75" x14ac:dyDescent="0.25">
      <c r="A41" s="163" t="s">
        <v>169</v>
      </c>
      <c r="B41" s="228" t="s">
        <v>170</v>
      </c>
      <c r="C41" s="200"/>
      <c r="D41" s="200"/>
      <c r="E41" s="200"/>
    </row>
    <row r="42" spans="1:5" s="65" customFormat="1" ht="15.75" x14ac:dyDescent="0.25">
      <c r="A42" s="163" t="s">
        <v>171</v>
      </c>
      <c r="B42" s="228" t="s">
        <v>172</v>
      </c>
      <c r="C42" s="200"/>
      <c r="D42" s="200"/>
      <c r="E42" s="200"/>
    </row>
    <row r="43" spans="1:5" s="65" customFormat="1" ht="15.75" x14ac:dyDescent="0.25">
      <c r="A43" s="163" t="s">
        <v>173</v>
      </c>
      <c r="B43" s="228" t="s">
        <v>174</v>
      </c>
      <c r="C43" s="200"/>
      <c r="D43" s="200"/>
      <c r="E43" s="200"/>
    </row>
    <row r="44" spans="1:5" s="65" customFormat="1" ht="15.75" x14ac:dyDescent="0.25">
      <c r="A44" s="163" t="s">
        <v>175</v>
      </c>
      <c r="B44" s="228" t="s">
        <v>176</v>
      </c>
      <c r="C44" s="233"/>
      <c r="D44" s="233"/>
      <c r="E44" s="233"/>
    </row>
    <row r="45" spans="1:5" s="65" customFormat="1" ht="16.5" thickBot="1" x14ac:dyDescent="0.3">
      <c r="A45" s="165" t="s">
        <v>177</v>
      </c>
      <c r="B45" s="230" t="s">
        <v>26</v>
      </c>
      <c r="C45" s="234"/>
      <c r="D45" s="234"/>
      <c r="E45" s="234"/>
    </row>
    <row r="46" spans="1:5" s="65" customFormat="1" ht="16.5" thickBot="1" x14ac:dyDescent="0.3">
      <c r="A46" s="158" t="s">
        <v>22</v>
      </c>
      <c r="B46" s="226" t="s">
        <v>178</v>
      </c>
      <c r="C46" s="209">
        <f>SUM(C47:C51)+SUM(C47:C51)</f>
        <v>0</v>
      </c>
      <c r="D46" s="209">
        <f t="shared" ref="D46:E46" si="1">SUM(D47:D51)+SUM(D47:D51)</f>
        <v>0</v>
      </c>
      <c r="E46" s="209">
        <f t="shared" si="1"/>
        <v>0</v>
      </c>
    </row>
    <row r="47" spans="1:5" s="65" customFormat="1" ht="15.75" x14ac:dyDescent="0.25">
      <c r="A47" s="161" t="s">
        <v>179</v>
      </c>
      <c r="B47" s="227" t="s">
        <v>180</v>
      </c>
      <c r="C47" s="235"/>
      <c r="D47" s="235"/>
      <c r="E47" s="235"/>
    </row>
    <row r="48" spans="1:5" s="65" customFormat="1" ht="15.75" x14ac:dyDescent="0.25">
      <c r="A48" s="163" t="s">
        <v>181</v>
      </c>
      <c r="B48" s="228" t="s">
        <v>182</v>
      </c>
      <c r="C48" s="233"/>
      <c r="D48" s="233"/>
      <c r="E48" s="233"/>
    </row>
    <row r="49" spans="1:5" s="65" customFormat="1" ht="15.75" x14ac:dyDescent="0.25">
      <c r="A49" s="163" t="s">
        <v>183</v>
      </c>
      <c r="B49" s="228" t="s">
        <v>184</v>
      </c>
      <c r="C49" s="233"/>
      <c r="D49" s="233"/>
      <c r="E49" s="233"/>
    </row>
    <row r="50" spans="1:5" s="65" customFormat="1" ht="15.75" x14ac:dyDescent="0.25">
      <c r="A50" s="163" t="s">
        <v>185</v>
      </c>
      <c r="B50" s="228" t="s">
        <v>186</v>
      </c>
      <c r="C50" s="233"/>
      <c r="D50" s="233"/>
      <c r="E50" s="233"/>
    </row>
    <row r="51" spans="1:5" s="66" customFormat="1" ht="16.5" thickBot="1" x14ac:dyDescent="0.3">
      <c r="A51" s="165" t="s">
        <v>187</v>
      </c>
      <c r="B51" s="230" t="s">
        <v>188</v>
      </c>
      <c r="C51" s="234"/>
      <c r="D51" s="234"/>
      <c r="E51" s="234"/>
    </row>
    <row r="52" spans="1:5" s="65" customFormat="1" ht="16.5" thickBot="1" x14ac:dyDescent="0.3">
      <c r="A52" s="158" t="s">
        <v>189</v>
      </c>
      <c r="B52" s="226" t="s">
        <v>190</v>
      </c>
      <c r="C52" s="209">
        <f>SUM(C53:C55)</f>
        <v>0</v>
      </c>
      <c r="D52" s="209">
        <f t="shared" ref="D52:E52" si="2">SUM(D53:D55)</f>
        <v>0</v>
      </c>
      <c r="E52" s="209">
        <f t="shared" si="2"/>
        <v>0</v>
      </c>
    </row>
    <row r="53" spans="1:5" s="65" customFormat="1" ht="19.5" customHeight="1" x14ac:dyDescent="0.25">
      <c r="A53" s="161" t="s">
        <v>191</v>
      </c>
      <c r="B53" s="162" t="s">
        <v>192</v>
      </c>
      <c r="C53" s="210"/>
      <c r="D53" s="210"/>
      <c r="E53" s="210"/>
    </row>
    <row r="54" spans="1:5" s="65" customFormat="1" ht="30" x14ac:dyDescent="0.25">
      <c r="A54" s="163" t="s">
        <v>193</v>
      </c>
      <c r="B54" s="228" t="s">
        <v>194</v>
      </c>
      <c r="C54" s="200"/>
      <c r="D54" s="200"/>
      <c r="E54" s="200"/>
    </row>
    <row r="55" spans="1:5" s="65" customFormat="1" ht="15.75" x14ac:dyDescent="0.25">
      <c r="A55" s="163" t="s">
        <v>195</v>
      </c>
      <c r="B55" s="228" t="s">
        <v>196</v>
      </c>
      <c r="C55" s="200"/>
      <c r="D55" s="200"/>
      <c r="E55" s="200"/>
    </row>
    <row r="56" spans="1:5" s="65" customFormat="1" ht="16.5" thickBot="1" x14ac:dyDescent="0.3">
      <c r="A56" s="165" t="s">
        <v>197</v>
      </c>
      <c r="B56" s="230" t="s">
        <v>198</v>
      </c>
      <c r="C56" s="201"/>
      <c r="D56" s="201"/>
      <c r="E56" s="201"/>
    </row>
    <row r="57" spans="1:5" s="65" customFormat="1" ht="16.5" thickBot="1" x14ac:dyDescent="0.3">
      <c r="A57" s="158" t="s">
        <v>27</v>
      </c>
      <c r="B57" s="167" t="s">
        <v>199</v>
      </c>
      <c r="C57" s="209">
        <f>SUM(C58:C60)</f>
        <v>154000</v>
      </c>
      <c r="D57" s="262">
        <f>SUM(E57-C57)</f>
        <v>0</v>
      </c>
      <c r="E57" s="209">
        <f t="shared" ref="E57" si="3">SUM(E58:E60)</f>
        <v>154000</v>
      </c>
    </row>
    <row r="58" spans="1:5" s="65" customFormat="1" ht="24" customHeight="1" x14ac:dyDescent="0.25">
      <c r="A58" s="161" t="s">
        <v>200</v>
      </c>
      <c r="B58" s="227" t="s">
        <v>201</v>
      </c>
      <c r="C58" s="233"/>
      <c r="D58" s="235"/>
      <c r="E58" s="233"/>
    </row>
    <row r="59" spans="1:5" s="65" customFormat="1" ht="30" x14ac:dyDescent="0.25">
      <c r="A59" s="163" t="s">
        <v>202</v>
      </c>
      <c r="B59" s="228" t="s">
        <v>203</v>
      </c>
      <c r="C59" s="233"/>
      <c r="D59" s="233"/>
      <c r="E59" s="233"/>
    </row>
    <row r="60" spans="1:5" s="65" customFormat="1" ht="15.75" x14ac:dyDescent="0.25">
      <c r="A60" s="163" t="s">
        <v>204</v>
      </c>
      <c r="B60" s="228" t="s">
        <v>205</v>
      </c>
      <c r="C60" s="233">
        <v>154000</v>
      </c>
      <c r="D60" s="233">
        <f>SUM(E60-C60)</f>
        <v>0</v>
      </c>
      <c r="E60" s="233">
        <v>154000</v>
      </c>
    </row>
    <row r="61" spans="1:5" s="65" customFormat="1" ht="16.5" thickBot="1" x14ac:dyDescent="0.3">
      <c r="A61" s="165" t="s">
        <v>206</v>
      </c>
      <c r="B61" s="230" t="s">
        <v>207</v>
      </c>
      <c r="C61" s="233"/>
      <c r="D61" s="233"/>
      <c r="E61" s="233"/>
    </row>
    <row r="62" spans="1:5" s="65" customFormat="1" ht="16.5" thickBot="1" x14ac:dyDescent="0.3">
      <c r="A62" s="158" t="s">
        <v>30</v>
      </c>
      <c r="B62" s="226" t="s">
        <v>331</v>
      </c>
      <c r="C62" s="215">
        <f>SUM(C7,C14,C21,C28,C35,C46,C52,C57)</f>
        <v>154000</v>
      </c>
      <c r="D62" s="262">
        <f>SUM(E62-C62)</f>
        <v>0</v>
      </c>
      <c r="E62" s="215">
        <f t="shared" ref="E62" si="4">SUM(E7,E14,E21,E28,E35,E46,E52,E57)</f>
        <v>154000</v>
      </c>
    </row>
    <row r="63" spans="1:5" s="65" customFormat="1" ht="16.5" customHeight="1" thickBot="1" x14ac:dyDescent="0.25">
      <c r="A63" s="236" t="s">
        <v>33</v>
      </c>
      <c r="B63" s="167" t="s">
        <v>209</v>
      </c>
      <c r="C63" s="209">
        <f>SUM(C64:C66)</f>
        <v>0</v>
      </c>
      <c r="D63" s="262">
        <f>SUM(E63-C63)</f>
        <v>0</v>
      </c>
      <c r="E63" s="209">
        <f t="shared" ref="E63" si="5">SUM(E64:E66)</f>
        <v>0</v>
      </c>
    </row>
    <row r="64" spans="1:5" s="65" customFormat="1" ht="15.75" x14ac:dyDescent="0.25">
      <c r="A64" s="161" t="s">
        <v>210</v>
      </c>
      <c r="B64" s="227" t="s">
        <v>211</v>
      </c>
      <c r="C64" s="233"/>
      <c r="D64" s="233"/>
      <c r="E64" s="233"/>
    </row>
    <row r="65" spans="1:5" s="65" customFormat="1" ht="16.5" customHeight="1" x14ac:dyDescent="0.25">
      <c r="A65" s="163" t="s">
        <v>212</v>
      </c>
      <c r="B65" s="228" t="s">
        <v>213</v>
      </c>
      <c r="C65" s="233"/>
      <c r="D65" s="233"/>
      <c r="E65" s="233"/>
    </row>
    <row r="66" spans="1:5" s="65" customFormat="1" ht="16.5" thickBot="1" x14ac:dyDescent="0.3">
      <c r="A66" s="165" t="s">
        <v>214</v>
      </c>
      <c r="B66" s="237" t="s">
        <v>215</v>
      </c>
      <c r="C66" s="233"/>
      <c r="D66" s="233"/>
      <c r="E66" s="233"/>
    </row>
    <row r="67" spans="1:5" s="65" customFormat="1" ht="16.5" thickBot="1" x14ac:dyDescent="0.25">
      <c r="A67" s="236" t="s">
        <v>36</v>
      </c>
      <c r="B67" s="167" t="s">
        <v>216</v>
      </c>
      <c r="C67" s="209">
        <f>SUM(C68:C71)</f>
        <v>0</v>
      </c>
      <c r="D67" s="262">
        <f>SUM(E67-C67)</f>
        <v>0</v>
      </c>
      <c r="E67" s="209">
        <f t="shared" ref="E67" si="6">SUM(E68:E71)</f>
        <v>0</v>
      </c>
    </row>
    <row r="68" spans="1:5" s="65" customFormat="1" ht="15.75" x14ac:dyDescent="0.25">
      <c r="A68" s="161" t="s">
        <v>217</v>
      </c>
      <c r="B68" s="227" t="s">
        <v>218</v>
      </c>
      <c r="C68" s="233"/>
      <c r="D68" s="233"/>
      <c r="E68" s="233"/>
    </row>
    <row r="69" spans="1:5" s="65" customFormat="1" ht="15.75" x14ac:dyDescent="0.25">
      <c r="A69" s="163" t="s">
        <v>219</v>
      </c>
      <c r="B69" s="228" t="s">
        <v>220</v>
      </c>
      <c r="C69" s="233"/>
      <c r="D69" s="233"/>
      <c r="E69" s="233"/>
    </row>
    <row r="70" spans="1:5" s="65" customFormat="1" ht="15.75" x14ac:dyDescent="0.25">
      <c r="A70" s="163" t="s">
        <v>221</v>
      </c>
      <c r="B70" s="228" t="s">
        <v>222</v>
      </c>
      <c r="C70" s="233"/>
      <c r="D70" s="233"/>
      <c r="E70" s="233"/>
    </row>
    <row r="71" spans="1:5" s="65" customFormat="1" ht="16.5" thickBot="1" x14ac:dyDescent="0.3">
      <c r="A71" s="184" t="s">
        <v>223</v>
      </c>
      <c r="B71" s="307" t="s">
        <v>224</v>
      </c>
      <c r="C71" s="308"/>
      <c r="D71" s="308"/>
      <c r="E71" s="308"/>
    </row>
    <row r="72" spans="1:5" s="65" customFormat="1" ht="16.5" thickBot="1" x14ac:dyDescent="0.25">
      <c r="A72" s="236" t="s">
        <v>39</v>
      </c>
      <c r="B72" s="167" t="s">
        <v>225</v>
      </c>
      <c r="C72" s="209">
        <f>SUM(C73:C74)</f>
        <v>165540</v>
      </c>
      <c r="D72" s="263">
        <f>SUM(E72-C72)</f>
        <v>3055855</v>
      </c>
      <c r="E72" s="209">
        <f t="shared" ref="E72" si="7">SUM(E73:E74)</f>
        <v>3221395</v>
      </c>
    </row>
    <row r="73" spans="1:5" s="65" customFormat="1" ht="15.75" x14ac:dyDescent="0.25">
      <c r="A73" s="161" t="s">
        <v>226</v>
      </c>
      <c r="B73" s="227" t="s">
        <v>227</v>
      </c>
      <c r="C73" s="233">
        <v>165540</v>
      </c>
      <c r="D73" s="233">
        <f>SUM(E73-C73)</f>
        <v>3055855</v>
      </c>
      <c r="E73" s="233">
        <v>3221395</v>
      </c>
    </row>
    <row r="74" spans="1:5" s="65" customFormat="1" ht="16.5" thickBot="1" x14ac:dyDescent="0.3">
      <c r="A74" s="184" t="s">
        <v>228</v>
      </c>
      <c r="B74" s="307" t="s">
        <v>229</v>
      </c>
      <c r="C74" s="308"/>
      <c r="D74" s="308"/>
      <c r="E74" s="308"/>
    </row>
    <row r="75" spans="1:5" s="64" customFormat="1" ht="16.5" thickBot="1" x14ac:dyDescent="0.25">
      <c r="A75" s="236" t="s">
        <v>42</v>
      </c>
      <c r="B75" s="167" t="s">
        <v>347</v>
      </c>
      <c r="C75" s="209">
        <f>SUM(C76:C79)</f>
        <v>45575885</v>
      </c>
      <c r="D75" s="263">
        <f>SUM(E75-C75)</f>
        <v>3951340</v>
      </c>
      <c r="E75" s="209">
        <f t="shared" ref="E75" si="8">SUM(E76:E79)</f>
        <v>49527225</v>
      </c>
    </row>
    <row r="76" spans="1:5" s="65" customFormat="1" ht="15.75" x14ac:dyDescent="0.25">
      <c r="A76" s="161" t="s">
        <v>231</v>
      </c>
      <c r="B76" s="227" t="s">
        <v>232</v>
      </c>
      <c r="C76" s="233"/>
      <c r="D76" s="233"/>
      <c r="E76" s="233"/>
    </row>
    <row r="77" spans="1:5" s="65" customFormat="1" ht="15.75" x14ac:dyDescent="0.25">
      <c r="A77" s="163" t="s">
        <v>233</v>
      </c>
      <c r="B77" s="228" t="s">
        <v>234</v>
      </c>
      <c r="C77" s="233"/>
      <c r="D77" s="233"/>
      <c r="E77" s="233"/>
    </row>
    <row r="78" spans="1:5" s="65" customFormat="1" ht="15.75" x14ac:dyDescent="0.25">
      <c r="A78" s="165" t="s">
        <v>333</v>
      </c>
      <c r="B78" s="230" t="s">
        <v>236</v>
      </c>
      <c r="C78" s="233"/>
      <c r="D78" s="233"/>
      <c r="E78" s="233"/>
    </row>
    <row r="79" spans="1:5" s="65" customFormat="1" ht="16.5" thickBot="1" x14ac:dyDescent="0.3">
      <c r="A79" s="171" t="s">
        <v>237</v>
      </c>
      <c r="B79" s="238" t="s">
        <v>43</v>
      </c>
      <c r="C79" s="239">
        <v>45575885</v>
      </c>
      <c r="D79" s="233">
        <f>SUM(E79-C79)</f>
        <v>3951340</v>
      </c>
      <c r="E79" s="239">
        <v>49527225</v>
      </c>
    </row>
    <row r="80" spans="1:5" s="65" customFormat="1" ht="16.5" thickBot="1" x14ac:dyDescent="0.25">
      <c r="A80" s="236" t="s">
        <v>45</v>
      </c>
      <c r="B80" s="167" t="s">
        <v>239</v>
      </c>
      <c r="C80" s="209"/>
      <c r="D80" s="262">
        <f>SUM(E80-C80)</f>
        <v>0</v>
      </c>
      <c r="E80" s="209"/>
    </row>
    <row r="81" spans="1:5" s="65" customFormat="1" ht="15.75" x14ac:dyDescent="0.25">
      <c r="A81" s="240" t="s">
        <v>240</v>
      </c>
      <c r="B81" s="227" t="s">
        <v>241</v>
      </c>
      <c r="C81" s="233"/>
      <c r="D81" s="233"/>
      <c r="E81" s="233"/>
    </row>
    <row r="82" spans="1:5" s="65" customFormat="1" ht="15.75" x14ac:dyDescent="0.25">
      <c r="A82" s="241" t="s">
        <v>242</v>
      </c>
      <c r="B82" s="228" t="s">
        <v>243</v>
      </c>
      <c r="C82" s="233"/>
      <c r="D82" s="233"/>
      <c r="E82" s="233"/>
    </row>
    <row r="83" spans="1:5" s="65" customFormat="1" ht="15.75" x14ac:dyDescent="0.25">
      <c r="A83" s="241" t="s">
        <v>244</v>
      </c>
      <c r="B83" s="228" t="s">
        <v>245</v>
      </c>
      <c r="C83" s="233"/>
      <c r="D83" s="233"/>
      <c r="E83" s="233"/>
    </row>
    <row r="84" spans="1:5" s="64" customFormat="1" ht="16.5" thickBot="1" x14ac:dyDescent="0.3">
      <c r="A84" s="242" t="s">
        <v>246</v>
      </c>
      <c r="B84" s="230" t="s">
        <v>247</v>
      </c>
      <c r="C84" s="233"/>
      <c r="D84" s="233"/>
      <c r="E84" s="233"/>
    </row>
    <row r="85" spans="1:5" s="64" customFormat="1" ht="16.5" customHeight="1" thickBot="1" x14ac:dyDescent="0.25">
      <c r="A85" s="236" t="s">
        <v>48</v>
      </c>
      <c r="B85" s="167" t="s">
        <v>248</v>
      </c>
      <c r="C85" s="243"/>
      <c r="D85" s="262">
        <f t="shared" ref="D85:D87" si="9">SUM(E85-C85)</f>
        <v>0</v>
      </c>
      <c r="E85" s="243"/>
    </row>
    <row r="86" spans="1:5" s="64" customFormat="1" ht="16.5" customHeight="1" thickBot="1" x14ac:dyDescent="0.25">
      <c r="A86" s="236" t="s">
        <v>51</v>
      </c>
      <c r="B86" s="244" t="s">
        <v>249</v>
      </c>
      <c r="C86" s="215">
        <f>SUM(C63,C67,C72,C75,C80,C85)</f>
        <v>45741425</v>
      </c>
      <c r="D86" s="263">
        <f t="shared" si="9"/>
        <v>7007195</v>
      </c>
      <c r="E86" s="215">
        <f t="shared" ref="E86" si="10">SUM(E63,E67,E72,E75,E80,E85)</f>
        <v>52748620</v>
      </c>
    </row>
    <row r="87" spans="1:5" s="64" customFormat="1" ht="16.5" thickBot="1" x14ac:dyDescent="0.25">
      <c r="A87" s="245" t="s">
        <v>54</v>
      </c>
      <c r="B87" s="246" t="s">
        <v>348</v>
      </c>
      <c r="C87" s="215">
        <f>SUM(C62,C86)</f>
        <v>45895425</v>
      </c>
      <c r="D87" s="263">
        <f t="shared" si="9"/>
        <v>7007195</v>
      </c>
      <c r="E87" s="215">
        <f t="shared" ref="E87" si="11">SUM(E62,E86)</f>
        <v>52902620</v>
      </c>
    </row>
    <row r="88" spans="1:5" s="65" customFormat="1" ht="15.75" x14ac:dyDescent="0.25">
      <c r="A88" s="60"/>
      <c r="B88" s="67"/>
      <c r="C88" s="68"/>
    </row>
    <row r="89" spans="1:5" s="62" customFormat="1" ht="25.5" customHeight="1" thickBot="1" x14ac:dyDescent="0.3">
      <c r="A89" s="218"/>
      <c r="B89" s="219" t="s">
        <v>5</v>
      </c>
      <c r="C89" s="220"/>
    </row>
    <row r="90" spans="1:5" s="64" customFormat="1" ht="16.5" thickBot="1" x14ac:dyDescent="0.3">
      <c r="A90" s="159" t="s">
        <v>10</v>
      </c>
      <c r="B90" s="195" t="s">
        <v>349</v>
      </c>
      <c r="C90" s="196">
        <f>SUM(C91:C95)</f>
        <v>45741425</v>
      </c>
      <c r="D90" s="263">
        <f t="shared" ref="D90:D144" si="12">SUM(E90-C90)</f>
        <v>7007195</v>
      </c>
      <c r="E90" s="196">
        <f t="shared" ref="E90" si="13">SUM(E91:E95)</f>
        <v>52748620</v>
      </c>
    </row>
    <row r="91" spans="1:5" s="63" customFormat="1" ht="15.75" x14ac:dyDescent="0.25">
      <c r="A91" s="177" t="s">
        <v>106</v>
      </c>
      <c r="B91" s="197" t="s">
        <v>256</v>
      </c>
      <c r="C91" s="198">
        <v>34466987</v>
      </c>
      <c r="D91" s="235">
        <f t="shared" si="12"/>
        <v>3336739</v>
      </c>
      <c r="E91" s="198">
        <v>37803726</v>
      </c>
    </row>
    <row r="92" spans="1:5" s="63" customFormat="1" ht="15.75" x14ac:dyDescent="0.25">
      <c r="A92" s="163" t="s">
        <v>108</v>
      </c>
      <c r="B92" s="199" t="s">
        <v>15</v>
      </c>
      <c r="C92" s="200">
        <v>6106433</v>
      </c>
      <c r="D92" s="233">
        <f t="shared" si="12"/>
        <v>200000</v>
      </c>
      <c r="E92" s="200">
        <v>6306433</v>
      </c>
    </row>
    <row r="93" spans="1:5" s="63" customFormat="1" ht="15.75" x14ac:dyDescent="0.25">
      <c r="A93" s="163" t="s">
        <v>110</v>
      </c>
      <c r="B93" s="199" t="s">
        <v>257</v>
      </c>
      <c r="C93" s="201">
        <v>5168005</v>
      </c>
      <c r="D93" s="233">
        <f t="shared" si="12"/>
        <v>3470456</v>
      </c>
      <c r="E93" s="201">
        <v>8638461</v>
      </c>
    </row>
    <row r="94" spans="1:5" s="63" customFormat="1" ht="15.75" x14ac:dyDescent="0.25">
      <c r="A94" s="163" t="s">
        <v>112</v>
      </c>
      <c r="B94" s="199" t="s">
        <v>19</v>
      </c>
      <c r="C94" s="201"/>
      <c r="D94" s="233">
        <f t="shared" si="12"/>
        <v>0</v>
      </c>
      <c r="E94" s="201"/>
    </row>
    <row r="95" spans="1:5" s="63" customFormat="1" ht="15.75" x14ac:dyDescent="0.25">
      <c r="A95" s="163" t="s">
        <v>258</v>
      </c>
      <c r="B95" s="202" t="s">
        <v>21</v>
      </c>
      <c r="C95" s="201"/>
      <c r="D95" s="233">
        <f t="shared" si="12"/>
        <v>0</v>
      </c>
      <c r="E95" s="201"/>
    </row>
    <row r="96" spans="1:5" s="63" customFormat="1" ht="15.75" x14ac:dyDescent="0.25">
      <c r="A96" s="163" t="s">
        <v>116</v>
      </c>
      <c r="B96" s="199" t="s">
        <v>350</v>
      </c>
      <c r="C96" s="201"/>
      <c r="D96" s="233">
        <f t="shared" si="12"/>
        <v>0</v>
      </c>
      <c r="E96" s="201"/>
    </row>
    <row r="97" spans="1:5" s="63" customFormat="1" ht="15.75" x14ac:dyDescent="0.25">
      <c r="A97" s="163" t="s">
        <v>260</v>
      </c>
      <c r="B97" s="203" t="s">
        <v>261</v>
      </c>
      <c r="C97" s="201"/>
      <c r="D97" s="233">
        <f t="shared" si="12"/>
        <v>0</v>
      </c>
      <c r="E97" s="201"/>
    </row>
    <row r="98" spans="1:5" s="63" customFormat="1" ht="15.75" x14ac:dyDescent="0.25">
      <c r="A98" s="163" t="s">
        <v>262</v>
      </c>
      <c r="B98" s="204" t="s">
        <v>263</v>
      </c>
      <c r="C98" s="201"/>
      <c r="D98" s="233">
        <f t="shared" si="12"/>
        <v>0</v>
      </c>
      <c r="E98" s="201"/>
    </row>
    <row r="99" spans="1:5" s="63" customFormat="1" ht="15.75" x14ac:dyDescent="0.25">
      <c r="A99" s="163" t="s">
        <v>264</v>
      </c>
      <c r="B99" s="204" t="s">
        <v>265</v>
      </c>
      <c r="C99" s="201"/>
      <c r="D99" s="233">
        <f t="shared" si="12"/>
        <v>0</v>
      </c>
      <c r="E99" s="201"/>
    </row>
    <row r="100" spans="1:5" s="63" customFormat="1" ht="15.75" x14ac:dyDescent="0.25">
      <c r="A100" s="163" t="s">
        <v>266</v>
      </c>
      <c r="B100" s="203" t="s">
        <v>267</v>
      </c>
      <c r="C100" s="201"/>
      <c r="D100" s="233">
        <f t="shared" si="12"/>
        <v>0</v>
      </c>
      <c r="E100" s="201"/>
    </row>
    <row r="101" spans="1:5" s="63" customFormat="1" ht="15.75" x14ac:dyDescent="0.25">
      <c r="A101" s="163" t="s">
        <v>268</v>
      </c>
      <c r="B101" s="203" t="s">
        <v>269</v>
      </c>
      <c r="C101" s="201"/>
      <c r="D101" s="233">
        <f t="shared" si="12"/>
        <v>0</v>
      </c>
      <c r="E101" s="201"/>
    </row>
    <row r="102" spans="1:5" s="63" customFormat="1" ht="15.75" x14ac:dyDescent="0.25">
      <c r="A102" s="163" t="s">
        <v>270</v>
      </c>
      <c r="B102" s="204" t="s">
        <v>271</v>
      </c>
      <c r="C102" s="201"/>
      <c r="D102" s="233">
        <f t="shared" si="12"/>
        <v>0</v>
      </c>
      <c r="E102" s="201"/>
    </row>
    <row r="103" spans="1:5" s="63" customFormat="1" ht="15.75" x14ac:dyDescent="0.25">
      <c r="A103" s="171" t="s">
        <v>272</v>
      </c>
      <c r="B103" s="205" t="s">
        <v>273</v>
      </c>
      <c r="C103" s="201"/>
      <c r="D103" s="233">
        <f t="shared" si="12"/>
        <v>0</v>
      </c>
      <c r="E103" s="201"/>
    </row>
    <row r="104" spans="1:5" s="63" customFormat="1" ht="15.75" x14ac:dyDescent="0.25">
      <c r="A104" s="163" t="s">
        <v>274</v>
      </c>
      <c r="B104" s="205" t="s">
        <v>275</v>
      </c>
      <c r="C104" s="201"/>
      <c r="D104" s="233">
        <f t="shared" si="12"/>
        <v>0</v>
      </c>
      <c r="E104" s="201"/>
    </row>
    <row r="105" spans="1:5" s="63" customFormat="1" ht="16.5" customHeight="1" thickBot="1" x14ac:dyDescent="0.3">
      <c r="A105" s="184" t="s">
        <v>276</v>
      </c>
      <c r="B105" s="206" t="s">
        <v>277</v>
      </c>
      <c r="C105" s="207"/>
      <c r="D105" s="234">
        <f t="shared" si="12"/>
        <v>0</v>
      </c>
      <c r="E105" s="207"/>
    </row>
    <row r="106" spans="1:5" s="63" customFormat="1" ht="16.5" thickBot="1" x14ac:dyDescent="0.3">
      <c r="A106" s="158" t="s">
        <v>13</v>
      </c>
      <c r="B106" s="208" t="s">
        <v>351</v>
      </c>
      <c r="C106" s="209">
        <f>SUM(C107+C109+C111)</f>
        <v>154000</v>
      </c>
      <c r="D106" s="262">
        <f t="shared" si="12"/>
        <v>0</v>
      </c>
      <c r="E106" s="209">
        <f t="shared" ref="E106" si="14">SUM(E107+E109+E111)</f>
        <v>154000</v>
      </c>
    </row>
    <row r="107" spans="1:5" s="63" customFormat="1" ht="15.75" x14ac:dyDescent="0.25">
      <c r="A107" s="161" t="s">
        <v>119</v>
      </c>
      <c r="B107" s="199" t="s">
        <v>67</v>
      </c>
      <c r="C107" s="210"/>
      <c r="D107" s="235">
        <f t="shared" si="12"/>
        <v>0</v>
      </c>
      <c r="E107" s="210"/>
    </row>
    <row r="108" spans="1:5" s="63" customFormat="1" ht="15.75" x14ac:dyDescent="0.25">
      <c r="A108" s="161" t="s">
        <v>121</v>
      </c>
      <c r="B108" s="211" t="s">
        <v>279</v>
      </c>
      <c r="C108" s="210"/>
      <c r="D108" s="233">
        <f t="shared" si="12"/>
        <v>0</v>
      </c>
      <c r="E108" s="210"/>
    </row>
    <row r="109" spans="1:5" s="63" customFormat="1" ht="15.75" x14ac:dyDescent="0.25">
      <c r="A109" s="161" t="s">
        <v>123</v>
      </c>
      <c r="B109" s="211" t="s">
        <v>71</v>
      </c>
      <c r="C109" s="200"/>
      <c r="D109" s="233">
        <f t="shared" si="12"/>
        <v>0</v>
      </c>
      <c r="E109" s="200"/>
    </row>
    <row r="110" spans="1:5" s="63" customFormat="1" ht="15.75" x14ac:dyDescent="0.25">
      <c r="A110" s="161" t="s">
        <v>125</v>
      </c>
      <c r="B110" s="211" t="s">
        <v>280</v>
      </c>
      <c r="C110" s="200"/>
      <c r="D110" s="233">
        <f t="shared" si="12"/>
        <v>0</v>
      </c>
      <c r="E110" s="200"/>
    </row>
    <row r="111" spans="1:5" s="63" customFormat="1" ht="15.75" x14ac:dyDescent="0.25">
      <c r="A111" s="161" t="s">
        <v>127</v>
      </c>
      <c r="B111" s="166" t="s">
        <v>75</v>
      </c>
      <c r="C111" s="200">
        <v>154000</v>
      </c>
      <c r="D111" s="233">
        <f t="shared" si="12"/>
        <v>0</v>
      </c>
      <c r="E111" s="200">
        <v>154000</v>
      </c>
    </row>
    <row r="112" spans="1:5" s="63" customFormat="1" ht="15.75" x14ac:dyDescent="0.25">
      <c r="A112" s="161" t="s">
        <v>129</v>
      </c>
      <c r="B112" s="164" t="s">
        <v>352</v>
      </c>
      <c r="C112" s="200"/>
      <c r="D112" s="233">
        <f t="shared" si="12"/>
        <v>0</v>
      </c>
      <c r="E112" s="200"/>
    </row>
    <row r="113" spans="1:5" s="63" customFormat="1" ht="15.75" x14ac:dyDescent="0.25">
      <c r="A113" s="161" t="s">
        <v>282</v>
      </c>
      <c r="B113" s="212" t="s">
        <v>283</v>
      </c>
      <c r="C113" s="200"/>
      <c r="D113" s="233">
        <f t="shared" si="12"/>
        <v>0</v>
      </c>
      <c r="E113" s="200"/>
    </row>
    <row r="114" spans="1:5" s="63" customFormat="1" ht="15.75" x14ac:dyDescent="0.25">
      <c r="A114" s="161" t="s">
        <v>284</v>
      </c>
      <c r="B114" s="204" t="s">
        <v>265</v>
      </c>
      <c r="C114" s="200"/>
      <c r="D114" s="233">
        <f t="shared" si="12"/>
        <v>0</v>
      </c>
      <c r="E114" s="200"/>
    </row>
    <row r="115" spans="1:5" s="63" customFormat="1" ht="15.75" x14ac:dyDescent="0.25">
      <c r="A115" s="161" t="s">
        <v>285</v>
      </c>
      <c r="B115" s="204" t="s">
        <v>286</v>
      </c>
      <c r="C115" s="200">
        <v>154000</v>
      </c>
      <c r="D115" s="233">
        <f t="shared" si="12"/>
        <v>0</v>
      </c>
      <c r="E115" s="200">
        <v>154000</v>
      </c>
    </row>
    <row r="116" spans="1:5" s="63" customFormat="1" ht="16.5" customHeight="1" x14ac:dyDescent="0.25">
      <c r="A116" s="161" t="s">
        <v>287</v>
      </c>
      <c r="B116" s="204" t="s">
        <v>288</v>
      </c>
      <c r="C116" s="200"/>
      <c r="D116" s="233">
        <f t="shared" si="12"/>
        <v>0</v>
      </c>
      <c r="E116" s="200"/>
    </row>
    <row r="117" spans="1:5" s="63" customFormat="1" ht="15.75" x14ac:dyDescent="0.25">
      <c r="A117" s="161" t="s">
        <v>289</v>
      </c>
      <c r="B117" s="204" t="s">
        <v>271</v>
      </c>
      <c r="C117" s="200"/>
      <c r="D117" s="233">
        <f t="shared" si="12"/>
        <v>0</v>
      </c>
      <c r="E117" s="200"/>
    </row>
    <row r="118" spans="1:5" s="63" customFormat="1" ht="15.75" x14ac:dyDescent="0.25">
      <c r="A118" s="161" t="s">
        <v>290</v>
      </c>
      <c r="B118" s="204" t="s">
        <v>291</v>
      </c>
      <c r="C118" s="200"/>
      <c r="D118" s="233">
        <f t="shared" si="12"/>
        <v>0</v>
      </c>
      <c r="E118" s="200"/>
    </row>
    <row r="119" spans="1:5" s="63" customFormat="1" ht="16.5" thickBot="1" x14ac:dyDescent="0.3">
      <c r="A119" s="171" t="s">
        <v>292</v>
      </c>
      <c r="B119" s="204" t="s">
        <v>293</v>
      </c>
      <c r="C119" s="201"/>
      <c r="D119" s="234">
        <f t="shared" si="12"/>
        <v>0</v>
      </c>
      <c r="E119" s="201"/>
    </row>
    <row r="120" spans="1:5" s="63" customFormat="1" ht="16.5" thickBot="1" x14ac:dyDescent="0.3">
      <c r="A120" s="158" t="s">
        <v>7</v>
      </c>
      <c r="B120" s="213" t="s">
        <v>294</v>
      </c>
      <c r="C120" s="209"/>
      <c r="D120" s="262">
        <f t="shared" si="12"/>
        <v>0</v>
      </c>
      <c r="E120" s="209"/>
    </row>
    <row r="121" spans="1:5" s="63" customFormat="1" ht="15.75" x14ac:dyDescent="0.25">
      <c r="A121" s="161" t="s">
        <v>132</v>
      </c>
      <c r="B121" s="214" t="s">
        <v>295</v>
      </c>
      <c r="C121" s="210"/>
      <c r="D121" s="235">
        <f t="shared" si="12"/>
        <v>0</v>
      </c>
      <c r="E121" s="210"/>
    </row>
    <row r="122" spans="1:5" s="63" customFormat="1" ht="16.5" thickBot="1" x14ac:dyDescent="0.3">
      <c r="A122" s="165" t="s">
        <v>134</v>
      </c>
      <c r="B122" s="211" t="s">
        <v>296</v>
      </c>
      <c r="C122" s="201"/>
      <c r="D122" s="234">
        <f t="shared" si="12"/>
        <v>0</v>
      </c>
      <c r="E122" s="201"/>
    </row>
    <row r="123" spans="1:5" s="63" customFormat="1" ht="16.5" thickBot="1" x14ac:dyDescent="0.3">
      <c r="A123" s="158" t="s">
        <v>8</v>
      </c>
      <c r="B123" s="213" t="s">
        <v>297</v>
      </c>
      <c r="C123" s="209">
        <f>SUM(C90,C106,C120)</f>
        <v>45895425</v>
      </c>
      <c r="D123" s="263">
        <f t="shared" si="12"/>
        <v>7007195</v>
      </c>
      <c r="E123" s="209">
        <f t="shared" ref="E123" si="15">SUM(E90,E106,E120)</f>
        <v>52902620</v>
      </c>
    </row>
    <row r="124" spans="1:5" s="63" customFormat="1" ht="20.25" customHeight="1" thickBot="1" x14ac:dyDescent="0.3">
      <c r="A124" s="158" t="s">
        <v>9</v>
      </c>
      <c r="B124" s="213" t="s">
        <v>298</v>
      </c>
      <c r="C124" s="209"/>
      <c r="D124" s="262">
        <f t="shared" si="12"/>
        <v>0</v>
      </c>
      <c r="E124" s="209"/>
    </row>
    <row r="125" spans="1:5" s="64" customFormat="1" ht="15.75" x14ac:dyDescent="0.25">
      <c r="A125" s="161" t="s">
        <v>159</v>
      </c>
      <c r="B125" s="214" t="s">
        <v>299</v>
      </c>
      <c r="C125" s="200"/>
      <c r="D125" s="235">
        <f t="shared" si="12"/>
        <v>0</v>
      </c>
      <c r="E125" s="200"/>
    </row>
    <row r="126" spans="1:5" s="63" customFormat="1" ht="15.75" x14ac:dyDescent="0.25">
      <c r="A126" s="161" t="s">
        <v>161</v>
      </c>
      <c r="B126" s="214" t="s">
        <v>300</v>
      </c>
      <c r="C126" s="200"/>
      <c r="D126" s="233">
        <f t="shared" si="12"/>
        <v>0</v>
      </c>
      <c r="E126" s="200"/>
    </row>
    <row r="127" spans="1:5" s="63" customFormat="1" ht="16.5" thickBot="1" x14ac:dyDescent="0.3">
      <c r="A127" s="171" t="s">
        <v>163</v>
      </c>
      <c r="B127" s="202" t="s">
        <v>301</v>
      </c>
      <c r="C127" s="200"/>
      <c r="D127" s="234">
        <f t="shared" si="12"/>
        <v>0</v>
      </c>
      <c r="E127" s="200"/>
    </row>
    <row r="128" spans="1:5" s="63" customFormat="1" ht="16.5" thickBot="1" x14ac:dyDescent="0.3">
      <c r="A128" s="158" t="s">
        <v>22</v>
      </c>
      <c r="B128" s="213" t="s">
        <v>302</v>
      </c>
      <c r="C128" s="209">
        <f>+C129+C130+C131+C132</f>
        <v>0</v>
      </c>
      <c r="D128" s="262">
        <f t="shared" si="12"/>
        <v>0</v>
      </c>
      <c r="E128" s="209">
        <f t="shared" ref="E128" si="16">+E129+E130+E131+E132</f>
        <v>0</v>
      </c>
    </row>
    <row r="129" spans="1:11" s="63" customFormat="1" ht="15.75" x14ac:dyDescent="0.25">
      <c r="A129" s="161" t="s">
        <v>179</v>
      </c>
      <c r="B129" s="214" t="s">
        <v>303</v>
      </c>
      <c r="C129" s="200"/>
      <c r="D129" s="235">
        <f t="shared" si="12"/>
        <v>0</v>
      </c>
      <c r="E129" s="200"/>
    </row>
    <row r="130" spans="1:11" s="63" customFormat="1" ht="15.75" x14ac:dyDescent="0.25">
      <c r="A130" s="161" t="s">
        <v>181</v>
      </c>
      <c r="B130" s="214" t="s">
        <v>304</v>
      </c>
      <c r="C130" s="200"/>
      <c r="D130" s="233">
        <f t="shared" si="12"/>
        <v>0</v>
      </c>
      <c r="E130" s="200"/>
    </row>
    <row r="131" spans="1:11" s="63" customFormat="1" ht="15.75" x14ac:dyDescent="0.25">
      <c r="A131" s="161" t="s">
        <v>183</v>
      </c>
      <c r="B131" s="214" t="s">
        <v>305</v>
      </c>
      <c r="C131" s="200"/>
      <c r="D131" s="233">
        <f t="shared" si="12"/>
        <v>0</v>
      </c>
      <c r="E131" s="200"/>
    </row>
    <row r="132" spans="1:11" s="64" customFormat="1" ht="16.5" thickBot="1" x14ac:dyDescent="0.3">
      <c r="A132" s="171" t="s">
        <v>185</v>
      </c>
      <c r="B132" s="202" t="s">
        <v>306</v>
      </c>
      <c r="C132" s="200"/>
      <c r="D132" s="234">
        <f t="shared" si="12"/>
        <v>0</v>
      </c>
      <c r="E132" s="200"/>
    </row>
    <row r="133" spans="1:11" s="63" customFormat="1" ht="16.5" thickBot="1" x14ac:dyDescent="0.3">
      <c r="A133" s="158" t="s">
        <v>25</v>
      </c>
      <c r="B133" s="213" t="s">
        <v>307</v>
      </c>
      <c r="C133" s="215"/>
      <c r="D133" s="262">
        <f t="shared" si="12"/>
        <v>0</v>
      </c>
      <c r="E133" s="215"/>
      <c r="K133" s="69"/>
    </row>
    <row r="134" spans="1:11" s="63" customFormat="1" ht="15.75" x14ac:dyDescent="0.25">
      <c r="A134" s="161" t="s">
        <v>191</v>
      </c>
      <c r="B134" s="214" t="s">
        <v>308</v>
      </c>
      <c r="C134" s="200"/>
      <c r="D134" s="235">
        <f t="shared" si="12"/>
        <v>0</v>
      </c>
      <c r="E134" s="200"/>
    </row>
    <row r="135" spans="1:11" s="63" customFormat="1" ht="15.75" x14ac:dyDescent="0.25">
      <c r="A135" s="161" t="s">
        <v>193</v>
      </c>
      <c r="B135" s="214" t="s">
        <v>309</v>
      </c>
      <c r="C135" s="200"/>
      <c r="D135" s="233">
        <f t="shared" si="12"/>
        <v>0</v>
      </c>
      <c r="E135" s="200"/>
    </row>
    <row r="136" spans="1:11" s="64" customFormat="1" ht="15.75" x14ac:dyDescent="0.25">
      <c r="A136" s="161" t="s">
        <v>195</v>
      </c>
      <c r="B136" s="214" t="s">
        <v>310</v>
      </c>
      <c r="C136" s="200"/>
      <c r="D136" s="233">
        <f t="shared" si="12"/>
        <v>0</v>
      </c>
      <c r="E136" s="200"/>
    </row>
    <row r="137" spans="1:11" s="64" customFormat="1" ht="16.5" thickBot="1" x14ac:dyDescent="0.3">
      <c r="A137" s="171" t="s">
        <v>197</v>
      </c>
      <c r="B137" s="202" t="s">
        <v>353</v>
      </c>
      <c r="C137" s="200"/>
      <c r="D137" s="234">
        <f t="shared" si="12"/>
        <v>0</v>
      </c>
      <c r="E137" s="200"/>
    </row>
    <row r="138" spans="1:11" s="64" customFormat="1" ht="16.5" thickBot="1" x14ac:dyDescent="0.3">
      <c r="A138" s="158" t="s">
        <v>27</v>
      </c>
      <c r="B138" s="213" t="s">
        <v>312</v>
      </c>
      <c r="C138" s="216">
        <f>+C139+C140+C141+C142</f>
        <v>0</v>
      </c>
      <c r="D138" s="262">
        <f t="shared" si="12"/>
        <v>0</v>
      </c>
      <c r="E138" s="216">
        <f t="shared" ref="E138" si="17">+E139+E140+E141+E142</f>
        <v>0</v>
      </c>
    </row>
    <row r="139" spans="1:11" s="64" customFormat="1" ht="15.75" x14ac:dyDescent="0.25">
      <c r="A139" s="161" t="s">
        <v>200</v>
      </c>
      <c r="B139" s="214" t="s">
        <v>313</v>
      </c>
      <c r="C139" s="200"/>
      <c r="D139" s="235">
        <f t="shared" si="12"/>
        <v>0</v>
      </c>
      <c r="E139" s="200"/>
    </row>
    <row r="140" spans="1:11" s="64" customFormat="1" ht="15.75" x14ac:dyDescent="0.25">
      <c r="A140" s="161" t="s">
        <v>202</v>
      </c>
      <c r="B140" s="214" t="s">
        <v>314</v>
      </c>
      <c r="C140" s="200"/>
      <c r="D140" s="233">
        <f t="shared" si="12"/>
        <v>0</v>
      </c>
      <c r="E140" s="200"/>
    </row>
    <row r="141" spans="1:11" s="64" customFormat="1" ht="15.75" x14ac:dyDescent="0.25">
      <c r="A141" s="161" t="s">
        <v>204</v>
      </c>
      <c r="B141" s="214" t="s">
        <v>315</v>
      </c>
      <c r="C141" s="200"/>
      <c r="D141" s="233">
        <f t="shared" si="12"/>
        <v>0</v>
      </c>
      <c r="E141" s="200"/>
    </row>
    <row r="142" spans="1:11" s="63" customFormat="1" ht="16.5" thickBot="1" x14ac:dyDescent="0.3">
      <c r="A142" s="161" t="s">
        <v>206</v>
      </c>
      <c r="B142" s="214" t="s">
        <v>316</v>
      </c>
      <c r="C142" s="200"/>
      <c r="D142" s="234">
        <f t="shared" si="12"/>
        <v>0</v>
      </c>
      <c r="E142" s="200"/>
    </row>
    <row r="143" spans="1:11" s="63" customFormat="1" ht="16.5" thickBot="1" x14ac:dyDescent="0.3">
      <c r="A143" s="158" t="s">
        <v>30</v>
      </c>
      <c r="B143" s="213" t="s">
        <v>317</v>
      </c>
      <c r="C143" s="217">
        <f>+C124+C128+C133+C138</f>
        <v>0</v>
      </c>
      <c r="D143" s="262">
        <f t="shared" si="12"/>
        <v>0</v>
      </c>
      <c r="E143" s="217">
        <f t="shared" ref="E143" si="18">+E124+E128+E133+E138</f>
        <v>0</v>
      </c>
    </row>
    <row r="144" spans="1:11" s="63" customFormat="1" ht="16.5" thickBot="1" x14ac:dyDescent="0.3">
      <c r="A144" s="174" t="s">
        <v>33</v>
      </c>
      <c r="B144" s="175" t="s">
        <v>318</v>
      </c>
      <c r="C144" s="217">
        <f>+C123+C143</f>
        <v>45895425</v>
      </c>
      <c r="D144" s="263">
        <f t="shared" si="12"/>
        <v>7007195</v>
      </c>
      <c r="E144" s="217">
        <f t="shared" ref="E144" si="19">+E123+E143</f>
        <v>52902620</v>
      </c>
    </row>
    <row r="145" spans="1:5" s="63" customFormat="1" ht="16.5" thickBot="1" x14ac:dyDescent="0.3">
      <c r="A145" s="60"/>
      <c r="C145" s="70"/>
    </row>
    <row r="146" spans="1:5" s="63" customFormat="1" ht="21" customHeight="1" thickBot="1" x14ac:dyDescent="0.3">
      <c r="A146" s="191" t="s">
        <v>10</v>
      </c>
      <c r="B146" s="192" t="s">
        <v>354</v>
      </c>
      <c r="C146" s="193">
        <v>11</v>
      </c>
      <c r="D146" s="193">
        <v>11</v>
      </c>
      <c r="E146" s="193">
        <v>11</v>
      </c>
    </row>
    <row r="147" spans="1:5" s="63" customFormat="1" ht="21" customHeight="1" thickBot="1" x14ac:dyDescent="0.3">
      <c r="A147" s="191" t="s">
        <v>13</v>
      </c>
      <c r="B147" s="192" t="s">
        <v>355</v>
      </c>
      <c r="C147" s="193"/>
      <c r="D147" s="193"/>
      <c r="E147" s="193"/>
    </row>
    <row r="148" spans="1:5" s="63" customFormat="1" ht="15.75" x14ac:dyDescent="0.25">
      <c r="A148" s="60"/>
      <c r="C148" s="70"/>
    </row>
    <row r="149" spans="1:5" s="63" customFormat="1" ht="16.5" customHeight="1" x14ac:dyDescent="0.25">
      <c r="A149" s="60"/>
      <c r="C149" s="70"/>
    </row>
  </sheetData>
  <mergeCells count="2">
    <mergeCell ref="B1:E1"/>
    <mergeCell ref="B2:E2"/>
  </mergeCells>
  <printOptions horizontalCentered="1"/>
  <pageMargins left="0.19685039370078741" right="0.19685039370078741" top="0.59055118110236227" bottom="0.19685039370078741" header="0.43307086614173229" footer="0.31496062992125984"/>
  <pageSetup paperSize="9" scale="63" orientation="portrait" r:id="rId1"/>
  <headerFooter>
    <oddHeader>&amp;C&amp;"Times New Roman,Félkövér"2020. év&amp;R&amp;"Times New Roman,Félkövér dőlt"5. sz. melléklet</oddHeader>
  </headerFooter>
  <rowBreaks count="1" manualBreakCount="1">
    <brk id="74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-0.249977111117893"/>
  </sheetPr>
  <dimension ref="A1:K155"/>
  <sheetViews>
    <sheetView view="pageBreakPreview" topLeftCell="A29" zoomScale="60" zoomScaleNormal="100" workbookViewId="0">
      <selection activeCell="A74" sqref="A74:G74"/>
    </sheetView>
  </sheetViews>
  <sheetFormatPr defaultRowHeight="15" x14ac:dyDescent="0.25"/>
  <cols>
    <col min="1" max="1" width="7.28515625" style="29" customWidth="1"/>
    <col min="2" max="2" width="68.5703125" style="31" customWidth="1"/>
    <col min="3" max="3" width="15.42578125" style="30" customWidth="1"/>
    <col min="4" max="4" width="12.85546875" style="30" bestFit="1" customWidth="1"/>
    <col min="5" max="5" width="13.7109375" style="30" customWidth="1"/>
    <col min="6" max="6" width="15.42578125" style="31" customWidth="1"/>
    <col min="7" max="7" width="17" style="31" customWidth="1"/>
    <col min="8" max="258" width="9.140625" style="31"/>
    <col min="259" max="259" width="7.28515625" style="31" customWidth="1"/>
    <col min="260" max="260" width="68.5703125" style="31" customWidth="1"/>
    <col min="261" max="263" width="17.85546875" style="31" customWidth="1"/>
    <col min="264" max="514" width="9.140625" style="31"/>
    <col min="515" max="515" width="7.28515625" style="31" customWidth="1"/>
    <col min="516" max="516" width="68.5703125" style="31" customWidth="1"/>
    <col min="517" max="519" width="17.85546875" style="31" customWidth="1"/>
    <col min="520" max="770" width="9.140625" style="31"/>
    <col min="771" max="771" width="7.28515625" style="31" customWidth="1"/>
    <col min="772" max="772" width="68.5703125" style="31" customWidth="1"/>
    <col min="773" max="775" width="17.85546875" style="31" customWidth="1"/>
    <col min="776" max="1026" width="9.140625" style="31"/>
    <col min="1027" max="1027" width="7.28515625" style="31" customWidth="1"/>
    <col min="1028" max="1028" width="68.5703125" style="31" customWidth="1"/>
    <col min="1029" max="1031" width="17.85546875" style="31" customWidth="1"/>
    <col min="1032" max="1282" width="9.140625" style="31"/>
    <col min="1283" max="1283" width="7.28515625" style="31" customWidth="1"/>
    <col min="1284" max="1284" width="68.5703125" style="31" customWidth="1"/>
    <col min="1285" max="1287" width="17.85546875" style="31" customWidth="1"/>
    <col min="1288" max="1538" width="9.140625" style="31"/>
    <col min="1539" max="1539" width="7.28515625" style="31" customWidth="1"/>
    <col min="1540" max="1540" width="68.5703125" style="31" customWidth="1"/>
    <col min="1541" max="1543" width="17.85546875" style="31" customWidth="1"/>
    <col min="1544" max="1794" width="9.140625" style="31"/>
    <col min="1795" max="1795" width="7.28515625" style="31" customWidth="1"/>
    <col min="1796" max="1796" width="68.5703125" style="31" customWidth="1"/>
    <col min="1797" max="1799" width="17.85546875" style="31" customWidth="1"/>
    <col min="1800" max="2050" width="9.140625" style="31"/>
    <col min="2051" max="2051" width="7.28515625" style="31" customWidth="1"/>
    <col min="2052" max="2052" width="68.5703125" style="31" customWidth="1"/>
    <col min="2053" max="2055" width="17.85546875" style="31" customWidth="1"/>
    <col min="2056" max="2306" width="9.140625" style="31"/>
    <col min="2307" max="2307" width="7.28515625" style="31" customWidth="1"/>
    <col min="2308" max="2308" width="68.5703125" style="31" customWidth="1"/>
    <col min="2309" max="2311" width="17.85546875" style="31" customWidth="1"/>
    <col min="2312" max="2562" width="9.140625" style="31"/>
    <col min="2563" max="2563" width="7.28515625" style="31" customWidth="1"/>
    <col min="2564" max="2564" width="68.5703125" style="31" customWidth="1"/>
    <col min="2565" max="2567" width="17.85546875" style="31" customWidth="1"/>
    <col min="2568" max="2818" width="9.140625" style="31"/>
    <col min="2819" max="2819" width="7.28515625" style="31" customWidth="1"/>
    <col min="2820" max="2820" width="68.5703125" style="31" customWidth="1"/>
    <col min="2821" max="2823" width="17.85546875" style="31" customWidth="1"/>
    <col min="2824" max="3074" width="9.140625" style="31"/>
    <col min="3075" max="3075" width="7.28515625" style="31" customWidth="1"/>
    <col min="3076" max="3076" width="68.5703125" style="31" customWidth="1"/>
    <col min="3077" max="3079" width="17.85546875" style="31" customWidth="1"/>
    <col min="3080" max="3330" width="9.140625" style="31"/>
    <col min="3331" max="3331" width="7.28515625" style="31" customWidth="1"/>
    <col min="3332" max="3332" width="68.5703125" style="31" customWidth="1"/>
    <col min="3333" max="3335" width="17.85546875" style="31" customWidth="1"/>
    <col min="3336" max="3586" width="9.140625" style="31"/>
    <col min="3587" max="3587" width="7.28515625" style="31" customWidth="1"/>
    <col min="3588" max="3588" width="68.5703125" style="31" customWidth="1"/>
    <col min="3589" max="3591" width="17.85546875" style="31" customWidth="1"/>
    <col min="3592" max="3842" width="9.140625" style="31"/>
    <col min="3843" max="3843" width="7.28515625" style="31" customWidth="1"/>
    <col min="3844" max="3844" width="68.5703125" style="31" customWidth="1"/>
    <col min="3845" max="3847" width="17.85546875" style="31" customWidth="1"/>
    <col min="3848" max="4098" width="9.140625" style="31"/>
    <col min="4099" max="4099" width="7.28515625" style="31" customWidth="1"/>
    <col min="4100" max="4100" width="68.5703125" style="31" customWidth="1"/>
    <col min="4101" max="4103" width="17.85546875" style="31" customWidth="1"/>
    <col min="4104" max="4354" width="9.140625" style="31"/>
    <col min="4355" max="4355" width="7.28515625" style="31" customWidth="1"/>
    <col min="4356" max="4356" width="68.5703125" style="31" customWidth="1"/>
    <col min="4357" max="4359" width="17.85546875" style="31" customWidth="1"/>
    <col min="4360" max="4610" width="9.140625" style="31"/>
    <col min="4611" max="4611" width="7.28515625" style="31" customWidth="1"/>
    <col min="4612" max="4612" width="68.5703125" style="31" customWidth="1"/>
    <col min="4613" max="4615" width="17.85546875" style="31" customWidth="1"/>
    <col min="4616" max="4866" width="9.140625" style="31"/>
    <col min="4867" max="4867" width="7.28515625" style="31" customWidth="1"/>
    <col min="4868" max="4868" width="68.5703125" style="31" customWidth="1"/>
    <col min="4869" max="4871" width="17.85546875" style="31" customWidth="1"/>
    <col min="4872" max="5122" width="9.140625" style="31"/>
    <col min="5123" max="5123" width="7.28515625" style="31" customWidth="1"/>
    <col min="5124" max="5124" width="68.5703125" style="31" customWidth="1"/>
    <col min="5125" max="5127" width="17.85546875" style="31" customWidth="1"/>
    <col min="5128" max="5378" width="9.140625" style="31"/>
    <col min="5379" max="5379" width="7.28515625" style="31" customWidth="1"/>
    <col min="5380" max="5380" width="68.5703125" style="31" customWidth="1"/>
    <col min="5381" max="5383" width="17.85546875" style="31" customWidth="1"/>
    <col min="5384" max="5634" width="9.140625" style="31"/>
    <col min="5635" max="5635" width="7.28515625" style="31" customWidth="1"/>
    <col min="5636" max="5636" width="68.5703125" style="31" customWidth="1"/>
    <col min="5637" max="5639" width="17.85546875" style="31" customWidth="1"/>
    <col min="5640" max="5890" width="9.140625" style="31"/>
    <col min="5891" max="5891" width="7.28515625" style="31" customWidth="1"/>
    <col min="5892" max="5892" width="68.5703125" style="31" customWidth="1"/>
    <col min="5893" max="5895" width="17.85546875" style="31" customWidth="1"/>
    <col min="5896" max="6146" width="9.140625" style="31"/>
    <col min="6147" max="6147" width="7.28515625" style="31" customWidth="1"/>
    <col min="6148" max="6148" width="68.5703125" style="31" customWidth="1"/>
    <col min="6149" max="6151" width="17.85546875" style="31" customWidth="1"/>
    <col min="6152" max="6402" width="9.140625" style="31"/>
    <col min="6403" max="6403" width="7.28515625" style="31" customWidth="1"/>
    <col min="6404" max="6404" width="68.5703125" style="31" customWidth="1"/>
    <col min="6405" max="6407" width="17.85546875" style="31" customWidth="1"/>
    <col min="6408" max="6658" width="9.140625" style="31"/>
    <col min="6659" max="6659" width="7.28515625" style="31" customWidth="1"/>
    <col min="6660" max="6660" width="68.5703125" style="31" customWidth="1"/>
    <col min="6661" max="6663" width="17.85546875" style="31" customWidth="1"/>
    <col min="6664" max="6914" width="9.140625" style="31"/>
    <col min="6915" max="6915" width="7.28515625" style="31" customWidth="1"/>
    <col min="6916" max="6916" width="68.5703125" style="31" customWidth="1"/>
    <col min="6917" max="6919" width="17.85546875" style="31" customWidth="1"/>
    <col min="6920" max="7170" width="9.140625" style="31"/>
    <col min="7171" max="7171" width="7.28515625" style="31" customWidth="1"/>
    <col min="7172" max="7172" width="68.5703125" style="31" customWidth="1"/>
    <col min="7173" max="7175" width="17.85546875" style="31" customWidth="1"/>
    <col min="7176" max="7426" width="9.140625" style="31"/>
    <col min="7427" max="7427" width="7.28515625" style="31" customWidth="1"/>
    <col min="7428" max="7428" width="68.5703125" style="31" customWidth="1"/>
    <col min="7429" max="7431" width="17.85546875" style="31" customWidth="1"/>
    <col min="7432" max="7682" width="9.140625" style="31"/>
    <col min="7683" max="7683" width="7.28515625" style="31" customWidth="1"/>
    <col min="7684" max="7684" width="68.5703125" style="31" customWidth="1"/>
    <col min="7685" max="7687" width="17.85546875" style="31" customWidth="1"/>
    <col min="7688" max="7938" width="9.140625" style="31"/>
    <col min="7939" max="7939" width="7.28515625" style="31" customWidth="1"/>
    <col min="7940" max="7940" width="68.5703125" style="31" customWidth="1"/>
    <col min="7941" max="7943" width="17.85546875" style="31" customWidth="1"/>
    <col min="7944" max="8194" width="9.140625" style="31"/>
    <col min="8195" max="8195" width="7.28515625" style="31" customWidth="1"/>
    <col min="8196" max="8196" width="68.5703125" style="31" customWidth="1"/>
    <col min="8197" max="8199" width="17.85546875" style="31" customWidth="1"/>
    <col min="8200" max="8450" width="9.140625" style="31"/>
    <col min="8451" max="8451" width="7.28515625" style="31" customWidth="1"/>
    <col min="8452" max="8452" width="68.5703125" style="31" customWidth="1"/>
    <col min="8453" max="8455" width="17.85546875" style="31" customWidth="1"/>
    <col min="8456" max="8706" width="9.140625" style="31"/>
    <col min="8707" max="8707" width="7.28515625" style="31" customWidth="1"/>
    <col min="8708" max="8708" width="68.5703125" style="31" customWidth="1"/>
    <col min="8709" max="8711" width="17.85546875" style="31" customWidth="1"/>
    <col min="8712" max="8962" width="9.140625" style="31"/>
    <col min="8963" max="8963" width="7.28515625" style="31" customWidth="1"/>
    <col min="8964" max="8964" width="68.5703125" style="31" customWidth="1"/>
    <col min="8965" max="8967" width="17.85546875" style="31" customWidth="1"/>
    <col min="8968" max="9218" width="9.140625" style="31"/>
    <col min="9219" max="9219" width="7.28515625" style="31" customWidth="1"/>
    <col min="9220" max="9220" width="68.5703125" style="31" customWidth="1"/>
    <col min="9221" max="9223" width="17.85546875" style="31" customWidth="1"/>
    <col min="9224" max="9474" width="9.140625" style="31"/>
    <col min="9475" max="9475" width="7.28515625" style="31" customWidth="1"/>
    <col min="9476" max="9476" width="68.5703125" style="31" customWidth="1"/>
    <col min="9477" max="9479" width="17.85546875" style="31" customWidth="1"/>
    <col min="9480" max="9730" width="9.140625" style="31"/>
    <col min="9731" max="9731" width="7.28515625" style="31" customWidth="1"/>
    <col min="9732" max="9732" width="68.5703125" style="31" customWidth="1"/>
    <col min="9733" max="9735" width="17.85546875" style="31" customWidth="1"/>
    <col min="9736" max="9986" width="9.140625" style="31"/>
    <col min="9987" max="9987" width="7.28515625" style="31" customWidth="1"/>
    <col min="9988" max="9988" width="68.5703125" style="31" customWidth="1"/>
    <col min="9989" max="9991" width="17.85546875" style="31" customWidth="1"/>
    <col min="9992" max="10242" width="9.140625" style="31"/>
    <col min="10243" max="10243" width="7.28515625" style="31" customWidth="1"/>
    <col min="10244" max="10244" width="68.5703125" style="31" customWidth="1"/>
    <col min="10245" max="10247" width="17.85546875" style="31" customWidth="1"/>
    <col min="10248" max="10498" width="9.140625" style="31"/>
    <col min="10499" max="10499" width="7.28515625" style="31" customWidth="1"/>
    <col min="10500" max="10500" width="68.5703125" style="31" customWidth="1"/>
    <col min="10501" max="10503" width="17.85546875" style="31" customWidth="1"/>
    <col min="10504" max="10754" width="9.140625" style="31"/>
    <col min="10755" max="10755" width="7.28515625" style="31" customWidth="1"/>
    <col min="10756" max="10756" width="68.5703125" style="31" customWidth="1"/>
    <col min="10757" max="10759" width="17.85546875" style="31" customWidth="1"/>
    <col min="10760" max="11010" width="9.140625" style="31"/>
    <col min="11011" max="11011" width="7.28515625" style="31" customWidth="1"/>
    <col min="11012" max="11012" width="68.5703125" style="31" customWidth="1"/>
    <col min="11013" max="11015" width="17.85546875" style="31" customWidth="1"/>
    <col min="11016" max="11266" width="9.140625" style="31"/>
    <col min="11267" max="11267" width="7.28515625" style="31" customWidth="1"/>
    <col min="11268" max="11268" width="68.5703125" style="31" customWidth="1"/>
    <col min="11269" max="11271" width="17.85546875" style="31" customWidth="1"/>
    <col min="11272" max="11522" width="9.140625" style="31"/>
    <col min="11523" max="11523" width="7.28515625" style="31" customWidth="1"/>
    <col min="11524" max="11524" width="68.5703125" style="31" customWidth="1"/>
    <col min="11525" max="11527" width="17.85546875" style="31" customWidth="1"/>
    <col min="11528" max="11778" width="9.140625" style="31"/>
    <col min="11779" max="11779" width="7.28515625" style="31" customWidth="1"/>
    <col min="11780" max="11780" width="68.5703125" style="31" customWidth="1"/>
    <col min="11781" max="11783" width="17.85546875" style="31" customWidth="1"/>
    <col min="11784" max="12034" width="9.140625" style="31"/>
    <col min="12035" max="12035" width="7.28515625" style="31" customWidth="1"/>
    <col min="12036" max="12036" width="68.5703125" style="31" customWidth="1"/>
    <col min="12037" max="12039" width="17.85546875" style="31" customWidth="1"/>
    <col min="12040" max="12290" width="9.140625" style="31"/>
    <col min="12291" max="12291" width="7.28515625" style="31" customWidth="1"/>
    <col min="12292" max="12292" width="68.5703125" style="31" customWidth="1"/>
    <col min="12293" max="12295" width="17.85546875" style="31" customWidth="1"/>
    <col min="12296" max="12546" width="9.140625" style="31"/>
    <col min="12547" max="12547" width="7.28515625" style="31" customWidth="1"/>
    <col min="12548" max="12548" width="68.5703125" style="31" customWidth="1"/>
    <col min="12549" max="12551" width="17.85546875" style="31" customWidth="1"/>
    <col min="12552" max="12802" width="9.140625" style="31"/>
    <col min="12803" max="12803" width="7.28515625" style="31" customWidth="1"/>
    <col min="12804" max="12804" width="68.5703125" style="31" customWidth="1"/>
    <col min="12805" max="12807" width="17.85546875" style="31" customWidth="1"/>
    <col min="12808" max="13058" width="9.140625" style="31"/>
    <col min="13059" max="13059" width="7.28515625" style="31" customWidth="1"/>
    <col min="13060" max="13060" width="68.5703125" style="31" customWidth="1"/>
    <col min="13061" max="13063" width="17.85546875" style="31" customWidth="1"/>
    <col min="13064" max="13314" width="9.140625" style="31"/>
    <col min="13315" max="13315" width="7.28515625" style="31" customWidth="1"/>
    <col min="13316" max="13316" width="68.5703125" style="31" customWidth="1"/>
    <col min="13317" max="13319" width="17.85546875" style="31" customWidth="1"/>
    <col min="13320" max="13570" width="9.140625" style="31"/>
    <col min="13571" max="13571" width="7.28515625" style="31" customWidth="1"/>
    <col min="13572" max="13572" width="68.5703125" style="31" customWidth="1"/>
    <col min="13573" max="13575" width="17.85546875" style="31" customWidth="1"/>
    <col min="13576" max="13826" width="9.140625" style="31"/>
    <col min="13827" max="13827" width="7.28515625" style="31" customWidth="1"/>
    <col min="13828" max="13828" width="68.5703125" style="31" customWidth="1"/>
    <col min="13829" max="13831" width="17.85546875" style="31" customWidth="1"/>
    <col min="13832" max="14082" width="9.140625" style="31"/>
    <col min="14083" max="14083" width="7.28515625" style="31" customWidth="1"/>
    <col min="14084" max="14084" width="68.5703125" style="31" customWidth="1"/>
    <col min="14085" max="14087" width="17.85546875" style="31" customWidth="1"/>
    <col min="14088" max="14338" width="9.140625" style="31"/>
    <col min="14339" max="14339" width="7.28515625" style="31" customWidth="1"/>
    <col min="14340" max="14340" width="68.5703125" style="31" customWidth="1"/>
    <col min="14341" max="14343" width="17.85546875" style="31" customWidth="1"/>
    <col min="14344" max="14594" width="9.140625" style="31"/>
    <col min="14595" max="14595" width="7.28515625" style="31" customWidth="1"/>
    <col min="14596" max="14596" width="68.5703125" style="31" customWidth="1"/>
    <col min="14597" max="14599" width="17.85546875" style="31" customWidth="1"/>
    <col min="14600" max="14850" width="9.140625" style="31"/>
    <col min="14851" max="14851" width="7.28515625" style="31" customWidth="1"/>
    <col min="14852" max="14852" width="68.5703125" style="31" customWidth="1"/>
    <col min="14853" max="14855" width="17.85546875" style="31" customWidth="1"/>
    <col min="14856" max="15106" width="9.140625" style="31"/>
    <col min="15107" max="15107" width="7.28515625" style="31" customWidth="1"/>
    <col min="15108" max="15108" width="68.5703125" style="31" customWidth="1"/>
    <col min="15109" max="15111" width="17.85546875" style="31" customWidth="1"/>
    <col min="15112" max="15362" width="9.140625" style="31"/>
    <col min="15363" max="15363" width="7.28515625" style="31" customWidth="1"/>
    <col min="15364" max="15364" width="68.5703125" style="31" customWidth="1"/>
    <col min="15365" max="15367" width="17.85546875" style="31" customWidth="1"/>
    <col min="15368" max="15618" width="9.140625" style="31"/>
    <col min="15619" max="15619" width="7.28515625" style="31" customWidth="1"/>
    <col min="15620" max="15620" width="68.5703125" style="31" customWidth="1"/>
    <col min="15621" max="15623" width="17.85546875" style="31" customWidth="1"/>
    <col min="15624" max="15874" width="9.140625" style="31"/>
    <col min="15875" max="15875" width="7.28515625" style="31" customWidth="1"/>
    <col min="15876" max="15876" width="68.5703125" style="31" customWidth="1"/>
    <col min="15877" max="15879" width="17.85546875" style="31" customWidth="1"/>
    <col min="15880" max="16130" width="9.140625" style="31"/>
    <col min="16131" max="16131" width="7.28515625" style="31" customWidth="1"/>
    <col min="16132" max="16132" width="68.5703125" style="31" customWidth="1"/>
    <col min="16133" max="16135" width="17.85546875" style="31" customWidth="1"/>
    <col min="16136" max="16384" width="9.140625" style="31"/>
  </cols>
  <sheetData>
    <row r="1" spans="1:7" s="33" customFormat="1" ht="63" customHeight="1" x14ac:dyDescent="0.25">
      <c r="A1" s="284" t="s">
        <v>325</v>
      </c>
      <c r="B1" s="284"/>
      <c r="C1" s="32" t="s">
        <v>326</v>
      </c>
      <c r="D1" s="32"/>
      <c r="E1" s="32"/>
      <c r="F1" s="32" t="s">
        <v>327</v>
      </c>
      <c r="G1" s="32" t="s">
        <v>328</v>
      </c>
    </row>
    <row r="2" spans="1:7" s="33" customFormat="1" x14ac:dyDescent="0.25">
      <c r="A2" s="34"/>
      <c r="C2" s="32"/>
      <c r="D2" s="32"/>
      <c r="E2" s="32"/>
      <c r="F2" s="32"/>
      <c r="G2" s="32"/>
    </row>
    <row r="3" spans="1:7" s="33" customFormat="1" x14ac:dyDescent="0.25">
      <c r="A3" s="34"/>
      <c r="B3" s="32" t="s">
        <v>103</v>
      </c>
      <c r="C3" s="32"/>
      <c r="D3" s="32"/>
      <c r="E3" s="32"/>
      <c r="F3" s="32"/>
      <c r="G3" s="32"/>
    </row>
    <row r="4" spans="1:7" ht="15.95" customHeight="1" thickBot="1" x14ac:dyDescent="0.3">
      <c r="A4" s="283"/>
      <c r="B4" s="283"/>
      <c r="C4" s="35"/>
      <c r="D4" s="35"/>
      <c r="E4" s="35"/>
      <c r="F4" s="35"/>
      <c r="G4" s="35" t="s">
        <v>2</v>
      </c>
    </row>
    <row r="5" spans="1:7" ht="29.25" thickBot="1" x14ac:dyDescent="0.3">
      <c r="A5" s="158" t="s">
        <v>329</v>
      </c>
      <c r="B5" s="36" t="s">
        <v>330</v>
      </c>
      <c r="C5" s="36" t="s">
        <v>361</v>
      </c>
      <c r="D5" s="36" t="s">
        <v>362</v>
      </c>
      <c r="E5" s="36" t="s">
        <v>364</v>
      </c>
      <c r="F5" s="36" t="s">
        <v>361</v>
      </c>
      <c r="G5" s="36" t="s">
        <v>361</v>
      </c>
    </row>
    <row r="6" spans="1:7" s="38" customFormat="1" ht="15.75" thickBot="1" x14ac:dyDescent="0.3">
      <c r="A6" s="159">
        <v>1</v>
      </c>
      <c r="B6" s="37">
        <v>2</v>
      </c>
      <c r="C6" s="37">
        <v>3</v>
      </c>
      <c r="D6" s="37">
        <v>4</v>
      </c>
      <c r="E6" s="37">
        <v>5</v>
      </c>
      <c r="F6" s="37">
        <v>6</v>
      </c>
      <c r="G6" s="37">
        <v>7</v>
      </c>
    </row>
    <row r="7" spans="1:7" ht="15.75" thickBot="1" x14ac:dyDescent="0.3">
      <c r="A7" s="158" t="s">
        <v>10</v>
      </c>
      <c r="B7" s="160" t="s">
        <v>105</v>
      </c>
      <c r="C7" s="39">
        <f>SUM(C8:C13)</f>
        <v>0</v>
      </c>
      <c r="D7" s="39"/>
      <c r="E7" s="39"/>
      <c r="F7" s="39">
        <f>SUM(F8:F13)</f>
        <v>0</v>
      </c>
      <c r="G7" s="39">
        <f>SUM(G8:G13)</f>
        <v>0</v>
      </c>
    </row>
    <row r="8" spans="1:7" x14ac:dyDescent="0.25">
      <c r="A8" s="161" t="s">
        <v>106</v>
      </c>
      <c r="B8" s="162" t="s">
        <v>107</v>
      </c>
      <c r="C8" s="40"/>
      <c r="D8" s="40"/>
      <c r="E8" s="40"/>
      <c r="F8" s="40"/>
      <c r="G8" s="40"/>
    </row>
    <row r="9" spans="1:7" x14ac:dyDescent="0.25">
      <c r="A9" s="163" t="s">
        <v>108</v>
      </c>
      <c r="B9" s="164" t="s">
        <v>109</v>
      </c>
      <c r="C9" s="41"/>
      <c r="D9" s="41"/>
      <c r="E9" s="41"/>
      <c r="F9" s="41"/>
      <c r="G9" s="41"/>
    </row>
    <row r="10" spans="1:7" x14ac:dyDescent="0.25">
      <c r="A10" s="163" t="s">
        <v>110</v>
      </c>
      <c r="B10" s="164" t="s">
        <v>111</v>
      </c>
      <c r="C10" s="41"/>
      <c r="D10" s="41"/>
      <c r="E10" s="41"/>
      <c r="F10" s="41"/>
      <c r="G10" s="41"/>
    </row>
    <row r="11" spans="1:7" x14ac:dyDescent="0.25">
      <c r="A11" s="163" t="s">
        <v>112</v>
      </c>
      <c r="B11" s="164" t="s">
        <v>113</v>
      </c>
      <c r="C11" s="41"/>
      <c r="D11" s="41"/>
      <c r="E11" s="41"/>
      <c r="F11" s="41"/>
      <c r="G11" s="41"/>
    </row>
    <row r="12" spans="1:7" x14ac:dyDescent="0.25">
      <c r="A12" s="163" t="s">
        <v>114</v>
      </c>
      <c r="B12" s="164" t="s">
        <v>115</v>
      </c>
      <c r="C12" s="41"/>
      <c r="D12" s="41"/>
      <c r="E12" s="41"/>
      <c r="F12" s="41"/>
      <c r="G12" s="41"/>
    </row>
    <row r="13" spans="1:7" ht="15.75" thickBot="1" x14ac:dyDescent="0.3">
      <c r="A13" s="165" t="s">
        <v>116</v>
      </c>
      <c r="B13" s="166" t="s">
        <v>117</v>
      </c>
      <c r="C13" s="41"/>
      <c r="D13" s="41"/>
      <c r="E13" s="41"/>
      <c r="F13" s="41"/>
      <c r="G13" s="41"/>
    </row>
    <row r="14" spans="1:7" ht="15.75" thickBot="1" x14ac:dyDescent="0.3">
      <c r="A14" s="158" t="s">
        <v>13</v>
      </c>
      <c r="B14" s="167" t="s">
        <v>118</v>
      </c>
      <c r="C14" s="39">
        <f>SUM(C15:C19)</f>
        <v>0</v>
      </c>
      <c r="D14" s="39"/>
      <c r="E14" s="39"/>
      <c r="F14" s="39">
        <f>SUM(F15:F19)</f>
        <v>0</v>
      </c>
      <c r="G14" s="39">
        <f>SUM(G15:G19)</f>
        <v>0</v>
      </c>
    </row>
    <row r="15" spans="1:7" x14ac:dyDescent="0.25">
      <c r="A15" s="161" t="s">
        <v>119</v>
      </c>
      <c r="B15" s="162" t="s">
        <v>120</v>
      </c>
      <c r="C15" s="40"/>
      <c r="D15" s="40"/>
      <c r="E15" s="40"/>
      <c r="F15" s="40"/>
      <c r="G15" s="40"/>
    </row>
    <row r="16" spans="1:7" x14ac:dyDescent="0.25">
      <c r="A16" s="163" t="s">
        <v>121</v>
      </c>
      <c r="B16" s="164" t="s">
        <v>122</v>
      </c>
      <c r="C16" s="41"/>
      <c r="D16" s="41"/>
      <c r="E16" s="41"/>
      <c r="F16" s="41"/>
      <c r="G16" s="41"/>
    </row>
    <row r="17" spans="1:7" x14ac:dyDescent="0.25">
      <c r="A17" s="163" t="s">
        <v>123</v>
      </c>
      <c r="B17" s="164" t="s">
        <v>124</v>
      </c>
      <c r="C17" s="41"/>
      <c r="D17" s="41"/>
      <c r="E17" s="41"/>
      <c r="F17" s="41"/>
      <c r="G17" s="41"/>
    </row>
    <row r="18" spans="1:7" x14ac:dyDescent="0.25">
      <c r="A18" s="163" t="s">
        <v>125</v>
      </c>
      <c r="B18" s="164" t="s">
        <v>126</v>
      </c>
      <c r="C18" s="41"/>
      <c r="D18" s="41"/>
      <c r="E18" s="41"/>
      <c r="F18" s="41"/>
      <c r="G18" s="41"/>
    </row>
    <row r="19" spans="1:7" x14ac:dyDescent="0.25">
      <c r="A19" s="163" t="s">
        <v>127</v>
      </c>
      <c r="B19" s="164" t="s">
        <v>128</v>
      </c>
      <c r="C19" s="41"/>
      <c r="D19" s="41"/>
      <c r="E19" s="41"/>
      <c r="F19" s="41"/>
      <c r="G19" s="41"/>
    </row>
    <row r="20" spans="1:7" ht="15.75" thickBot="1" x14ac:dyDescent="0.3">
      <c r="A20" s="165" t="s">
        <v>129</v>
      </c>
      <c r="B20" s="166" t="s">
        <v>130</v>
      </c>
      <c r="C20" s="42"/>
      <c r="D20" s="42"/>
      <c r="E20" s="42"/>
      <c r="F20" s="42"/>
      <c r="G20" s="42"/>
    </row>
    <row r="21" spans="1:7" ht="20.25" customHeight="1" thickBot="1" x14ac:dyDescent="0.3">
      <c r="A21" s="158" t="s">
        <v>7</v>
      </c>
      <c r="B21" s="160" t="s">
        <v>131</v>
      </c>
      <c r="C21" s="39">
        <f>SUM(C22:C26)</f>
        <v>0</v>
      </c>
      <c r="D21" s="39"/>
      <c r="E21" s="39"/>
      <c r="F21" s="39">
        <f>SUM(F22:F26)</f>
        <v>0</v>
      </c>
      <c r="G21" s="39">
        <f>SUM(G22:G26)</f>
        <v>0</v>
      </c>
    </row>
    <row r="22" spans="1:7" x14ac:dyDescent="0.25">
      <c r="A22" s="161" t="s">
        <v>132</v>
      </c>
      <c r="B22" s="162" t="s">
        <v>133</v>
      </c>
      <c r="C22" s="40"/>
      <c r="D22" s="40"/>
      <c r="E22" s="40"/>
      <c r="F22" s="40"/>
      <c r="G22" s="40"/>
    </row>
    <row r="23" spans="1:7" x14ac:dyDescent="0.25">
      <c r="A23" s="163" t="s">
        <v>134</v>
      </c>
      <c r="B23" s="164" t="s">
        <v>135</v>
      </c>
      <c r="C23" s="41"/>
      <c r="D23" s="41"/>
      <c r="E23" s="41"/>
      <c r="F23" s="41"/>
      <c r="G23" s="41"/>
    </row>
    <row r="24" spans="1:7" x14ac:dyDescent="0.25">
      <c r="A24" s="163" t="s">
        <v>136</v>
      </c>
      <c r="B24" s="164" t="s">
        <v>137</v>
      </c>
      <c r="C24" s="41"/>
      <c r="D24" s="41"/>
      <c r="E24" s="41"/>
      <c r="F24" s="41"/>
      <c r="G24" s="41"/>
    </row>
    <row r="25" spans="1:7" x14ac:dyDescent="0.25">
      <c r="A25" s="163" t="s">
        <v>138</v>
      </c>
      <c r="B25" s="164" t="s">
        <v>139</v>
      </c>
      <c r="C25" s="41"/>
      <c r="D25" s="41"/>
      <c r="E25" s="41"/>
      <c r="F25" s="41"/>
      <c r="G25" s="41"/>
    </row>
    <row r="26" spans="1:7" x14ac:dyDescent="0.25">
      <c r="A26" s="163" t="s">
        <v>140</v>
      </c>
      <c r="B26" s="164" t="s">
        <v>141</v>
      </c>
      <c r="C26" s="41"/>
      <c r="D26" s="41"/>
      <c r="E26" s="41"/>
      <c r="F26" s="41"/>
      <c r="G26" s="41"/>
    </row>
    <row r="27" spans="1:7" ht="15.75" thickBot="1" x14ac:dyDescent="0.3">
      <c r="A27" s="165" t="s">
        <v>142</v>
      </c>
      <c r="B27" s="166" t="s">
        <v>143</v>
      </c>
      <c r="C27" s="42"/>
      <c r="D27" s="42"/>
      <c r="E27" s="42"/>
      <c r="F27" s="42"/>
      <c r="G27" s="42"/>
    </row>
    <row r="28" spans="1:7" ht="15.75" thickBot="1" x14ac:dyDescent="0.3">
      <c r="A28" s="158" t="s">
        <v>144</v>
      </c>
      <c r="B28" s="160" t="s">
        <v>145</v>
      </c>
      <c r="C28" s="39">
        <f>SUM(C29,C32,C33,C34)</f>
        <v>0</v>
      </c>
      <c r="D28" s="39"/>
      <c r="E28" s="39"/>
      <c r="F28" s="39">
        <f>SUM(F29,F32,F33,F34)</f>
        <v>0</v>
      </c>
      <c r="G28" s="39">
        <f>SUM(G29,G32,G33,G34)</f>
        <v>0</v>
      </c>
    </row>
    <row r="29" spans="1:7" x14ac:dyDescent="0.25">
      <c r="A29" s="161" t="s">
        <v>146</v>
      </c>
      <c r="B29" s="162" t="s">
        <v>147</v>
      </c>
      <c r="C29" s="43"/>
      <c r="D29" s="43"/>
      <c r="E29" s="43"/>
      <c r="F29" s="43"/>
      <c r="G29" s="43"/>
    </row>
    <row r="30" spans="1:7" x14ac:dyDescent="0.25">
      <c r="A30" s="163" t="s">
        <v>148</v>
      </c>
      <c r="B30" s="164" t="s">
        <v>149</v>
      </c>
      <c r="C30" s="41"/>
      <c r="D30" s="41"/>
      <c r="E30" s="41"/>
      <c r="F30" s="41"/>
      <c r="G30" s="41"/>
    </row>
    <row r="31" spans="1:7" x14ac:dyDescent="0.25">
      <c r="A31" s="163" t="s">
        <v>150</v>
      </c>
      <c r="B31" s="164" t="s">
        <v>151</v>
      </c>
      <c r="C31" s="41"/>
      <c r="D31" s="41"/>
      <c r="E31" s="41"/>
      <c r="F31" s="41"/>
      <c r="G31" s="41"/>
    </row>
    <row r="32" spans="1:7" x14ac:dyDescent="0.25">
      <c r="A32" s="163" t="s">
        <v>152</v>
      </c>
      <c r="B32" s="164" t="s">
        <v>153</v>
      </c>
      <c r="C32" s="41"/>
      <c r="D32" s="41"/>
      <c r="E32" s="41"/>
      <c r="F32" s="41"/>
      <c r="G32" s="41"/>
    </row>
    <row r="33" spans="1:7" x14ac:dyDescent="0.25">
      <c r="A33" s="163" t="s">
        <v>154</v>
      </c>
      <c r="B33" s="164" t="s">
        <v>155</v>
      </c>
      <c r="C33" s="41"/>
      <c r="D33" s="41"/>
      <c r="E33" s="41"/>
      <c r="F33" s="41"/>
      <c r="G33" s="41"/>
    </row>
    <row r="34" spans="1:7" ht="15.75" thickBot="1" x14ac:dyDescent="0.3">
      <c r="A34" s="165" t="s">
        <v>156</v>
      </c>
      <c r="B34" s="166" t="s">
        <v>157</v>
      </c>
      <c r="C34" s="42"/>
      <c r="D34" s="42"/>
      <c r="E34" s="42"/>
      <c r="F34" s="42"/>
      <c r="G34" s="42"/>
    </row>
    <row r="35" spans="1:7" ht="15.75" thickBot="1" x14ac:dyDescent="0.3">
      <c r="A35" s="158" t="s">
        <v>9</v>
      </c>
      <c r="B35" s="160" t="s">
        <v>158</v>
      </c>
      <c r="C35" s="39">
        <f>SUM(C36:C45)</f>
        <v>0</v>
      </c>
      <c r="D35" s="39"/>
      <c r="E35" s="39"/>
      <c r="F35" s="39">
        <f>SUM(F36:F45)</f>
        <v>0</v>
      </c>
      <c r="G35" s="39">
        <f>SUM(G36:G45)</f>
        <v>0</v>
      </c>
    </row>
    <row r="36" spans="1:7" x14ac:dyDescent="0.25">
      <c r="A36" s="161" t="s">
        <v>159</v>
      </c>
      <c r="B36" s="162" t="s">
        <v>160</v>
      </c>
      <c r="C36" s="40"/>
      <c r="D36" s="40"/>
      <c r="E36" s="40"/>
      <c r="F36" s="40"/>
      <c r="G36" s="40"/>
    </row>
    <row r="37" spans="1:7" x14ac:dyDescent="0.25">
      <c r="A37" s="163" t="s">
        <v>161</v>
      </c>
      <c r="B37" s="164" t="s">
        <v>162</v>
      </c>
      <c r="C37" s="41"/>
      <c r="D37" s="41"/>
      <c r="E37" s="41"/>
      <c r="F37" s="41"/>
      <c r="G37" s="41"/>
    </row>
    <row r="38" spans="1:7" x14ac:dyDescent="0.25">
      <c r="A38" s="163" t="s">
        <v>163</v>
      </c>
      <c r="B38" s="164" t="s">
        <v>164</v>
      </c>
      <c r="C38" s="41"/>
      <c r="D38" s="41"/>
      <c r="E38" s="41"/>
      <c r="F38" s="41"/>
      <c r="G38" s="41"/>
    </row>
    <row r="39" spans="1:7" x14ac:dyDescent="0.25">
      <c r="A39" s="163" t="s">
        <v>165</v>
      </c>
      <c r="B39" s="164" t="s">
        <v>166</v>
      </c>
      <c r="C39" s="41"/>
      <c r="D39" s="41"/>
      <c r="E39" s="41"/>
      <c r="F39" s="41"/>
      <c r="G39" s="41"/>
    </row>
    <row r="40" spans="1:7" x14ac:dyDescent="0.25">
      <c r="A40" s="163" t="s">
        <v>167</v>
      </c>
      <c r="B40" s="164" t="s">
        <v>168</v>
      </c>
      <c r="C40" s="41"/>
      <c r="D40" s="41"/>
      <c r="E40" s="41"/>
      <c r="F40" s="41"/>
      <c r="G40" s="41"/>
    </row>
    <row r="41" spans="1:7" x14ac:dyDescent="0.25">
      <c r="A41" s="163" t="s">
        <v>169</v>
      </c>
      <c r="B41" s="164" t="s">
        <v>170</v>
      </c>
      <c r="C41" s="41"/>
      <c r="D41" s="41"/>
      <c r="E41" s="41"/>
      <c r="F41" s="41"/>
      <c r="G41" s="41"/>
    </row>
    <row r="42" spans="1:7" x14ac:dyDescent="0.25">
      <c r="A42" s="163" t="s">
        <v>171</v>
      </c>
      <c r="B42" s="164" t="s">
        <v>172</v>
      </c>
      <c r="C42" s="41"/>
      <c r="D42" s="41"/>
      <c r="E42" s="41"/>
      <c r="F42" s="41"/>
      <c r="G42" s="41"/>
    </row>
    <row r="43" spans="1:7" x14ac:dyDescent="0.25">
      <c r="A43" s="163" t="s">
        <v>173</v>
      </c>
      <c r="B43" s="164" t="s">
        <v>174</v>
      </c>
      <c r="C43" s="41"/>
      <c r="D43" s="41"/>
      <c r="E43" s="41"/>
      <c r="F43" s="41"/>
      <c r="G43" s="41"/>
    </row>
    <row r="44" spans="1:7" x14ac:dyDescent="0.25">
      <c r="A44" s="163" t="s">
        <v>175</v>
      </c>
      <c r="B44" s="164" t="s">
        <v>176</v>
      </c>
      <c r="C44" s="41"/>
      <c r="D44" s="41"/>
      <c r="E44" s="41"/>
      <c r="F44" s="41"/>
      <c r="G44" s="41"/>
    </row>
    <row r="45" spans="1:7" ht="15.75" thickBot="1" x14ac:dyDescent="0.3">
      <c r="A45" s="165" t="s">
        <v>177</v>
      </c>
      <c r="B45" s="166" t="s">
        <v>26</v>
      </c>
      <c r="C45" s="42"/>
      <c r="D45" s="42"/>
      <c r="E45" s="42"/>
      <c r="F45" s="42"/>
      <c r="G45" s="42"/>
    </row>
    <row r="46" spans="1:7" ht="15.75" thickBot="1" x14ac:dyDescent="0.3">
      <c r="A46" s="158" t="s">
        <v>22</v>
      </c>
      <c r="B46" s="160" t="s">
        <v>178</v>
      </c>
      <c r="C46" s="39">
        <f>SUM(C47:C51)</f>
        <v>0</v>
      </c>
      <c r="D46" s="39"/>
      <c r="E46" s="39"/>
      <c r="F46" s="39">
        <f>SUM(F47:F51)</f>
        <v>0</v>
      </c>
      <c r="G46" s="39">
        <f>SUM(G47:G51)</f>
        <v>0</v>
      </c>
    </row>
    <row r="47" spans="1:7" x14ac:dyDescent="0.25">
      <c r="A47" s="161" t="s">
        <v>179</v>
      </c>
      <c r="B47" s="162" t="s">
        <v>180</v>
      </c>
      <c r="C47" s="40"/>
      <c r="D47" s="40"/>
      <c r="E47" s="40"/>
      <c r="F47" s="40"/>
      <c r="G47" s="40"/>
    </row>
    <row r="48" spans="1:7" x14ac:dyDescent="0.25">
      <c r="A48" s="163" t="s">
        <v>181</v>
      </c>
      <c r="B48" s="164" t="s">
        <v>182</v>
      </c>
      <c r="C48" s="41"/>
      <c r="D48" s="41"/>
      <c r="E48" s="41"/>
      <c r="F48" s="41"/>
      <c r="G48" s="41"/>
    </row>
    <row r="49" spans="1:7" x14ac:dyDescent="0.25">
      <c r="A49" s="163" t="s">
        <v>183</v>
      </c>
      <c r="B49" s="164" t="s">
        <v>184</v>
      </c>
      <c r="C49" s="41"/>
      <c r="D49" s="41"/>
      <c r="E49" s="41"/>
      <c r="F49" s="41"/>
      <c r="G49" s="41"/>
    </row>
    <row r="50" spans="1:7" x14ac:dyDescent="0.25">
      <c r="A50" s="163" t="s">
        <v>185</v>
      </c>
      <c r="B50" s="164" t="s">
        <v>186</v>
      </c>
      <c r="C50" s="41"/>
      <c r="D50" s="41"/>
      <c r="E50" s="41"/>
      <c r="F50" s="41"/>
      <c r="G50" s="41"/>
    </row>
    <row r="51" spans="1:7" ht="15.75" thickBot="1" x14ac:dyDescent="0.3">
      <c r="A51" s="168" t="s">
        <v>187</v>
      </c>
      <c r="B51" s="169" t="s">
        <v>188</v>
      </c>
      <c r="C51" s="44"/>
      <c r="D51" s="44"/>
      <c r="E51" s="44"/>
      <c r="F51" s="44"/>
      <c r="G51" s="44"/>
    </row>
    <row r="52" spans="1:7" ht="15.75" thickBot="1" x14ac:dyDescent="0.3">
      <c r="A52" s="158" t="s">
        <v>189</v>
      </c>
      <c r="B52" s="160" t="s">
        <v>190</v>
      </c>
      <c r="C52" s="39">
        <f>SUM(C53:C55)</f>
        <v>0</v>
      </c>
      <c r="D52" s="39"/>
      <c r="E52" s="39"/>
      <c r="F52" s="39">
        <f>SUM(F53:F55)</f>
        <v>0</v>
      </c>
      <c r="G52" s="39">
        <f>SUM(G53:G55)</f>
        <v>0</v>
      </c>
    </row>
    <row r="53" spans="1:7" x14ac:dyDescent="0.25">
      <c r="A53" s="161" t="s">
        <v>191</v>
      </c>
      <c r="B53" s="162" t="s">
        <v>192</v>
      </c>
      <c r="C53" s="40"/>
      <c r="D53" s="40"/>
      <c r="E53" s="40"/>
      <c r="F53" s="40"/>
      <c r="G53" s="40"/>
    </row>
    <row r="54" spans="1:7" ht="30" x14ac:dyDescent="0.25">
      <c r="A54" s="163" t="s">
        <v>193</v>
      </c>
      <c r="B54" s="164" t="s">
        <v>194</v>
      </c>
      <c r="C54" s="41"/>
      <c r="D54" s="41"/>
      <c r="E54" s="41"/>
      <c r="F54" s="41"/>
      <c r="G54" s="41"/>
    </row>
    <row r="55" spans="1:7" x14ac:dyDescent="0.25">
      <c r="A55" s="163" t="s">
        <v>195</v>
      </c>
      <c r="B55" s="164" t="s">
        <v>196</v>
      </c>
      <c r="C55" s="41"/>
      <c r="D55" s="41"/>
      <c r="E55" s="41"/>
      <c r="F55" s="41"/>
      <c r="G55" s="41"/>
    </row>
    <row r="56" spans="1:7" ht="15.75" thickBot="1" x14ac:dyDescent="0.3">
      <c r="A56" s="165" t="s">
        <v>197</v>
      </c>
      <c r="B56" s="166" t="s">
        <v>198</v>
      </c>
      <c r="C56" s="42"/>
      <c r="D56" s="42"/>
      <c r="E56" s="42"/>
      <c r="F56" s="42"/>
      <c r="G56" s="42"/>
    </row>
    <row r="57" spans="1:7" ht="15.75" thickBot="1" x14ac:dyDescent="0.3">
      <c r="A57" s="158" t="s">
        <v>27</v>
      </c>
      <c r="B57" s="167" t="s">
        <v>199</v>
      </c>
      <c r="C57" s="39">
        <f>SUM(C58:C60)</f>
        <v>154000</v>
      </c>
      <c r="D57" s="259">
        <f t="shared" ref="D57:D59" si="0">SUM(E57-C57)</f>
        <v>0</v>
      </c>
      <c r="E57" s="39">
        <f>SUM(E58:E60)</f>
        <v>154000</v>
      </c>
      <c r="F57" s="39">
        <f>SUM(F58:F60)</f>
        <v>0</v>
      </c>
      <c r="G57" s="39">
        <f>SUM(G58:G60)</f>
        <v>0</v>
      </c>
    </row>
    <row r="58" spans="1:7" x14ac:dyDescent="0.25">
      <c r="A58" s="161" t="s">
        <v>200</v>
      </c>
      <c r="B58" s="162" t="s">
        <v>201</v>
      </c>
      <c r="C58" s="41"/>
      <c r="D58" s="40">
        <f t="shared" si="0"/>
        <v>0</v>
      </c>
      <c r="E58" s="41"/>
      <c r="F58" s="41"/>
      <c r="G58" s="41"/>
    </row>
    <row r="59" spans="1:7" ht="30.75" customHeight="1" x14ac:dyDescent="0.25">
      <c r="A59" s="163" t="s">
        <v>202</v>
      </c>
      <c r="B59" s="164" t="s">
        <v>203</v>
      </c>
      <c r="C59" s="41"/>
      <c r="D59" s="41">
        <f t="shared" si="0"/>
        <v>0</v>
      </c>
      <c r="E59" s="41"/>
      <c r="F59" s="41"/>
      <c r="G59" s="41"/>
    </row>
    <row r="60" spans="1:7" x14ac:dyDescent="0.25">
      <c r="A60" s="163" t="s">
        <v>204</v>
      </c>
      <c r="B60" s="164" t="s">
        <v>205</v>
      </c>
      <c r="C60" s="41">
        <v>154000</v>
      </c>
      <c r="D60" s="41">
        <f>SUM(E60-C60)</f>
        <v>0</v>
      </c>
      <c r="E60" s="41">
        <v>154000</v>
      </c>
      <c r="F60" s="41"/>
      <c r="G60" s="41"/>
    </row>
    <row r="61" spans="1:7" ht="15.75" thickBot="1" x14ac:dyDescent="0.3">
      <c r="A61" s="165" t="s">
        <v>206</v>
      </c>
      <c r="B61" s="166" t="s">
        <v>207</v>
      </c>
      <c r="C61" s="41"/>
      <c r="D61" s="42">
        <f t="shared" ref="D61:D87" si="1">SUM(E61-C61)</f>
        <v>0</v>
      </c>
      <c r="E61" s="41"/>
      <c r="F61" s="41"/>
      <c r="G61" s="41"/>
    </row>
    <row r="62" spans="1:7" ht="15.75" thickBot="1" x14ac:dyDescent="0.3">
      <c r="A62" s="158" t="s">
        <v>30</v>
      </c>
      <c r="B62" s="160" t="s">
        <v>331</v>
      </c>
      <c r="C62" s="39">
        <f>SUM(C7,C21,C14,C28,C35)</f>
        <v>0</v>
      </c>
      <c r="D62" s="259">
        <f t="shared" si="1"/>
        <v>0</v>
      </c>
      <c r="E62" s="39">
        <f>SUM(E7,E21,E14,E28,E35)</f>
        <v>0</v>
      </c>
      <c r="F62" s="39">
        <f>SUM(F7,F14,F28,F35)</f>
        <v>0</v>
      </c>
      <c r="G62" s="39">
        <f>SUM(G7,G14,G28,G35)</f>
        <v>0</v>
      </c>
    </row>
    <row r="63" spans="1:7" ht="15.75" thickBot="1" x14ac:dyDescent="0.3">
      <c r="A63" s="170" t="s">
        <v>33</v>
      </c>
      <c r="B63" s="167" t="s">
        <v>209</v>
      </c>
      <c r="C63" s="39">
        <f>SUM(C64:C66)</f>
        <v>0</v>
      </c>
      <c r="D63" s="259">
        <f t="shared" si="1"/>
        <v>0</v>
      </c>
      <c r="E63" s="39">
        <f>SUM(E64:E66)</f>
        <v>0</v>
      </c>
      <c r="F63" s="39">
        <f>SUM(F64:F66)</f>
        <v>0</v>
      </c>
      <c r="G63" s="39">
        <f>SUM(G64:G66)</f>
        <v>0</v>
      </c>
    </row>
    <row r="64" spans="1:7" x14ac:dyDescent="0.25">
      <c r="A64" s="161" t="s">
        <v>210</v>
      </c>
      <c r="B64" s="162" t="s">
        <v>211</v>
      </c>
      <c r="C64" s="41"/>
      <c r="D64" s="40">
        <f t="shared" si="1"/>
        <v>0</v>
      </c>
      <c r="E64" s="41"/>
      <c r="F64" s="41"/>
      <c r="G64" s="41"/>
    </row>
    <row r="65" spans="1:7" x14ac:dyDescent="0.25">
      <c r="A65" s="163" t="s">
        <v>212</v>
      </c>
      <c r="B65" s="164" t="s">
        <v>213</v>
      </c>
      <c r="C65" s="41"/>
      <c r="D65" s="41">
        <f t="shared" si="1"/>
        <v>0</v>
      </c>
      <c r="E65" s="41"/>
      <c r="F65" s="41"/>
      <c r="G65" s="41"/>
    </row>
    <row r="66" spans="1:7" ht="15.75" thickBot="1" x14ac:dyDescent="0.3">
      <c r="A66" s="165" t="s">
        <v>214</v>
      </c>
      <c r="B66" s="166" t="s">
        <v>332</v>
      </c>
      <c r="C66" s="41"/>
      <c r="D66" s="42">
        <f t="shared" si="1"/>
        <v>0</v>
      </c>
      <c r="E66" s="41"/>
      <c r="F66" s="41"/>
      <c r="G66" s="41"/>
    </row>
    <row r="67" spans="1:7" ht="15.75" thickBot="1" x14ac:dyDescent="0.3">
      <c r="A67" s="170" t="s">
        <v>36</v>
      </c>
      <c r="B67" s="167" t="s">
        <v>216</v>
      </c>
      <c r="C67" s="39">
        <f>SUM(C68:C71)</f>
        <v>0</v>
      </c>
      <c r="D67" s="259">
        <f t="shared" si="1"/>
        <v>0</v>
      </c>
      <c r="E67" s="39">
        <f>SUM(E68:E71)</f>
        <v>0</v>
      </c>
      <c r="F67" s="39">
        <f>SUM(F68:F71)</f>
        <v>0</v>
      </c>
      <c r="G67" s="39">
        <f>SUM(G68:G71)</f>
        <v>0</v>
      </c>
    </row>
    <row r="68" spans="1:7" x14ac:dyDescent="0.25">
      <c r="A68" s="161" t="s">
        <v>217</v>
      </c>
      <c r="B68" s="162" t="s">
        <v>218</v>
      </c>
      <c r="C68" s="41"/>
      <c r="D68" s="40">
        <f t="shared" si="1"/>
        <v>0</v>
      </c>
      <c r="E68" s="41"/>
      <c r="F68" s="41"/>
      <c r="G68" s="41"/>
    </row>
    <row r="69" spans="1:7" x14ac:dyDescent="0.25">
      <c r="A69" s="163" t="s">
        <v>219</v>
      </c>
      <c r="B69" s="164" t="s">
        <v>220</v>
      </c>
      <c r="C69" s="41"/>
      <c r="D69" s="41">
        <f t="shared" si="1"/>
        <v>0</v>
      </c>
      <c r="E69" s="41"/>
      <c r="F69" s="41"/>
      <c r="G69" s="41"/>
    </row>
    <row r="70" spans="1:7" x14ac:dyDescent="0.25">
      <c r="A70" s="163" t="s">
        <v>221</v>
      </c>
      <c r="B70" s="164" t="s">
        <v>222</v>
      </c>
      <c r="C70" s="41"/>
      <c r="D70" s="41">
        <f t="shared" si="1"/>
        <v>0</v>
      </c>
      <c r="E70" s="41"/>
      <c r="F70" s="41"/>
      <c r="G70" s="41"/>
    </row>
    <row r="71" spans="1:7" ht="15.75" thickBot="1" x14ac:dyDescent="0.3">
      <c r="A71" s="165" t="s">
        <v>223</v>
      </c>
      <c r="B71" s="166" t="s">
        <v>224</v>
      </c>
      <c r="C71" s="41"/>
      <c r="D71" s="42">
        <f t="shared" si="1"/>
        <v>0</v>
      </c>
      <c r="E71" s="41"/>
      <c r="F71" s="41"/>
      <c r="G71" s="41"/>
    </row>
    <row r="72" spans="1:7" ht="15.75" thickBot="1" x14ac:dyDescent="0.3">
      <c r="A72" s="170" t="s">
        <v>39</v>
      </c>
      <c r="B72" s="167" t="s">
        <v>225</v>
      </c>
      <c r="C72" s="39">
        <f>SUM(C73:C74)</f>
        <v>165540</v>
      </c>
      <c r="D72" s="46">
        <f t="shared" si="1"/>
        <v>3055855</v>
      </c>
      <c r="E72" s="39">
        <f>SUM(E73:E74)</f>
        <v>3221395</v>
      </c>
      <c r="F72" s="39">
        <f>SUM(F73:F74)</f>
        <v>0</v>
      </c>
      <c r="G72" s="39">
        <f>SUM(G73:G74)</f>
        <v>0</v>
      </c>
    </row>
    <row r="73" spans="1:7" x14ac:dyDescent="0.25">
      <c r="A73" s="161" t="s">
        <v>226</v>
      </c>
      <c r="B73" s="162" t="s">
        <v>227</v>
      </c>
      <c r="C73" s="41">
        <v>165540</v>
      </c>
      <c r="D73" s="40">
        <f t="shared" si="1"/>
        <v>3055855</v>
      </c>
      <c r="E73" s="41">
        <v>3221395</v>
      </c>
      <c r="F73" s="41"/>
      <c r="G73" s="41"/>
    </row>
    <row r="74" spans="1:7" ht="15.75" thickBot="1" x14ac:dyDescent="0.3">
      <c r="A74" s="184" t="s">
        <v>228</v>
      </c>
      <c r="B74" s="311" t="s">
        <v>229</v>
      </c>
      <c r="C74" s="52"/>
      <c r="D74" s="52">
        <f t="shared" si="1"/>
        <v>0</v>
      </c>
      <c r="E74" s="52"/>
      <c r="F74" s="52"/>
      <c r="G74" s="52"/>
    </row>
    <row r="75" spans="1:7" ht="15.75" thickBot="1" x14ac:dyDescent="0.3">
      <c r="A75" s="170" t="s">
        <v>42</v>
      </c>
      <c r="B75" s="167" t="s">
        <v>230</v>
      </c>
      <c r="C75" s="39">
        <f>SUM(C76:C79)</f>
        <v>45575885</v>
      </c>
      <c r="D75" s="46">
        <f t="shared" si="1"/>
        <v>3951340</v>
      </c>
      <c r="E75" s="39">
        <f>SUM(E76:E79)</f>
        <v>49527225</v>
      </c>
      <c r="F75" s="39">
        <f>SUM(F76:F78)</f>
        <v>0</v>
      </c>
      <c r="G75" s="39">
        <f>SUM(G76:G78)</f>
        <v>0</v>
      </c>
    </row>
    <row r="76" spans="1:7" x14ac:dyDescent="0.25">
      <c r="A76" s="161" t="s">
        <v>231</v>
      </c>
      <c r="B76" s="162" t="s">
        <v>232</v>
      </c>
      <c r="C76" s="41"/>
      <c r="D76" s="40">
        <f t="shared" si="1"/>
        <v>0</v>
      </c>
      <c r="E76" s="41"/>
      <c r="F76" s="41"/>
      <c r="G76" s="41"/>
    </row>
    <row r="77" spans="1:7" x14ac:dyDescent="0.25">
      <c r="A77" s="163" t="s">
        <v>233</v>
      </c>
      <c r="B77" s="164" t="s">
        <v>234</v>
      </c>
      <c r="C77" s="41"/>
      <c r="D77" s="41">
        <f t="shared" si="1"/>
        <v>0</v>
      </c>
      <c r="E77" s="41"/>
      <c r="F77" s="41"/>
      <c r="G77" s="41"/>
    </row>
    <row r="78" spans="1:7" x14ac:dyDescent="0.25">
      <c r="A78" s="165" t="s">
        <v>333</v>
      </c>
      <c r="B78" s="166" t="s">
        <v>236</v>
      </c>
      <c r="C78" s="41"/>
      <c r="D78" s="41">
        <f t="shared" si="1"/>
        <v>0</v>
      </c>
      <c r="E78" s="41"/>
      <c r="F78" s="41"/>
      <c r="G78" s="41"/>
    </row>
    <row r="79" spans="1:7" ht="15.75" thickBot="1" x14ac:dyDescent="0.3">
      <c r="A79" s="171" t="s">
        <v>334</v>
      </c>
      <c r="B79" s="172" t="s">
        <v>43</v>
      </c>
      <c r="C79" s="45">
        <v>45575885</v>
      </c>
      <c r="D79" s="42">
        <f t="shared" si="1"/>
        <v>3951340</v>
      </c>
      <c r="E79" s="45">
        <v>49527225</v>
      </c>
      <c r="F79" s="45"/>
      <c r="G79" s="45"/>
    </row>
    <row r="80" spans="1:7" ht="15.75" thickBot="1" x14ac:dyDescent="0.3">
      <c r="A80" s="170" t="s">
        <v>45</v>
      </c>
      <c r="B80" s="167" t="s">
        <v>239</v>
      </c>
      <c r="C80" s="39">
        <f>SUM(C81:C84)</f>
        <v>0</v>
      </c>
      <c r="D80" s="259">
        <f t="shared" si="1"/>
        <v>0</v>
      </c>
      <c r="E80" s="39">
        <f>SUM(E81:E84)</f>
        <v>0</v>
      </c>
      <c r="F80" s="39">
        <f>SUM(F81:F84)</f>
        <v>0</v>
      </c>
      <c r="G80" s="39">
        <f>SUM(G81:G84)</f>
        <v>0</v>
      </c>
    </row>
    <row r="81" spans="1:11" x14ac:dyDescent="0.25">
      <c r="A81" s="173" t="s">
        <v>240</v>
      </c>
      <c r="B81" s="162" t="s">
        <v>241</v>
      </c>
      <c r="C81" s="41"/>
      <c r="D81" s="40">
        <f t="shared" si="1"/>
        <v>0</v>
      </c>
      <c r="E81" s="41"/>
      <c r="F81" s="41"/>
      <c r="G81" s="41"/>
    </row>
    <row r="82" spans="1:11" x14ac:dyDescent="0.25">
      <c r="A82" s="173" t="s">
        <v>242</v>
      </c>
      <c r="B82" s="164" t="s">
        <v>243</v>
      </c>
      <c r="C82" s="41"/>
      <c r="D82" s="41">
        <f t="shared" si="1"/>
        <v>0</v>
      </c>
      <c r="E82" s="41"/>
      <c r="F82" s="41"/>
      <c r="G82" s="41"/>
    </row>
    <row r="83" spans="1:11" x14ac:dyDescent="0.25">
      <c r="A83" s="173" t="s">
        <v>244</v>
      </c>
      <c r="B83" s="164" t="s">
        <v>245</v>
      </c>
      <c r="C83" s="41"/>
      <c r="D83" s="41">
        <f t="shared" si="1"/>
        <v>0</v>
      </c>
      <c r="E83" s="41"/>
      <c r="F83" s="41"/>
      <c r="G83" s="41"/>
    </row>
    <row r="84" spans="1:11" ht="15.75" thickBot="1" x14ac:dyDescent="0.3">
      <c r="A84" s="173" t="s">
        <v>246</v>
      </c>
      <c r="B84" s="166" t="s">
        <v>247</v>
      </c>
      <c r="C84" s="41"/>
      <c r="D84" s="42">
        <f t="shared" si="1"/>
        <v>0</v>
      </c>
      <c r="E84" s="41"/>
      <c r="F84" s="41"/>
      <c r="G84" s="41"/>
    </row>
    <row r="85" spans="1:11" ht="15.75" thickBot="1" x14ac:dyDescent="0.3">
      <c r="A85" s="170" t="s">
        <v>48</v>
      </c>
      <c r="B85" s="167" t="s">
        <v>248</v>
      </c>
      <c r="C85" s="46"/>
      <c r="D85" s="259">
        <f t="shared" si="1"/>
        <v>0</v>
      </c>
      <c r="E85" s="46"/>
      <c r="F85" s="46"/>
      <c r="G85" s="46"/>
    </row>
    <row r="86" spans="1:11" ht="15.75" thickBot="1" x14ac:dyDescent="0.3">
      <c r="A86" s="170" t="s">
        <v>51</v>
      </c>
      <c r="B86" s="167" t="s">
        <v>249</v>
      </c>
      <c r="C86" s="39">
        <f>SUM(C63,C67,C72,C75,C80,C85,C57)</f>
        <v>45895425</v>
      </c>
      <c r="D86" s="46">
        <f>SUM(E86-C86)</f>
        <v>7007195</v>
      </c>
      <c r="E86" s="39">
        <f>SUM(E63,E67,E72,E75,E80,E85,E57)</f>
        <v>52902620</v>
      </c>
      <c r="F86" s="39">
        <f>SUM(F63,F67,F72,F75,F80,F85)</f>
        <v>0</v>
      </c>
      <c r="G86" s="39">
        <f>SUM(G63,G67,G72,G75,G80,G85)</f>
        <v>0</v>
      </c>
    </row>
    <row r="87" spans="1:11" ht="27" customHeight="1" thickBot="1" x14ac:dyDescent="0.3">
      <c r="A87" s="174" t="s">
        <v>54</v>
      </c>
      <c r="B87" s="175" t="s">
        <v>250</v>
      </c>
      <c r="C87" s="39">
        <f>SUM(C62,C86)</f>
        <v>45895425</v>
      </c>
      <c r="D87" s="46">
        <f t="shared" si="1"/>
        <v>7007195</v>
      </c>
      <c r="E87" s="39">
        <f>SUM(E62,E86)</f>
        <v>52902620</v>
      </c>
      <c r="F87" s="39">
        <f>SUM(F62,F86)</f>
        <v>0</v>
      </c>
      <c r="G87" s="39">
        <f>SUM(G62,G86)</f>
        <v>0</v>
      </c>
    </row>
    <row r="88" spans="1:11" x14ac:dyDescent="0.25">
      <c r="A88" s="47"/>
      <c r="B88" s="48"/>
      <c r="C88" s="49"/>
      <c r="D88" s="49"/>
      <c r="E88" s="49"/>
      <c r="F88" s="49"/>
      <c r="G88" s="49"/>
    </row>
    <row r="89" spans="1:11" ht="16.5" customHeight="1" x14ac:dyDescent="0.25">
      <c r="A89" s="285" t="s">
        <v>251</v>
      </c>
      <c r="B89" s="285"/>
      <c r="C89" s="285"/>
      <c r="D89" s="252"/>
      <c r="E89" s="252"/>
      <c r="K89" s="31" t="s">
        <v>252</v>
      </c>
    </row>
    <row r="90" spans="1:11" ht="16.5" customHeight="1" thickBot="1" x14ac:dyDescent="0.3">
      <c r="A90" s="286"/>
      <c r="B90" s="286"/>
      <c r="C90" s="35"/>
      <c r="D90" s="35"/>
      <c r="E90" s="35"/>
      <c r="F90" s="35"/>
      <c r="G90" s="35" t="s">
        <v>2</v>
      </c>
    </row>
    <row r="91" spans="1:11" s="33" customFormat="1" ht="29.25" thickBot="1" x14ac:dyDescent="0.3">
      <c r="A91" s="158" t="s">
        <v>329</v>
      </c>
      <c r="B91" s="36" t="s">
        <v>254</v>
      </c>
      <c r="C91" s="36" t="s">
        <v>361</v>
      </c>
      <c r="D91" s="36" t="s">
        <v>362</v>
      </c>
      <c r="E91" s="36" t="s">
        <v>364</v>
      </c>
      <c r="F91" s="36" t="s">
        <v>361</v>
      </c>
      <c r="G91" s="36" t="s">
        <v>361</v>
      </c>
    </row>
    <row r="92" spans="1:11" s="38" customFormat="1" ht="15.75" thickBot="1" x14ac:dyDescent="0.3">
      <c r="A92" s="158">
        <v>1</v>
      </c>
      <c r="B92" s="36">
        <v>2</v>
      </c>
      <c r="C92" s="36">
        <v>3</v>
      </c>
      <c r="D92" s="36">
        <v>4</v>
      </c>
      <c r="E92" s="36">
        <v>5</v>
      </c>
      <c r="F92" s="36">
        <v>6</v>
      </c>
      <c r="G92" s="36">
        <v>7</v>
      </c>
    </row>
    <row r="93" spans="1:11" ht="15.75" thickBot="1" x14ac:dyDescent="0.3">
      <c r="A93" s="159" t="s">
        <v>10</v>
      </c>
      <c r="B93" s="176" t="s">
        <v>336</v>
      </c>
      <c r="C93" s="50">
        <f>SUM(C94:C98)</f>
        <v>45741425</v>
      </c>
      <c r="D93" s="46">
        <f t="shared" ref="D93" si="2">SUM(E93-C93)</f>
        <v>7007195</v>
      </c>
      <c r="E93" s="50">
        <f>SUM(E94:E98)</f>
        <v>52748620</v>
      </c>
      <c r="F93" s="50">
        <f>SUM(F94:F98)</f>
        <v>0</v>
      </c>
      <c r="G93" s="50">
        <f>SUM(G94:G98)</f>
        <v>0</v>
      </c>
    </row>
    <row r="94" spans="1:11" x14ac:dyDescent="0.25">
      <c r="A94" s="177" t="s">
        <v>106</v>
      </c>
      <c r="B94" s="178" t="s">
        <v>256</v>
      </c>
      <c r="C94" s="51">
        <v>34466987</v>
      </c>
      <c r="D94" s="260">
        <f>SUM(E94-C94)</f>
        <v>3336739</v>
      </c>
      <c r="E94" s="51">
        <v>37803726</v>
      </c>
      <c r="F94" s="51"/>
      <c r="G94" s="51"/>
    </row>
    <row r="95" spans="1:11" x14ac:dyDescent="0.25">
      <c r="A95" s="163" t="s">
        <v>108</v>
      </c>
      <c r="B95" s="179" t="s">
        <v>15</v>
      </c>
      <c r="C95" s="41">
        <v>6106433</v>
      </c>
      <c r="D95" s="41">
        <f>SUM(E95-C95)</f>
        <v>200000</v>
      </c>
      <c r="E95" s="41">
        <v>6306433</v>
      </c>
      <c r="F95" s="41"/>
      <c r="G95" s="41"/>
    </row>
    <row r="96" spans="1:11" x14ac:dyDescent="0.25">
      <c r="A96" s="163" t="s">
        <v>110</v>
      </c>
      <c r="B96" s="179" t="s">
        <v>257</v>
      </c>
      <c r="C96" s="42">
        <v>5168005</v>
      </c>
      <c r="D96" s="41">
        <f t="shared" ref="D96:D147" si="3">SUM(E96-C96)</f>
        <v>3470456</v>
      </c>
      <c r="E96" s="42">
        <v>8638461</v>
      </c>
      <c r="F96" s="42"/>
      <c r="G96" s="42"/>
    </row>
    <row r="97" spans="1:7" x14ac:dyDescent="0.25">
      <c r="A97" s="163" t="s">
        <v>112</v>
      </c>
      <c r="B97" s="179" t="s">
        <v>19</v>
      </c>
      <c r="C97" s="42"/>
      <c r="D97" s="41">
        <f t="shared" si="3"/>
        <v>0</v>
      </c>
      <c r="E97" s="42"/>
      <c r="F97" s="42"/>
      <c r="G97" s="42"/>
    </row>
    <row r="98" spans="1:7" x14ac:dyDescent="0.25">
      <c r="A98" s="163" t="s">
        <v>258</v>
      </c>
      <c r="B98" s="180" t="s">
        <v>21</v>
      </c>
      <c r="C98" s="42"/>
      <c r="D98" s="41">
        <f t="shared" si="3"/>
        <v>0</v>
      </c>
      <c r="E98" s="42"/>
      <c r="F98" s="42"/>
      <c r="G98" s="42"/>
    </row>
    <row r="99" spans="1:7" x14ac:dyDescent="0.25">
      <c r="A99" s="163" t="s">
        <v>116</v>
      </c>
      <c r="B99" s="179" t="s">
        <v>259</v>
      </c>
      <c r="C99" s="42"/>
      <c r="D99" s="41">
        <f t="shared" si="3"/>
        <v>0</v>
      </c>
      <c r="E99" s="42"/>
      <c r="F99" s="42"/>
      <c r="G99" s="42"/>
    </row>
    <row r="100" spans="1:7" x14ac:dyDescent="0.25">
      <c r="A100" s="163" t="s">
        <v>260</v>
      </c>
      <c r="B100" s="181" t="s">
        <v>261</v>
      </c>
      <c r="C100" s="42"/>
      <c r="D100" s="41">
        <f t="shared" si="3"/>
        <v>0</v>
      </c>
      <c r="E100" s="42"/>
      <c r="F100" s="42"/>
      <c r="G100" s="42"/>
    </row>
    <row r="101" spans="1:7" x14ac:dyDescent="0.25">
      <c r="A101" s="163" t="s">
        <v>262</v>
      </c>
      <c r="B101" s="182" t="s">
        <v>263</v>
      </c>
      <c r="C101" s="42"/>
      <c r="D101" s="41">
        <f t="shared" si="3"/>
        <v>0</v>
      </c>
      <c r="E101" s="42"/>
      <c r="F101" s="42"/>
      <c r="G101" s="42"/>
    </row>
    <row r="102" spans="1:7" x14ac:dyDescent="0.25">
      <c r="A102" s="163" t="s">
        <v>264</v>
      </c>
      <c r="B102" s="182" t="s">
        <v>265</v>
      </c>
      <c r="C102" s="42"/>
      <c r="D102" s="41">
        <f t="shared" si="3"/>
        <v>0</v>
      </c>
      <c r="E102" s="42"/>
      <c r="F102" s="42"/>
      <c r="G102" s="42"/>
    </row>
    <row r="103" spans="1:7" x14ac:dyDescent="0.25">
      <c r="A103" s="163" t="s">
        <v>266</v>
      </c>
      <c r="B103" s="181" t="s">
        <v>267</v>
      </c>
      <c r="C103" s="42"/>
      <c r="D103" s="41">
        <f t="shared" si="3"/>
        <v>0</v>
      </c>
      <c r="E103" s="42"/>
      <c r="F103" s="42"/>
      <c r="G103" s="42"/>
    </row>
    <row r="104" spans="1:7" x14ac:dyDescent="0.25">
      <c r="A104" s="163" t="s">
        <v>268</v>
      </c>
      <c r="B104" s="181" t="s">
        <v>269</v>
      </c>
      <c r="C104" s="42"/>
      <c r="D104" s="41">
        <f t="shared" si="3"/>
        <v>0</v>
      </c>
      <c r="E104" s="42"/>
      <c r="F104" s="42"/>
      <c r="G104" s="42"/>
    </row>
    <row r="105" spans="1:7" x14ac:dyDescent="0.25">
      <c r="A105" s="163" t="s">
        <v>270</v>
      </c>
      <c r="B105" s="182" t="s">
        <v>271</v>
      </c>
      <c r="C105" s="42"/>
      <c r="D105" s="41">
        <f t="shared" si="3"/>
        <v>0</v>
      </c>
      <c r="E105" s="42"/>
      <c r="F105" s="42"/>
      <c r="G105" s="42"/>
    </row>
    <row r="106" spans="1:7" x14ac:dyDescent="0.25">
      <c r="A106" s="171" t="s">
        <v>272</v>
      </c>
      <c r="B106" s="183" t="s">
        <v>273</v>
      </c>
      <c r="C106" s="42"/>
      <c r="D106" s="41">
        <f t="shared" si="3"/>
        <v>0</v>
      </c>
      <c r="E106" s="42"/>
      <c r="F106" s="42"/>
      <c r="G106" s="42"/>
    </row>
    <row r="107" spans="1:7" x14ac:dyDescent="0.25">
      <c r="A107" s="163" t="s">
        <v>274</v>
      </c>
      <c r="B107" s="183" t="s">
        <v>275</v>
      </c>
      <c r="C107" s="42"/>
      <c r="D107" s="41">
        <f t="shared" si="3"/>
        <v>0</v>
      </c>
      <c r="E107" s="42"/>
      <c r="F107" s="42"/>
      <c r="G107" s="42"/>
    </row>
    <row r="108" spans="1:7" ht="15.75" thickBot="1" x14ac:dyDescent="0.3">
      <c r="A108" s="184" t="s">
        <v>276</v>
      </c>
      <c r="B108" s="185" t="s">
        <v>277</v>
      </c>
      <c r="C108" s="52"/>
      <c r="D108" s="42">
        <f t="shared" si="3"/>
        <v>0</v>
      </c>
      <c r="E108" s="52"/>
      <c r="F108" s="52"/>
      <c r="G108" s="52"/>
    </row>
    <row r="109" spans="1:7" ht="15.75" thickBot="1" x14ac:dyDescent="0.3">
      <c r="A109" s="158" t="s">
        <v>13</v>
      </c>
      <c r="B109" s="186" t="s">
        <v>337</v>
      </c>
      <c r="C109" s="39">
        <f>SUM(C110,C112,C114)</f>
        <v>154000</v>
      </c>
      <c r="D109" s="46">
        <f t="shared" si="3"/>
        <v>0</v>
      </c>
      <c r="E109" s="39">
        <f>SUM(E110,E112,E114)</f>
        <v>154000</v>
      </c>
      <c r="F109" s="39">
        <f>SUM(F110,F112,F114)</f>
        <v>0</v>
      </c>
      <c r="G109" s="39">
        <f>SUM(G110,G112,G114)</f>
        <v>0</v>
      </c>
    </row>
    <row r="110" spans="1:7" x14ac:dyDescent="0.25">
      <c r="A110" s="161" t="s">
        <v>119</v>
      </c>
      <c r="B110" s="179" t="s">
        <v>67</v>
      </c>
      <c r="C110" s="40"/>
      <c r="D110" s="40">
        <f t="shared" si="3"/>
        <v>0</v>
      </c>
      <c r="E110" s="40"/>
      <c r="F110" s="40"/>
      <c r="G110" s="40"/>
    </row>
    <row r="111" spans="1:7" x14ac:dyDescent="0.25">
      <c r="A111" s="161" t="s">
        <v>121</v>
      </c>
      <c r="B111" s="187" t="s">
        <v>279</v>
      </c>
      <c r="C111" s="40"/>
      <c r="D111" s="41">
        <f t="shared" si="3"/>
        <v>0</v>
      </c>
      <c r="E111" s="40"/>
      <c r="F111" s="40"/>
      <c r="G111" s="40"/>
    </row>
    <row r="112" spans="1:7" x14ac:dyDescent="0.25">
      <c r="A112" s="161" t="s">
        <v>123</v>
      </c>
      <c r="B112" s="187" t="s">
        <v>71</v>
      </c>
      <c r="C112" s="41"/>
      <c r="D112" s="41">
        <f t="shared" si="3"/>
        <v>0</v>
      </c>
      <c r="E112" s="41"/>
      <c r="F112" s="41"/>
      <c r="G112" s="41"/>
    </row>
    <row r="113" spans="1:7" x14ac:dyDescent="0.25">
      <c r="A113" s="161" t="s">
        <v>125</v>
      </c>
      <c r="B113" s="187" t="s">
        <v>280</v>
      </c>
      <c r="C113" s="41"/>
      <c r="D113" s="41">
        <f t="shared" si="3"/>
        <v>0</v>
      </c>
      <c r="E113" s="41"/>
      <c r="F113" s="41"/>
      <c r="G113" s="41"/>
    </row>
    <row r="114" spans="1:7" x14ac:dyDescent="0.25">
      <c r="A114" s="161" t="s">
        <v>127</v>
      </c>
      <c r="B114" s="166" t="s">
        <v>75</v>
      </c>
      <c r="C114" s="41">
        <v>154000</v>
      </c>
      <c r="D114" s="41">
        <f t="shared" si="3"/>
        <v>0</v>
      </c>
      <c r="E114" s="41">
        <v>154000</v>
      </c>
      <c r="F114" s="41"/>
      <c r="G114" s="41"/>
    </row>
    <row r="115" spans="1:7" x14ac:dyDescent="0.25">
      <c r="A115" s="161" t="s">
        <v>129</v>
      </c>
      <c r="B115" s="164" t="s">
        <v>338</v>
      </c>
      <c r="C115" s="41"/>
      <c r="D115" s="41">
        <f t="shared" si="3"/>
        <v>0</v>
      </c>
      <c r="E115" s="41"/>
      <c r="F115" s="41"/>
      <c r="G115" s="41"/>
    </row>
    <row r="116" spans="1:7" x14ac:dyDescent="0.25">
      <c r="A116" s="161" t="s">
        <v>282</v>
      </c>
      <c r="B116" s="188" t="s">
        <v>283</v>
      </c>
      <c r="C116" s="41"/>
      <c r="D116" s="41">
        <f t="shared" si="3"/>
        <v>0</v>
      </c>
      <c r="E116" s="41"/>
      <c r="F116" s="41"/>
      <c r="G116" s="41"/>
    </row>
    <row r="117" spans="1:7" x14ac:dyDescent="0.25">
      <c r="A117" s="161" t="s">
        <v>284</v>
      </c>
      <c r="B117" s="182" t="s">
        <v>265</v>
      </c>
      <c r="C117" s="41"/>
      <c r="D117" s="41">
        <f t="shared" si="3"/>
        <v>0</v>
      </c>
      <c r="E117" s="41"/>
      <c r="F117" s="41"/>
      <c r="G117" s="41"/>
    </row>
    <row r="118" spans="1:7" x14ac:dyDescent="0.25">
      <c r="A118" s="161" t="s">
        <v>285</v>
      </c>
      <c r="B118" s="182" t="s">
        <v>286</v>
      </c>
      <c r="C118" s="41">
        <v>154000</v>
      </c>
      <c r="D118" s="41">
        <f t="shared" si="3"/>
        <v>-154000</v>
      </c>
      <c r="E118" s="41"/>
      <c r="F118" s="41"/>
      <c r="G118" s="41"/>
    </row>
    <row r="119" spans="1:7" x14ac:dyDescent="0.25">
      <c r="A119" s="161" t="s">
        <v>287</v>
      </c>
      <c r="B119" s="182" t="s">
        <v>288</v>
      </c>
      <c r="C119" s="41"/>
      <c r="D119" s="41">
        <f t="shared" si="3"/>
        <v>0</v>
      </c>
      <c r="E119" s="41"/>
      <c r="F119" s="41"/>
      <c r="G119" s="41"/>
    </row>
    <row r="120" spans="1:7" x14ac:dyDescent="0.25">
      <c r="A120" s="161" t="s">
        <v>289</v>
      </c>
      <c r="B120" s="182" t="s">
        <v>271</v>
      </c>
      <c r="C120" s="41"/>
      <c r="D120" s="41">
        <f t="shared" si="3"/>
        <v>0</v>
      </c>
      <c r="E120" s="41"/>
      <c r="F120" s="41"/>
      <c r="G120" s="41"/>
    </row>
    <row r="121" spans="1:7" x14ac:dyDescent="0.25">
      <c r="A121" s="161" t="s">
        <v>290</v>
      </c>
      <c r="B121" s="182" t="s">
        <v>291</v>
      </c>
      <c r="C121" s="41"/>
      <c r="D121" s="41">
        <f t="shared" si="3"/>
        <v>0</v>
      </c>
      <c r="E121" s="41"/>
      <c r="F121" s="41"/>
      <c r="G121" s="41"/>
    </row>
    <row r="122" spans="1:7" ht="15.75" thickBot="1" x14ac:dyDescent="0.3">
      <c r="A122" s="171" t="s">
        <v>292</v>
      </c>
      <c r="B122" s="182" t="s">
        <v>293</v>
      </c>
      <c r="C122" s="42"/>
      <c r="D122" s="42">
        <f t="shared" si="3"/>
        <v>0</v>
      </c>
      <c r="E122" s="42"/>
      <c r="F122" s="42"/>
      <c r="G122" s="42"/>
    </row>
    <row r="123" spans="1:7" ht="15.75" thickBot="1" x14ac:dyDescent="0.3">
      <c r="A123" s="158" t="s">
        <v>7</v>
      </c>
      <c r="B123" s="160" t="s">
        <v>294</v>
      </c>
      <c r="C123" s="39">
        <f>SUM(C124:C125)</f>
        <v>0</v>
      </c>
      <c r="D123" s="259">
        <f t="shared" si="3"/>
        <v>0</v>
      </c>
      <c r="E123" s="39">
        <f>SUM(E124:E125)</f>
        <v>0</v>
      </c>
      <c r="F123" s="39">
        <f>SUM(F124:F125)</f>
        <v>0</v>
      </c>
      <c r="G123" s="39">
        <f>SUM(G124:G125)</f>
        <v>0</v>
      </c>
    </row>
    <row r="124" spans="1:7" x14ac:dyDescent="0.25">
      <c r="A124" s="161" t="s">
        <v>132</v>
      </c>
      <c r="B124" s="189" t="s">
        <v>295</v>
      </c>
      <c r="C124" s="40"/>
      <c r="D124" s="40">
        <f t="shared" si="3"/>
        <v>0</v>
      </c>
      <c r="E124" s="40"/>
      <c r="F124" s="40"/>
      <c r="G124" s="40"/>
    </row>
    <row r="125" spans="1:7" ht="15.75" thickBot="1" x14ac:dyDescent="0.3">
      <c r="A125" s="165" t="s">
        <v>134</v>
      </c>
      <c r="B125" s="187" t="s">
        <v>296</v>
      </c>
      <c r="C125" s="42"/>
      <c r="D125" s="42">
        <f t="shared" si="3"/>
        <v>0</v>
      </c>
      <c r="E125" s="42"/>
      <c r="F125" s="42"/>
      <c r="G125" s="42"/>
    </row>
    <row r="126" spans="1:7" ht="15.75" thickBot="1" x14ac:dyDescent="0.3">
      <c r="A126" s="158" t="s">
        <v>8</v>
      </c>
      <c r="B126" s="160" t="s">
        <v>297</v>
      </c>
      <c r="C126" s="39">
        <f>SUM(C93,C109,C123)</f>
        <v>45895425</v>
      </c>
      <c r="D126" s="46">
        <f t="shared" si="3"/>
        <v>7007195</v>
      </c>
      <c r="E126" s="39">
        <f>SUM(E93,E109,E123)</f>
        <v>52902620</v>
      </c>
      <c r="F126" s="39">
        <f>SUM(F93,F109,F123)</f>
        <v>0</v>
      </c>
      <c r="G126" s="39">
        <f>SUM(G93,G109,G123)</f>
        <v>0</v>
      </c>
    </row>
    <row r="127" spans="1:7" ht="15.75" thickBot="1" x14ac:dyDescent="0.3">
      <c r="A127" s="158" t="s">
        <v>9</v>
      </c>
      <c r="B127" s="160" t="s">
        <v>298</v>
      </c>
      <c r="C127" s="39">
        <f>SUM(C128:C130)</f>
        <v>0</v>
      </c>
      <c r="D127" s="40">
        <f t="shared" si="3"/>
        <v>0</v>
      </c>
      <c r="E127" s="39">
        <f>SUM(E128:E130)</f>
        <v>0</v>
      </c>
      <c r="F127" s="39">
        <f>SUM(F128:F130)</f>
        <v>0</v>
      </c>
      <c r="G127" s="39">
        <f>SUM(G128:G130)</f>
        <v>0</v>
      </c>
    </row>
    <row r="128" spans="1:7" x14ac:dyDescent="0.25">
      <c r="A128" s="161" t="s">
        <v>159</v>
      </c>
      <c r="B128" s="189" t="s">
        <v>299</v>
      </c>
      <c r="C128" s="41"/>
      <c r="D128" s="41">
        <f t="shared" si="3"/>
        <v>0</v>
      </c>
      <c r="E128" s="41"/>
      <c r="F128" s="41"/>
      <c r="G128" s="41"/>
    </row>
    <row r="129" spans="1:7" x14ac:dyDescent="0.25">
      <c r="A129" s="161" t="s">
        <v>161</v>
      </c>
      <c r="B129" s="189" t="s">
        <v>300</v>
      </c>
      <c r="C129" s="41"/>
      <c r="D129" s="41">
        <f t="shared" si="3"/>
        <v>0</v>
      </c>
      <c r="E129" s="41"/>
      <c r="F129" s="41"/>
      <c r="G129" s="41"/>
    </row>
    <row r="130" spans="1:7" ht="15.75" thickBot="1" x14ac:dyDescent="0.3">
      <c r="A130" s="171" t="s">
        <v>163</v>
      </c>
      <c r="B130" s="180" t="s">
        <v>301</v>
      </c>
      <c r="C130" s="41"/>
      <c r="D130" s="42">
        <f t="shared" si="3"/>
        <v>0</v>
      </c>
      <c r="E130" s="41"/>
      <c r="F130" s="41"/>
      <c r="G130" s="41"/>
    </row>
    <row r="131" spans="1:7" ht="15.75" thickBot="1" x14ac:dyDescent="0.3">
      <c r="A131" s="158" t="s">
        <v>22</v>
      </c>
      <c r="B131" s="160" t="s">
        <v>302</v>
      </c>
      <c r="C131" s="39">
        <f>SUM(C132:C135)</f>
        <v>0</v>
      </c>
      <c r="D131" s="259">
        <f t="shared" si="3"/>
        <v>0</v>
      </c>
      <c r="E131" s="39">
        <f>SUM(E132:E135)</f>
        <v>0</v>
      </c>
      <c r="F131" s="39">
        <f>SUM(F132:F135)</f>
        <v>0</v>
      </c>
      <c r="G131" s="39">
        <f>SUM(G132:G135)</f>
        <v>0</v>
      </c>
    </row>
    <row r="132" spans="1:7" x14ac:dyDescent="0.25">
      <c r="A132" s="161" t="s">
        <v>179</v>
      </c>
      <c r="B132" s="189" t="s">
        <v>303</v>
      </c>
      <c r="C132" s="41"/>
      <c r="D132" s="40">
        <f t="shared" si="3"/>
        <v>0</v>
      </c>
      <c r="E132" s="41"/>
      <c r="F132" s="41"/>
      <c r="G132" s="41"/>
    </row>
    <row r="133" spans="1:7" x14ac:dyDescent="0.25">
      <c r="A133" s="163" t="s">
        <v>181</v>
      </c>
      <c r="B133" s="179" t="s">
        <v>304</v>
      </c>
      <c r="C133" s="41"/>
      <c r="D133" s="41">
        <f t="shared" si="3"/>
        <v>0</v>
      </c>
      <c r="E133" s="41"/>
      <c r="F133" s="41"/>
      <c r="G133" s="41"/>
    </row>
    <row r="134" spans="1:7" x14ac:dyDescent="0.25">
      <c r="A134" s="163" t="s">
        <v>183</v>
      </c>
      <c r="B134" s="179" t="s">
        <v>305</v>
      </c>
      <c r="C134" s="41"/>
      <c r="D134" s="41">
        <f t="shared" si="3"/>
        <v>0</v>
      </c>
      <c r="E134" s="41"/>
      <c r="F134" s="41"/>
      <c r="G134" s="41"/>
    </row>
    <row r="135" spans="1:7" ht="15.75" thickBot="1" x14ac:dyDescent="0.3">
      <c r="A135" s="171" t="s">
        <v>185</v>
      </c>
      <c r="B135" s="180" t="s">
        <v>306</v>
      </c>
      <c r="C135" s="41"/>
      <c r="D135" s="42">
        <f t="shared" si="3"/>
        <v>0</v>
      </c>
      <c r="E135" s="41"/>
      <c r="F135" s="41"/>
      <c r="G135" s="41"/>
    </row>
    <row r="136" spans="1:7" ht="15.75" thickBot="1" x14ac:dyDescent="0.3">
      <c r="A136" s="158" t="s">
        <v>25</v>
      </c>
      <c r="B136" s="160" t="s">
        <v>307</v>
      </c>
      <c r="C136" s="39">
        <f>SUM(C137:C140)</f>
        <v>0</v>
      </c>
      <c r="D136" s="259">
        <f t="shared" si="3"/>
        <v>0</v>
      </c>
      <c r="E136" s="39">
        <f>SUM(E137:E140)</f>
        <v>0</v>
      </c>
      <c r="F136" s="39">
        <f>SUM(F137:F140)</f>
        <v>0</v>
      </c>
      <c r="G136" s="39">
        <f>SUM(G137:G140)</f>
        <v>0</v>
      </c>
    </row>
    <row r="137" spans="1:7" x14ac:dyDescent="0.25">
      <c r="A137" s="161" t="s">
        <v>191</v>
      </c>
      <c r="B137" s="189" t="s">
        <v>308</v>
      </c>
      <c r="C137" s="41"/>
      <c r="D137" s="40">
        <f t="shared" si="3"/>
        <v>0</v>
      </c>
      <c r="E137" s="41"/>
      <c r="F137" s="41"/>
      <c r="G137" s="41"/>
    </row>
    <row r="138" spans="1:7" x14ac:dyDescent="0.25">
      <c r="A138" s="161" t="s">
        <v>193</v>
      </c>
      <c r="B138" s="189" t="s">
        <v>309</v>
      </c>
      <c r="C138" s="41"/>
      <c r="D138" s="41">
        <f t="shared" si="3"/>
        <v>0</v>
      </c>
      <c r="E138" s="41"/>
      <c r="F138" s="41"/>
      <c r="G138" s="41"/>
    </row>
    <row r="139" spans="1:7" x14ac:dyDescent="0.25">
      <c r="A139" s="161" t="s">
        <v>195</v>
      </c>
      <c r="B139" s="189" t="s">
        <v>310</v>
      </c>
      <c r="C139" s="41"/>
      <c r="D139" s="41">
        <f t="shared" si="3"/>
        <v>0</v>
      </c>
      <c r="E139" s="41"/>
      <c r="F139" s="41"/>
      <c r="G139" s="41"/>
    </row>
    <row r="140" spans="1:7" ht="15.75" thickBot="1" x14ac:dyDescent="0.3">
      <c r="A140" s="171" t="s">
        <v>197</v>
      </c>
      <c r="B140" s="180" t="s">
        <v>311</v>
      </c>
      <c r="C140" s="41"/>
      <c r="D140" s="42">
        <f t="shared" si="3"/>
        <v>0</v>
      </c>
      <c r="E140" s="41"/>
      <c r="F140" s="41"/>
      <c r="G140" s="41"/>
    </row>
    <row r="141" spans="1:7" ht="15.75" thickBot="1" x14ac:dyDescent="0.3">
      <c r="A141" s="158" t="s">
        <v>27</v>
      </c>
      <c r="B141" s="160" t="s">
        <v>312</v>
      </c>
      <c r="C141" s="53">
        <f>SUM(C142:C145)</f>
        <v>0</v>
      </c>
      <c r="D141" s="259">
        <f t="shared" si="3"/>
        <v>0</v>
      </c>
      <c r="E141" s="53">
        <f>SUM(E142:E145)</f>
        <v>0</v>
      </c>
      <c r="F141" s="53">
        <f>SUM(F142:F145)</f>
        <v>0</v>
      </c>
      <c r="G141" s="53">
        <f>SUM(G142:G145)</f>
        <v>0</v>
      </c>
    </row>
    <row r="142" spans="1:7" x14ac:dyDescent="0.25">
      <c r="A142" s="161" t="s">
        <v>200</v>
      </c>
      <c r="B142" s="189" t="s">
        <v>313</v>
      </c>
      <c r="C142" s="41"/>
      <c r="D142" s="40">
        <f t="shared" si="3"/>
        <v>0</v>
      </c>
      <c r="E142" s="41"/>
      <c r="F142" s="41"/>
      <c r="G142" s="41"/>
    </row>
    <row r="143" spans="1:7" x14ac:dyDescent="0.25">
      <c r="A143" s="161" t="s">
        <v>202</v>
      </c>
      <c r="B143" s="189" t="s">
        <v>314</v>
      </c>
      <c r="C143" s="41"/>
      <c r="D143" s="41">
        <f t="shared" si="3"/>
        <v>0</v>
      </c>
      <c r="E143" s="41"/>
      <c r="F143" s="41"/>
      <c r="G143" s="41"/>
    </row>
    <row r="144" spans="1:7" x14ac:dyDescent="0.25">
      <c r="A144" s="161" t="s">
        <v>204</v>
      </c>
      <c r="B144" s="189" t="s">
        <v>315</v>
      </c>
      <c r="C144" s="41"/>
      <c r="D144" s="41">
        <f t="shared" si="3"/>
        <v>0</v>
      </c>
      <c r="E144" s="41"/>
      <c r="F144" s="41"/>
      <c r="G144" s="41"/>
    </row>
    <row r="145" spans="1:11" ht="15.75" thickBot="1" x14ac:dyDescent="0.3">
      <c r="A145" s="161" t="s">
        <v>206</v>
      </c>
      <c r="B145" s="189" t="s">
        <v>316</v>
      </c>
      <c r="C145" s="41"/>
      <c r="D145" s="42">
        <f t="shared" si="3"/>
        <v>0</v>
      </c>
      <c r="E145" s="41"/>
      <c r="F145" s="41"/>
      <c r="G145" s="41"/>
    </row>
    <row r="146" spans="1:11" ht="15.75" thickBot="1" x14ac:dyDescent="0.3">
      <c r="A146" s="158" t="s">
        <v>30</v>
      </c>
      <c r="B146" s="160" t="s">
        <v>317</v>
      </c>
      <c r="C146" s="54">
        <f>SUM(C127,C131,C136,C141)</f>
        <v>0</v>
      </c>
      <c r="D146" s="259">
        <f t="shared" si="3"/>
        <v>0</v>
      </c>
      <c r="E146" s="54">
        <f>SUM(E127,E131,E136,E141)</f>
        <v>0</v>
      </c>
      <c r="F146" s="54">
        <f>SUM(F127,F131,F136,F141)</f>
        <v>0</v>
      </c>
      <c r="G146" s="54">
        <f>SUM(G127,G131,G136,G141)</f>
        <v>0</v>
      </c>
      <c r="H146" s="74"/>
      <c r="I146" s="75"/>
      <c r="J146" s="75"/>
      <c r="K146" s="75"/>
    </row>
    <row r="147" spans="1:11" ht="15.75" thickBot="1" x14ac:dyDescent="0.3">
      <c r="A147" s="174" t="s">
        <v>33</v>
      </c>
      <c r="B147" s="175" t="s">
        <v>318</v>
      </c>
      <c r="C147" s="54">
        <f>SUM(C126,C146)</f>
        <v>45895425</v>
      </c>
      <c r="D147" s="46">
        <f t="shared" si="3"/>
        <v>7007195</v>
      </c>
      <c r="E147" s="54">
        <f>SUM(E126,E146)</f>
        <v>52902620</v>
      </c>
      <c r="F147" s="54">
        <f>SUM(F126,F146)</f>
        <v>0</v>
      </c>
      <c r="G147" s="54">
        <f>SUM(G126,G146)</f>
        <v>0</v>
      </c>
    </row>
    <row r="148" spans="1:11" ht="15.75" thickBot="1" x14ac:dyDescent="0.3">
      <c r="A148" s="47"/>
      <c r="B148" s="48"/>
      <c r="C148" s="55"/>
      <c r="D148" s="55"/>
      <c r="E148" s="55"/>
      <c r="F148" s="55"/>
      <c r="G148" s="55"/>
    </row>
    <row r="149" spans="1:11" ht="15.75" thickBot="1" x14ac:dyDescent="0.3">
      <c r="A149" s="287" t="s">
        <v>319</v>
      </c>
      <c r="B149" s="287"/>
      <c r="C149" s="56">
        <v>11</v>
      </c>
      <c r="D149" s="56"/>
      <c r="E149" s="56">
        <v>11</v>
      </c>
      <c r="F149" s="56"/>
      <c r="G149" s="56"/>
    </row>
    <row r="150" spans="1:11" ht="15.75" thickBot="1" x14ac:dyDescent="0.3">
      <c r="A150" s="287" t="s">
        <v>320</v>
      </c>
      <c r="B150" s="287"/>
      <c r="C150" s="56"/>
      <c r="D150" s="56"/>
      <c r="E150" s="56"/>
      <c r="F150" s="56"/>
      <c r="G150" s="56"/>
    </row>
    <row r="151" spans="1:11" x14ac:dyDescent="0.25">
      <c r="A151" s="57"/>
      <c r="B151" s="58"/>
      <c r="C151" s="59"/>
      <c r="D151" s="59"/>
      <c r="E151" s="59"/>
    </row>
    <row r="152" spans="1:11" x14ac:dyDescent="0.25">
      <c r="A152" s="282" t="s">
        <v>321</v>
      </c>
      <c r="B152" s="282"/>
      <c r="C152" s="282"/>
      <c r="D152" s="282"/>
      <c r="E152" s="282"/>
      <c r="F152" s="282"/>
      <c r="G152" s="282"/>
    </row>
    <row r="153" spans="1:11" ht="15.75" thickBot="1" x14ac:dyDescent="0.3">
      <c r="A153" s="283"/>
      <c r="B153" s="283"/>
      <c r="C153" s="35"/>
      <c r="D153" s="35"/>
      <c r="E153" s="35"/>
      <c r="F153" s="35"/>
      <c r="G153" s="35" t="s">
        <v>2</v>
      </c>
    </row>
    <row r="154" spans="1:11" ht="29.25" thickBot="1" x14ac:dyDescent="0.3">
      <c r="A154" s="36">
        <v>1</v>
      </c>
      <c r="B154" s="186" t="s">
        <v>322</v>
      </c>
      <c r="C154" s="190">
        <f>+C62-C126</f>
        <v>-45895425</v>
      </c>
      <c r="D154" s="190"/>
      <c r="E154" s="190">
        <f>+E62-E126</f>
        <v>-52902620</v>
      </c>
      <c r="F154" s="190">
        <f>+F62-F126</f>
        <v>0</v>
      </c>
      <c r="G154" s="190">
        <f>+G62-G126</f>
        <v>0</v>
      </c>
    </row>
    <row r="155" spans="1:11" ht="29.25" thickBot="1" x14ac:dyDescent="0.3">
      <c r="A155" s="36" t="s">
        <v>13</v>
      </c>
      <c r="B155" s="186" t="s">
        <v>323</v>
      </c>
      <c r="C155" s="190">
        <f>+C86-C146</f>
        <v>45895425</v>
      </c>
      <c r="D155" s="190"/>
      <c r="E155" s="190">
        <f>+E86-E146</f>
        <v>52902620</v>
      </c>
      <c r="F155" s="190">
        <f>+F86-F146</f>
        <v>0</v>
      </c>
      <c r="G155" s="190">
        <f>+G86-G146</f>
        <v>0</v>
      </c>
    </row>
  </sheetData>
  <mergeCells count="8">
    <mergeCell ref="A152:G152"/>
    <mergeCell ref="A153:B153"/>
    <mergeCell ref="A1:B1"/>
    <mergeCell ref="A4:B4"/>
    <mergeCell ref="A89:C89"/>
    <mergeCell ref="A90:B90"/>
    <mergeCell ref="A149:B149"/>
    <mergeCell ref="A150:B150"/>
  </mergeCells>
  <printOptions horizontalCentered="1"/>
  <pageMargins left="0.19685039370078741" right="0.19685039370078741" top="0.74803149606299213" bottom="0.39370078740157483" header="0.31496062992125984" footer="0.31496062992125984"/>
  <pageSetup paperSize="9" scale="60" orientation="portrait" r:id="rId1"/>
  <headerFooter>
    <oddHeader>&amp;L&amp;"Times New Roman,Félkövér"2020.&amp;C&amp;"Times New Roman,Félkövér"Regölyi Közös Önkormányzati Hivatal&amp;R&amp;"Times New Roman,Félkövér dőlt"6. sz. melléklet</oddHeader>
  </headerFooter>
  <rowBreaks count="1" manualBreakCount="1">
    <brk id="74" max="6" man="1"/>
  </rowBreaks>
  <colBreaks count="1" manualBreakCount="1">
    <brk id="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I152"/>
  <sheetViews>
    <sheetView view="pageBreakPreview" topLeftCell="A29" zoomScale="60" zoomScaleNormal="100" workbookViewId="0">
      <selection sqref="A1:E1"/>
    </sheetView>
  </sheetViews>
  <sheetFormatPr defaultRowHeight="15.75" x14ac:dyDescent="0.25"/>
  <cols>
    <col min="1" max="1" width="8.140625" style="23" customWidth="1"/>
    <col min="2" max="2" width="78.5703125" style="13" customWidth="1"/>
    <col min="3" max="3" width="18.5703125" style="24" customWidth="1"/>
    <col min="4" max="4" width="16.140625" style="13" customWidth="1"/>
    <col min="5" max="5" width="15.7109375" style="13" customWidth="1"/>
    <col min="6" max="256" width="9.140625" style="13"/>
    <col min="257" max="257" width="8.140625" style="13" customWidth="1"/>
    <col min="258" max="258" width="78.5703125" style="13" customWidth="1"/>
    <col min="259" max="259" width="18.5703125" style="13" customWidth="1"/>
    <col min="260" max="260" width="7.7109375" style="13" customWidth="1"/>
    <col min="261" max="512" width="9.140625" style="13"/>
    <col min="513" max="513" width="8.140625" style="13" customWidth="1"/>
    <col min="514" max="514" width="78.5703125" style="13" customWidth="1"/>
    <col min="515" max="515" width="18.5703125" style="13" customWidth="1"/>
    <col min="516" max="516" width="7.7109375" style="13" customWidth="1"/>
    <col min="517" max="768" width="9.140625" style="13"/>
    <col min="769" max="769" width="8.140625" style="13" customWidth="1"/>
    <col min="770" max="770" width="78.5703125" style="13" customWidth="1"/>
    <col min="771" max="771" width="18.5703125" style="13" customWidth="1"/>
    <col min="772" max="772" width="7.7109375" style="13" customWidth="1"/>
    <col min="773" max="1024" width="9.140625" style="13"/>
    <col min="1025" max="1025" width="8.140625" style="13" customWidth="1"/>
    <col min="1026" max="1026" width="78.5703125" style="13" customWidth="1"/>
    <col min="1027" max="1027" width="18.5703125" style="13" customWidth="1"/>
    <col min="1028" max="1028" width="7.7109375" style="13" customWidth="1"/>
    <col min="1029" max="1280" width="9.140625" style="13"/>
    <col min="1281" max="1281" width="8.140625" style="13" customWidth="1"/>
    <col min="1282" max="1282" width="78.5703125" style="13" customWidth="1"/>
    <col min="1283" max="1283" width="18.5703125" style="13" customWidth="1"/>
    <col min="1284" max="1284" width="7.7109375" style="13" customWidth="1"/>
    <col min="1285" max="1536" width="9.140625" style="13"/>
    <col min="1537" max="1537" width="8.140625" style="13" customWidth="1"/>
    <col min="1538" max="1538" width="78.5703125" style="13" customWidth="1"/>
    <col min="1539" max="1539" width="18.5703125" style="13" customWidth="1"/>
    <col min="1540" max="1540" width="7.7109375" style="13" customWidth="1"/>
    <col min="1541" max="1792" width="9.140625" style="13"/>
    <col min="1793" max="1793" width="8.140625" style="13" customWidth="1"/>
    <col min="1794" max="1794" width="78.5703125" style="13" customWidth="1"/>
    <col min="1795" max="1795" width="18.5703125" style="13" customWidth="1"/>
    <col min="1796" max="1796" width="7.7109375" style="13" customWidth="1"/>
    <col min="1797" max="2048" width="9.140625" style="13"/>
    <col min="2049" max="2049" width="8.140625" style="13" customWidth="1"/>
    <col min="2050" max="2050" width="78.5703125" style="13" customWidth="1"/>
    <col min="2051" max="2051" width="18.5703125" style="13" customWidth="1"/>
    <col min="2052" max="2052" width="7.7109375" style="13" customWidth="1"/>
    <col min="2053" max="2304" width="9.140625" style="13"/>
    <col min="2305" max="2305" width="8.140625" style="13" customWidth="1"/>
    <col min="2306" max="2306" width="78.5703125" style="13" customWidth="1"/>
    <col min="2307" max="2307" width="18.5703125" style="13" customWidth="1"/>
    <col min="2308" max="2308" width="7.7109375" style="13" customWidth="1"/>
    <col min="2309" max="2560" width="9.140625" style="13"/>
    <col min="2561" max="2561" width="8.140625" style="13" customWidth="1"/>
    <col min="2562" max="2562" width="78.5703125" style="13" customWidth="1"/>
    <col min="2563" max="2563" width="18.5703125" style="13" customWidth="1"/>
    <col min="2564" max="2564" width="7.7109375" style="13" customWidth="1"/>
    <col min="2565" max="2816" width="9.140625" style="13"/>
    <col min="2817" max="2817" width="8.140625" style="13" customWidth="1"/>
    <col min="2818" max="2818" width="78.5703125" style="13" customWidth="1"/>
    <col min="2819" max="2819" width="18.5703125" style="13" customWidth="1"/>
    <col min="2820" max="2820" width="7.7109375" style="13" customWidth="1"/>
    <col min="2821" max="3072" width="9.140625" style="13"/>
    <col min="3073" max="3073" width="8.140625" style="13" customWidth="1"/>
    <col min="3074" max="3074" width="78.5703125" style="13" customWidth="1"/>
    <col min="3075" max="3075" width="18.5703125" style="13" customWidth="1"/>
    <col min="3076" max="3076" width="7.7109375" style="13" customWidth="1"/>
    <col min="3077" max="3328" width="9.140625" style="13"/>
    <col min="3329" max="3329" width="8.140625" style="13" customWidth="1"/>
    <col min="3330" max="3330" width="78.5703125" style="13" customWidth="1"/>
    <col min="3331" max="3331" width="18.5703125" style="13" customWidth="1"/>
    <col min="3332" max="3332" width="7.7109375" style="13" customWidth="1"/>
    <col min="3333" max="3584" width="9.140625" style="13"/>
    <col min="3585" max="3585" width="8.140625" style="13" customWidth="1"/>
    <col min="3586" max="3586" width="78.5703125" style="13" customWidth="1"/>
    <col min="3587" max="3587" width="18.5703125" style="13" customWidth="1"/>
    <col min="3588" max="3588" width="7.7109375" style="13" customWidth="1"/>
    <col min="3589" max="3840" width="9.140625" style="13"/>
    <col min="3841" max="3841" width="8.140625" style="13" customWidth="1"/>
    <col min="3842" max="3842" width="78.5703125" style="13" customWidth="1"/>
    <col min="3843" max="3843" width="18.5703125" style="13" customWidth="1"/>
    <col min="3844" max="3844" width="7.7109375" style="13" customWidth="1"/>
    <col min="3845" max="4096" width="9.140625" style="13"/>
    <col min="4097" max="4097" width="8.140625" style="13" customWidth="1"/>
    <col min="4098" max="4098" width="78.5703125" style="13" customWidth="1"/>
    <col min="4099" max="4099" width="18.5703125" style="13" customWidth="1"/>
    <col min="4100" max="4100" width="7.7109375" style="13" customWidth="1"/>
    <col min="4101" max="4352" width="9.140625" style="13"/>
    <col min="4353" max="4353" width="8.140625" style="13" customWidth="1"/>
    <col min="4354" max="4354" width="78.5703125" style="13" customWidth="1"/>
    <col min="4355" max="4355" width="18.5703125" style="13" customWidth="1"/>
    <col min="4356" max="4356" width="7.7109375" style="13" customWidth="1"/>
    <col min="4357" max="4608" width="9.140625" style="13"/>
    <col min="4609" max="4609" width="8.140625" style="13" customWidth="1"/>
    <col min="4610" max="4610" width="78.5703125" style="13" customWidth="1"/>
    <col min="4611" max="4611" width="18.5703125" style="13" customWidth="1"/>
    <col min="4612" max="4612" width="7.7109375" style="13" customWidth="1"/>
    <col min="4613" max="4864" width="9.140625" style="13"/>
    <col min="4865" max="4865" width="8.140625" style="13" customWidth="1"/>
    <col min="4866" max="4866" width="78.5703125" style="13" customWidth="1"/>
    <col min="4867" max="4867" width="18.5703125" style="13" customWidth="1"/>
    <col min="4868" max="4868" width="7.7109375" style="13" customWidth="1"/>
    <col min="4869" max="5120" width="9.140625" style="13"/>
    <col min="5121" max="5121" width="8.140625" style="13" customWidth="1"/>
    <col min="5122" max="5122" width="78.5703125" style="13" customWidth="1"/>
    <col min="5123" max="5123" width="18.5703125" style="13" customWidth="1"/>
    <col min="5124" max="5124" width="7.7109375" style="13" customWidth="1"/>
    <col min="5125" max="5376" width="9.140625" style="13"/>
    <col min="5377" max="5377" width="8.140625" style="13" customWidth="1"/>
    <col min="5378" max="5378" width="78.5703125" style="13" customWidth="1"/>
    <col min="5379" max="5379" width="18.5703125" style="13" customWidth="1"/>
    <col min="5380" max="5380" width="7.7109375" style="13" customWidth="1"/>
    <col min="5381" max="5632" width="9.140625" style="13"/>
    <col min="5633" max="5633" width="8.140625" style="13" customWidth="1"/>
    <col min="5634" max="5634" width="78.5703125" style="13" customWidth="1"/>
    <col min="5635" max="5635" width="18.5703125" style="13" customWidth="1"/>
    <col min="5636" max="5636" width="7.7109375" style="13" customWidth="1"/>
    <col min="5637" max="5888" width="9.140625" style="13"/>
    <col min="5889" max="5889" width="8.140625" style="13" customWidth="1"/>
    <col min="5890" max="5890" width="78.5703125" style="13" customWidth="1"/>
    <col min="5891" max="5891" width="18.5703125" style="13" customWidth="1"/>
    <col min="5892" max="5892" width="7.7109375" style="13" customWidth="1"/>
    <col min="5893" max="6144" width="9.140625" style="13"/>
    <col min="6145" max="6145" width="8.140625" style="13" customWidth="1"/>
    <col min="6146" max="6146" width="78.5703125" style="13" customWidth="1"/>
    <col min="6147" max="6147" width="18.5703125" style="13" customWidth="1"/>
    <col min="6148" max="6148" width="7.7109375" style="13" customWidth="1"/>
    <col min="6149" max="6400" width="9.140625" style="13"/>
    <col min="6401" max="6401" width="8.140625" style="13" customWidth="1"/>
    <col min="6402" max="6402" width="78.5703125" style="13" customWidth="1"/>
    <col min="6403" max="6403" width="18.5703125" style="13" customWidth="1"/>
    <col min="6404" max="6404" width="7.7109375" style="13" customWidth="1"/>
    <col min="6405" max="6656" width="9.140625" style="13"/>
    <col min="6657" max="6657" width="8.140625" style="13" customWidth="1"/>
    <col min="6658" max="6658" width="78.5703125" style="13" customWidth="1"/>
    <col min="6659" max="6659" width="18.5703125" style="13" customWidth="1"/>
    <col min="6660" max="6660" width="7.7109375" style="13" customWidth="1"/>
    <col min="6661" max="6912" width="9.140625" style="13"/>
    <col min="6913" max="6913" width="8.140625" style="13" customWidth="1"/>
    <col min="6914" max="6914" width="78.5703125" style="13" customWidth="1"/>
    <col min="6915" max="6915" width="18.5703125" style="13" customWidth="1"/>
    <col min="6916" max="6916" width="7.7109375" style="13" customWidth="1"/>
    <col min="6917" max="7168" width="9.140625" style="13"/>
    <col min="7169" max="7169" width="8.140625" style="13" customWidth="1"/>
    <col min="7170" max="7170" width="78.5703125" style="13" customWidth="1"/>
    <col min="7171" max="7171" width="18.5703125" style="13" customWidth="1"/>
    <col min="7172" max="7172" width="7.7109375" style="13" customWidth="1"/>
    <col min="7173" max="7424" width="9.140625" style="13"/>
    <col min="7425" max="7425" width="8.140625" style="13" customWidth="1"/>
    <col min="7426" max="7426" width="78.5703125" style="13" customWidth="1"/>
    <col min="7427" max="7427" width="18.5703125" style="13" customWidth="1"/>
    <col min="7428" max="7428" width="7.7109375" style="13" customWidth="1"/>
    <col min="7429" max="7680" width="9.140625" style="13"/>
    <col min="7681" max="7681" width="8.140625" style="13" customWidth="1"/>
    <col min="7682" max="7682" width="78.5703125" style="13" customWidth="1"/>
    <col min="7683" max="7683" width="18.5703125" style="13" customWidth="1"/>
    <col min="7684" max="7684" width="7.7109375" style="13" customWidth="1"/>
    <col min="7685" max="7936" width="9.140625" style="13"/>
    <col min="7937" max="7937" width="8.140625" style="13" customWidth="1"/>
    <col min="7938" max="7938" width="78.5703125" style="13" customWidth="1"/>
    <col min="7939" max="7939" width="18.5703125" style="13" customWidth="1"/>
    <col min="7940" max="7940" width="7.7109375" style="13" customWidth="1"/>
    <col min="7941" max="8192" width="9.140625" style="13"/>
    <col min="8193" max="8193" width="8.140625" style="13" customWidth="1"/>
    <col min="8194" max="8194" width="78.5703125" style="13" customWidth="1"/>
    <col min="8195" max="8195" width="18.5703125" style="13" customWidth="1"/>
    <col min="8196" max="8196" width="7.7109375" style="13" customWidth="1"/>
    <col min="8197" max="8448" width="9.140625" style="13"/>
    <col min="8449" max="8449" width="8.140625" style="13" customWidth="1"/>
    <col min="8450" max="8450" width="78.5703125" style="13" customWidth="1"/>
    <col min="8451" max="8451" width="18.5703125" style="13" customWidth="1"/>
    <col min="8452" max="8452" width="7.7109375" style="13" customWidth="1"/>
    <col min="8453" max="8704" width="9.140625" style="13"/>
    <col min="8705" max="8705" width="8.140625" style="13" customWidth="1"/>
    <col min="8706" max="8706" width="78.5703125" style="13" customWidth="1"/>
    <col min="8707" max="8707" width="18.5703125" style="13" customWidth="1"/>
    <col min="8708" max="8708" width="7.7109375" style="13" customWidth="1"/>
    <col min="8709" max="8960" width="9.140625" style="13"/>
    <col min="8961" max="8961" width="8.140625" style="13" customWidth="1"/>
    <col min="8962" max="8962" width="78.5703125" style="13" customWidth="1"/>
    <col min="8963" max="8963" width="18.5703125" style="13" customWidth="1"/>
    <col min="8964" max="8964" width="7.7109375" style="13" customWidth="1"/>
    <col min="8965" max="9216" width="9.140625" style="13"/>
    <col min="9217" max="9217" width="8.140625" style="13" customWidth="1"/>
    <col min="9218" max="9218" width="78.5703125" style="13" customWidth="1"/>
    <col min="9219" max="9219" width="18.5703125" style="13" customWidth="1"/>
    <col min="9220" max="9220" width="7.7109375" style="13" customWidth="1"/>
    <col min="9221" max="9472" width="9.140625" style="13"/>
    <col min="9473" max="9473" width="8.140625" style="13" customWidth="1"/>
    <col min="9474" max="9474" width="78.5703125" style="13" customWidth="1"/>
    <col min="9475" max="9475" width="18.5703125" style="13" customWidth="1"/>
    <col min="9476" max="9476" width="7.7109375" style="13" customWidth="1"/>
    <col min="9477" max="9728" width="9.140625" style="13"/>
    <col min="9729" max="9729" width="8.140625" style="13" customWidth="1"/>
    <col min="9730" max="9730" width="78.5703125" style="13" customWidth="1"/>
    <col min="9731" max="9731" width="18.5703125" style="13" customWidth="1"/>
    <col min="9732" max="9732" width="7.7109375" style="13" customWidth="1"/>
    <col min="9733" max="9984" width="9.140625" style="13"/>
    <col min="9985" max="9985" width="8.140625" style="13" customWidth="1"/>
    <col min="9986" max="9986" width="78.5703125" style="13" customWidth="1"/>
    <col min="9987" max="9987" width="18.5703125" style="13" customWidth="1"/>
    <col min="9988" max="9988" width="7.7109375" style="13" customWidth="1"/>
    <col min="9989" max="10240" width="9.140625" style="13"/>
    <col min="10241" max="10241" width="8.140625" style="13" customWidth="1"/>
    <col min="10242" max="10242" width="78.5703125" style="13" customWidth="1"/>
    <col min="10243" max="10243" width="18.5703125" style="13" customWidth="1"/>
    <col min="10244" max="10244" width="7.7109375" style="13" customWidth="1"/>
    <col min="10245" max="10496" width="9.140625" style="13"/>
    <col min="10497" max="10497" width="8.140625" style="13" customWidth="1"/>
    <col min="10498" max="10498" width="78.5703125" style="13" customWidth="1"/>
    <col min="10499" max="10499" width="18.5703125" style="13" customWidth="1"/>
    <col min="10500" max="10500" width="7.7109375" style="13" customWidth="1"/>
    <col min="10501" max="10752" width="9.140625" style="13"/>
    <col min="10753" max="10753" width="8.140625" style="13" customWidth="1"/>
    <col min="10754" max="10754" width="78.5703125" style="13" customWidth="1"/>
    <col min="10755" max="10755" width="18.5703125" style="13" customWidth="1"/>
    <col min="10756" max="10756" width="7.7109375" style="13" customWidth="1"/>
    <col min="10757" max="11008" width="9.140625" style="13"/>
    <col min="11009" max="11009" width="8.140625" style="13" customWidth="1"/>
    <col min="11010" max="11010" width="78.5703125" style="13" customWidth="1"/>
    <col min="11011" max="11011" width="18.5703125" style="13" customWidth="1"/>
    <col min="11012" max="11012" width="7.7109375" style="13" customWidth="1"/>
    <col min="11013" max="11264" width="9.140625" style="13"/>
    <col min="11265" max="11265" width="8.140625" style="13" customWidth="1"/>
    <col min="11266" max="11266" width="78.5703125" style="13" customWidth="1"/>
    <col min="11267" max="11267" width="18.5703125" style="13" customWidth="1"/>
    <col min="11268" max="11268" width="7.7109375" style="13" customWidth="1"/>
    <col min="11269" max="11520" width="9.140625" style="13"/>
    <col min="11521" max="11521" width="8.140625" style="13" customWidth="1"/>
    <col min="11522" max="11522" width="78.5703125" style="13" customWidth="1"/>
    <col min="11523" max="11523" width="18.5703125" style="13" customWidth="1"/>
    <col min="11524" max="11524" width="7.7109375" style="13" customWidth="1"/>
    <col min="11525" max="11776" width="9.140625" style="13"/>
    <col min="11777" max="11777" width="8.140625" style="13" customWidth="1"/>
    <col min="11778" max="11778" width="78.5703125" style="13" customWidth="1"/>
    <col min="11779" max="11779" width="18.5703125" style="13" customWidth="1"/>
    <col min="11780" max="11780" width="7.7109375" style="13" customWidth="1"/>
    <col min="11781" max="12032" width="9.140625" style="13"/>
    <col min="12033" max="12033" width="8.140625" style="13" customWidth="1"/>
    <col min="12034" max="12034" width="78.5703125" style="13" customWidth="1"/>
    <col min="12035" max="12035" width="18.5703125" style="13" customWidth="1"/>
    <col min="12036" max="12036" width="7.7109375" style="13" customWidth="1"/>
    <col min="12037" max="12288" width="9.140625" style="13"/>
    <col min="12289" max="12289" width="8.140625" style="13" customWidth="1"/>
    <col min="12290" max="12290" width="78.5703125" style="13" customWidth="1"/>
    <col min="12291" max="12291" width="18.5703125" style="13" customWidth="1"/>
    <col min="12292" max="12292" width="7.7109375" style="13" customWidth="1"/>
    <col min="12293" max="12544" width="9.140625" style="13"/>
    <col min="12545" max="12545" width="8.140625" style="13" customWidth="1"/>
    <col min="12546" max="12546" width="78.5703125" style="13" customWidth="1"/>
    <col min="12547" max="12547" width="18.5703125" style="13" customWidth="1"/>
    <col min="12548" max="12548" width="7.7109375" style="13" customWidth="1"/>
    <col min="12549" max="12800" width="9.140625" style="13"/>
    <col min="12801" max="12801" width="8.140625" style="13" customWidth="1"/>
    <col min="12802" max="12802" width="78.5703125" style="13" customWidth="1"/>
    <col min="12803" max="12803" width="18.5703125" style="13" customWidth="1"/>
    <col min="12804" max="12804" width="7.7109375" style="13" customWidth="1"/>
    <col min="12805" max="13056" width="9.140625" style="13"/>
    <col min="13057" max="13057" width="8.140625" style="13" customWidth="1"/>
    <col min="13058" max="13058" width="78.5703125" style="13" customWidth="1"/>
    <col min="13059" max="13059" width="18.5703125" style="13" customWidth="1"/>
    <col min="13060" max="13060" width="7.7109375" style="13" customWidth="1"/>
    <col min="13061" max="13312" width="9.140625" style="13"/>
    <col min="13313" max="13313" width="8.140625" style="13" customWidth="1"/>
    <col min="13314" max="13314" width="78.5703125" style="13" customWidth="1"/>
    <col min="13315" max="13315" width="18.5703125" style="13" customWidth="1"/>
    <col min="13316" max="13316" width="7.7109375" style="13" customWidth="1"/>
    <col min="13317" max="13568" width="9.140625" style="13"/>
    <col min="13569" max="13569" width="8.140625" style="13" customWidth="1"/>
    <col min="13570" max="13570" width="78.5703125" style="13" customWidth="1"/>
    <col min="13571" max="13571" width="18.5703125" style="13" customWidth="1"/>
    <col min="13572" max="13572" width="7.7109375" style="13" customWidth="1"/>
    <col min="13573" max="13824" width="9.140625" style="13"/>
    <col min="13825" max="13825" width="8.140625" style="13" customWidth="1"/>
    <col min="13826" max="13826" width="78.5703125" style="13" customWidth="1"/>
    <col min="13827" max="13827" width="18.5703125" style="13" customWidth="1"/>
    <col min="13828" max="13828" width="7.7109375" style="13" customWidth="1"/>
    <col min="13829" max="14080" width="9.140625" style="13"/>
    <col min="14081" max="14081" width="8.140625" style="13" customWidth="1"/>
    <col min="14082" max="14082" width="78.5703125" style="13" customWidth="1"/>
    <col min="14083" max="14083" width="18.5703125" style="13" customWidth="1"/>
    <col min="14084" max="14084" width="7.7109375" style="13" customWidth="1"/>
    <col min="14085" max="14336" width="9.140625" style="13"/>
    <col min="14337" max="14337" width="8.140625" style="13" customWidth="1"/>
    <col min="14338" max="14338" width="78.5703125" style="13" customWidth="1"/>
    <col min="14339" max="14339" width="18.5703125" style="13" customWidth="1"/>
    <col min="14340" max="14340" width="7.7109375" style="13" customWidth="1"/>
    <col min="14341" max="14592" width="9.140625" style="13"/>
    <col min="14593" max="14593" width="8.140625" style="13" customWidth="1"/>
    <col min="14594" max="14594" width="78.5703125" style="13" customWidth="1"/>
    <col min="14595" max="14595" width="18.5703125" style="13" customWidth="1"/>
    <col min="14596" max="14596" width="7.7109375" style="13" customWidth="1"/>
    <col min="14597" max="14848" width="9.140625" style="13"/>
    <col min="14849" max="14849" width="8.140625" style="13" customWidth="1"/>
    <col min="14850" max="14850" width="78.5703125" style="13" customWidth="1"/>
    <col min="14851" max="14851" width="18.5703125" style="13" customWidth="1"/>
    <col min="14852" max="14852" width="7.7109375" style="13" customWidth="1"/>
    <col min="14853" max="15104" width="9.140625" style="13"/>
    <col min="15105" max="15105" width="8.140625" style="13" customWidth="1"/>
    <col min="15106" max="15106" width="78.5703125" style="13" customWidth="1"/>
    <col min="15107" max="15107" width="18.5703125" style="13" customWidth="1"/>
    <col min="15108" max="15108" width="7.7109375" style="13" customWidth="1"/>
    <col min="15109" max="15360" width="9.140625" style="13"/>
    <col min="15361" max="15361" width="8.140625" style="13" customWidth="1"/>
    <col min="15362" max="15362" width="78.5703125" style="13" customWidth="1"/>
    <col min="15363" max="15363" width="18.5703125" style="13" customWidth="1"/>
    <col min="15364" max="15364" width="7.7109375" style="13" customWidth="1"/>
    <col min="15365" max="15616" width="9.140625" style="13"/>
    <col min="15617" max="15617" width="8.140625" style="13" customWidth="1"/>
    <col min="15618" max="15618" width="78.5703125" style="13" customWidth="1"/>
    <col min="15619" max="15619" width="18.5703125" style="13" customWidth="1"/>
    <col min="15620" max="15620" width="7.7109375" style="13" customWidth="1"/>
    <col min="15621" max="15872" width="9.140625" style="13"/>
    <col min="15873" max="15873" width="8.140625" style="13" customWidth="1"/>
    <col min="15874" max="15874" width="78.5703125" style="13" customWidth="1"/>
    <col min="15875" max="15875" width="18.5703125" style="13" customWidth="1"/>
    <col min="15876" max="15876" width="7.7109375" style="13" customWidth="1"/>
    <col min="15877" max="16128" width="9.140625" style="13"/>
    <col min="16129" max="16129" width="8.140625" style="13" customWidth="1"/>
    <col min="16130" max="16130" width="78.5703125" style="13" customWidth="1"/>
    <col min="16131" max="16131" width="18.5703125" style="13" customWidth="1"/>
    <col min="16132" max="16132" width="7.7109375" style="13" customWidth="1"/>
    <col min="16133" max="16384" width="9.140625" style="13"/>
  </cols>
  <sheetData>
    <row r="1" spans="1:5" ht="15.95" customHeight="1" x14ac:dyDescent="0.25">
      <c r="A1" s="278" t="s">
        <v>103</v>
      </c>
      <c r="B1" s="278"/>
      <c r="C1" s="278"/>
      <c r="D1" s="278"/>
      <c r="E1" s="278"/>
    </row>
    <row r="2" spans="1:5" ht="15.95" customHeight="1" thickBot="1" x14ac:dyDescent="0.3">
      <c r="A2" s="279"/>
      <c r="B2" s="279"/>
      <c r="E2" s="76" t="s">
        <v>2</v>
      </c>
    </row>
    <row r="3" spans="1:5" ht="32.25" thickBot="1" x14ac:dyDescent="0.3">
      <c r="A3" s="101" t="s">
        <v>3</v>
      </c>
      <c r="B3" s="102" t="s">
        <v>104</v>
      </c>
      <c r="C3" s="102" t="s">
        <v>361</v>
      </c>
      <c r="D3" s="102" t="s">
        <v>362</v>
      </c>
      <c r="E3" s="102" t="s">
        <v>364</v>
      </c>
    </row>
    <row r="4" spans="1:5" s="15" customFormat="1" ht="16.5" thickBot="1" x14ac:dyDescent="0.25">
      <c r="A4" s="103">
        <v>1</v>
      </c>
      <c r="B4" s="104">
        <v>2</v>
      </c>
      <c r="C4" s="104">
        <v>3</v>
      </c>
      <c r="D4" s="104">
        <v>4</v>
      </c>
      <c r="E4" s="104">
        <v>5</v>
      </c>
    </row>
    <row r="5" spans="1:5" s="15" customFormat="1" ht="16.5" thickBot="1" x14ac:dyDescent="0.25">
      <c r="A5" s="101" t="s">
        <v>10</v>
      </c>
      <c r="B5" s="105" t="s">
        <v>105</v>
      </c>
      <c r="C5" s="106">
        <f>SUM(C6:C11)</f>
        <v>75459288</v>
      </c>
      <c r="D5" s="258">
        <f t="shared" ref="D5:D70" si="0">SUM(E5-C5)</f>
        <v>8767524</v>
      </c>
      <c r="E5" s="106">
        <f t="shared" ref="E5" si="1">SUM(E6:E11)</f>
        <v>84226812</v>
      </c>
    </row>
    <row r="6" spans="1:5" s="15" customFormat="1" x14ac:dyDescent="0.2">
      <c r="A6" s="107" t="s">
        <v>106</v>
      </c>
      <c r="B6" s="108" t="s">
        <v>107</v>
      </c>
      <c r="C6" s="109">
        <v>63112728</v>
      </c>
      <c r="D6" s="109">
        <f>SUM(E6-C6)</f>
        <v>8410719</v>
      </c>
      <c r="E6" s="109">
        <v>71523447</v>
      </c>
    </row>
    <row r="7" spans="1:5" s="15" customFormat="1" x14ac:dyDescent="0.2">
      <c r="A7" s="110" t="s">
        <v>108</v>
      </c>
      <c r="B7" s="111" t="s">
        <v>109</v>
      </c>
      <c r="C7" s="112"/>
      <c r="D7" s="109">
        <f t="shared" si="0"/>
        <v>0</v>
      </c>
      <c r="E7" s="112"/>
    </row>
    <row r="8" spans="1:5" s="15" customFormat="1" x14ac:dyDescent="0.2">
      <c r="A8" s="110" t="s">
        <v>110</v>
      </c>
      <c r="B8" s="111" t="s">
        <v>111</v>
      </c>
      <c r="C8" s="112">
        <v>10546560</v>
      </c>
      <c r="D8" s="109">
        <f t="shared" si="0"/>
        <v>114500</v>
      </c>
      <c r="E8" s="112">
        <v>10661060</v>
      </c>
    </row>
    <row r="9" spans="1:5" s="15" customFormat="1" x14ac:dyDescent="0.2">
      <c r="A9" s="110" t="s">
        <v>112</v>
      </c>
      <c r="B9" s="111" t="s">
        <v>113</v>
      </c>
      <c r="C9" s="112">
        <v>1800000</v>
      </c>
      <c r="D9" s="109">
        <f t="shared" si="0"/>
        <v>242305</v>
      </c>
      <c r="E9" s="112">
        <v>2042305</v>
      </c>
    </row>
    <row r="10" spans="1:5" s="15" customFormat="1" x14ac:dyDescent="0.2">
      <c r="A10" s="110" t="s">
        <v>114</v>
      </c>
      <c r="B10" s="111" t="s">
        <v>115</v>
      </c>
      <c r="C10" s="112"/>
      <c r="D10" s="109">
        <f t="shared" si="0"/>
        <v>0</v>
      </c>
      <c r="E10" s="112"/>
    </row>
    <row r="11" spans="1:5" s="15" customFormat="1" ht="16.5" thickBot="1" x14ac:dyDescent="0.25">
      <c r="A11" s="113" t="s">
        <v>116</v>
      </c>
      <c r="B11" s="114" t="s">
        <v>117</v>
      </c>
      <c r="C11" s="112"/>
      <c r="D11" s="257">
        <f t="shared" si="0"/>
        <v>0</v>
      </c>
      <c r="E11" s="112"/>
    </row>
    <row r="12" spans="1:5" s="15" customFormat="1" ht="16.5" thickBot="1" x14ac:dyDescent="0.25">
      <c r="A12" s="101" t="s">
        <v>13</v>
      </c>
      <c r="B12" s="115" t="s">
        <v>118</v>
      </c>
      <c r="C12" s="106">
        <f>SUM(C13:C17)</f>
        <v>32976260</v>
      </c>
      <c r="D12" s="258">
        <f t="shared" si="0"/>
        <v>12647706</v>
      </c>
      <c r="E12" s="106">
        <f t="shared" ref="E12" si="2">SUM(E13:E17)</f>
        <v>45623966</v>
      </c>
    </row>
    <row r="13" spans="1:5" s="15" customFormat="1" x14ac:dyDescent="0.2">
      <c r="A13" s="107" t="s">
        <v>119</v>
      </c>
      <c r="B13" s="108" t="s">
        <v>120</v>
      </c>
      <c r="C13" s="109"/>
      <c r="D13" s="109">
        <f t="shared" si="0"/>
        <v>0</v>
      </c>
      <c r="E13" s="109"/>
    </row>
    <row r="14" spans="1:5" s="15" customFormat="1" x14ac:dyDescent="0.2">
      <c r="A14" s="110" t="s">
        <v>121</v>
      </c>
      <c r="B14" s="111" t="s">
        <v>122</v>
      </c>
      <c r="C14" s="112"/>
      <c r="D14" s="109">
        <f t="shared" si="0"/>
        <v>0</v>
      </c>
      <c r="E14" s="112"/>
    </row>
    <row r="15" spans="1:5" s="15" customFormat="1" x14ac:dyDescent="0.2">
      <c r="A15" s="110" t="s">
        <v>123</v>
      </c>
      <c r="B15" s="111" t="s">
        <v>124</v>
      </c>
      <c r="C15" s="112"/>
      <c r="D15" s="109">
        <f t="shared" si="0"/>
        <v>0</v>
      </c>
      <c r="E15" s="112"/>
    </row>
    <row r="16" spans="1:5" s="15" customFormat="1" x14ac:dyDescent="0.2">
      <c r="A16" s="110" t="s">
        <v>125</v>
      </c>
      <c r="B16" s="111" t="s">
        <v>126</v>
      </c>
      <c r="C16" s="112"/>
      <c r="D16" s="109">
        <f t="shared" si="0"/>
        <v>0</v>
      </c>
      <c r="E16" s="112"/>
    </row>
    <row r="17" spans="1:5" s="15" customFormat="1" x14ac:dyDescent="0.2">
      <c r="A17" s="110" t="s">
        <v>127</v>
      </c>
      <c r="B17" s="111" t="s">
        <v>128</v>
      </c>
      <c r="C17" s="112">
        <v>32976260</v>
      </c>
      <c r="D17" s="109">
        <f t="shared" si="0"/>
        <v>12647706</v>
      </c>
      <c r="E17" s="112">
        <v>45623966</v>
      </c>
    </row>
    <row r="18" spans="1:5" s="15" customFormat="1" ht="16.5" thickBot="1" x14ac:dyDescent="0.25">
      <c r="A18" s="113" t="s">
        <v>129</v>
      </c>
      <c r="B18" s="114" t="s">
        <v>130</v>
      </c>
      <c r="C18" s="116"/>
      <c r="D18" s="257">
        <f t="shared" si="0"/>
        <v>0</v>
      </c>
      <c r="E18" s="116"/>
    </row>
    <row r="19" spans="1:5" s="15" customFormat="1" ht="16.5" thickBot="1" x14ac:dyDescent="0.25">
      <c r="A19" s="101" t="s">
        <v>7</v>
      </c>
      <c r="B19" s="105" t="s">
        <v>131</v>
      </c>
      <c r="C19" s="106">
        <f>SUM(C20:C24)</f>
        <v>50700245</v>
      </c>
      <c r="D19" s="258">
        <f t="shared" si="0"/>
        <v>30000</v>
      </c>
      <c r="E19" s="106">
        <f t="shared" ref="E19" si="3">SUM(E20:E24)</f>
        <v>50730245</v>
      </c>
    </row>
    <row r="20" spans="1:5" s="15" customFormat="1" x14ac:dyDescent="0.2">
      <c r="A20" s="107" t="s">
        <v>132</v>
      </c>
      <c r="B20" s="108" t="s">
        <v>133</v>
      </c>
      <c r="C20" s="109"/>
      <c r="D20" s="109">
        <f t="shared" si="0"/>
        <v>0</v>
      </c>
      <c r="E20" s="109"/>
    </row>
    <row r="21" spans="1:5" s="15" customFormat="1" x14ac:dyDescent="0.2">
      <c r="A21" s="110" t="s">
        <v>134</v>
      </c>
      <c r="B21" s="111" t="s">
        <v>135</v>
      </c>
      <c r="C21" s="112"/>
      <c r="D21" s="109">
        <f t="shared" si="0"/>
        <v>0</v>
      </c>
      <c r="E21" s="112"/>
    </row>
    <row r="22" spans="1:5" s="15" customFormat="1" x14ac:dyDescent="0.2">
      <c r="A22" s="110" t="s">
        <v>136</v>
      </c>
      <c r="B22" s="111" t="s">
        <v>137</v>
      </c>
      <c r="C22" s="112">
        <v>154000</v>
      </c>
      <c r="D22" s="109">
        <f t="shared" si="0"/>
        <v>0</v>
      </c>
      <c r="E22" s="112">
        <v>154000</v>
      </c>
    </row>
    <row r="23" spans="1:5" s="15" customFormat="1" x14ac:dyDescent="0.2">
      <c r="A23" s="110" t="s">
        <v>138</v>
      </c>
      <c r="B23" s="111" t="s">
        <v>139</v>
      </c>
      <c r="C23" s="112"/>
      <c r="D23" s="109">
        <f t="shared" si="0"/>
        <v>0</v>
      </c>
      <c r="E23" s="112"/>
    </row>
    <row r="24" spans="1:5" s="15" customFormat="1" x14ac:dyDescent="0.2">
      <c r="A24" s="110" t="s">
        <v>140</v>
      </c>
      <c r="B24" s="111" t="s">
        <v>141</v>
      </c>
      <c r="C24" s="112">
        <v>50546245</v>
      </c>
      <c r="D24" s="109">
        <f t="shared" si="0"/>
        <v>30000</v>
      </c>
      <c r="E24" s="112">
        <v>50576245</v>
      </c>
    </row>
    <row r="25" spans="1:5" s="15" customFormat="1" ht="16.5" thickBot="1" x14ac:dyDescent="0.25">
      <c r="A25" s="113" t="s">
        <v>142</v>
      </c>
      <c r="B25" s="114" t="s">
        <v>143</v>
      </c>
      <c r="C25" s="116">
        <v>50546245</v>
      </c>
      <c r="D25" s="257">
        <f t="shared" si="0"/>
        <v>0</v>
      </c>
      <c r="E25" s="116">
        <v>50546245</v>
      </c>
    </row>
    <row r="26" spans="1:5" s="15" customFormat="1" ht="16.5" thickBot="1" x14ac:dyDescent="0.25">
      <c r="A26" s="101" t="s">
        <v>144</v>
      </c>
      <c r="B26" s="105" t="s">
        <v>145</v>
      </c>
      <c r="C26" s="117">
        <f>SUM(C27,C30,C31,C32)</f>
        <v>19930000</v>
      </c>
      <c r="D26" s="258">
        <f t="shared" si="0"/>
        <v>0</v>
      </c>
      <c r="E26" s="117">
        <f t="shared" ref="E26" si="4">SUM(E27,E30,E31,E32)</f>
        <v>19930000</v>
      </c>
    </row>
    <row r="27" spans="1:5" s="15" customFormat="1" x14ac:dyDescent="0.2">
      <c r="A27" s="107" t="s">
        <v>146</v>
      </c>
      <c r="B27" s="108" t="s">
        <v>147</v>
      </c>
      <c r="C27" s="118">
        <v>17000000</v>
      </c>
      <c r="D27" s="109">
        <f t="shared" si="0"/>
        <v>0</v>
      </c>
      <c r="E27" s="118">
        <v>17000000</v>
      </c>
    </row>
    <row r="28" spans="1:5" s="15" customFormat="1" x14ac:dyDescent="0.2">
      <c r="A28" s="110" t="s">
        <v>148</v>
      </c>
      <c r="B28" s="111" t="s">
        <v>149</v>
      </c>
      <c r="C28" s="112"/>
      <c r="D28" s="109">
        <f t="shared" si="0"/>
        <v>0</v>
      </c>
      <c r="E28" s="112"/>
    </row>
    <row r="29" spans="1:5" s="15" customFormat="1" x14ac:dyDescent="0.2">
      <c r="A29" s="110" t="s">
        <v>150</v>
      </c>
      <c r="B29" s="111" t="s">
        <v>151</v>
      </c>
      <c r="C29" s="112">
        <v>17000000</v>
      </c>
      <c r="D29" s="109">
        <f t="shared" si="0"/>
        <v>0</v>
      </c>
      <c r="E29" s="112">
        <v>17000000</v>
      </c>
    </row>
    <row r="30" spans="1:5" s="15" customFormat="1" x14ac:dyDescent="0.2">
      <c r="A30" s="110" t="s">
        <v>152</v>
      </c>
      <c r="B30" s="111" t="s">
        <v>153</v>
      </c>
      <c r="C30" s="112">
        <v>2700000</v>
      </c>
      <c r="D30" s="109">
        <f t="shared" si="0"/>
        <v>0</v>
      </c>
      <c r="E30" s="112">
        <v>2700000</v>
      </c>
    </row>
    <row r="31" spans="1:5" s="15" customFormat="1" x14ac:dyDescent="0.2">
      <c r="A31" s="110" t="s">
        <v>154</v>
      </c>
      <c r="B31" s="111" t="s">
        <v>155</v>
      </c>
      <c r="C31" s="112"/>
      <c r="D31" s="109">
        <f t="shared" si="0"/>
        <v>0</v>
      </c>
      <c r="E31" s="112"/>
    </row>
    <row r="32" spans="1:5" s="15" customFormat="1" ht="16.5" thickBot="1" x14ac:dyDescent="0.25">
      <c r="A32" s="113" t="s">
        <v>156</v>
      </c>
      <c r="B32" s="114" t="s">
        <v>157</v>
      </c>
      <c r="C32" s="116">
        <v>230000</v>
      </c>
      <c r="D32" s="257">
        <f t="shared" si="0"/>
        <v>0</v>
      </c>
      <c r="E32" s="116">
        <v>230000</v>
      </c>
    </row>
    <row r="33" spans="1:5" s="15" customFormat="1" ht="16.5" thickBot="1" x14ac:dyDescent="0.25">
      <c r="A33" s="101" t="s">
        <v>9</v>
      </c>
      <c r="B33" s="105" t="s">
        <v>158</v>
      </c>
      <c r="C33" s="106">
        <f>SUM(C34:C43)</f>
        <v>9000000</v>
      </c>
      <c r="D33" s="256">
        <f t="shared" si="0"/>
        <v>0</v>
      </c>
      <c r="E33" s="106">
        <f t="shared" ref="E33" si="5">SUM(E34:E43)</f>
        <v>9000000</v>
      </c>
    </row>
    <row r="34" spans="1:5" s="15" customFormat="1" x14ac:dyDescent="0.2">
      <c r="A34" s="107" t="s">
        <v>159</v>
      </c>
      <c r="B34" s="108" t="s">
        <v>160</v>
      </c>
      <c r="C34" s="109"/>
      <c r="D34" s="109">
        <f t="shared" si="0"/>
        <v>0</v>
      </c>
      <c r="E34" s="109"/>
    </row>
    <row r="35" spans="1:5" s="15" customFormat="1" x14ac:dyDescent="0.2">
      <c r="A35" s="110" t="s">
        <v>161</v>
      </c>
      <c r="B35" s="111" t="s">
        <v>162</v>
      </c>
      <c r="C35" s="112">
        <v>4100000</v>
      </c>
      <c r="D35" s="109">
        <f t="shared" si="0"/>
        <v>0</v>
      </c>
      <c r="E35" s="112">
        <v>4100000</v>
      </c>
    </row>
    <row r="36" spans="1:5" s="15" customFormat="1" x14ac:dyDescent="0.2">
      <c r="A36" s="110" t="s">
        <v>163</v>
      </c>
      <c r="B36" s="111" t="s">
        <v>164</v>
      </c>
      <c r="C36" s="112">
        <v>3600000</v>
      </c>
      <c r="D36" s="109">
        <f t="shared" si="0"/>
        <v>0</v>
      </c>
      <c r="E36" s="112">
        <v>3600000</v>
      </c>
    </row>
    <row r="37" spans="1:5" s="15" customFormat="1" x14ac:dyDescent="0.2">
      <c r="A37" s="110" t="s">
        <v>165</v>
      </c>
      <c r="B37" s="111" t="s">
        <v>166</v>
      </c>
      <c r="C37" s="112"/>
      <c r="D37" s="109">
        <f t="shared" si="0"/>
        <v>0</v>
      </c>
      <c r="E37" s="112"/>
    </row>
    <row r="38" spans="1:5" s="15" customFormat="1" x14ac:dyDescent="0.2">
      <c r="A38" s="110" t="s">
        <v>167</v>
      </c>
      <c r="B38" s="111" t="s">
        <v>168</v>
      </c>
      <c r="C38" s="112"/>
      <c r="D38" s="109">
        <f t="shared" si="0"/>
        <v>0</v>
      </c>
      <c r="E38" s="112"/>
    </row>
    <row r="39" spans="1:5" s="15" customFormat="1" x14ac:dyDescent="0.2">
      <c r="A39" s="110" t="s">
        <v>169</v>
      </c>
      <c r="B39" s="111" t="s">
        <v>170</v>
      </c>
      <c r="C39" s="112">
        <v>1300000</v>
      </c>
      <c r="D39" s="109">
        <f t="shared" si="0"/>
        <v>0</v>
      </c>
      <c r="E39" s="112">
        <v>1300000</v>
      </c>
    </row>
    <row r="40" spans="1:5" s="15" customFormat="1" x14ac:dyDescent="0.2">
      <c r="A40" s="110" t="s">
        <v>171</v>
      </c>
      <c r="B40" s="111" t="s">
        <v>172</v>
      </c>
      <c r="C40" s="112"/>
      <c r="D40" s="109">
        <f t="shared" si="0"/>
        <v>0</v>
      </c>
      <c r="E40" s="112"/>
    </row>
    <row r="41" spans="1:5" s="15" customFormat="1" x14ac:dyDescent="0.2">
      <c r="A41" s="110" t="s">
        <v>173</v>
      </c>
      <c r="B41" s="111" t="s">
        <v>174</v>
      </c>
      <c r="C41" s="112"/>
      <c r="D41" s="109">
        <f t="shared" si="0"/>
        <v>0</v>
      </c>
      <c r="E41" s="112"/>
    </row>
    <row r="42" spans="1:5" s="15" customFormat="1" x14ac:dyDescent="0.2">
      <c r="A42" s="110" t="s">
        <v>175</v>
      </c>
      <c r="B42" s="111" t="s">
        <v>176</v>
      </c>
      <c r="C42" s="119"/>
      <c r="D42" s="109">
        <f t="shared" si="0"/>
        <v>0</v>
      </c>
      <c r="E42" s="119"/>
    </row>
    <row r="43" spans="1:5" s="15" customFormat="1" ht="16.5" thickBot="1" x14ac:dyDescent="0.25">
      <c r="A43" s="113" t="s">
        <v>177</v>
      </c>
      <c r="B43" s="114" t="s">
        <v>26</v>
      </c>
      <c r="C43" s="120">
        <v>0</v>
      </c>
      <c r="D43" s="257">
        <f t="shared" si="0"/>
        <v>0</v>
      </c>
      <c r="E43" s="120">
        <v>0</v>
      </c>
    </row>
    <row r="44" spans="1:5" s="15" customFormat="1" ht="16.5" thickBot="1" x14ac:dyDescent="0.25">
      <c r="A44" s="101" t="s">
        <v>22</v>
      </c>
      <c r="B44" s="105" t="s">
        <v>178</v>
      </c>
      <c r="C44" s="106">
        <f>SUM(C45:C54)</f>
        <v>0</v>
      </c>
      <c r="D44" s="256">
        <f t="shared" si="0"/>
        <v>0</v>
      </c>
      <c r="E44" s="106">
        <f t="shared" ref="E44" si="6">SUM(E45:E54)</f>
        <v>0</v>
      </c>
    </row>
    <row r="45" spans="1:5" s="15" customFormat="1" x14ac:dyDescent="0.2">
      <c r="A45" s="107" t="s">
        <v>179</v>
      </c>
      <c r="B45" s="108" t="s">
        <v>180</v>
      </c>
      <c r="C45" s="121"/>
      <c r="D45" s="109">
        <f t="shared" si="0"/>
        <v>0</v>
      </c>
      <c r="E45" s="121"/>
    </row>
    <row r="46" spans="1:5" s="15" customFormat="1" x14ac:dyDescent="0.2">
      <c r="A46" s="110" t="s">
        <v>181</v>
      </c>
      <c r="B46" s="111" t="s">
        <v>182</v>
      </c>
      <c r="C46" s="119"/>
      <c r="D46" s="109">
        <f t="shared" si="0"/>
        <v>0</v>
      </c>
      <c r="E46" s="119"/>
    </row>
    <row r="47" spans="1:5" s="15" customFormat="1" x14ac:dyDescent="0.2">
      <c r="A47" s="110" t="s">
        <v>183</v>
      </c>
      <c r="B47" s="111" t="s">
        <v>184</v>
      </c>
      <c r="C47" s="119"/>
      <c r="D47" s="109">
        <f t="shared" si="0"/>
        <v>0</v>
      </c>
      <c r="E47" s="119"/>
    </row>
    <row r="48" spans="1:5" s="15" customFormat="1" x14ac:dyDescent="0.2">
      <c r="A48" s="110" t="s">
        <v>185</v>
      </c>
      <c r="B48" s="111" t="s">
        <v>186</v>
      </c>
      <c r="C48" s="119"/>
      <c r="D48" s="109">
        <f t="shared" si="0"/>
        <v>0</v>
      </c>
      <c r="E48" s="119"/>
    </row>
    <row r="49" spans="1:5" s="15" customFormat="1" ht="16.5" thickBot="1" x14ac:dyDescent="0.25">
      <c r="A49" s="113" t="s">
        <v>187</v>
      </c>
      <c r="B49" s="114" t="s">
        <v>188</v>
      </c>
      <c r="C49" s="120"/>
      <c r="D49" s="257">
        <f t="shared" si="0"/>
        <v>0</v>
      </c>
      <c r="E49" s="120"/>
    </row>
    <row r="50" spans="1:5" s="15" customFormat="1" ht="16.5" thickBot="1" x14ac:dyDescent="0.25">
      <c r="A50" s="101" t="s">
        <v>189</v>
      </c>
      <c r="B50" s="105" t="s">
        <v>190</v>
      </c>
      <c r="C50" s="106"/>
      <c r="D50" s="256">
        <f t="shared" si="0"/>
        <v>0</v>
      </c>
      <c r="E50" s="106"/>
    </row>
    <row r="51" spans="1:5" s="15" customFormat="1" x14ac:dyDescent="0.2">
      <c r="A51" s="107" t="s">
        <v>191</v>
      </c>
      <c r="B51" s="108" t="s">
        <v>192</v>
      </c>
      <c r="C51" s="109"/>
      <c r="D51" s="109">
        <f t="shared" si="0"/>
        <v>0</v>
      </c>
      <c r="E51" s="109"/>
    </row>
    <row r="52" spans="1:5" s="15" customFormat="1" x14ac:dyDescent="0.2">
      <c r="A52" s="110" t="s">
        <v>193</v>
      </c>
      <c r="B52" s="111" t="s">
        <v>194</v>
      </c>
      <c r="C52" s="112"/>
      <c r="D52" s="109">
        <f t="shared" si="0"/>
        <v>0</v>
      </c>
      <c r="E52" s="112"/>
    </row>
    <row r="53" spans="1:5" s="15" customFormat="1" x14ac:dyDescent="0.2">
      <c r="A53" s="110" t="s">
        <v>195</v>
      </c>
      <c r="B53" s="111" t="s">
        <v>196</v>
      </c>
      <c r="C53" s="112"/>
      <c r="D53" s="109">
        <f t="shared" si="0"/>
        <v>0</v>
      </c>
      <c r="E53" s="112"/>
    </row>
    <row r="54" spans="1:5" s="15" customFormat="1" ht="16.5" thickBot="1" x14ac:dyDescent="0.25">
      <c r="A54" s="113" t="s">
        <v>197</v>
      </c>
      <c r="B54" s="114" t="s">
        <v>198</v>
      </c>
      <c r="C54" s="116"/>
      <c r="D54" s="257">
        <f t="shared" si="0"/>
        <v>0</v>
      </c>
      <c r="E54" s="116"/>
    </row>
    <row r="55" spans="1:5" s="15" customFormat="1" ht="16.5" thickBot="1" x14ac:dyDescent="0.25">
      <c r="A55" s="101" t="s">
        <v>27</v>
      </c>
      <c r="B55" s="115" t="s">
        <v>199</v>
      </c>
      <c r="C55" s="106"/>
      <c r="D55" s="256">
        <f t="shared" si="0"/>
        <v>0</v>
      </c>
      <c r="E55" s="106"/>
    </row>
    <row r="56" spans="1:5" s="15" customFormat="1" x14ac:dyDescent="0.2">
      <c r="A56" s="107" t="s">
        <v>200</v>
      </c>
      <c r="B56" s="108" t="s">
        <v>201</v>
      </c>
      <c r="C56" s="119"/>
      <c r="D56" s="109">
        <f t="shared" si="0"/>
        <v>0</v>
      </c>
      <c r="E56" s="119"/>
    </row>
    <row r="57" spans="1:5" s="15" customFormat="1" x14ac:dyDescent="0.2">
      <c r="A57" s="110" t="s">
        <v>202</v>
      </c>
      <c r="B57" s="111" t="s">
        <v>203</v>
      </c>
      <c r="C57" s="119"/>
      <c r="D57" s="109">
        <f t="shared" si="0"/>
        <v>0</v>
      </c>
      <c r="E57" s="119"/>
    </row>
    <row r="58" spans="1:5" s="15" customFormat="1" x14ac:dyDescent="0.2">
      <c r="A58" s="110" t="s">
        <v>204</v>
      </c>
      <c r="B58" s="111" t="s">
        <v>205</v>
      </c>
      <c r="C58" s="119"/>
      <c r="D58" s="109">
        <f t="shared" si="0"/>
        <v>0</v>
      </c>
      <c r="E58" s="119"/>
    </row>
    <row r="59" spans="1:5" s="15" customFormat="1" ht="16.5" thickBot="1" x14ac:dyDescent="0.25">
      <c r="A59" s="113" t="s">
        <v>206</v>
      </c>
      <c r="B59" s="114" t="s">
        <v>207</v>
      </c>
      <c r="C59" s="119"/>
      <c r="D59" s="257">
        <f t="shared" si="0"/>
        <v>0</v>
      </c>
      <c r="E59" s="119"/>
    </row>
    <row r="60" spans="1:5" s="15" customFormat="1" ht="16.5" thickBot="1" x14ac:dyDescent="0.25">
      <c r="A60" s="101" t="s">
        <v>30</v>
      </c>
      <c r="B60" s="105" t="s">
        <v>331</v>
      </c>
      <c r="C60" s="117">
        <f>SUM(C5,C12,C19,C26,C33,C44)</f>
        <v>188065793</v>
      </c>
      <c r="D60" s="258">
        <f t="shared" si="0"/>
        <v>21445230</v>
      </c>
      <c r="E60" s="117">
        <f t="shared" ref="E60" si="7">SUM(E5,E12,E19,E26,E33,E44)</f>
        <v>209511023</v>
      </c>
    </row>
    <row r="61" spans="1:5" s="15" customFormat="1" ht="16.5" thickBot="1" x14ac:dyDescent="0.25">
      <c r="A61" s="122" t="s">
        <v>33</v>
      </c>
      <c r="B61" s="115" t="s">
        <v>209</v>
      </c>
      <c r="C61" s="106"/>
      <c r="D61" s="256">
        <f t="shared" si="0"/>
        <v>0</v>
      </c>
      <c r="E61" s="106"/>
    </row>
    <row r="62" spans="1:5" s="15" customFormat="1" x14ac:dyDescent="0.2">
      <c r="A62" s="107" t="s">
        <v>210</v>
      </c>
      <c r="B62" s="108" t="s">
        <v>211</v>
      </c>
      <c r="C62" s="119"/>
      <c r="D62" s="109">
        <f t="shared" si="0"/>
        <v>0</v>
      </c>
      <c r="E62" s="119"/>
    </row>
    <row r="63" spans="1:5" s="15" customFormat="1" x14ac:dyDescent="0.2">
      <c r="A63" s="110" t="s">
        <v>212</v>
      </c>
      <c r="B63" s="111" t="s">
        <v>213</v>
      </c>
      <c r="C63" s="119"/>
      <c r="D63" s="109">
        <f t="shared" si="0"/>
        <v>0</v>
      </c>
      <c r="E63" s="119"/>
    </row>
    <row r="64" spans="1:5" s="15" customFormat="1" ht="16.5" thickBot="1" x14ac:dyDescent="0.25">
      <c r="A64" s="113" t="s">
        <v>214</v>
      </c>
      <c r="B64" s="114" t="s">
        <v>215</v>
      </c>
      <c r="C64" s="119"/>
      <c r="D64" s="257">
        <f t="shared" si="0"/>
        <v>0</v>
      </c>
      <c r="E64" s="119"/>
    </row>
    <row r="65" spans="1:5" s="15" customFormat="1" ht="16.5" thickBot="1" x14ac:dyDescent="0.25">
      <c r="A65" s="122" t="s">
        <v>36</v>
      </c>
      <c r="B65" s="115" t="s">
        <v>216</v>
      </c>
      <c r="C65" s="106"/>
      <c r="D65" s="256">
        <f t="shared" si="0"/>
        <v>0</v>
      </c>
      <c r="E65" s="106"/>
    </row>
    <row r="66" spans="1:5" s="15" customFormat="1" x14ac:dyDescent="0.2">
      <c r="A66" s="107" t="s">
        <v>217</v>
      </c>
      <c r="B66" s="108" t="s">
        <v>218</v>
      </c>
      <c r="C66" s="119"/>
      <c r="D66" s="109">
        <f t="shared" si="0"/>
        <v>0</v>
      </c>
      <c r="E66" s="119"/>
    </row>
    <row r="67" spans="1:5" s="15" customFormat="1" x14ac:dyDescent="0.2">
      <c r="A67" s="110" t="s">
        <v>219</v>
      </c>
      <c r="B67" s="111" t="s">
        <v>220</v>
      </c>
      <c r="C67" s="119"/>
      <c r="D67" s="109">
        <f t="shared" si="0"/>
        <v>0</v>
      </c>
      <c r="E67" s="119"/>
    </row>
    <row r="68" spans="1:5" s="15" customFormat="1" x14ac:dyDescent="0.2">
      <c r="A68" s="110" t="s">
        <v>221</v>
      </c>
      <c r="B68" s="111" t="s">
        <v>222</v>
      </c>
      <c r="C68" s="119"/>
      <c r="D68" s="109">
        <f t="shared" si="0"/>
        <v>0</v>
      </c>
      <c r="E68" s="119"/>
    </row>
    <row r="69" spans="1:5" s="15" customFormat="1" ht="16.5" thickBot="1" x14ac:dyDescent="0.25">
      <c r="A69" s="113" t="s">
        <v>223</v>
      </c>
      <c r="B69" s="114" t="s">
        <v>224</v>
      </c>
      <c r="C69" s="119"/>
      <c r="D69" s="257">
        <f t="shared" si="0"/>
        <v>0</v>
      </c>
      <c r="E69" s="119"/>
    </row>
    <row r="70" spans="1:5" s="15" customFormat="1" ht="16.5" thickBot="1" x14ac:dyDescent="0.25">
      <c r="A70" s="122" t="s">
        <v>39</v>
      </c>
      <c r="B70" s="115" t="s">
        <v>225</v>
      </c>
      <c r="C70" s="106">
        <f>SUM(C71:C72)</f>
        <v>262290687</v>
      </c>
      <c r="D70" s="258">
        <f t="shared" si="0"/>
        <v>9576891</v>
      </c>
      <c r="E70" s="106">
        <f t="shared" ref="E70" si="8">SUM(E71:E72)</f>
        <v>271867578</v>
      </c>
    </row>
    <row r="71" spans="1:5" s="15" customFormat="1" x14ac:dyDescent="0.2">
      <c r="A71" s="107" t="s">
        <v>226</v>
      </c>
      <c r="B71" s="108" t="s">
        <v>227</v>
      </c>
      <c r="C71" s="119">
        <v>262290687</v>
      </c>
      <c r="D71" s="109">
        <f t="shared" ref="D71:D84" si="9">SUM(E71-C71)</f>
        <v>9576891</v>
      </c>
      <c r="E71" s="119">
        <v>271867578</v>
      </c>
    </row>
    <row r="72" spans="1:5" s="15" customFormat="1" ht="16.5" thickBot="1" x14ac:dyDescent="0.25">
      <c r="A72" s="113" t="s">
        <v>228</v>
      </c>
      <c r="B72" s="114" t="s">
        <v>229</v>
      </c>
      <c r="C72" s="119"/>
      <c r="D72" s="257">
        <f t="shared" si="9"/>
        <v>0</v>
      </c>
      <c r="E72" s="119"/>
    </row>
    <row r="73" spans="1:5" s="15" customFormat="1" ht="16.5" thickBot="1" x14ac:dyDescent="0.25">
      <c r="A73" s="122" t="s">
        <v>42</v>
      </c>
      <c r="B73" s="115" t="s">
        <v>230</v>
      </c>
      <c r="C73" s="106"/>
      <c r="D73" s="256">
        <f t="shared" si="9"/>
        <v>0</v>
      </c>
      <c r="E73" s="106"/>
    </row>
    <row r="74" spans="1:5" s="15" customFormat="1" x14ac:dyDescent="0.2">
      <c r="A74" s="107" t="s">
        <v>231</v>
      </c>
      <c r="B74" s="108" t="s">
        <v>232</v>
      </c>
      <c r="C74" s="119"/>
      <c r="D74" s="109">
        <f t="shared" si="9"/>
        <v>0</v>
      </c>
      <c r="E74" s="119"/>
    </row>
    <row r="75" spans="1:5" s="15" customFormat="1" x14ac:dyDescent="0.2">
      <c r="A75" s="110" t="s">
        <v>233</v>
      </c>
      <c r="B75" s="111" t="s">
        <v>234</v>
      </c>
      <c r="C75" s="119"/>
      <c r="D75" s="109">
        <f t="shared" si="9"/>
        <v>0</v>
      </c>
      <c r="E75" s="119"/>
    </row>
    <row r="76" spans="1:5" s="15" customFormat="1" ht="16.5" thickBot="1" x14ac:dyDescent="0.25">
      <c r="A76" s="113" t="s">
        <v>333</v>
      </c>
      <c r="B76" s="114" t="s">
        <v>236</v>
      </c>
      <c r="C76" s="119"/>
      <c r="D76" s="257">
        <f t="shared" si="9"/>
        <v>0</v>
      </c>
      <c r="E76" s="119"/>
    </row>
    <row r="77" spans="1:5" s="15" customFormat="1" ht="16.5" thickBot="1" x14ac:dyDescent="0.25">
      <c r="A77" s="122" t="s">
        <v>45</v>
      </c>
      <c r="B77" s="115" t="s">
        <v>239</v>
      </c>
      <c r="C77" s="106"/>
      <c r="D77" s="256">
        <f t="shared" si="9"/>
        <v>0</v>
      </c>
      <c r="E77" s="106"/>
    </row>
    <row r="78" spans="1:5" s="15" customFormat="1" x14ac:dyDescent="0.2">
      <c r="A78" s="123" t="s">
        <v>356</v>
      </c>
      <c r="B78" s="108" t="s">
        <v>241</v>
      </c>
      <c r="C78" s="119"/>
      <c r="D78" s="109">
        <f t="shared" si="9"/>
        <v>0</v>
      </c>
      <c r="E78" s="119"/>
    </row>
    <row r="79" spans="1:5" s="15" customFormat="1" x14ac:dyDescent="0.2">
      <c r="A79" s="124" t="s">
        <v>242</v>
      </c>
      <c r="B79" s="111" t="s">
        <v>243</v>
      </c>
      <c r="C79" s="119"/>
      <c r="D79" s="109">
        <f t="shared" si="9"/>
        <v>0</v>
      </c>
      <c r="E79" s="119"/>
    </row>
    <row r="80" spans="1:5" s="15" customFormat="1" x14ac:dyDescent="0.2">
      <c r="A80" s="124" t="s">
        <v>244</v>
      </c>
      <c r="B80" s="111" t="s">
        <v>245</v>
      </c>
      <c r="C80" s="119"/>
      <c r="D80" s="109">
        <f t="shared" si="9"/>
        <v>0</v>
      </c>
      <c r="E80" s="119"/>
    </row>
    <row r="81" spans="1:9" s="15" customFormat="1" ht="16.5" thickBot="1" x14ac:dyDescent="0.25">
      <c r="A81" s="125" t="s">
        <v>246</v>
      </c>
      <c r="B81" s="114" t="s">
        <v>247</v>
      </c>
      <c r="C81" s="119"/>
      <c r="D81" s="257">
        <f t="shared" si="9"/>
        <v>0</v>
      </c>
      <c r="E81" s="119"/>
    </row>
    <row r="82" spans="1:9" s="15" customFormat="1" ht="16.5" thickBot="1" x14ac:dyDescent="0.25">
      <c r="A82" s="122" t="s">
        <v>48</v>
      </c>
      <c r="B82" s="115" t="s">
        <v>248</v>
      </c>
      <c r="C82" s="126"/>
      <c r="D82" s="256">
        <f t="shared" si="9"/>
        <v>0</v>
      </c>
      <c r="E82" s="126"/>
    </row>
    <row r="83" spans="1:9" s="15" customFormat="1" ht="16.5" thickBot="1" x14ac:dyDescent="0.25">
      <c r="A83" s="122" t="s">
        <v>51</v>
      </c>
      <c r="B83" s="115" t="s">
        <v>249</v>
      </c>
      <c r="C83" s="117">
        <f>SUM(C61,C65,C70,C73,C77,C82)</f>
        <v>262290687</v>
      </c>
      <c r="D83" s="258">
        <f t="shared" si="9"/>
        <v>9576891</v>
      </c>
      <c r="E83" s="117">
        <f t="shared" ref="E83" si="10">SUM(E61,E65,E70,E73,E77,E82)</f>
        <v>271867578</v>
      </c>
    </row>
    <row r="84" spans="1:9" s="15" customFormat="1" ht="27" customHeight="1" thickBot="1" x14ac:dyDescent="0.25">
      <c r="A84" s="127" t="s">
        <v>54</v>
      </c>
      <c r="B84" s="128" t="s">
        <v>250</v>
      </c>
      <c r="C84" s="117">
        <f>SUM(C60,C83)</f>
        <v>450356480</v>
      </c>
      <c r="D84" s="258">
        <f t="shared" si="9"/>
        <v>31022121</v>
      </c>
      <c r="E84" s="117">
        <f t="shared" ref="E84" si="11">SUM(E60,E83)</f>
        <v>481378601</v>
      </c>
    </row>
    <row r="85" spans="1:9" s="15" customFormat="1" ht="27" customHeight="1" x14ac:dyDescent="0.2">
      <c r="A85" s="20"/>
      <c r="B85" s="21"/>
      <c r="C85" s="28"/>
    </row>
    <row r="86" spans="1:9" ht="16.5" customHeight="1" x14ac:dyDescent="0.25">
      <c r="A86" s="278" t="s">
        <v>251</v>
      </c>
      <c r="B86" s="278"/>
      <c r="C86" s="278"/>
      <c r="D86" s="278"/>
      <c r="E86" s="278"/>
      <c r="I86" s="13" t="s">
        <v>252</v>
      </c>
    </row>
    <row r="87" spans="1:9" ht="16.5" customHeight="1" thickBot="1" x14ac:dyDescent="0.3">
      <c r="A87" s="280"/>
      <c r="B87" s="280"/>
      <c r="E87" s="77" t="s">
        <v>2</v>
      </c>
    </row>
    <row r="88" spans="1:9" ht="32.25" thickBot="1" x14ac:dyDescent="0.3">
      <c r="A88" s="101" t="s">
        <v>3</v>
      </c>
      <c r="B88" s="102" t="s">
        <v>254</v>
      </c>
      <c r="C88" s="102" t="s">
        <v>361</v>
      </c>
      <c r="D88" s="102" t="s">
        <v>362</v>
      </c>
      <c r="E88" s="102" t="s">
        <v>364</v>
      </c>
    </row>
    <row r="89" spans="1:9" s="17" customFormat="1" ht="16.5" thickBot="1" x14ac:dyDescent="0.25">
      <c r="A89" s="101">
        <v>1</v>
      </c>
      <c r="B89" s="102">
        <v>2</v>
      </c>
      <c r="C89" s="102">
        <v>3</v>
      </c>
      <c r="D89" s="102">
        <v>4</v>
      </c>
      <c r="E89" s="102">
        <v>5</v>
      </c>
    </row>
    <row r="90" spans="1:9" ht="16.5" thickBot="1" x14ac:dyDescent="0.3">
      <c r="A90" s="103" t="s">
        <v>10</v>
      </c>
      <c r="B90" s="129" t="s">
        <v>255</v>
      </c>
      <c r="C90" s="130">
        <f>SUM(C91:C95)</f>
        <v>131710064</v>
      </c>
      <c r="D90" s="258">
        <f t="shared" ref="D90:D144" si="12">SUM(E90-C90)</f>
        <v>22411800</v>
      </c>
      <c r="E90" s="130">
        <f t="shared" ref="E90" si="13">SUM(E91:E95)</f>
        <v>154121864</v>
      </c>
    </row>
    <row r="91" spans="1:9" x14ac:dyDescent="0.25">
      <c r="A91" s="131" t="s">
        <v>106</v>
      </c>
      <c r="B91" s="132" t="s">
        <v>256</v>
      </c>
      <c r="C91" s="133">
        <v>42095883</v>
      </c>
      <c r="D91" s="109">
        <f t="shared" si="12"/>
        <v>13705951</v>
      </c>
      <c r="E91" s="133">
        <v>55801834</v>
      </c>
    </row>
    <row r="92" spans="1:9" x14ac:dyDescent="0.25">
      <c r="A92" s="110" t="s">
        <v>108</v>
      </c>
      <c r="B92" s="134" t="s">
        <v>15</v>
      </c>
      <c r="C92" s="135">
        <v>5430423</v>
      </c>
      <c r="D92" s="109">
        <f t="shared" si="12"/>
        <v>3311520</v>
      </c>
      <c r="E92" s="135">
        <v>8741943</v>
      </c>
    </row>
    <row r="93" spans="1:9" x14ac:dyDescent="0.25">
      <c r="A93" s="110" t="s">
        <v>110</v>
      </c>
      <c r="B93" s="134" t="s">
        <v>257</v>
      </c>
      <c r="C93" s="136">
        <v>71114562</v>
      </c>
      <c r="D93" s="109">
        <f t="shared" si="12"/>
        <v>5327512</v>
      </c>
      <c r="E93" s="136">
        <v>76442074</v>
      </c>
    </row>
    <row r="94" spans="1:9" x14ac:dyDescent="0.25">
      <c r="A94" s="110" t="s">
        <v>112</v>
      </c>
      <c r="B94" s="134" t="s">
        <v>19</v>
      </c>
      <c r="C94" s="136">
        <v>5525660</v>
      </c>
      <c r="D94" s="109">
        <f t="shared" si="12"/>
        <v>12540</v>
      </c>
      <c r="E94" s="136">
        <v>5538200</v>
      </c>
    </row>
    <row r="95" spans="1:9" x14ac:dyDescent="0.25">
      <c r="A95" s="110" t="s">
        <v>258</v>
      </c>
      <c r="B95" s="137" t="s">
        <v>21</v>
      </c>
      <c r="C95" s="251">
        <v>7543536</v>
      </c>
      <c r="D95" s="109">
        <f t="shared" si="12"/>
        <v>54277</v>
      </c>
      <c r="E95" s="251">
        <v>7597813</v>
      </c>
    </row>
    <row r="96" spans="1:9" x14ac:dyDescent="0.25">
      <c r="A96" s="110" t="s">
        <v>116</v>
      </c>
      <c r="B96" s="134" t="s">
        <v>259</v>
      </c>
      <c r="C96" s="136">
        <v>173536</v>
      </c>
      <c r="D96" s="109">
        <f t="shared" si="12"/>
        <v>54277</v>
      </c>
      <c r="E96" s="136">
        <v>227813</v>
      </c>
    </row>
    <row r="97" spans="1:5" x14ac:dyDescent="0.25">
      <c r="A97" s="110" t="s">
        <v>260</v>
      </c>
      <c r="B97" s="138" t="s">
        <v>261</v>
      </c>
      <c r="C97" s="136"/>
      <c r="D97" s="109">
        <f t="shared" si="12"/>
        <v>0</v>
      </c>
      <c r="E97" s="136"/>
    </row>
    <row r="98" spans="1:5" x14ac:dyDescent="0.25">
      <c r="A98" s="110" t="s">
        <v>262</v>
      </c>
      <c r="B98" s="139" t="s">
        <v>263</v>
      </c>
      <c r="C98" s="136"/>
      <c r="D98" s="109">
        <f t="shared" si="12"/>
        <v>0</v>
      </c>
      <c r="E98" s="136"/>
    </row>
    <row r="99" spans="1:5" x14ac:dyDescent="0.25">
      <c r="A99" s="110" t="s">
        <v>264</v>
      </c>
      <c r="B99" s="139" t="s">
        <v>265</v>
      </c>
      <c r="C99" s="136"/>
      <c r="D99" s="109">
        <f t="shared" si="12"/>
        <v>0</v>
      </c>
      <c r="E99" s="136"/>
    </row>
    <row r="100" spans="1:5" x14ac:dyDescent="0.25">
      <c r="A100" s="110" t="s">
        <v>266</v>
      </c>
      <c r="B100" s="138" t="s">
        <v>267</v>
      </c>
      <c r="C100" s="136">
        <v>5220000</v>
      </c>
      <c r="D100" s="109">
        <f t="shared" si="12"/>
        <v>0</v>
      </c>
      <c r="E100" s="136">
        <v>5220000</v>
      </c>
    </row>
    <row r="101" spans="1:5" x14ac:dyDescent="0.25">
      <c r="A101" s="110" t="s">
        <v>268</v>
      </c>
      <c r="B101" s="138" t="s">
        <v>269</v>
      </c>
      <c r="C101" s="136"/>
      <c r="D101" s="109">
        <f t="shared" si="12"/>
        <v>0</v>
      </c>
      <c r="E101" s="136"/>
    </row>
    <row r="102" spans="1:5" x14ac:dyDescent="0.25">
      <c r="A102" s="110" t="s">
        <v>270</v>
      </c>
      <c r="B102" s="139" t="s">
        <v>271</v>
      </c>
      <c r="C102" s="136"/>
      <c r="D102" s="109">
        <f t="shared" si="12"/>
        <v>0</v>
      </c>
      <c r="E102" s="136"/>
    </row>
    <row r="103" spans="1:5" x14ac:dyDescent="0.25">
      <c r="A103" s="140" t="s">
        <v>272</v>
      </c>
      <c r="B103" s="141" t="s">
        <v>273</v>
      </c>
      <c r="C103" s="136"/>
      <c r="D103" s="109">
        <f t="shared" si="12"/>
        <v>0</v>
      </c>
      <c r="E103" s="136"/>
    </row>
    <row r="104" spans="1:5" x14ac:dyDescent="0.25">
      <c r="A104" s="110" t="s">
        <v>274</v>
      </c>
      <c r="B104" s="141" t="s">
        <v>275</v>
      </c>
      <c r="C104" s="136"/>
      <c r="D104" s="109">
        <f t="shared" si="12"/>
        <v>0</v>
      </c>
      <c r="E104" s="136"/>
    </row>
    <row r="105" spans="1:5" ht="16.5" thickBot="1" x14ac:dyDescent="0.3">
      <c r="A105" s="142" t="s">
        <v>276</v>
      </c>
      <c r="B105" s="143" t="s">
        <v>277</v>
      </c>
      <c r="C105" s="144">
        <v>2150000</v>
      </c>
      <c r="D105" s="257">
        <f t="shared" si="12"/>
        <v>0</v>
      </c>
      <c r="E105" s="144">
        <v>2150000</v>
      </c>
    </row>
    <row r="106" spans="1:5" ht="16.5" thickBot="1" x14ac:dyDescent="0.3">
      <c r="A106" s="101" t="s">
        <v>13</v>
      </c>
      <c r="B106" s="145" t="s">
        <v>278</v>
      </c>
      <c r="C106" s="146">
        <f>SUM(C107,C109)</f>
        <v>269875579</v>
      </c>
      <c r="D106" s="258">
        <f t="shared" si="12"/>
        <v>4813258</v>
      </c>
      <c r="E106" s="146">
        <f t="shared" ref="E106" si="14">SUM(E107,E109)</f>
        <v>274688837</v>
      </c>
    </row>
    <row r="107" spans="1:5" x14ac:dyDescent="0.25">
      <c r="A107" s="107" t="s">
        <v>119</v>
      </c>
      <c r="B107" s="134" t="s">
        <v>67</v>
      </c>
      <c r="C107" s="147">
        <v>25489330</v>
      </c>
      <c r="D107" s="109">
        <f t="shared" si="12"/>
        <v>5229000</v>
      </c>
      <c r="E107" s="147">
        <v>30718330</v>
      </c>
    </row>
    <row r="108" spans="1:5" x14ac:dyDescent="0.25">
      <c r="A108" s="107" t="s">
        <v>121</v>
      </c>
      <c r="B108" s="148" t="s">
        <v>279</v>
      </c>
      <c r="C108" s="147">
        <v>11620107</v>
      </c>
      <c r="D108" s="109">
        <f t="shared" si="12"/>
        <v>0</v>
      </c>
      <c r="E108" s="147">
        <v>11620107</v>
      </c>
    </row>
    <row r="109" spans="1:5" x14ac:dyDescent="0.25">
      <c r="A109" s="107" t="s">
        <v>123</v>
      </c>
      <c r="B109" s="148" t="s">
        <v>71</v>
      </c>
      <c r="C109" s="135">
        <v>244386249</v>
      </c>
      <c r="D109" s="109">
        <f t="shared" si="12"/>
        <v>-415742</v>
      </c>
      <c r="E109" s="135">
        <v>243970507</v>
      </c>
    </row>
    <row r="110" spans="1:5" x14ac:dyDescent="0.25">
      <c r="A110" s="107" t="s">
        <v>125</v>
      </c>
      <c r="B110" s="148" t="s">
        <v>280</v>
      </c>
      <c r="C110" s="135">
        <v>215681395</v>
      </c>
      <c r="D110" s="109">
        <f t="shared" si="12"/>
        <v>0</v>
      </c>
      <c r="E110" s="135">
        <v>215681395</v>
      </c>
    </row>
    <row r="111" spans="1:5" x14ac:dyDescent="0.25">
      <c r="A111" s="107" t="s">
        <v>127</v>
      </c>
      <c r="B111" s="114" t="s">
        <v>75</v>
      </c>
      <c r="C111" s="135"/>
      <c r="D111" s="109">
        <f t="shared" si="12"/>
        <v>0</v>
      </c>
      <c r="E111" s="135"/>
    </row>
    <row r="112" spans="1:5" x14ac:dyDescent="0.25">
      <c r="A112" s="107" t="s">
        <v>129</v>
      </c>
      <c r="B112" s="111" t="s">
        <v>281</v>
      </c>
      <c r="C112" s="135"/>
      <c r="D112" s="109">
        <f t="shared" si="12"/>
        <v>0</v>
      </c>
      <c r="E112" s="135"/>
    </row>
    <row r="113" spans="1:5" x14ac:dyDescent="0.25">
      <c r="A113" s="107" t="s">
        <v>282</v>
      </c>
      <c r="B113" s="149" t="s">
        <v>283</v>
      </c>
      <c r="C113" s="135"/>
      <c r="D113" s="109">
        <f t="shared" si="12"/>
        <v>0</v>
      </c>
      <c r="E113" s="135"/>
    </row>
    <row r="114" spans="1:5" x14ac:dyDescent="0.25">
      <c r="A114" s="107" t="s">
        <v>284</v>
      </c>
      <c r="B114" s="139" t="s">
        <v>265</v>
      </c>
      <c r="C114" s="135"/>
      <c r="D114" s="109">
        <f t="shared" si="12"/>
        <v>0</v>
      </c>
      <c r="E114" s="135"/>
    </row>
    <row r="115" spans="1:5" x14ac:dyDescent="0.25">
      <c r="A115" s="107" t="s">
        <v>285</v>
      </c>
      <c r="B115" s="139" t="s">
        <v>286</v>
      </c>
      <c r="C115" s="135"/>
      <c r="D115" s="109">
        <f t="shared" si="12"/>
        <v>0</v>
      </c>
      <c r="E115" s="135"/>
    </row>
    <row r="116" spans="1:5" x14ac:dyDescent="0.25">
      <c r="A116" s="107" t="s">
        <v>287</v>
      </c>
      <c r="B116" s="139" t="s">
        <v>288</v>
      </c>
      <c r="C116" s="135"/>
      <c r="D116" s="109">
        <f t="shared" si="12"/>
        <v>0</v>
      </c>
      <c r="E116" s="135"/>
    </row>
    <row r="117" spans="1:5" x14ac:dyDescent="0.25">
      <c r="A117" s="107" t="s">
        <v>289</v>
      </c>
      <c r="B117" s="139" t="s">
        <v>271</v>
      </c>
      <c r="C117" s="135"/>
      <c r="D117" s="109">
        <f t="shared" si="12"/>
        <v>0</v>
      </c>
      <c r="E117" s="135"/>
    </row>
    <row r="118" spans="1:5" x14ac:dyDescent="0.25">
      <c r="A118" s="107" t="s">
        <v>290</v>
      </c>
      <c r="B118" s="139" t="s">
        <v>291</v>
      </c>
      <c r="C118" s="135"/>
      <c r="D118" s="109">
        <f t="shared" si="12"/>
        <v>0</v>
      </c>
      <c r="E118" s="135"/>
    </row>
    <row r="119" spans="1:5" ht="16.5" thickBot="1" x14ac:dyDescent="0.3">
      <c r="A119" s="140" t="s">
        <v>292</v>
      </c>
      <c r="B119" s="139" t="s">
        <v>293</v>
      </c>
      <c r="C119" s="136"/>
      <c r="D119" s="257">
        <f t="shared" si="12"/>
        <v>0</v>
      </c>
      <c r="E119" s="136"/>
    </row>
    <row r="120" spans="1:5" ht="16.5" thickBot="1" x14ac:dyDescent="0.3">
      <c r="A120" s="101" t="s">
        <v>7</v>
      </c>
      <c r="B120" s="150" t="s">
        <v>294</v>
      </c>
      <c r="C120" s="146">
        <f>SUM(C121:C122)</f>
        <v>176581</v>
      </c>
      <c r="D120" s="258">
        <f t="shared" si="12"/>
        <v>-154277</v>
      </c>
      <c r="E120" s="146">
        <f t="shared" ref="E120" si="15">SUM(E121:E122)</f>
        <v>22304</v>
      </c>
    </row>
    <row r="121" spans="1:5" x14ac:dyDescent="0.25">
      <c r="A121" s="107" t="s">
        <v>132</v>
      </c>
      <c r="B121" s="151" t="s">
        <v>295</v>
      </c>
      <c r="C121" s="147">
        <v>176581</v>
      </c>
      <c r="D121" s="109">
        <f t="shared" si="12"/>
        <v>-154277</v>
      </c>
      <c r="E121" s="147">
        <v>22304</v>
      </c>
    </row>
    <row r="122" spans="1:5" ht="16.5" thickBot="1" x14ac:dyDescent="0.3">
      <c r="A122" s="113" t="s">
        <v>134</v>
      </c>
      <c r="B122" s="148" t="s">
        <v>296</v>
      </c>
      <c r="C122" s="136"/>
      <c r="D122" s="257">
        <f t="shared" si="12"/>
        <v>0</v>
      </c>
      <c r="E122" s="136"/>
    </row>
    <row r="123" spans="1:5" ht="16.5" thickBot="1" x14ac:dyDescent="0.3">
      <c r="A123" s="101" t="s">
        <v>8</v>
      </c>
      <c r="B123" s="150" t="s">
        <v>297</v>
      </c>
      <c r="C123" s="146">
        <f>SUM(C90,C106,C120)</f>
        <v>401762224</v>
      </c>
      <c r="D123" s="258">
        <f t="shared" si="12"/>
        <v>27070781</v>
      </c>
      <c r="E123" s="146">
        <f t="shared" ref="E123" si="16">SUM(E90,E106,E120)</f>
        <v>428833005</v>
      </c>
    </row>
    <row r="124" spans="1:5" ht="16.5" thickBot="1" x14ac:dyDescent="0.3">
      <c r="A124" s="101" t="s">
        <v>9</v>
      </c>
      <c r="B124" s="150" t="s">
        <v>298</v>
      </c>
      <c r="C124" s="146"/>
      <c r="D124" s="256">
        <f t="shared" si="12"/>
        <v>0</v>
      </c>
      <c r="E124" s="146"/>
    </row>
    <row r="125" spans="1:5" x14ac:dyDescent="0.25">
      <c r="A125" s="107" t="s">
        <v>159</v>
      </c>
      <c r="B125" s="151" t="s">
        <v>299</v>
      </c>
      <c r="C125" s="135"/>
      <c r="D125" s="109">
        <f t="shared" si="12"/>
        <v>0</v>
      </c>
      <c r="E125" s="135"/>
    </row>
    <row r="126" spans="1:5" x14ac:dyDescent="0.25">
      <c r="A126" s="107" t="s">
        <v>161</v>
      </c>
      <c r="B126" s="151" t="s">
        <v>300</v>
      </c>
      <c r="C126" s="135"/>
      <c r="D126" s="109">
        <f t="shared" si="12"/>
        <v>0</v>
      </c>
      <c r="E126" s="135"/>
    </row>
    <row r="127" spans="1:5" ht="16.5" thickBot="1" x14ac:dyDescent="0.3">
      <c r="A127" s="140" t="s">
        <v>163</v>
      </c>
      <c r="B127" s="137" t="s">
        <v>301</v>
      </c>
      <c r="C127" s="135"/>
      <c r="D127" s="257">
        <f t="shared" si="12"/>
        <v>0</v>
      </c>
      <c r="E127" s="135"/>
    </row>
    <row r="128" spans="1:5" ht="16.5" thickBot="1" x14ac:dyDescent="0.3">
      <c r="A128" s="101" t="s">
        <v>22</v>
      </c>
      <c r="B128" s="150" t="s">
        <v>302</v>
      </c>
      <c r="C128" s="146"/>
      <c r="D128" s="256">
        <f t="shared" si="12"/>
        <v>0</v>
      </c>
      <c r="E128" s="146"/>
    </row>
    <row r="129" spans="1:9" x14ac:dyDescent="0.25">
      <c r="A129" s="107" t="s">
        <v>179</v>
      </c>
      <c r="B129" s="151" t="s">
        <v>303</v>
      </c>
      <c r="C129" s="135"/>
      <c r="D129" s="109">
        <f t="shared" si="12"/>
        <v>0</v>
      </c>
      <c r="E129" s="135"/>
    </row>
    <row r="130" spans="1:9" x14ac:dyDescent="0.25">
      <c r="A130" s="107" t="s">
        <v>181</v>
      </c>
      <c r="B130" s="151" t="s">
        <v>304</v>
      </c>
      <c r="C130" s="135"/>
      <c r="D130" s="109">
        <f t="shared" si="12"/>
        <v>0</v>
      </c>
      <c r="E130" s="135"/>
    </row>
    <row r="131" spans="1:9" x14ac:dyDescent="0.25">
      <c r="A131" s="107" t="s">
        <v>183</v>
      </c>
      <c r="B131" s="151" t="s">
        <v>305</v>
      </c>
      <c r="C131" s="135"/>
      <c r="D131" s="109">
        <f t="shared" si="12"/>
        <v>0</v>
      </c>
      <c r="E131" s="135"/>
    </row>
    <row r="132" spans="1:9" ht="16.5" thickBot="1" x14ac:dyDescent="0.3">
      <c r="A132" s="140" t="s">
        <v>185</v>
      </c>
      <c r="B132" s="137" t="s">
        <v>306</v>
      </c>
      <c r="C132" s="135"/>
      <c r="D132" s="257">
        <f t="shared" si="12"/>
        <v>0</v>
      </c>
      <c r="E132" s="135"/>
    </row>
    <row r="133" spans="1:9" ht="16.5" thickBot="1" x14ac:dyDescent="0.3">
      <c r="A133" s="101" t="s">
        <v>25</v>
      </c>
      <c r="B133" s="150" t="s">
        <v>307</v>
      </c>
      <c r="C133" s="152">
        <f>SUM(C134:C137)</f>
        <v>48594256</v>
      </c>
      <c r="D133" s="258">
        <f t="shared" si="12"/>
        <v>3951340</v>
      </c>
      <c r="E133" s="152">
        <f t="shared" ref="E133" si="17">SUM(E134:E137)</f>
        <v>52545596</v>
      </c>
    </row>
    <row r="134" spans="1:9" x14ac:dyDescent="0.25">
      <c r="A134" s="107" t="s">
        <v>191</v>
      </c>
      <c r="B134" s="151" t="s">
        <v>308</v>
      </c>
      <c r="C134" s="135"/>
      <c r="D134" s="109">
        <f t="shared" si="12"/>
        <v>0</v>
      </c>
      <c r="E134" s="135"/>
    </row>
    <row r="135" spans="1:9" x14ac:dyDescent="0.25">
      <c r="A135" s="107" t="s">
        <v>193</v>
      </c>
      <c r="B135" s="151" t="s">
        <v>309</v>
      </c>
      <c r="C135" s="135">
        <v>3018371</v>
      </c>
      <c r="D135" s="109">
        <f t="shared" si="12"/>
        <v>0</v>
      </c>
      <c r="E135" s="135">
        <v>3018371</v>
      </c>
    </row>
    <row r="136" spans="1:9" x14ac:dyDescent="0.25">
      <c r="A136" s="107" t="s">
        <v>195</v>
      </c>
      <c r="B136" s="151" t="s">
        <v>310</v>
      </c>
      <c r="C136" s="135"/>
      <c r="D136" s="109">
        <f t="shared" si="12"/>
        <v>0</v>
      </c>
      <c r="E136" s="135"/>
    </row>
    <row r="137" spans="1:9" ht="16.5" thickBot="1" x14ac:dyDescent="0.3">
      <c r="A137" s="140" t="s">
        <v>197</v>
      </c>
      <c r="B137" s="137" t="s">
        <v>311</v>
      </c>
      <c r="C137" s="135">
        <v>45575885</v>
      </c>
      <c r="D137" s="257">
        <f t="shared" si="12"/>
        <v>3951340</v>
      </c>
      <c r="E137" s="135">
        <v>49527225</v>
      </c>
    </row>
    <row r="138" spans="1:9" ht="16.5" thickBot="1" x14ac:dyDescent="0.3">
      <c r="A138" s="101" t="s">
        <v>27</v>
      </c>
      <c r="B138" s="150" t="s">
        <v>312</v>
      </c>
      <c r="C138" s="153"/>
      <c r="D138" s="256">
        <f t="shared" si="12"/>
        <v>0</v>
      </c>
      <c r="E138" s="153"/>
    </row>
    <row r="139" spans="1:9" x14ac:dyDescent="0.25">
      <c r="A139" s="107" t="s">
        <v>200</v>
      </c>
      <c r="B139" s="151" t="s">
        <v>313</v>
      </c>
      <c r="C139" s="135"/>
      <c r="D139" s="109">
        <f t="shared" si="12"/>
        <v>0</v>
      </c>
      <c r="E139" s="135"/>
    </row>
    <row r="140" spans="1:9" x14ac:dyDescent="0.25">
      <c r="A140" s="107" t="s">
        <v>202</v>
      </c>
      <c r="B140" s="151" t="s">
        <v>314</v>
      </c>
      <c r="C140" s="135"/>
      <c r="D140" s="109">
        <f t="shared" si="12"/>
        <v>0</v>
      </c>
      <c r="E140" s="135"/>
    </row>
    <row r="141" spans="1:9" x14ac:dyDescent="0.25">
      <c r="A141" s="107" t="s">
        <v>204</v>
      </c>
      <c r="B141" s="151" t="s">
        <v>315</v>
      </c>
      <c r="C141" s="135"/>
      <c r="D141" s="109">
        <f t="shared" si="12"/>
        <v>0</v>
      </c>
      <c r="E141" s="135"/>
    </row>
    <row r="142" spans="1:9" ht="16.5" thickBot="1" x14ac:dyDescent="0.3">
      <c r="A142" s="107" t="s">
        <v>206</v>
      </c>
      <c r="B142" s="151" t="s">
        <v>316</v>
      </c>
      <c r="C142" s="135"/>
      <c r="D142" s="257">
        <f t="shared" si="12"/>
        <v>0</v>
      </c>
      <c r="E142" s="135"/>
    </row>
    <row r="143" spans="1:9" ht="16.5" thickBot="1" x14ac:dyDescent="0.3">
      <c r="A143" s="101" t="s">
        <v>30</v>
      </c>
      <c r="B143" s="150" t="s">
        <v>317</v>
      </c>
      <c r="C143" s="154">
        <f>SUM(C124,C128,C133,C138)</f>
        <v>48594256</v>
      </c>
      <c r="D143" s="258">
        <f t="shared" si="12"/>
        <v>3951340</v>
      </c>
      <c r="E143" s="154">
        <f t="shared" ref="E143" si="18">SUM(E124,E128,E133,E138)</f>
        <v>52545596</v>
      </c>
      <c r="F143" s="18"/>
      <c r="G143" s="19"/>
      <c r="H143" s="19"/>
      <c r="I143" s="19"/>
    </row>
    <row r="144" spans="1:9" s="15" customFormat="1" ht="16.5" thickBot="1" x14ac:dyDescent="0.25">
      <c r="A144" s="127" t="s">
        <v>33</v>
      </c>
      <c r="B144" s="128" t="s">
        <v>318</v>
      </c>
      <c r="C144" s="154">
        <f>SUM(C123,C143)</f>
        <v>450356480</v>
      </c>
      <c r="D144" s="258">
        <f t="shared" si="12"/>
        <v>31022121</v>
      </c>
      <c r="E144" s="154">
        <f t="shared" ref="E144" si="19">SUM(E123,E143)</f>
        <v>481378601</v>
      </c>
    </row>
    <row r="145" spans="1:5" s="15" customFormat="1" ht="16.5" thickBot="1" x14ac:dyDescent="0.25">
      <c r="A145" s="20"/>
      <c r="B145" s="21"/>
      <c r="C145" s="22"/>
    </row>
    <row r="146" spans="1:5" ht="16.5" thickBot="1" x14ac:dyDescent="0.3">
      <c r="A146" s="281" t="s">
        <v>319</v>
      </c>
      <c r="B146" s="281"/>
      <c r="C146" s="25">
        <v>10</v>
      </c>
      <c r="D146" s="25">
        <v>10</v>
      </c>
      <c r="E146" s="25">
        <v>10</v>
      </c>
    </row>
    <row r="147" spans="1:5" ht="16.5" thickBot="1" x14ac:dyDescent="0.3">
      <c r="A147" s="281" t="s">
        <v>320</v>
      </c>
      <c r="B147" s="281"/>
      <c r="C147" s="25">
        <v>9</v>
      </c>
      <c r="D147" s="25">
        <v>9</v>
      </c>
      <c r="E147" s="25">
        <v>9</v>
      </c>
    </row>
    <row r="148" spans="1:5" x14ac:dyDescent="0.25">
      <c r="A148" s="26"/>
      <c r="B148" s="27"/>
      <c r="C148" s="27"/>
    </row>
    <row r="149" spans="1:5" x14ac:dyDescent="0.25">
      <c r="A149" s="276" t="s">
        <v>321</v>
      </c>
      <c r="B149" s="276"/>
      <c r="C149" s="276"/>
    </row>
    <row r="150" spans="1:5" ht="15" customHeight="1" thickBot="1" x14ac:dyDescent="0.3">
      <c r="A150" s="279"/>
      <c r="B150" s="279"/>
      <c r="E150" s="76" t="s">
        <v>2</v>
      </c>
    </row>
    <row r="151" spans="1:5" ht="19.5" customHeight="1" thickBot="1" x14ac:dyDescent="0.3">
      <c r="A151" s="155">
        <v>1</v>
      </c>
      <c r="B151" s="156" t="s">
        <v>322</v>
      </c>
      <c r="C151" s="157">
        <f>+C60-C123</f>
        <v>-213696431</v>
      </c>
      <c r="D151" s="157">
        <f t="shared" ref="D151:E151" si="20">+D60-D123</f>
        <v>-5625551</v>
      </c>
      <c r="E151" s="157">
        <f t="shared" si="20"/>
        <v>-219321982</v>
      </c>
    </row>
    <row r="152" spans="1:5" ht="25.5" customHeight="1" thickBot="1" x14ac:dyDescent="0.3">
      <c r="A152" s="155" t="s">
        <v>13</v>
      </c>
      <c r="B152" s="156" t="s">
        <v>323</v>
      </c>
      <c r="C152" s="157">
        <f>+C83-C143</f>
        <v>213696431</v>
      </c>
      <c r="D152" s="157">
        <f t="shared" ref="D152:E152" si="21">+D83-D143</f>
        <v>5625551</v>
      </c>
      <c r="E152" s="157">
        <f t="shared" si="21"/>
        <v>219321982</v>
      </c>
    </row>
  </sheetData>
  <mergeCells count="8">
    <mergeCell ref="A149:C149"/>
    <mergeCell ref="A150:B150"/>
    <mergeCell ref="A2:B2"/>
    <mergeCell ref="A87:B87"/>
    <mergeCell ref="A146:B146"/>
    <mergeCell ref="A147:B147"/>
    <mergeCell ref="A86:E86"/>
    <mergeCell ref="A1:E1"/>
  </mergeCells>
  <printOptions horizontalCentered="1"/>
  <pageMargins left="0.19685039370078741" right="0.19685039370078741" top="0.59055118110236227" bottom="0.19685039370078741" header="0.23622047244094491" footer="0.31496062992125984"/>
  <pageSetup paperSize="9" scale="60" orientation="portrait" r:id="rId1"/>
  <headerFooter>
    <oddHeader>&amp;C&amp;"Times New Roman,Félkövér"Regöly Község Önkormányzata
2020. ÉVI KÖLTSÉGVETÉSÉNEK ÖSSZEVONT MÉRLEGE&amp;R&amp;"Times New Roman,Félkövér dőlt"7. sz. melléklet</oddHeader>
  </headerFooter>
  <rowBreaks count="1" manualBreakCount="1">
    <brk id="76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-0.249977111117893"/>
  </sheetPr>
  <dimension ref="A1:M153"/>
  <sheetViews>
    <sheetView tabSelected="1" view="pageBreakPreview" topLeftCell="A99" zoomScale="60" zoomScaleNormal="100" workbookViewId="0">
      <selection activeCell="I81" sqref="I81"/>
    </sheetView>
  </sheetViews>
  <sheetFormatPr defaultRowHeight="15" x14ac:dyDescent="0.25"/>
  <cols>
    <col min="1" max="1" width="7" style="29" bestFit="1" customWidth="1"/>
    <col min="2" max="2" width="65.42578125" style="33" customWidth="1"/>
    <col min="3" max="3" width="14.85546875" style="30" customWidth="1"/>
    <col min="4" max="4" width="12.85546875" style="30" bestFit="1" customWidth="1"/>
    <col min="5" max="5" width="12.85546875" style="30" customWidth="1"/>
    <col min="6" max="6" width="15.28515625" style="31" customWidth="1"/>
    <col min="7" max="7" width="12.85546875" style="31" bestFit="1" customWidth="1"/>
    <col min="8" max="8" width="11.42578125" style="31" bestFit="1" customWidth="1"/>
    <col min="9" max="9" width="15.140625" style="31" customWidth="1"/>
    <col min="10" max="260" width="9.140625" style="31"/>
    <col min="261" max="261" width="7" style="31" bestFit="1" customWidth="1"/>
    <col min="262" max="262" width="70.42578125" style="31" customWidth="1"/>
    <col min="263" max="265" width="17.85546875" style="31" customWidth="1"/>
    <col min="266" max="516" width="9.140625" style="31"/>
    <col min="517" max="517" width="7" style="31" bestFit="1" customWidth="1"/>
    <col min="518" max="518" width="70.42578125" style="31" customWidth="1"/>
    <col min="519" max="521" width="17.85546875" style="31" customWidth="1"/>
    <col min="522" max="772" width="9.140625" style="31"/>
    <col min="773" max="773" width="7" style="31" bestFit="1" customWidth="1"/>
    <col min="774" max="774" width="70.42578125" style="31" customWidth="1"/>
    <col min="775" max="777" width="17.85546875" style="31" customWidth="1"/>
    <col min="778" max="1028" width="9.140625" style="31"/>
    <col min="1029" max="1029" width="7" style="31" bestFit="1" customWidth="1"/>
    <col min="1030" max="1030" width="70.42578125" style="31" customWidth="1"/>
    <col min="1031" max="1033" width="17.85546875" style="31" customWidth="1"/>
    <col min="1034" max="1284" width="9.140625" style="31"/>
    <col min="1285" max="1285" width="7" style="31" bestFit="1" customWidth="1"/>
    <col min="1286" max="1286" width="70.42578125" style="31" customWidth="1"/>
    <col min="1287" max="1289" width="17.85546875" style="31" customWidth="1"/>
    <col min="1290" max="1540" width="9.140625" style="31"/>
    <col min="1541" max="1541" width="7" style="31" bestFit="1" customWidth="1"/>
    <col min="1542" max="1542" width="70.42578125" style="31" customWidth="1"/>
    <col min="1543" max="1545" width="17.85546875" style="31" customWidth="1"/>
    <col min="1546" max="1796" width="9.140625" style="31"/>
    <col min="1797" max="1797" width="7" style="31" bestFit="1" customWidth="1"/>
    <col min="1798" max="1798" width="70.42578125" style="31" customWidth="1"/>
    <col min="1799" max="1801" width="17.85546875" style="31" customWidth="1"/>
    <col min="1802" max="2052" width="9.140625" style="31"/>
    <col min="2053" max="2053" width="7" style="31" bestFit="1" customWidth="1"/>
    <col min="2054" max="2054" width="70.42578125" style="31" customWidth="1"/>
    <col min="2055" max="2057" width="17.85546875" style="31" customWidth="1"/>
    <col min="2058" max="2308" width="9.140625" style="31"/>
    <col min="2309" max="2309" width="7" style="31" bestFit="1" customWidth="1"/>
    <col min="2310" max="2310" width="70.42578125" style="31" customWidth="1"/>
    <col min="2311" max="2313" width="17.85546875" style="31" customWidth="1"/>
    <col min="2314" max="2564" width="9.140625" style="31"/>
    <col min="2565" max="2565" width="7" style="31" bestFit="1" customWidth="1"/>
    <col min="2566" max="2566" width="70.42578125" style="31" customWidth="1"/>
    <col min="2567" max="2569" width="17.85546875" style="31" customWidth="1"/>
    <col min="2570" max="2820" width="9.140625" style="31"/>
    <col min="2821" max="2821" width="7" style="31" bestFit="1" customWidth="1"/>
    <col min="2822" max="2822" width="70.42578125" style="31" customWidth="1"/>
    <col min="2823" max="2825" width="17.85546875" style="31" customWidth="1"/>
    <col min="2826" max="3076" width="9.140625" style="31"/>
    <col min="3077" max="3077" width="7" style="31" bestFit="1" customWidth="1"/>
    <col min="3078" max="3078" width="70.42578125" style="31" customWidth="1"/>
    <col min="3079" max="3081" width="17.85546875" style="31" customWidth="1"/>
    <col min="3082" max="3332" width="9.140625" style="31"/>
    <col min="3333" max="3333" width="7" style="31" bestFit="1" customWidth="1"/>
    <col min="3334" max="3334" width="70.42578125" style="31" customWidth="1"/>
    <col min="3335" max="3337" width="17.85546875" style="31" customWidth="1"/>
    <col min="3338" max="3588" width="9.140625" style="31"/>
    <col min="3589" max="3589" width="7" style="31" bestFit="1" customWidth="1"/>
    <col min="3590" max="3590" width="70.42578125" style="31" customWidth="1"/>
    <col min="3591" max="3593" width="17.85546875" style="31" customWidth="1"/>
    <col min="3594" max="3844" width="9.140625" style="31"/>
    <col min="3845" max="3845" width="7" style="31" bestFit="1" customWidth="1"/>
    <col min="3846" max="3846" width="70.42578125" style="31" customWidth="1"/>
    <col min="3847" max="3849" width="17.85546875" style="31" customWidth="1"/>
    <col min="3850" max="4100" width="9.140625" style="31"/>
    <col min="4101" max="4101" width="7" style="31" bestFit="1" customWidth="1"/>
    <col min="4102" max="4102" width="70.42578125" style="31" customWidth="1"/>
    <col min="4103" max="4105" width="17.85546875" style="31" customWidth="1"/>
    <col min="4106" max="4356" width="9.140625" style="31"/>
    <col min="4357" max="4357" width="7" style="31" bestFit="1" customWidth="1"/>
    <col min="4358" max="4358" width="70.42578125" style="31" customWidth="1"/>
    <col min="4359" max="4361" width="17.85546875" style="31" customWidth="1"/>
    <col min="4362" max="4612" width="9.140625" style="31"/>
    <col min="4613" max="4613" width="7" style="31" bestFit="1" customWidth="1"/>
    <col min="4614" max="4614" width="70.42578125" style="31" customWidth="1"/>
    <col min="4615" max="4617" width="17.85546875" style="31" customWidth="1"/>
    <col min="4618" max="4868" width="9.140625" style="31"/>
    <col min="4869" max="4869" width="7" style="31" bestFit="1" customWidth="1"/>
    <col min="4870" max="4870" width="70.42578125" style="31" customWidth="1"/>
    <col min="4871" max="4873" width="17.85546875" style="31" customWidth="1"/>
    <col min="4874" max="5124" width="9.140625" style="31"/>
    <col min="5125" max="5125" width="7" style="31" bestFit="1" customWidth="1"/>
    <col min="5126" max="5126" width="70.42578125" style="31" customWidth="1"/>
    <col min="5127" max="5129" width="17.85546875" style="31" customWidth="1"/>
    <col min="5130" max="5380" width="9.140625" style="31"/>
    <col min="5381" max="5381" width="7" style="31" bestFit="1" customWidth="1"/>
    <col min="5382" max="5382" width="70.42578125" style="31" customWidth="1"/>
    <col min="5383" max="5385" width="17.85546875" style="31" customWidth="1"/>
    <col min="5386" max="5636" width="9.140625" style="31"/>
    <col min="5637" max="5637" width="7" style="31" bestFit="1" customWidth="1"/>
    <col min="5638" max="5638" width="70.42578125" style="31" customWidth="1"/>
    <col min="5639" max="5641" width="17.85546875" style="31" customWidth="1"/>
    <col min="5642" max="5892" width="9.140625" style="31"/>
    <col min="5893" max="5893" width="7" style="31" bestFit="1" customWidth="1"/>
    <col min="5894" max="5894" width="70.42578125" style="31" customWidth="1"/>
    <col min="5895" max="5897" width="17.85546875" style="31" customWidth="1"/>
    <col min="5898" max="6148" width="9.140625" style="31"/>
    <col min="6149" max="6149" width="7" style="31" bestFit="1" customWidth="1"/>
    <col min="6150" max="6150" width="70.42578125" style="31" customWidth="1"/>
    <col min="6151" max="6153" width="17.85546875" style="31" customWidth="1"/>
    <col min="6154" max="6404" width="9.140625" style="31"/>
    <col min="6405" max="6405" width="7" style="31" bestFit="1" customWidth="1"/>
    <col min="6406" max="6406" width="70.42578125" style="31" customWidth="1"/>
    <col min="6407" max="6409" width="17.85546875" style="31" customWidth="1"/>
    <col min="6410" max="6660" width="9.140625" style="31"/>
    <col min="6661" max="6661" width="7" style="31" bestFit="1" customWidth="1"/>
    <col min="6662" max="6662" width="70.42578125" style="31" customWidth="1"/>
    <col min="6663" max="6665" width="17.85546875" style="31" customWidth="1"/>
    <col min="6666" max="6916" width="9.140625" style="31"/>
    <col min="6917" max="6917" width="7" style="31" bestFit="1" customWidth="1"/>
    <col min="6918" max="6918" width="70.42578125" style="31" customWidth="1"/>
    <col min="6919" max="6921" width="17.85546875" style="31" customWidth="1"/>
    <col min="6922" max="7172" width="9.140625" style="31"/>
    <col min="7173" max="7173" width="7" style="31" bestFit="1" customWidth="1"/>
    <col min="7174" max="7174" width="70.42578125" style="31" customWidth="1"/>
    <col min="7175" max="7177" width="17.85546875" style="31" customWidth="1"/>
    <col min="7178" max="7428" width="9.140625" style="31"/>
    <col min="7429" max="7429" width="7" style="31" bestFit="1" customWidth="1"/>
    <col min="7430" max="7430" width="70.42578125" style="31" customWidth="1"/>
    <col min="7431" max="7433" width="17.85546875" style="31" customWidth="1"/>
    <col min="7434" max="7684" width="9.140625" style="31"/>
    <col min="7685" max="7685" width="7" style="31" bestFit="1" customWidth="1"/>
    <col min="7686" max="7686" width="70.42578125" style="31" customWidth="1"/>
    <col min="7687" max="7689" width="17.85546875" style="31" customWidth="1"/>
    <col min="7690" max="7940" width="9.140625" style="31"/>
    <col min="7941" max="7941" width="7" style="31" bestFit="1" customWidth="1"/>
    <col min="7942" max="7942" width="70.42578125" style="31" customWidth="1"/>
    <col min="7943" max="7945" width="17.85546875" style="31" customWidth="1"/>
    <col min="7946" max="8196" width="9.140625" style="31"/>
    <col min="8197" max="8197" width="7" style="31" bestFit="1" customWidth="1"/>
    <col min="8198" max="8198" width="70.42578125" style="31" customWidth="1"/>
    <col min="8199" max="8201" width="17.85546875" style="31" customWidth="1"/>
    <col min="8202" max="8452" width="9.140625" style="31"/>
    <col min="8453" max="8453" width="7" style="31" bestFit="1" customWidth="1"/>
    <col min="8454" max="8454" width="70.42578125" style="31" customWidth="1"/>
    <col min="8455" max="8457" width="17.85546875" style="31" customWidth="1"/>
    <col min="8458" max="8708" width="9.140625" style="31"/>
    <col min="8709" max="8709" width="7" style="31" bestFit="1" customWidth="1"/>
    <col min="8710" max="8710" width="70.42578125" style="31" customWidth="1"/>
    <col min="8711" max="8713" width="17.85546875" style="31" customWidth="1"/>
    <col min="8714" max="8964" width="9.140625" style="31"/>
    <col min="8965" max="8965" width="7" style="31" bestFit="1" customWidth="1"/>
    <col min="8966" max="8966" width="70.42578125" style="31" customWidth="1"/>
    <col min="8967" max="8969" width="17.85546875" style="31" customWidth="1"/>
    <col min="8970" max="9220" width="9.140625" style="31"/>
    <col min="9221" max="9221" width="7" style="31" bestFit="1" customWidth="1"/>
    <col min="9222" max="9222" width="70.42578125" style="31" customWidth="1"/>
    <col min="9223" max="9225" width="17.85546875" style="31" customWidth="1"/>
    <col min="9226" max="9476" width="9.140625" style="31"/>
    <col min="9477" max="9477" width="7" style="31" bestFit="1" customWidth="1"/>
    <col min="9478" max="9478" width="70.42578125" style="31" customWidth="1"/>
    <col min="9479" max="9481" width="17.85546875" style="31" customWidth="1"/>
    <col min="9482" max="9732" width="9.140625" style="31"/>
    <col min="9733" max="9733" width="7" style="31" bestFit="1" customWidth="1"/>
    <col min="9734" max="9734" width="70.42578125" style="31" customWidth="1"/>
    <col min="9735" max="9737" width="17.85546875" style="31" customWidth="1"/>
    <col min="9738" max="9988" width="9.140625" style="31"/>
    <col min="9989" max="9989" width="7" style="31" bestFit="1" customWidth="1"/>
    <col min="9990" max="9990" width="70.42578125" style="31" customWidth="1"/>
    <col min="9991" max="9993" width="17.85546875" style="31" customWidth="1"/>
    <col min="9994" max="10244" width="9.140625" style="31"/>
    <col min="10245" max="10245" width="7" style="31" bestFit="1" customWidth="1"/>
    <col min="10246" max="10246" width="70.42578125" style="31" customWidth="1"/>
    <col min="10247" max="10249" width="17.85546875" style="31" customWidth="1"/>
    <col min="10250" max="10500" width="9.140625" style="31"/>
    <col min="10501" max="10501" width="7" style="31" bestFit="1" customWidth="1"/>
    <col min="10502" max="10502" width="70.42578125" style="31" customWidth="1"/>
    <col min="10503" max="10505" width="17.85546875" style="31" customWidth="1"/>
    <col min="10506" max="10756" width="9.140625" style="31"/>
    <col min="10757" max="10757" width="7" style="31" bestFit="1" customWidth="1"/>
    <col min="10758" max="10758" width="70.42578125" style="31" customWidth="1"/>
    <col min="10759" max="10761" width="17.85546875" style="31" customWidth="1"/>
    <col min="10762" max="11012" width="9.140625" style="31"/>
    <col min="11013" max="11013" width="7" style="31" bestFit="1" customWidth="1"/>
    <col min="11014" max="11014" width="70.42578125" style="31" customWidth="1"/>
    <col min="11015" max="11017" width="17.85546875" style="31" customWidth="1"/>
    <col min="11018" max="11268" width="9.140625" style="31"/>
    <col min="11269" max="11269" width="7" style="31" bestFit="1" customWidth="1"/>
    <col min="11270" max="11270" width="70.42578125" style="31" customWidth="1"/>
    <col min="11271" max="11273" width="17.85546875" style="31" customWidth="1"/>
    <col min="11274" max="11524" width="9.140625" style="31"/>
    <col min="11525" max="11525" width="7" style="31" bestFit="1" customWidth="1"/>
    <col min="11526" max="11526" width="70.42578125" style="31" customWidth="1"/>
    <col min="11527" max="11529" width="17.85546875" style="31" customWidth="1"/>
    <col min="11530" max="11780" width="9.140625" style="31"/>
    <col min="11781" max="11781" width="7" style="31" bestFit="1" customWidth="1"/>
    <col min="11782" max="11782" width="70.42578125" style="31" customWidth="1"/>
    <col min="11783" max="11785" width="17.85546875" style="31" customWidth="1"/>
    <col min="11786" max="12036" width="9.140625" style="31"/>
    <col min="12037" max="12037" width="7" style="31" bestFit="1" customWidth="1"/>
    <col min="12038" max="12038" width="70.42578125" style="31" customWidth="1"/>
    <col min="12039" max="12041" width="17.85546875" style="31" customWidth="1"/>
    <col min="12042" max="12292" width="9.140625" style="31"/>
    <col min="12293" max="12293" width="7" style="31" bestFit="1" customWidth="1"/>
    <col min="12294" max="12294" width="70.42578125" style="31" customWidth="1"/>
    <col min="12295" max="12297" width="17.85546875" style="31" customWidth="1"/>
    <col min="12298" max="12548" width="9.140625" style="31"/>
    <col min="12549" max="12549" width="7" style="31" bestFit="1" customWidth="1"/>
    <col min="12550" max="12550" width="70.42578125" style="31" customWidth="1"/>
    <col min="12551" max="12553" width="17.85546875" style="31" customWidth="1"/>
    <col min="12554" max="12804" width="9.140625" style="31"/>
    <col min="12805" max="12805" width="7" style="31" bestFit="1" customWidth="1"/>
    <col min="12806" max="12806" width="70.42578125" style="31" customWidth="1"/>
    <col min="12807" max="12809" width="17.85546875" style="31" customWidth="1"/>
    <col min="12810" max="13060" width="9.140625" style="31"/>
    <col min="13061" max="13061" width="7" style="31" bestFit="1" customWidth="1"/>
    <col min="13062" max="13062" width="70.42578125" style="31" customWidth="1"/>
    <col min="13063" max="13065" width="17.85546875" style="31" customWidth="1"/>
    <col min="13066" max="13316" width="9.140625" style="31"/>
    <col min="13317" max="13317" width="7" style="31" bestFit="1" customWidth="1"/>
    <col min="13318" max="13318" width="70.42578125" style="31" customWidth="1"/>
    <col min="13319" max="13321" width="17.85546875" style="31" customWidth="1"/>
    <col min="13322" max="13572" width="9.140625" style="31"/>
    <col min="13573" max="13573" width="7" style="31" bestFit="1" customWidth="1"/>
    <col min="13574" max="13574" width="70.42578125" style="31" customWidth="1"/>
    <col min="13575" max="13577" width="17.85546875" style="31" customWidth="1"/>
    <col min="13578" max="13828" width="9.140625" style="31"/>
    <col min="13829" max="13829" width="7" style="31" bestFit="1" customWidth="1"/>
    <col min="13830" max="13830" width="70.42578125" style="31" customWidth="1"/>
    <col min="13831" max="13833" width="17.85546875" style="31" customWidth="1"/>
    <col min="13834" max="14084" width="9.140625" style="31"/>
    <col min="14085" max="14085" width="7" style="31" bestFit="1" customWidth="1"/>
    <col min="14086" max="14086" width="70.42578125" style="31" customWidth="1"/>
    <col min="14087" max="14089" width="17.85546875" style="31" customWidth="1"/>
    <col min="14090" max="14340" width="9.140625" style="31"/>
    <col min="14341" max="14341" width="7" style="31" bestFit="1" customWidth="1"/>
    <col min="14342" max="14342" width="70.42578125" style="31" customWidth="1"/>
    <col min="14343" max="14345" width="17.85546875" style="31" customWidth="1"/>
    <col min="14346" max="14596" width="9.140625" style="31"/>
    <col min="14597" max="14597" width="7" style="31" bestFit="1" customWidth="1"/>
    <col min="14598" max="14598" width="70.42578125" style="31" customWidth="1"/>
    <col min="14599" max="14601" width="17.85546875" style="31" customWidth="1"/>
    <col min="14602" max="14852" width="9.140625" style="31"/>
    <col min="14853" max="14853" width="7" style="31" bestFit="1" customWidth="1"/>
    <col min="14854" max="14854" width="70.42578125" style="31" customWidth="1"/>
    <col min="14855" max="14857" width="17.85546875" style="31" customWidth="1"/>
    <col min="14858" max="15108" width="9.140625" style="31"/>
    <col min="15109" max="15109" width="7" style="31" bestFit="1" customWidth="1"/>
    <col min="15110" max="15110" width="70.42578125" style="31" customWidth="1"/>
    <col min="15111" max="15113" width="17.85546875" style="31" customWidth="1"/>
    <col min="15114" max="15364" width="9.140625" style="31"/>
    <col min="15365" max="15365" width="7" style="31" bestFit="1" customWidth="1"/>
    <col min="15366" max="15366" width="70.42578125" style="31" customWidth="1"/>
    <col min="15367" max="15369" width="17.85546875" style="31" customWidth="1"/>
    <col min="15370" max="15620" width="9.140625" style="31"/>
    <col min="15621" max="15621" width="7" style="31" bestFit="1" customWidth="1"/>
    <col min="15622" max="15622" width="70.42578125" style="31" customWidth="1"/>
    <col min="15623" max="15625" width="17.85546875" style="31" customWidth="1"/>
    <col min="15626" max="15876" width="9.140625" style="31"/>
    <col min="15877" max="15877" width="7" style="31" bestFit="1" customWidth="1"/>
    <col min="15878" max="15878" width="70.42578125" style="31" customWidth="1"/>
    <col min="15879" max="15881" width="17.85546875" style="31" customWidth="1"/>
    <col min="15882" max="16132" width="9.140625" style="31"/>
    <col min="16133" max="16133" width="7" style="31" bestFit="1" customWidth="1"/>
    <col min="16134" max="16134" width="70.42578125" style="31" customWidth="1"/>
    <col min="16135" max="16137" width="17.85546875" style="31" customWidth="1"/>
    <col min="16138" max="16384" width="9.140625" style="31"/>
  </cols>
  <sheetData>
    <row r="1" spans="1:9" s="33" customFormat="1" ht="72" customHeight="1" x14ac:dyDescent="0.25">
      <c r="A1" s="284" t="s">
        <v>325</v>
      </c>
      <c r="B1" s="284"/>
      <c r="C1" s="32" t="s">
        <v>326</v>
      </c>
      <c r="D1" s="32"/>
      <c r="E1" s="32"/>
      <c r="F1" s="32" t="s">
        <v>327</v>
      </c>
      <c r="G1" s="32"/>
      <c r="H1" s="32"/>
      <c r="I1" s="32" t="s">
        <v>366</v>
      </c>
    </row>
    <row r="2" spans="1:9" s="33" customFormat="1" x14ac:dyDescent="0.25">
      <c r="A2" s="34"/>
      <c r="B2" s="32" t="s">
        <v>103</v>
      </c>
      <c r="C2" s="32"/>
      <c r="D2" s="32"/>
      <c r="E2" s="32"/>
      <c r="F2" s="32"/>
      <c r="G2" s="32"/>
      <c r="H2" s="32"/>
      <c r="I2" s="32"/>
    </row>
    <row r="3" spans="1:9" ht="15.95" customHeight="1" thickBot="1" x14ac:dyDescent="0.3">
      <c r="A3" s="283"/>
      <c r="B3" s="283"/>
      <c r="C3" s="35"/>
      <c r="D3" s="35"/>
      <c r="E3" s="35"/>
      <c r="F3" s="35"/>
      <c r="G3" s="35"/>
      <c r="H3" s="35"/>
      <c r="I3" s="35" t="s">
        <v>2</v>
      </c>
    </row>
    <row r="4" spans="1:9" ht="29.25" thickBot="1" x14ac:dyDescent="0.3">
      <c r="A4" s="158" t="s">
        <v>329</v>
      </c>
      <c r="B4" s="36" t="s">
        <v>330</v>
      </c>
      <c r="C4" s="36" t="s">
        <v>361</v>
      </c>
      <c r="D4" s="36" t="s">
        <v>362</v>
      </c>
      <c r="E4" s="36" t="s">
        <v>364</v>
      </c>
      <c r="F4" s="36" t="s">
        <v>361</v>
      </c>
      <c r="G4" s="36" t="s">
        <v>362</v>
      </c>
      <c r="H4" s="36" t="s">
        <v>364</v>
      </c>
      <c r="I4" s="36" t="s">
        <v>361</v>
      </c>
    </row>
    <row r="5" spans="1:9" s="38" customFormat="1" ht="15.75" thickBot="1" x14ac:dyDescent="0.3">
      <c r="A5" s="159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  <c r="I5" s="37">
        <v>9</v>
      </c>
    </row>
    <row r="6" spans="1:9" ht="15.75" thickBot="1" x14ac:dyDescent="0.3">
      <c r="A6" s="158" t="s">
        <v>10</v>
      </c>
      <c r="B6" s="290" t="s">
        <v>105</v>
      </c>
      <c r="C6" s="39">
        <f>SUM(C7:C12)</f>
        <v>69922392</v>
      </c>
      <c r="D6" s="259">
        <f t="shared" ref="D6:D71" si="0">SUM(E6-C6)</f>
        <v>8653024</v>
      </c>
      <c r="E6" s="39">
        <f>SUM(E7:E12)</f>
        <v>78575416</v>
      </c>
      <c r="F6" s="39">
        <f>SUM(F7:F12)</f>
        <v>5536896</v>
      </c>
      <c r="G6" s="39"/>
      <c r="H6" s="39">
        <f>SUM(H7:H12)</f>
        <v>5651396</v>
      </c>
      <c r="I6" s="39">
        <f>SUM(I7:I12)</f>
        <v>0</v>
      </c>
    </row>
    <row r="7" spans="1:9" x14ac:dyDescent="0.25">
      <c r="A7" s="161" t="s">
        <v>106</v>
      </c>
      <c r="B7" s="291" t="s">
        <v>107</v>
      </c>
      <c r="C7" s="40">
        <v>61825832</v>
      </c>
      <c r="D7" s="40">
        <f>SUM(E7-C7)</f>
        <v>8410719</v>
      </c>
      <c r="E7" s="40">
        <v>70236551</v>
      </c>
      <c r="F7" s="40">
        <v>1286896</v>
      </c>
      <c r="G7" s="40">
        <f t="shared" ref="G7:G70" si="1">SUM(H7-F7)</f>
        <v>0</v>
      </c>
      <c r="H7" s="40">
        <v>1286896</v>
      </c>
      <c r="I7" s="40"/>
    </row>
    <row r="8" spans="1:9" x14ac:dyDescent="0.25">
      <c r="A8" s="163" t="s">
        <v>108</v>
      </c>
      <c r="B8" s="292" t="s">
        <v>109</v>
      </c>
      <c r="C8" s="41"/>
      <c r="D8" s="40">
        <f t="shared" si="0"/>
        <v>0</v>
      </c>
      <c r="E8" s="41"/>
      <c r="F8" s="41"/>
      <c r="G8" s="40">
        <f t="shared" si="1"/>
        <v>0</v>
      </c>
      <c r="H8" s="41"/>
      <c r="I8" s="41"/>
    </row>
    <row r="9" spans="1:9" x14ac:dyDescent="0.25">
      <c r="A9" s="163" t="s">
        <v>110</v>
      </c>
      <c r="B9" s="292" t="s">
        <v>111</v>
      </c>
      <c r="C9" s="41">
        <v>6296560</v>
      </c>
      <c r="D9" s="40">
        <f t="shared" si="0"/>
        <v>0</v>
      </c>
      <c r="E9" s="41">
        <v>6296560</v>
      </c>
      <c r="F9" s="41">
        <v>4250000</v>
      </c>
      <c r="G9" s="40">
        <f t="shared" si="1"/>
        <v>114500</v>
      </c>
      <c r="H9" s="41">
        <v>4364500</v>
      </c>
      <c r="I9" s="41"/>
    </row>
    <row r="10" spans="1:9" x14ac:dyDescent="0.25">
      <c r="A10" s="163" t="s">
        <v>112</v>
      </c>
      <c r="B10" s="292" t="s">
        <v>113</v>
      </c>
      <c r="C10" s="41">
        <v>1800000</v>
      </c>
      <c r="D10" s="40">
        <f t="shared" si="0"/>
        <v>242305</v>
      </c>
      <c r="E10" s="41">
        <v>2042305</v>
      </c>
      <c r="F10" s="41"/>
      <c r="G10" s="40">
        <f t="shared" si="1"/>
        <v>0</v>
      </c>
      <c r="H10" s="41"/>
      <c r="I10" s="41"/>
    </row>
    <row r="11" spans="1:9" x14ac:dyDescent="0.25">
      <c r="A11" s="163" t="s">
        <v>114</v>
      </c>
      <c r="B11" s="292" t="s">
        <v>115</v>
      </c>
      <c r="C11" s="41"/>
      <c r="D11" s="40">
        <f t="shared" si="0"/>
        <v>0</v>
      </c>
      <c r="E11" s="41"/>
      <c r="F11" s="41"/>
      <c r="G11" s="40">
        <f t="shared" si="1"/>
        <v>0</v>
      </c>
      <c r="H11" s="41"/>
      <c r="I11" s="41"/>
    </row>
    <row r="12" spans="1:9" ht="15.75" thickBot="1" x14ac:dyDescent="0.3">
      <c r="A12" s="165" t="s">
        <v>116</v>
      </c>
      <c r="B12" s="293" t="s">
        <v>117</v>
      </c>
      <c r="C12" s="41"/>
      <c r="D12" s="45">
        <f t="shared" si="0"/>
        <v>0</v>
      </c>
      <c r="E12" s="41"/>
      <c r="F12" s="41"/>
      <c r="G12" s="45">
        <f t="shared" si="1"/>
        <v>0</v>
      </c>
      <c r="H12" s="41"/>
      <c r="I12" s="41"/>
    </row>
    <row r="13" spans="1:9" ht="29.25" thickBot="1" x14ac:dyDescent="0.3">
      <c r="A13" s="158" t="s">
        <v>13</v>
      </c>
      <c r="B13" s="294" t="s">
        <v>118</v>
      </c>
      <c r="C13" s="39">
        <f>SUM(C14:C18)</f>
        <v>32976260</v>
      </c>
      <c r="D13" s="46">
        <f t="shared" si="0"/>
        <v>12647706</v>
      </c>
      <c r="E13" s="39">
        <f>SUM(E14:E18)</f>
        <v>45623966</v>
      </c>
      <c r="F13" s="39">
        <f>SUM(F14:F18)</f>
        <v>0</v>
      </c>
      <c r="G13" s="259">
        <f t="shared" si="1"/>
        <v>0</v>
      </c>
      <c r="H13" s="39">
        <f>SUM(H14:H18)</f>
        <v>0</v>
      </c>
      <c r="I13" s="39">
        <f>SUM(I14:I18)</f>
        <v>0</v>
      </c>
    </row>
    <row r="14" spans="1:9" x14ac:dyDescent="0.25">
      <c r="A14" s="161" t="s">
        <v>119</v>
      </c>
      <c r="B14" s="291" t="s">
        <v>120</v>
      </c>
      <c r="C14" s="40"/>
      <c r="D14" s="40">
        <f t="shared" si="0"/>
        <v>0</v>
      </c>
      <c r="E14" s="40"/>
      <c r="F14" s="40"/>
      <c r="G14" s="40">
        <f t="shared" si="1"/>
        <v>0</v>
      </c>
      <c r="H14" s="40"/>
      <c r="I14" s="40"/>
    </row>
    <row r="15" spans="1:9" x14ac:dyDescent="0.25">
      <c r="A15" s="163" t="s">
        <v>121</v>
      </c>
      <c r="B15" s="292" t="s">
        <v>122</v>
      </c>
      <c r="C15" s="41"/>
      <c r="D15" s="40">
        <f t="shared" si="0"/>
        <v>0</v>
      </c>
      <c r="E15" s="41"/>
      <c r="F15" s="41"/>
      <c r="G15" s="40">
        <f t="shared" si="1"/>
        <v>0</v>
      </c>
      <c r="H15" s="41"/>
      <c r="I15" s="41"/>
    </row>
    <row r="16" spans="1:9" x14ac:dyDescent="0.25">
      <c r="A16" s="163" t="s">
        <v>123</v>
      </c>
      <c r="B16" s="292" t="s">
        <v>124</v>
      </c>
      <c r="C16" s="41"/>
      <c r="D16" s="40">
        <f t="shared" si="0"/>
        <v>0</v>
      </c>
      <c r="E16" s="41"/>
      <c r="F16" s="41"/>
      <c r="G16" s="40">
        <f t="shared" si="1"/>
        <v>0</v>
      </c>
      <c r="H16" s="41"/>
      <c r="I16" s="41"/>
    </row>
    <row r="17" spans="1:9" x14ac:dyDescent="0.25">
      <c r="A17" s="163" t="s">
        <v>125</v>
      </c>
      <c r="B17" s="292" t="s">
        <v>126</v>
      </c>
      <c r="C17" s="41"/>
      <c r="D17" s="40">
        <f t="shared" si="0"/>
        <v>0</v>
      </c>
      <c r="E17" s="41"/>
      <c r="F17" s="41"/>
      <c r="G17" s="40">
        <f t="shared" si="1"/>
        <v>0</v>
      </c>
      <c r="H17" s="41"/>
      <c r="I17" s="41"/>
    </row>
    <row r="18" spans="1:9" x14ac:dyDescent="0.25">
      <c r="A18" s="163" t="s">
        <v>127</v>
      </c>
      <c r="B18" s="292" t="s">
        <v>128</v>
      </c>
      <c r="C18" s="41">
        <v>32976260</v>
      </c>
      <c r="D18" s="40">
        <f t="shared" si="0"/>
        <v>12647706</v>
      </c>
      <c r="E18" s="41">
        <v>45623966</v>
      </c>
      <c r="F18" s="41"/>
      <c r="G18" s="40">
        <f t="shared" si="1"/>
        <v>0</v>
      </c>
      <c r="H18" s="41"/>
      <c r="I18" s="41"/>
    </row>
    <row r="19" spans="1:9" ht="15.75" thickBot="1" x14ac:dyDescent="0.3">
      <c r="A19" s="165" t="s">
        <v>129</v>
      </c>
      <c r="B19" s="293" t="s">
        <v>130</v>
      </c>
      <c r="C19" s="42"/>
      <c r="D19" s="45">
        <f t="shared" si="0"/>
        <v>0</v>
      </c>
      <c r="E19" s="42"/>
      <c r="F19" s="42"/>
      <c r="G19" s="45">
        <f t="shared" si="1"/>
        <v>0</v>
      </c>
      <c r="H19" s="42"/>
      <c r="I19" s="42"/>
    </row>
    <row r="20" spans="1:9" ht="29.25" thickBot="1" x14ac:dyDescent="0.3">
      <c r="A20" s="158" t="s">
        <v>7</v>
      </c>
      <c r="B20" s="290" t="s">
        <v>131</v>
      </c>
      <c r="C20" s="39">
        <f>SUM(C21:C25)</f>
        <v>50700245</v>
      </c>
      <c r="D20" s="46">
        <f t="shared" si="0"/>
        <v>30000</v>
      </c>
      <c r="E20" s="39">
        <f>SUM(E21:E25)</f>
        <v>50730245</v>
      </c>
      <c r="F20" s="39">
        <f>SUM(F21:F25)</f>
        <v>0</v>
      </c>
      <c r="G20" s="259">
        <f t="shared" si="1"/>
        <v>0</v>
      </c>
      <c r="H20" s="39">
        <f>SUM(H21:H25)</f>
        <v>0</v>
      </c>
      <c r="I20" s="39">
        <f>SUM(I21:I25)</f>
        <v>0</v>
      </c>
    </row>
    <row r="21" spans="1:9" x14ac:dyDescent="0.25">
      <c r="A21" s="161" t="s">
        <v>132</v>
      </c>
      <c r="B21" s="291" t="s">
        <v>133</v>
      </c>
      <c r="C21" s="40"/>
      <c r="D21" s="40">
        <f t="shared" si="0"/>
        <v>0</v>
      </c>
      <c r="E21" s="40"/>
      <c r="F21" s="40"/>
      <c r="G21" s="40">
        <f t="shared" si="1"/>
        <v>0</v>
      </c>
      <c r="H21" s="40"/>
      <c r="I21" s="40"/>
    </row>
    <row r="22" spans="1:9" x14ac:dyDescent="0.25">
      <c r="A22" s="163" t="s">
        <v>134</v>
      </c>
      <c r="B22" s="292" t="s">
        <v>135</v>
      </c>
      <c r="C22" s="41"/>
      <c r="D22" s="40">
        <f t="shared" si="0"/>
        <v>0</v>
      </c>
      <c r="E22" s="41"/>
      <c r="F22" s="41"/>
      <c r="G22" s="40">
        <f t="shared" si="1"/>
        <v>0</v>
      </c>
      <c r="H22" s="41"/>
      <c r="I22" s="41"/>
    </row>
    <row r="23" spans="1:9" x14ac:dyDescent="0.25">
      <c r="A23" s="163" t="s">
        <v>136</v>
      </c>
      <c r="B23" s="292" t="s">
        <v>137</v>
      </c>
      <c r="C23" s="41">
        <v>154000</v>
      </c>
      <c r="D23" s="40">
        <f t="shared" si="0"/>
        <v>0</v>
      </c>
      <c r="E23" s="41">
        <v>154000</v>
      </c>
      <c r="F23" s="41"/>
      <c r="G23" s="40">
        <f t="shared" si="1"/>
        <v>0</v>
      </c>
      <c r="H23" s="41"/>
      <c r="I23" s="41"/>
    </row>
    <row r="24" spans="1:9" x14ac:dyDescent="0.25">
      <c r="A24" s="163" t="s">
        <v>138</v>
      </c>
      <c r="B24" s="292" t="s">
        <v>139</v>
      </c>
      <c r="C24" s="41"/>
      <c r="D24" s="40">
        <f t="shared" si="0"/>
        <v>0</v>
      </c>
      <c r="E24" s="41"/>
      <c r="F24" s="41"/>
      <c r="G24" s="40">
        <f t="shared" si="1"/>
        <v>0</v>
      </c>
      <c r="H24" s="41"/>
      <c r="I24" s="41"/>
    </row>
    <row r="25" spans="1:9" x14ac:dyDescent="0.25">
      <c r="A25" s="163" t="s">
        <v>140</v>
      </c>
      <c r="B25" s="292" t="s">
        <v>141</v>
      </c>
      <c r="C25" s="41">
        <v>50546245</v>
      </c>
      <c r="D25" s="40">
        <f t="shared" si="0"/>
        <v>30000</v>
      </c>
      <c r="E25" s="41">
        <v>50576245</v>
      </c>
      <c r="F25" s="41"/>
      <c r="G25" s="40">
        <f t="shared" si="1"/>
        <v>0</v>
      </c>
      <c r="H25" s="41"/>
      <c r="I25" s="41"/>
    </row>
    <row r="26" spans="1:9" ht="15.75" thickBot="1" x14ac:dyDescent="0.3">
      <c r="A26" s="165" t="s">
        <v>142</v>
      </c>
      <c r="B26" s="293" t="s">
        <v>143</v>
      </c>
      <c r="C26" s="42">
        <v>50546254</v>
      </c>
      <c r="D26" s="45">
        <f t="shared" si="0"/>
        <v>-9</v>
      </c>
      <c r="E26" s="42">
        <v>50546245</v>
      </c>
      <c r="F26" s="42"/>
      <c r="G26" s="45">
        <f t="shared" si="1"/>
        <v>0</v>
      </c>
      <c r="H26" s="42"/>
      <c r="I26" s="42"/>
    </row>
    <row r="27" spans="1:9" ht="15.75" thickBot="1" x14ac:dyDescent="0.3">
      <c r="A27" s="158" t="s">
        <v>144</v>
      </c>
      <c r="B27" s="290" t="s">
        <v>145</v>
      </c>
      <c r="C27" s="39">
        <f>SUM(C28,C31,C32,C33)</f>
        <v>19930000</v>
      </c>
      <c r="D27" s="46">
        <f t="shared" si="0"/>
        <v>0</v>
      </c>
      <c r="E27" s="39">
        <f>SUM(E28,E31,E32,E33)</f>
        <v>19930000</v>
      </c>
      <c r="F27" s="39">
        <f>SUM(F28,F31,F32,F33)</f>
        <v>0</v>
      </c>
      <c r="G27" s="259">
        <f t="shared" si="1"/>
        <v>0</v>
      </c>
      <c r="H27" s="39">
        <f>SUM(H28,H31,H32,H33)</f>
        <v>0</v>
      </c>
      <c r="I27" s="39">
        <f>SUM(I28,I31,I32,I33)</f>
        <v>0</v>
      </c>
    </row>
    <row r="28" spans="1:9" x14ac:dyDescent="0.25">
      <c r="A28" s="161" t="s">
        <v>146</v>
      </c>
      <c r="B28" s="291" t="s">
        <v>147</v>
      </c>
      <c r="C28" s="43">
        <v>17000000</v>
      </c>
      <c r="D28" s="40">
        <f t="shared" si="0"/>
        <v>0</v>
      </c>
      <c r="E28" s="43">
        <v>17000000</v>
      </c>
      <c r="F28" s="43"/>
      <c r="G28" s="40">
        <f t="shared" si="1"/>
        <v>0</v>
      </c>
      <c r="H28" s="43"/>
      <c r="I28" s="43"/>
    </row>
    <row r="29" spans="1:9" x14ac:dyDescent="0.25">
      <c r="A29" s="163" t="s">
        <v>148</v>
      </c>
      <c r="B29" s="292" t="s">
        <v>149</v>
      </c>
      <c r="C29" s="41"/>
      <c r="D29" s="40">
        <f t="shared" si="0"/>
        <v>0</v>
      </c>
      <c r="E29" s="41"/>
      <c r="F29" s="41"/>
      <c r="G29" s="40">
        <f t="shared" si="1"/>
        <v>0</v>
      </c>
      <c r="H29" s="41"/>
      <c r="I29" s="41"/>
    </row>
    <row r="30" spans="1:9" x14ac:dyDescent="0.25">
      <c r="A30" s="163" t="s">
        <v>150</v>
      </c>
      <c r="B30" s="292" t="s">
        <v>151</v>
      </c>
      <c r="C30" s="41">
        <v>17000000</v>
      </c>
      <c r="D30" s="40">
        <f t="shared" si="0"/>
        <v>0</v>
      </c>
      <c r="E30" s="41">
        <v>17000000</v>
      </c>
      <c r="F30" s="41"/>
      <c r="G30" s="40">
        <f t="shared" si="1"/>
        <v>0</v>
      </c>
      <c r="H30" s="41"/>
      <c r="I30" s="41"/>
    </row>
    <row r="31" spans="1:9" x14ac:dyDescent="0.25">
      <c r="A31" s="163" t="s">
        <v>152</v>
      </c>
      <c r="B31" s="292" t="s">
        <v>153</v>
      </c>
      <c r="C31" s="41">
        <v>2700000</v>
      </c>
      <c r="D31" s="40">
        <f t="shared" si="0"/>
        <v>0</v>
      </c>
      <c r="E31" s="41">
        <v>2700000</v>
      </c>
      <c r="F31" s="41"/>
      <c r="G31" s="40">
        <f t="shared" si="1"/>
        <v>0</v>
      </c>
      <c r="H31" s="41"/>
      <c r="I31" s="41"/>
    </row>
    <row r="32" spans="1:9" x14ac:dyDescent="0.25">
      <c r="A32" s="163" t="s">
        <v>154</v>
      </c>
      <c r="B32" s="292" t="s">
        <v>155</v>
      </c>
      <c r="C32" s="41"/>
      <c r="D32" s="40">
        <f t="shared" si="0"/>
        <v>0</v>
      </c>
      <c r="E32" s="41"/>
      <c r="F32" s="41"/>
      <c r="G32" s="40">
        <f t="shared" si="1"/>
        <v>0</v>
      </c>
      <c r="H32" s="41"/>
      <c r="I32" s="41"/>
    </row>
    <row r="33" spans="1:9" ht="15.75" thickBot="1" x14ac:dyDescent="0.3">
      <c r="A33" s="165" t="s">
        <v>156</v>
      </c>
      <c r="B33" s="293" t="s">
        <v>157</v>
      </c>
      <c r="C33" s="42">
        <v>230000</v>
      </c>
      <c r="D33" s="45">
        <f t="shared" si="0"/>
        <v>0</v>
      </c>
      <c r="E33" s="42">
        <v>230000</v>
      </c>
      <c r="F33" s="42"/>
      <c r="G33" s="45">
        <f t="shared" si="1"/>
        <v>0</v>
      </c>
      <c r="H33" s="42"/>
      <c r="I33" s="42"/>
    </row>
    <row r="34" spans="1:9" ht="15.75" thickBot="1" x14ac:dyDescent="0.3">
      <c r="A34" s="158" t="s">
        <v>9</v>
      </c>
      <c r="B34" s="290" t="s">
        <v>158</v>
      </c>
      <c r="C34" s="39">
        <f>SUM(C35:C44)</f>
        <v>8500000</v>
      </c>
      <c r="D34" s="46">
        <f t="shared" si="0"/>
        <v>0</v>
      </c>
      <c r="E34" s="39">
        <f>SUM(E35:E44)</f>
        <v>8500000</v>
      </c>
      <c r="F34" s="39">
        <f>SUM(F35:F44)</f>
        <v>500000</v>
      </c>
      <c r="G34" s="46">
        <f t="shared" si="1"/>
        <v>0</v>
      </c>
      <c r="H34" s="39">
        <f>SUM(H35:H44)</f>
        <v>500000</v>
      </c>
      <c r="I34" s="39">
        <f>SUM(I35:I44)</f>
        <v>0</v>
      </c>
    </row>
    <row r="35" spans="1:9" x14ac:dyDescent="0.25">
      <c r="A35" s="161" t="s">
        <v>159</v>
      </c>
      <c r="B35" s="291" t="s">
        <v>160</v>
      </c>
      <c r="C35" s="40"/>
      <c r="D35" s="40">
        <f t="shared" si="0"/>
        <v>0</v>
      </c>
      <c r="E35" s="40"/>
      <c r="F35" s="40"/>
      <c r="G35" s="40">
        <f t="shared" si="1"/>
        <v>0</v>
      </c>
      <c r="H35" s="40"/>
      <c r="I35" s="40"/>
    </row>
    <row r="36" spans="1:9" x14ac:dyDescent="0.25">
      <c r="A36" s="163" t="s">
        <v>161</v>
      </c>
      <c r="B36" s="292" t="s">
        <v>162</v>
      </c>
      <c r="C36" s="41">
        <v>3600000</v>
      </c>
      <c r="D36" s="40">
        <f t="shared" si="0"/>
        <v>0</v>
      </c>
      <c r="E36" s="41">
        <v>3600000</v>
      </c>
      <c r="F36" s="41">
        <v>500000</v>
      </c>
      <c r="G36" s="40">
        <f t="shared" si="1"/>
        <v>0</v>
      </c>
      <c r="H36" s="41">
        <v>500000</v>
      </c>
      <c r="I36" s="41"/>
    </row>
    <row r="37" spans="1:9" x14ac:dyDescent="0.25">
      <c r="A37" s="163" t="s">
        <v>163</v>
      </c>
      <c r="B37" s="292" t="s">
        <v>164</v>
      </c>
      <c r="C37" s="41">
        <v>3600000</v>
      </c>
      <c r="D37" s="40">
        <f t="shared" si="0"/>
        <v>0</v>
      </c>
      <c r="E37" s="41">
        <v>3600000</v>
      </c>
      <c r="F37" s="41"/>
      <c r="G37" s="40">
        <f t="shared" si="1"/>
        <v>0</v>
      </c>
      <c r="H37" s="41"/>
      <c r="I37" s="41"/>
    </row>
    <row r="38" spans="1:9" x14ac:dyDescent="0.25">
      <c r="A38" s="163" t="s">
        <v>165</v>
      </c>
      <c r="B38" s="292" t="s">
        <v>166</v>
      </c>
      <c r="C38" s="41"/>
      <c r="D38" s="40">
        <f t="shared" si="0"/>
        <v>0</v>
      </c>
      <c r="E38" s="41"/>
      <c r="F38" s="41"/>
      <c r="G38" s="40">
        <f t="shared" si="1"/>
        <v>0</v>
      </c>
      <c r="H38" s="41"/>
      <c r="I38" s="41"/>
    </row>
    <row r="39" spans="1:9" x14ac:dyDescent="0.25">
      <c r="A39" s="163" t="s">
        <v>167</v>
      </c>
      <c r="B39" s="292" t="s">
        <v>168</v>
      </c>
      <c r="C39" s="41"/>
      <c r="D39" s="40">
        <f t="shared" si="0"/>
        <v>0</v>
      </c>
      <c r="E39" s="41"/>
      <c r="F39" s="41"/>
      <c r="G39" s="40">
        <f t="shared" si="1"/>
        <v>0</v>
      </c>
      <c r="H39" s="41"/>
      <c r="I39" s="41"/>
    </row>
    <row r="40" spans="1:9" x14ac:dyDescent="0.25">
      <c r="A40" s="163" t="s">
        <v>169</v>
      </c>
      <c r="B40" s="292" t="s">
        <v>170</v>
      </c>
      <c r="C40" s="41">
        <v>1300000</v>
      </c>
      <c r="D40" s="40">
        <f t="shared" si="0"/>
        <v>0</v>
      </c>
      <c r="E40" s="41">
        <v>1300000</v>
      </c>
      <c r="F40" s="41"/>
      <c r="G40" s="40">
        <f t="shared" si="1"/>
        <v>0</v>
      </c>
      <c r="H40" s="41"/>
      <c r="I40" s="41"/>
    </row>
    <row r="41" spans="1:9" x14ac:dyDescent="0.25">
      <c r="A41" s="163" t="s">
        <v>171</v>
      </c>
      <c r="B41" s="292" t="s">
        <v>172</v>
      </c>
      <c r="C41" s="41"/>
      <c r="D41" s="40">
        <f t="shared" si="0"/>
        <v>0</v>
      </c>
      <c r="E41" s="41"/>
      <c r="F41" s="41"/>
      <c r="G41" s="40">
        <f t="shared" si="1"/>
        <v>0</v>
      </c>
      <c r="H41" s="41"/>
      <c r="I41" s="41"/>
    </row>
    <row r="42" spans="1:9" x14ac:dyDescent="0.25">
      <c r="A42" s="163" t="s">
        <v>173</v>
      </c>
      <c r="B42" s="292" t="s">
        <v>174</v>
      </c>
      <c r="C42" s="41"/>
      <c r="D42" s="40">
        <f t="shared" si="0"/>
        <v>0</v>
      </c>
      <c r="E42" s="41"/>
      <c r="F42" s="41"/>
      <c r="G42" s="40">
        <f t="shared" si="1"/>
        <v>0</v>
      </c>
      <c r="H42" s="41"/>
      <c r="I42" s="41"/>
    </row>
    <row r="43" spans="1:9" x14ac:dyDescent="0.25">
      <c r="A43" s="163" t="s">
        <v>175</v>
      </c>
      <c r="B43" s="292" t="s">
        <v>176</v>
      </c>
      <c r="C43" s="41"/>
      <c r="D43" s="40">
        <f t="shared" si="0"/>
        <v>0</v>
      </c>
      <c r="E43" s="41"/>
      <c r="F43" s="41"/>
      <c r="G43" s="40">
        <f t="shared" si="1"/>
        <v>0</v>
      </c>
      <c r="H43" s="41"/>
      <c r="I43" s="41"/>
    </row>
    <row r="44" spans="1:9" ht="15.75" thickBot="1" x14ac:dyDescent="0.3">
      <c r="A44" s="165" t="s">
        <v>177</v>
      </c>
      <c r="B44" s="293" t="s">
        <v>26</v>
      </c>
      <c r="C44" s="42"/>
      <c r="D44" s="45">
        <f t="shared" si="0"/>
        <v>0</v>
      </c>
      <c r="E44" s="42"/>
      <c r="F44" s="42"/>
      <c r="G44" s="45">
        <f t="shared" si="1"/>
        <v>0</v>
      </c>
      <c r="H44" s="42"/>
      <c r="I44" s="42"/>
    </row>
    <row r="45" spans="1:9" ht="15.75" thickBot="1" x14ac:dyDescent="0.3">
      <c r="A45" s="158" t="s">
        <v>22</v>
      </c>
      <c r="B45" s="290" t="s">
        <v>178</v>
      </c>
      <c r="C45" s="39">
        <f>SUM(C46:C50)</f>
        <v>0</v>
      </c>
      <c r="D45" s="259">
        <f t="shared" si="0"/>
        <v>0</v>
      </c>
      <c r="E45" s="39">
        <f>SUM(E46:E50)</f>
        <v>0</v>
      </c>
      <c r="F45" s="39">
        <f>SUM(F46:F50)</f>
        <v>0</v>
      </c>
      <c r="G45" s="259">
        <f t="shared" si="1"/>
        <v>0</v>
      </c>
      <c r="H45" s="39">
        <f>SUM(H46:H50)</f>
        <v>0</v>
      </c>
      <c r="I45" s="39">
        <f>SUM(I46:I50)</f>
        <v>0</v>
      </c>
    </row>
    <row r="46" spans="1:9" x14ac:dyDescent="0.25">
      <c r="A46" s="161" t="s">
        <v>179</v>
      </c>
      <c r="B46" s="291" t="s">
        <v>180</v>
      </c>
      <c r="C46" s="40"/>
      <c r="D46" s="40">
        <f t="shared" si="0"/>
        <v>0</v>
      </c>
      <c r="E46" s="40"/>
      <c r="F46" s="40"/>
      <c r="G46" s="40">
        <f t="shared" si="1"/>
        <v>0</v>
      </c>
      <c r="H46" s="40"/>
      <c r="I46" s="40"/>
    </row>
    <row r="47" spans="1:9" x14ac:dyDescent="0.25">
      <c r="A47" s="163" t="s">
        <v>181</v>
      </c>
      <c r="B47" s="292" t="s">
        <v>182</v>
      </c>
      <c r="C47" s="41"/>
      <c r="D47" s="40">
        <f t="shared" si="0"/>
        <v>0</v>
      </c>
      <c r="E47" s="41"/>
      <c r="F47" s="41"/>
      <c r="G47" s="40">
        <f t="shared" si="1"/>
        <v>0</v>
      </c>
      <c r="H47" s="41"/>
      <c r="I47" s="41"/>
    </row>
    <row r="48" spans="1:9" x14ac:dyDescent="0.25">
      <c r="A48" s="163" t="s">
        <v>183</v>
      </c>
      <c r="B48" s="292" t="s">
        <v>184</v>
      </c>
      <c r="C48" s="41"/>
      <c r="D48" s="40">
        <f t="shared" si="0"/>
        <v>0</v>
      </c>
      <c r="E48" s="41"/>
      <c r="F48" s="41"/>
      <c r="G48" s="40">
        <f t="shared" si="1"/>
        <v>0</v>
      </c>
      <c r="H48" s="41"/>
      <c r="I48" s="41"/>
    </row>
    <row r="49" spans="1:9" x14ac:dyDescent="0.25">
      <c r="A49" s="163" t="s">
        <v>185</v>
      </c>
      <c r="B49" s="292" t="s">
        <v>186</v>
      </c>
      <c r="C49" s="41"/>
      <c r="D49" s="40">
        <f t="shared" si="0"/>
        <v>0</v>
      </c>
      <c r="E49" s="41"/>
      <c r="F49" s="41"/>
      <c r="G49" s="40">
        <f t="shared" si="1"/>
        <v>0</v>
      </c>
      <c r="H49" s="41"/>
      <c r="I49" s="41"/>
    </row>
    <row r="50" spans="1:9" ht="15.75" thickBot="1" x14ac:dyDescent="0.3">
      <c r="A50" s="168" t="s">
        <v>187</v>
      </c>
      <c r="B50" s="295" t="s">
        <v>188</v>
      </c>
      <c r="C50" s="44"/>
      <c r="D50" s="45">
        <f t="shared" si="0"/>
        <v>0</v>
      </c>
      <c r="E50" s="44"/>
      <c r="F50" s="44"/>
      <c r="G50" s="45">
        <f t="shared" si="1"/>
        <v>0</v>
      </c>
      <c r="H50" s="44"/>
      <c r="I50" s="44"/>
    </row>
    <row r="51" spans="1:9" ht="15.75" thickBot="1" x14ac:dyDescent="0.3">
      <c r="A51" s="158" t="s">
        <v>189</v>
      </c>
      <c r="B51" s="290" t="s">
        <v>190</v>
      </c>
      <c r="C51" s="39">
        <f>SUM(C52:C54)</f>
        <v>0</v>
      </c>
      <c r="D51" s="259">
        <f t="shared" si="0"/>
        <v>0</v>
      </c>
      <c r="E51" s="39">
        <f>SUM(E52:E54)</f>
        <v>0</v>
      </c>
      <c r="F51" s="39">
        <f>SUM(F52:F54)</f>
        <v>0</v>
      </c>
      <c r="G51" s="259">
        <f t="shared" si="1"/>
        <v>0</v>
      </c>
      <c r="H51" s="39">
        <f>SUM(H52:H54)</f>
        <v>0</v>
      </c>
      <c r="I51" s="39">
        <f>SUM(I52:I54)</f>
        <v>0</v>
      </c>
    </row>
    <row r="52" spans="1:9" ht="30" x14ac:dyDescent="0.25">
      <c r="A52" s="161" t="s">
        <v>191</v>
      </c>
      <c r="B52" s="291" t="s">
        <v>192</v>
      </c>
      <c r="C52" s="40"/>
      <c r="D52" s="40">
        <f t="shared" si="0"/>
        <v>0</v>
      </c>
      <c r="E52" s="40"/>
      <c r="F52" s="40"/>
      <c r="G52" s="40">
        <f t="shared" si="1"/>
        <v>0</v>
      </c>
      <c r="H52" s="40"/>
      <c r="I52" s="40"/>
    </row>
    <row r="53" spans="1:9" ht="30" x14ac:dyDescent="0.25">
      <c r="A53" s="163" t="s">
        <v>193</v>
      </c>
      <c r="B53" s="292" t="s">
        <v>194</v>
      </c>
      <c r="C53" s="41"/>
      <c r="D53" s="40">
        <f t="shared" si="0"/>
        <v>0</v>
      </c>
      <c r="E53" s="41"/>
      <c r="F53" s="41"/>
      <c r="G53" s="40">
        <f t="shared" si="1"/>
        <v>0</v>
      </c>
      <c r="H53" s="41"/>
      <c r="I53" s="41"/>
    </row>
    <row r="54" spans="1:9" x14ac:dyDescent="0.25">
      <c r="A54" s="163" t="s">
        <v>195</v>
      </c>
      <c r="B54" s="292" t="s">
        <v>196</v>
      </c>
      <c r="C54" s="41"/>
      <c r="D54" s="40">
        <f t="shared" si="0"/>
        <v>0</v>
      </c>
      <c r="E54" s="41"/>
      <c r="F54" s="41"/>
      <c r="G54" s="40">
        <f t="shared" si="1"/>
        <v>0</v>
      </c>
      <c r="H54" s="41"/>
      <c r="I54" s="41"/>
    </row>
    <row r="55" spans="1:9" ht="15.75" thickBot="1" x14ac:dyDescent="0.3">
      <c r="A55" s="165" t="s">
        <v>197</v>
      </c>
      <c r="B55" s="293" t="s">
        <v>198</v>
      </c>
      <c r="C55" s="42"/>
      <c r="D55" s="45">
        <f t="shared" si="0"/>
        <v>0</v>
      </c>
      <c r="E55" s="42"/>
      <c r="F55" s="42"/>
      <c r="G55" s="45">
        <f t="shared" si="1"/>
        <v>0</v>
      </c>
      <c r="H55" s="42"/>
      <c r="I55" s="42"/>
    </row>
    <row r="56" spans="1:9" ht="15.75" thickBot="1" x14ac:dyDescent="0.3">
      <c r="A56" s="158" t="s">
        <v>27</v>
      </c>
      <c r="B56" s="294" t="s">
        <v>199</v>
      </c>
      <c r="C56" s="39">
        <f>SUM(C57:C59)</f>
        <v>0</v>
      </c>
      <c r="D56" s="259">
        <f t="shared" si="0"/>
        <v>0</v>
      </c>
      <c r="E56" s="39">
        <f>SUM(E57:E59)</f>
        <v>0</v>
      </c>
      <c r="F56" s="39">
        <f>SUM(F57:F59)</f>
        <v>0</v>
      </c>
      <c r="G56" s="259">
        <f t="shared" si="1"/>
        <v>0</v>
      </c>
      <c r="H56" s="39">
        <f>SUM(H57:H59)</f>
        <v>0</v>
      </c>
      <c r="I56" s="39">
        <f>SUM(I57:I59)</f>
        <v>0</v>
      </c>
    </row>
    <row r="57" spans="1:9" x14ac:dyDescent="0.25">
      <c r="A57" s="161" t="s">
        <v>200</v>
      </c>
      <c r="B57" s="291" t="s">
        <v>201</v>
      </c>
      <c r="C57" s="41"/>
      <c r="D57" s="40">
        <f t="shared" si="0"/>
        <v>0</v>
      </c>
      <c r="E57" s="41"/>
      <c r="F57" s="41"/>
      <c r="G57" s="40">
        <f t="shared" si="1"/>
        <v>0</v>
      </c>
      <c r="H57" s="41"/>
      <c r="I57" s="41"/>
    </row>
    <row r="58" spans="1:9" ht="30" x14ac:dyDescent="0.25">
      <c r="A58" s="163" t="s">
        <v>202</v>
      </c>
      <c r="B58" s="292" t="s">
        <v>203</v>
      </c>
      <c r="C58" s="41"/>
      <c r="D58" s="40">
        <f t="shared" si="0"/>
        <v>0</v>
      </c>
      <c r="E58" s="41"/>
      <c r="F58" s="41"/>
      <c r="G58" s="40">
        <f t="shared" si="1"/>
        <v>0</v>
      </c>
      <c r="H58" s="41"/>
      <c r="I58" s="41"/>
    </row>
    <row r="59" spans="1:9" x14ac:dyDescent="0.25">
      <c r="A59" s="163" t="s">
        <v>204</v>
      </c>
      <c r="B59" s="292" t="s">
        <v>205</v>
      </c>
      <c r="C59" s="41"/>
      <c r="D59" s="40">
        <f t="shared" si="0"/>
        <v>0</v>
      </c>
      <c r="E59" s="41"/>
      <c r="F59" s="41"/>
      <c r="G59" s="40">
        <f t="shared" si="1"/>
        <v>0</v>
      </c>
      <c r="H59" s="41"/>
      <c r="I59" s="41"/>
    </row>
    <row r="60" spans="1:9" ht="15.75" thickBot="1" x14ac:dyDescent="0.3">
      <c r="A60" s="165" t="s">
        <v>206</v>
      </c>
      <c r="B60" s="293" t="s">
        <v>207</v>
      </c>
      <c r="C60" s="41"/>
      <c r="D60" s="45">
        <f t="shared" si="0"/>
        <v>0</v>
      </c>
      <c r="E60" s="41"/>
      <c r="F60" s="41"/>
      <c r="G60" s="45">
        <f t="shared" si="1"/>
        <v>0</v>
      </c>
      <c r="H60" s="41"/>
      <c r="I60" s="41"/>
    </row>
    <row r="61" spans="1:9" ht="15.75" thickBot="1" x14ac:dyDescent="0.3">
      <c r="A61" s="158" t="s">
        <v>30</v>
      </c>
      <c r="B61" s="290" t="s">
        <v>208</v>
      </c>
      <c r="C61" s="39">
        <f>SUM(C6,C13,C20,C27,C34,C45)</f>
        <v>182028897</v>
      </c>
      <c r="D61" s="46">
        <f t="shared" si="0"/>
        <v>21330730</v>
      </c>
      <c r="E61" s="39">
        <f>SUM(E6,E13,E20,E27,E34,E45)</f>
        <v>203359627</v>
      </c>
      <c r="F61" s="39">
        <f>SUM(F6,F13,F27,F34)</f>
        <v>6036896</v>
      </c>
      <c r="G61" s="46">
        <f t="shared" si="1"/>
        <v>114500</v>
      </c>
      <c r="H61" s="39">
        <f>SUM(H6,H13,H27,H34)</f>
        <v>6151396</v>
      </c>
      <c r="I61" s="39">
        <f>SUM(I6,I13,I27,I34)</f>
        <v>0</v>
      </c>
    </row>
    <row r="62" spans="1:9" ht="15.75" thickBot="1" x14ac:dyDescent="0.3">
      <c r="A62" s="170" t="s">
        <v>33</v>
      </c>
      <c r="B62" s="294" t="s">
        <v>209</v>
      </c>
      <c r="C62" s="39">
        <f>SUM(C63:C65)</f>
        <v>0</v>
      </c>
      <c r="D62" s="259">
        <f t="shared" si="0"/>
        <v>0</v>
      </c>
      <c r="E62" s="39">
        <f>SUM(E63:E65)</f>
        <v>0</v>
      </c>
      <c r="F62" s="39">
        <f>SUM(F63:F65)</f>
        <v>0</v>
      </c>
      <c r="G62" s="259">
        <f t="shared" si="1"/>
        <v>0</v>
      </c>
      <c r="H62" s="39">
        <f>SUM(H63:H65)</f>
        <v>0</v>
      </c>
      <c r="I62" s="39">
        <f>SUM(I63:I65)</f>
        <v>0</v>
      </c>
    </row>
    <row r="63" spans="1:9" x14ac:dyDescent="0.25">
      <c r="A63" s="161" t="s">
        <v>210</v>
      </c>
      <c r="B63" s="291" t="s">
        <v>211</v>
      </c>
      <c r="C63" s="41"/>
      <c r="D63" s="40">
        <f t="shared" si="0"/>
        <v>0</v>
      </c>
      <c r="E63" s="41"/>
      <c r="F63" s="41"/>
      <c r="G63" s="40">
        <f t="shared" si="1"/>
        <v>0</v>
      </c>
      <c r="H63" s="41"/>
      <c r="I63" s="41"/>
    </row>
    <row r="64" spans="1:9" x14ac:dyDescent="0.25">
      <c r="A64" s="163" t="s">
        <v>212</v>
      </c>
      <c r="B64" s="292" t="s">
        <v>213</v>
      </c>
      <c r="C64" s="41"/>
      <c r="D64" s="40">
        <f t="shared" si="0"/>
        <v>0</v>
      </c>
      <c r="E64" s="41"/>
      <c r="F64" s="41"/>
      <c r="G64" s="40">
        <f t="shared" si="1"/>
        <v>0</v>
      </c>
      <c r="H64" s="41"/>
      <c r="I64" s="41"/>
    </row>
    <row r="65" spans="1:9" ht="15.75" thickBot="1" x14ac:dyDescent="0.3">
      <c r="A65" s="165" t="s">
        <v>214</v>
      </c>
      <c r="B65" s="293" t="s">
        <v>332</v>
      </c>
      <c r="C65" s="41"/>
      <c r="D65" s="45">
        <f t="shared" si="0"/>
        <v>0</v>
      </c>
      <c r="E65" s="41"/>
      <c r="F65" s="41"/>
      <c r="G65" s="45">
        <f t="shared" si="1"/>
        <v>0</v>
      </c>
      <c r="H65" s="41"/>
      <c r="I65" s="41"/>
    </row>
    <row r="66" spans="1:9" ht="15.75" thickBot="1" x14ac:dyDescent="0.3">
      <c r="A66" s="170" t="s">
        <v>36</v>
      </c>
      <c r="B66" s="294" t="s">
        <v>216</v>
      </c>
      <c r="C66" s="39">
        <f>SUM(C67:C70)</f>
        <v>0</v>
      </c>
      <c r="D66" s="259">
        <f t="shared" si="0"/>
        <v>0</v>
      </c>
      <c r="E66" s="39">
        <f>SUM(E67:E70)</f>
        <v>0</v>
      </c>
      <c r="F66" s="39">
        <f>SUM(F67:F70)</f>
        <v>0</v>
      </c>
      <c r="G66" s="259">
        <f t="shared" si="1"/>
        <v>0</v>
      </c>
      <c r="H66" s="39">
        <f>SUM(H67:H70)</f>
        <v>0</v>
      </c>
      <c r="I66" s="39">
        <f>SUM(I67:I70)</f>
        <v>0</v>
      </c>
    </row>
    <row r="67" spans="1:9" x14ac:dyDescent="0.25">
      <c r="A67" s="161" t="s">
        <v>217</v>
      </c>
      <c r="B67" s="291" t="s">
        <v>218</v>
      </c>
      <c r="C67" s="41"/>
      <c r="D67" s="40">
        <f t="shared" si="0"/>
        <v>0</v>
      </c>
      <c r="E67" s="41"/>
      <c r="F67" s="41"/>
      <c r="G67" s="40">
        <f t="shared" si="1"/>
        <v>0</v>
      </c>
      <c r="H67" s="41"/>
      <c r="I67" s="41"/>
    </row>
    <row r="68" spans="1:9" x14ac:dyDescent="0.25">
      <c r="A68" s="163" t="s">
        <v>219</v>
      </c>
      <c r="B68" s="292" t="s">
        <v>220</v>
      </c>
      <c r="C68" s="41"/>
      <c r="D68" s="40">
        <f t="shared" si="0"/>
        <v>0</v>
      </c>
      <c r="E68" s="41"/>
      <c r="F68" s="41"/>
      <c r="G68" s="40">
        <f t="shared" si="1"/>
        <v>0</v>
      </c>
      <c r="H68" s="41"/>
      <c r="I68" s="41"/>
    </row>
    <row r="69" spans="1:9" x14ac:dyDescent="0.25">
      <c r="A69" s="163" t="s">
        <v>221</v>
      </c>
      <c r="B69" s="292" t="s">
        <v>222</v>
      </c>
      <c r="C69" s="41"/>
      <c r="D69" s="40">
        <f t="shared" si="0"/>
        <v>0</v>
      </c>
      <c r="E69" s="41"/>
      <c r="F69" s="41"/>
      <c r="G69" s="40">
        <f t="shared" si="1"/>
        <v>0</v>
      </c>
      <c r="H69" s="41"/>
      <c r="I69" s="41"/>
    </row>
    <row r="70" spans="1:9" ht="15.75" thickBot="1" x14ac:dyDescent="0.3">
      <c r="A70" s="165" t="s">
        <v>223</v>
      </c>
      <c r="B70" s="293" t="s">
        <v>224</v>
      </c>
      <c r="C70" s="41"/>
      <c r="D70" s="45">
        <f t="shared" si="0"/>
        <v>0</v>
      </c>
      <c r="E70" s="41"/>
      <c r="F70" s="41"/>
      <c r="G70" s="45">
        <f t="shared" si="1"/>
        <v>0</v>
      </c>
      <c r="H70" s="41"/>
      <c r="I70" s="41"/>
    </row>
    <row r="71" spans="1:9" ht="15.75" thickBot="1" x14ac:dyDescent="0.3">
      <c r="A71" s="170" t="s">
        <v>39</v>
      </c>
      <c r="B71" s="294" t="s">
        <v>225</v>
      </c>
      <c r="C71" s="39">
        <f>SUM(C72:C73)</f>
        <v>260198223</v>
      </c>
      <c r="D71" s="46">
        <f t="shared" si="0"/>
        <v>9576891</v>
      </c>
      <c r="E71" s="39">
        <f>SUM(E72:E73)</f>
        <v>269775114</v>
      </c>
      <c r="F71" s="39">
        <f>SUM(F72:F73)</f>
        <v>2092464</v>
      </c>
      <c r="G71" s="46">
        <f t="shared" ref="G71:G85" si="2">SUM(H71-F71)</f>
        <v>0</v>
      </c>
      <c r="H71" s="39">
        <f>SUM(H72:H73)</f>
        <v>2092464</v>
      </c>
      <c r="I71" s="39">
        <f>SUM(I72:I73)</f>
        <v>0</v>
      </c>
    </row>
    <row r="72" spans="1:9" x14ac:dyDescent="0.25">
      <c r="A72" s="161" t="s">
        <v>226</v>
      </c>
      <c r="B72" s="291" t="s">
        <v>227</v>
      </c>
      <c r="C72" s="41">
        <v>260198223</v>
      </c>
      <c r="D72" s="40">
        <f t="shared" ref="D72:D85" si="3">SUM(E72-C72)</f>
        <v>9576891</v>
      </c>
      <c r="E72" s="41">
        <v>269775114</v>
      </c>
      <c r="F72" s="41">
        <v>2092464</v>
      </c>
      <c r="G72" s="40">
        <f t="shared" si="2"/>
        <v>0</v>
      </c>
      <c r="H72" s="41">
        <v>2092464</v>
      </c>
      <c r="I72" s="41"/>
    </row>
    <row r="73" spans="1:9" ht="15.75" thickBot="1" x14ac:dyDescent="0.3">
      <c r="A73" s="184" t="s">
        <v>228</v>
      </c>
      <c r="B73" s="312" t="s">
        <v>229</v>
      </c>
      <c r="C73" s="52"/>
      <c r="D73" s="52">
        <f t="shared" si="3"/>
        <v>0</v>
      </c>
      <c r="E73" s="52"/>
      <c r="F73" s="52"/>
      <c r="G73" s="52">
        <f t="shared" si="2"/>
        <v>0</v>
      </c>
      <c r="H73" s="52"/>
      <c r="I73" s="52"/>
    </row>
    <row r="74" spans="1:9" ht="15.75" thickBot="1" x14ac:dyDescent="0.3">
      <c r="A74" s="170" t="s">
        <v>42</v>
      </c>
      <c r="B74" s="294" t="s">
        <v>230</v>
      </c>
      <c r="C74" s="39">
        <f>SUM(C75:C77)</f>
        <v>0</v>
      </c>
      <c r="D74" s="259">
        <f t="shared" si="3"/>
        <v>0</v>
      </c>
      <c r="E74" s="39">
        <f>SUM(E75:E77)</f>
        <v>0</v>
      </c>
      <c r="F74" s="39">
        <f>SUM(F75:F77)</f>
        <v>0</v>
      </c>
      <c r="G74" s="259">
        <f t="shared" si="2"/>
        <v>0</v>
      </c>
      <c r="H74" s="39">
        <f>SUM(H75:H77)</f>
        <v>0</v>
      </c>
      <c r="I74" s="39">
        <f>SUM(I75:I77)</f>
        <v>0</v>
      </c>
    </row>
    <row r="75" spans="1:9" x14ac:dyDescent="0.25">
      <c r="A75" s="161" t="s">
        <v>231</v>
      </c>
      <c r="B75" s="291" t="s">
        <v>232</v>
      </c>
      <c r="C75" s="41"/>
      <c r="D75" s="40">
        <f t="shared" si="3"/>
        <v>0</v>
      </c>
      <c r="E75" s="41"/>
      <c r="F75" s="41"/>
      <c r="G75" s="40">
        <f t="shared" si="2"/>
        <v>0</v>
      </c>
      <c r="H75" s="41"/>
      <c r="I75" s="41"/>
    </row>
    <row r="76" spans="1:9" x14ac:dyDescent="0.25">
      <c r="A76" s="163" t="s">
        <v>233</v>
      </c>
      <c r="B76" s="292" t="s">
        <v>234</v>
      </c>
      <c r="C76" s="41"/>
      <c r="D76" s="40">
        <f t="shared" si="3"/>
        <v>0</v>
      </c>
      <c r="E76" s="41"/>
      <c r="F76" s="41"/>
      <c r="G76" s="40">
        <f t="shared" si="2"/>
        <v>0</v>
      </c>
      <c r="H76" s="41"/>
      <c r="I76" s="41"/>
    </row>
    <row r="77" spans="1:9" ht="15.75" thickBot="1" x14ac:dyDescent="0.3">
      <c r="A77" s="165" t="s">
        <v>333</v>
      </c>
      <c r="B77" s="293" t="s">
        <v>236</v>
      </c>
      <c r="C77" s="41"/>
      <c r="D77" s="45">
        <f t="shared" si="3"/>
        <v>0</v>
      </c>
      <c r="E77" s="41"/>
      <c r="F77" s="41"/>
      <c r="G77" s="45">
        <f t="shared" si="2"/>
        <v>0</v>
      </c>
      <c r="H77" s="41"/>
      <c r="I77" s="41"/>
    </row>
    <row r="78" spans="1:9" ht="15.75" thickBot="1" x14ac:dyDescent="0.3">
      <c r="A78" s="170" t="s">
        <v>45</v>
      </c>
      <c r="B78" s="294" t="s">
        <v>239</v>
      </c>
      <c r="C78" s="39">
        <f>SUM(C79:C82)</f>
        <v>0</v>
      </c>
      <c r="D78" s="259">
        <f t="shared" si="3"/>
        <v>0</v>
      </c>
      <c r="E78" s="39">
        <f>SUM(E79:E82)</f>
        <v>0</v>
      </c>
      <c r="F78" s="39">
        <f>SUM(F79:F82)</f>
        <v>0</v>
      </c>
      <c r="G78" s="259">
        <f t="shared" si="2"/>
        <v>0</v>
      </c>
      <c r="H78" s="39">
        <f>SUM(H79:H82)</f>
        <v>0</v>
      </c>
      <c r="I78" s="39">
        <f>SUM(I79:I82)</f>
        <v>0</v>
      </c>
    </row>
    <row r="79" spans="1:9" x14ac:dyDescent="0.25">
      <c r="A79" s="173" t="s">
        <v>240</v>
      </c>
      <c r="B79" s="291" t="s">
        <v>241</v>
      </c>
      <c r="C79" s="41"/>
      <c r="D79" s="40">
        <f t="shared" si="3"/>
        <v>0</v>
      </c>
      <c r="E79" s="41"/>
      <c r="F79" s="41"/>
      <c r="G79" s="40">
        <f t="shared" si="2"/>
        <v>0</v>
      </c>
      <c r="H79" s="41"/>
      <c r="I79" s="41"/>
    </row>
    <row r="80" spans="1:9" x14ac:dyDescent="0.25">
      <c r="A80" s="173" t="s">
        <v>242</v>
      </c>
      <c r="B80" s="292" t="s">
        <v>243</v>
      </c>
      <c r="C80" s="41"/>
      <c r="D80" s="40">
        <f t="shared" si="3"/>
        <v>0</v>
      </c>
      <c r="E80" s="41"/>
      <c r="F80" s="41"/>
      <c r="G80" s="40">
        <f t="shared" si="2"/>
        <v>0</v>
      </c>
      <c r="H80" s="41"/>
      <c r="I80" s="41"/>
    </row>
    <row r="81" spans="1:13" x14ac:dyDescent="0.25">
      <c r="A81" s="173" t="s">
        <v>244</v>
      </c>
      <c r="B81" s="292" t="s">
        <v>245</v>
      </c>
      <c r="C81" s="41"/>
      <c r="D81" s="40">
        <f t="shared" si="3"/>
        <v>0</v>
      </c>
      <c r="E81" s="41"/>
      <c r="F81" s="41"/>
      <c r="G81" s="40">
        <f t="shared" si="2"/>
        <v>0</v>
      </c>
      <c r="H81" s="41"/>
      <c r="I81" s="41"/>
    </row>
    <row r="82" spans="1:13" ht="15.75" thickBot="1" x14ac:dyDescent="0.3">
      <c r="A82" s="173" t="s">
        <v>246</v>
      </c>
      <c r="B82" s="293" t="s">
        <v>247</v>
      </c>
      <c r="C82" s="41"/>
      <c r="D82" s="45">
        <f t="shared" si="3"/>
        <v>0</v>
      </c>
      <c r="E82" s="41"/>
      <c r="F82" s="41"/>
      <c r="G82" s="45">
        <f t="shared" si="2"/>
        <v>0</v>
      </c>
      <c r="H82" s="41"/>
      <c r="I82" s="41"/>
    </row>
    <row r="83" spans="1:13" ht="15.75" thickBot="1" x14ac:dyDescent="0.3">
      <c r="A83" s="170" t="s">
        <v>48</v>
      </c>
      <c r="B83" s="294" t="s">
        <v>248</v>
      </c>
      <c r="C83" s="46"/>
      <c r="D83" s="259">
        <f t="shared" si="3"/>
        <v>0</v>
      </c>
      <c r="E83" s="46"/>
      <c r="F83" s="46"/>
      <c r="G83" s="259">
        <f t="shared" si="2"/>
        <v>0</v>
      </c>
      <c r="H83" s="46"/>
      <c r="I83" s="46"/>
    </row>
    <row r="84" spans="1:13" ht="15.75" thickBot="1" x14ac:dyDescent="0.3">
      <c r="A84" s="170" t="s">
        <v>51</v>
      </c>
      <c r="B84" s="294" t="s">
        <v>249</v>
      </c>
      <c r="C84" s="39">
        <f>SUM(C62,C66,C71,C74,C78,C83)</f>
        <v>260198223</v>
      </c>
      <c r="D84" s="46">
        <f t="shared" si="3"/>
        <v>9576891</v>
      </c>
      <c r="E84" s="39">
        <f>SUM(E62,E66,E71,E74,E78,E83)</f>
        <v>269775114</v>
      </c>
      <c r="F84" s="39">
        <f>SUM(F62,F66,F71,F74,F78,F83)</f>
        <v>2092464</v>
      </c>
      <c r="G84" s="46">
        <f t="shared" si="2"/>
        <v>0</v>
      </c>
      <c r="H84" s="39">
        <f>SUM(H62,H66,H71,H74,H78,H83)</f>
        <v>2092464</v>
      </c>
      <c r="I84" s="39">
        <f>SUM(I62,I66,I71,I74,I78,I83)</f>
        <v>0</v>
      </c>
    </row>
    <row r="85" spans="1:13" ht="27" customHeight="1" thickBot="1" x14ac:dyDescent="0.3">
      <c r="A85" s="174" t="s">
        <v>54</v>
      </c>
      <c r="B85" s="297" t="s">
        <v>357</v>
      </c>
      <c r="C85" s="39">
        <f>SUM(C61,C84)</f>
        <v>442227120</v>
      </c>
      <c r="D85" s="46">
        <f t="shared" si="3"/>
        <v>30907621</v>
      </c>
      <c r="E85" s="39">
        <f>SUM(E61,E84)</f>
        <v>473134741</v>
      </c>
      <c r="F85" s="39">
        <f>SUM(F61,F84)</f>
        <v>8129360</v>
      </c>
      <c r="G85" s="46">
        <f t="shared" si="2"/>
        <v>114500</v>
      </c>
      <c r="H85" s="39">
        <f>SUM(H61,H84)</f>
        <v>8243860</v>
      </c>
      <c r="I85" s="39">
        <f>SUM(I61,I84)</f>
        <v>0</v>
      </c>
    </row>
    <row r="86" spans="1:13" ht="27" customHeight="1" x14ac:dyDescent="0.25">
      <c r="A86" s="47"/>
      <c r="B86" s="298"/>
      <c r="C86" s="49"/>
      <c r="D86" s="49"/>
      <c r="E86" s="49"/>
      <c r="F86" s="49"/>
      <c r="G86" s="49"/>
      <c r="H86" s="49"/>
      <c r="I86" s="49"/>
    </row>
    <row r="87" spans="1:13" ht="16.5" customHeight="1" x14ac:dyDescent="0.25">
      <c r="A87" s="285" t="s">
        <v>251</v>
      </c>
      <c r="B87" s="285"/>
      <c r="C87" s="285"/>
      <c r="D87" s="252"/>
      <c r="E87" s="252"/>
      <c r="M87" s="31" t="s">
        <v>252</v>
      </c>
    </row>
    <row r="88" spans="1:13" ht="16.5" customHeight="1" thickBot="1" x14ac:dyDescent="0.3">
      <c r="A88" s="286"/>
      <c r="B88" s="286"/>
      <c r="C88" s="35"/>
      <c r="D88" s="35"/>
      <c r="E88" s="35"/>
      <c r="F88" s="35"/>
      <c r="G88" s="35"/>
      <c r="H88" s="35"/>
      <c r="I88" s="35" t="s">
        <v>2</v>
      </c>
    </row>
    <row r="89" spans="1:13" ht="29.25" thickBot="1" x14ac:dyDescent="0.3">
      <c r="A89" s="158" t="s">
        <v>329</v>
      </c>
      <c r="B89" s="36" t="s">
        <v>254</v>
      </c>
      <c r="C89" s="36" t="s">
        <v>361</v>
      </c>
      <c r="D89" s="36" t="s">
        <v>362</v>
      </c>
      <c r="E89" s="36" t="s">
        <v>364</v>
      </c>
      <c r="F89" s="36" t="s">
        <v>361</v>
      </c>
      <c r="G89" s="36" t="s">
        <v>362</v>
      </c>
      <c r="H89" s="36" t="s">
        <v>364</v>
      </c>
      <c r="I89" s="36" t="s">
        <v>361</v>
      </c>
    </row>
    <row r="90" spans="1:13" s="38" customFormat="1" ht="15.75" thickBot="1" x14ac:dyDescent="0.3">
      <c r="A90" s="158">
        <v>1</v>
      </c>
      <c r="B90" s="36">
        <v>2</v>
      </c>
      <c r="C90" s="36">
        <v>3</v>
      </c>
      <c r="D90" s="36">
        <v>4</v>
      </c>
      <c r="E90" s="36">
        <v>5</v>
      </c>
      <c r="F90" s="36">
        <v>6</v>
      </c>
      <c r="G90" s="36">
        <v>7</v>
      </c>
      <c r="H90" s="36">
        <v>8</v>
      </c>
      <c r="I90" s="36">
        <v>9</v>
      </c>
    </row>
    <row r="91" spans="1:13" ht="15.75" thickBot="1" x14ac:dyDescent="0.3">
      <c r="A91" s="159" t="s">
        <v>10</v>
      </c>
      <c r="B91" s="176" t="s">
        <v>358</v>
      </c>
      <c r="C91" s="50">
        <f>SUM(C92:C96)</f>
        <v>123580704</v>
      </c>
      <c r="D91" s="46">
        <f>SUM(E91-C91)</f>
        <v>22297300</v>
      </c>
      <c r="E91" s="50">
        <f>SUM(E92:E96)</f>
        <v>145878004</v>
      </c>
      <c r="F91" s="50">
        <f>SUM(F92:F96)</f>
        <v>8129360</v>
      </c>
      <c r="G91" s="261">
        <f t="shared" ref="G91:G145" si="4">SUM(H91-F91)</f>
        <v>114500</v>
      </c>
      <c r="H91" s="50">
        <f>SUM(H92:H96)</f>
        <v>8243860</v>
      </c>
      <c r="I91" s="50">
        <f>SUM(I92:I96)</f>
        <v>0</v>
      </c>
    </row>
    <row r="92" spans="1:13" x14ac:dyDescent="0.25">
      <c r="A92" s="177" t="s">
        <v>106</v>
      </c>
      <c r="B92" s="299" t="s">
        <v>256</v>
      </c>
      <c r="C92" s="51">
        <v>36868683</v>
      </c>
      <c r="D92" s="40">
        <f>SUM(E92-C92)</f>
        <v>13606386</v>
      </c>
      <c r="E92" s="51">
        <v>50475069</v>
      </c>
      <c r="F92" s="51">
        <v>5227200</v>
      </c>
      <c r="G92" s="51">
        <f t="shared" si="4"/>
        <v>99565</v>
      </c>
      <c r="H92" s="51">
        <v>5326765</v>
      </c>
      <c r="I92" s="51"/>
    </row>
    <row r="93" spans="1:13" x14ac:dyDescent="0.25">
      <c r="A93" s="163" t="s">
        <v>108</v>
      </c>
      <c r="B93" s="300" t="s">
        <v>15</v>
      </c>
      <c r="C93" s="41">
        <v>4515663</v>
      </c>
      <c r="D93" s="41">
        <f t="shared" ref="D93:D145" si="5">SUM(E93-C93)</f>
        <v>3296585</v>
      </c>
      <c r="E93" s="41">
        <v>7812248</v>
      </c>
      <c r="F93" s="41">
        <v>914760</v>
      </c>
      <c r="G93" s="41">
        <f t="shared" si="4"/>
        <v>14935</v>
      </c>
      <c r="H93" s="41">
        <v>929695</v>
      </c>
      <c r="I93" s="41"/>
    </row>
    <row r="94" spans="1:13" x14ac:dyDescent="0.25">
      <c r="A94" s="163" t="s">
        <v>110</v>
      </c>
      <c r="B94" s="300" t="s">
        <v>257</v>
      </c>
      <c r="C94" s="42">
        <v>69127162</v>
      </c>
      <c r="D94" s="41">
        <f t="shared" si="5"/>
        <v>5327512</v>
      </c>
      <c r="E94" s="42">
        <v>74454674</v>
      </c>
      <c r="F94" s="42">
        <v>1987400</v>
      </c>
      <c r="G94" s="41">
        <f t="shared" si="4"/>
        <v>0</v>
      </c>
      <c r="H94" s="42">
        <v>1987400</v>
      </c>
      <c r="I94" s="42"/>
    </row>
    <row r="95" spans="1:13" x14ac:dyDescent="0.25">
      <c r="A95" s="163" t="s">
        <v>112</v>
      </c>
      <c r="B95" s="300" t="s">
        <v>19</v>
      </c>
      <c r="C95" s="42">
        <v>5525660</v>
      </c>
      <c r="D95" s="41">
        <f t="shared" si="5"/>
        <v>12540</v>
      </c>
      <c r="E95" s="42">
        <v>5538200</v>
      </c>
      <c r="F95" s="42"/>
      <c r="G95" s="41">
        <f t="shared" si="4"/>
        <v>0</v>
      </c>
      <c r="H95" s="42"/>
      <c r="I95" s="42"/>
    </row>
    <row r="96" spans="1:13" x14ac:dyDescent="0.25">
      <c r="A96" s="163" t="s">
        <v>258</v>
      </c>
      <c r="B96" s="301" t="s">
        <v>21</v>
      </c>
      <c r="C96" s="42">
        <v>7543536</v>
      </c>
      <c r="D96" s="41">
        <f t="shared" si="5"/>
        <v>54277</v>
      </c>
      <c r="E96" s="42">
        <v>7597813</v>
      </c>
      <c r="F96" s="42"/>
      <c r="G96" s="41">
        <f t="shared" si="4"/>
        <v>0</v>
      </c>
      <c r="H96" s="42"/>
      <c r="I96" s="42"/>
    </row>
    <row r="97" spans="1:9" x14ac:dyDescent="0.25">
      <c r="A97" s="163" t="s">
        <v>116</v>
      </c>
      <c r="B97" s="300" t="s">
        <v>259</v>
      </c>
      <c r="C97" s="42">
        <v>173536</v>
      </c>
      <c r="D97" s="41">
        <f t="shared" si="5"/>
        <v>54277</v>
      </c>
      <c r="E97" s="42">
        <v>227813</v>
      </c>
      <c r="F97" s="42"/>
      <c r="G97" s="41">
        <f t="shared" si="4"/>
        <v>0</v>
      </c>
      <c r="H97" s="42"/>
      <c r="I97" s="42"/>
    </row>
    <row r="98" spans="1:9" x14ac:dyDescent="0.25">
      <c r="A98" s="163" t="s">
        <v>260</v>
      </c>
      <c r="B98" s="302" t="s">
        <v>261</v>
      </c>
      <c r="C98" s="42"/>
      <c r="D98" s="41">
        <f t="shared" si="5"/>
        <v>0</v>
      </c>
      <c r="E98" s="42"/>
      <c r="F98" s="42"/>
      <c r="G98" s="41">
        <f t="shared" si="4"/>
        <v>0</v>
      </c>
      <c r="H98" s="42"/>
      <c r="I98" s="42"/>
    </row>
    <row r="99" spans="1:9" x14ac:dyDescent="0.25">
      <c r="A99" s="163" t="s">
        <v>262</v>
      </c>
      <c r="B99" s="300" t="s">
        <v>263</v>
      </c>
      <c r="C99" s="42"/>
      <c r="D99" s="41">
        <f t="shared" si="5"/>
        <v>0</v>
      </c>
      <c r="E99" s="42"/>
      <c r="F99" s="42"/>
      <c r="G99" s="41">
        <f t="shared" si="4"/>
        <v>0</v>
      </c>
      <c r="H99" s="42"/>
      <c r="I99" s="42"/>
    </row>
    <row r="100" spans="1:9" x14ac:dyDescent="0.25">
      <c r="A100" s="163" t="s">
        <v>264</v>
      </c>
      <c r="B100" s="300" t="s">
        <v>265</v>
      </c>
      <c r="C100" s="42"/>
      <c r="D100" s="41">
        <f t="shared" si="5"/>
        <v>0</v>
      </c>
      <c r="E100" s="42"/>
      <c r="F100" s="42"/>
      <c r="G100" s="41">
        <f t="shared" si="4"/>
        <v>0</v>
      </c>
      <c r="H100" s="42"/>
      <c r="I100" s="42"/>
    </row>
    <row r="101" spans="1:9" x14ac:dyDescent="0.25">
      <c r="A101" s="163" t="s">
        <v>266</v>
      </c>
      <c r="B101" s="302" t="s">
        <v>267</v>
      </c>
      <c r="C101" s="42">
        <v>5220000</v>
      </c>
      <c r="D101" s="41">
        <f t="shared" si="5"/>
        <v>0</v>
      </c>
      <c r="E101" s="42">
        <v>5220000</v>
      </c>
      <c r="F101" s="42"/>
      <c r="G101" s="41">
        <f t="shared" si="4"/>
        <v>0</v>
      </c>
      <c r="H101" s="42"/>
      <c r="I101" s="42"/>
    </row>
    <row r="102" spans="1:9" x14ac:dyDescent="0.25">
      <c r="A102" s="163" t="s">
        <v>268</v>
      </c>
      <c r="B102" s="302" t="s">
        <v>269</v>
      </c>
      <c r="C102" s="42"/>
      <c r="D102" s="41">
        <f t="shared" si="5"/>
        <v>0</v>
      </c>
      <c r="E102" s="42"/>
      <c r="F102" s="42"/>
      <c r="G102" s="41">
        <f t="shared" si="4"/>
        <v>0</v>
      </c>
      <c r="H102" s="42"/>
      <c r="I102" s="42"/>
    </row>
    <row r="103" spans="1:9" x14ac:dyDescent="0.25">
      <c r="A103" s="163" t="s">
        <v>270</v>
      </c>
      <c r="B103" s="300" t="s">
        <v>271</v>
      </c>
      <c r="C103" s="42"/>
      <c r="D103" s="41">
        <f t="shared" si="5"/>
        <v>0</v>
      </c>
      <c r="E103" s="42"/>
      <c r="F103" s="42"/>
      <c r="G103" s="41">
        <f t="shared" si="4"/>
        <v>0</v>
      </c>
      <c r="H103" s="42"/>
      <c r="I103" s="42"/>
    </row>
    <row r="104" spans="1:9" x14ac:dyDescent="0.25">
      <c r="A104" s="171" t="s">
        <v>272</v>
      </c>
      <c r="B104" s="303" t="s">
        <v>273</v>
      </c>
      <c r="C104" s="42"/>
      <c r="D104" s="41">
        <f t="shared" si="5"/>
        <v>0</v>
      </c>
      <c r="E104" s="42"/>
      <c r="F104" s="42"/>
      <c r="G104" s="41">
        <f t="shared" si="4"/>
        <v>0</v>
      </c>
      <c r="H104" s="42"/>
      <c r="I104" s="42"/>
    </row>
    <row r="105" spans="1:9" x14ac:dyDescent="0.25">
      <c r="A105" s="163" t="s">
        <v>274</v>
      </c>
      <c r="B105" s="303" t="s">
        <v>275</v>
      </c>
      <c r="C105" s="42"/>
      <c r="D105" s="41">
        <f t="shared" si="5"/>
        <v>0</v>
      </c>
      <c r="E105" s="42"/>
      <c r="F105" s="42"/>
      <c r="G105" s="41">
        <f t="shared" si="4"/>
        <v>0</v>
      </c>
      <c r="H105" s="42"/>
      <c r="I105" s="42"/>
    </row>
    <row r="106" spans="1:9" ht="15.75" thickBot="1" x14ac:dyDescent="0.3">
      <c r="A106" s="184" t="s">
        <v>276</v>
      </c>
      <c r="B106" s="304" t="s">
        <v>277</v>
      </c>
      <c r="C106" s="52">
        <v>2150000</v>
      </c>
      <c r="D106" s="42">
        <f t="shared" si="5"/>
        <v>0</v>
      </c>
      <c r="E106" s="52">
        <v>2150000</v>
      </c>
      <c r="F106" s="52"/>
      <c r="G106" s="52">
        <f t="shared" si="4"/>
        <v>0</v>
      </c>
      <c r="H106" s="52"/>
      <c r="I106" s="52"/>
    </row>
    <row r="107" spans="1:9" ht="15.75" thickBot="1" x14ac:dyDescent="0.3">
      <c r="A107" s="158" t="s">
        <v>13</v>
      </c>
      <c r="B107" s="186" t="s">
        <v>337</v>
      </c>
      <c r="C107" s="39">
        <f>SUM(C108,C110,C112)</f>
        <v>269875579</v>
      </c>
      <c r="D107" s="46">
        <f t="shared" si="5"/>
        <v>4813258</v>
      </c>
      <c r="E107" s="39">
        <f>SUM(E108,E110,E112)</f>
        <v>274688837</v>
      </c>
      <c r="F107" s="39">
        <f>SUM(F108,F110,F112)</f>
        <v>0</v>
      </c>
      <c r="G107" s="51">
        <f t="shared" si="4"/>
        <v>0</v>
      </c>
      <c r="H107" s="39">
        <f>SUM(H108,H110,H112)</f>
        <v>0</v>
      </c>
      <c r="I107" s="39">
        <f>SUM(I108,I110,I112)</f>
        <v>0</v>
      </c>
    </row>
    <row r="108" spans="1:9" x14ac:dyDescent="0.25">
      <c r="A108" s="161" t="s">
        <v>119</v>
      </c>
      <c r="B108" s="300" t="s">
        <v>67</v>
      </c>
      <c r="C108" s="40">
        <v>25489330</v>
      </c>
      <c r="D108" s="51">
        <f t="shared" si="5"/>
        <v>5229000</v>
      </c>
      <c r="E108" s="40">
        <v>30718330</v>
      </c>
      <c r="F108" s="40"/>
      <c r="G108" s="51">
        <f t="shared" si="4"/>
        <v>0</v>
      </c>
      <c r="H108" s="40"/>
      <c r="I108" s="40"/>
    </row>
    <row r="109" spans="1:9" x14ac:dyDescent="0.25">
      <c r="A109" s="161" t="s">
        <v>121</v>
      </c>
      <c r="B109" s="303" t="s">
        <v>279</v>
      </c>
      <c r="C109" s="40">
        <v>11620107</v>
      </c>
      <c r="D109" s="41">
        <f t="shared" si="5"/>
        <v>0</v>
      </c>
      <c r="E109" s="40">
        <v>11620107</v>
      </c>
      <c r="F109" s="40"/>
      <c r="G109" s="41">
        <f t="shared" si="4"/>
        <v>0</v>
      </c>
      <c r="H109" s="40"/>
      <c r="I109" s="40"/>
    </row>
    <row r="110" spans="1:9" x14ac:dyDescent="0.25">
      <c r="A110" s="161" t="s">
        <v>123</v>
      </c>
      <c r="B110" s="303" t="s">
        <v>71</v>
      </c>
      <c r="C110" s="41">
        <v>244386249</v>
      </c>
      <c r="D110" s="41">
        <f t="shared" si="5"/>
        <v>-415742</v>
      </c>
      <c r="E110" s="41">
        <v>243970507</v>
      </c>
      <c r="F110" s="41"/>
      <c r="G110" s="41">
        <f t="shared" si="4"/>
        <v>0</v>
      </c>
      <c r="H110" s="41"/>
      <c r="I110" s="41"/>
    </row>
    <row r="111" spans="1:9" x14ac:dyDescent="0.25">
      <c r="A111" s="161" t="s">
        <v>125</v>
      </c>
      <c r="B111" s="303" t="s">
        <v>280</v>
      </c>
      <c r="C111" s="41">
        <v>215681395</v>
      </c>
      <c r="D111" s="41">
        <f t="shared" si="5"/>
        <v>0</v>
      </c>
      <c r="E111" s="41">
        <v>215681395</v>
      </c>
      <c r="F111" s="41"/>
      <c r="G111" s="41">
        <f t="shared" si="4"/>
        <v>0</v>
      </c>
      <c r="H111" s="41"/>
      <c r="I111" s="41"/>
    </row>
    <row r="112" spans="1:9" x14ac:dyDescent="0.25">
      <c r="A112" s="161" t="s">
        <v>127</v>
      </c>
      <c r="B112" s="293" t="s">
        <v>75</v>
      </c>
      <c r="C112" s="41"/>
      <c r="D112" s="41">
        <f t="shared" si="5"/>
        <v>0</v>
      </c>
      <c r="E112" s="41"/>
      <c r="F112" s="41"/>
      <c r="G112" s="41">
        <f t="shared" si="4"/>
        <v>0</v>
      </c>
      <c r="H112" s="41"/>
      <c r="I112" s="41"/>
    </row>
    <row r="113" spans="1:9" x14ac:dyDescent="0.25">
      <c r="A113" s="161" t="s">
        <v>129</v>
      </c>
      <c r="B113" s="292" t="s">
        <v>338</v>
      </c>
      <c r="C113" s="41"/>
      <c r="D113" s="41">
        <f t="shared" si="5"/>
        <v>0</v>
      </c>
      <c r="E113" s="41"/>
      <c r="F113" s="41"/>
      <c r="G113" s="41">
        <f t="shared" si="4"/>
        <v>0</v>
      </c>
      <c r="H113" s="41"/>
      <c r="I113" s="41"/>
    </row>
    <row r="114" spans="1:9" x14ac:dyDescent="0.25">
      <c r="A114" s="161" t="s">
        <v>282</v>
      </c>
      <c r="B114" s="305" t="s">
        <v>283</v>
      </c>
      <c r="C114" s="41"/>
      <c r="D114" s="41">
        <f t="shared" si="5"/>
        <v>0</v>
      </c>
      <c r="E114" s="41"/>
      <c r="F114" s="41"/>
      <c r="G114" s="41">
        <f t="shared" si="4"/>
        <v>0</v>
      </c>
      <c r="H114" s="41"/>
      <c r="I114" s="41"/>
    </row>
    <row r="115" spans="1:9" x14ac:dyDescent="0.25">
      <c r="A115" s="161" t="s">
        <v>284</v>
      </c>
      <c r="B115" s="300" t="s">
        <v>265</v>
      </c>
      <c r="C115" s="41"/>
      <c r="D115" s="41">
        <f t="shared" si="5"/>
        <v>0</v>
      </c>
      <c r="E115" s="41"/>
      <c r="F115" s="41"/>
      <c r="G115" s="41">
        <f t="shared" si="4"/>
        <v>0</v>
      </c>
      <c r="H115" s="41"/>
      <c r="I115" s="41"/>
    </row>
    <row r="116" spans="1:9" x14ac:dyDescent="0.25">
      <c r="A116" s="161" t="s">
        <v>285</v>
      </c>
      <c r="B116" s="300" t="s">
        <v>286</v>
      </c>
      <c r="C116" s="41"/>
      <c r="D116" s="41">
        <f t="shared" si="5"/>
        <v>0</v>
      </c>
      <c r="E116" s="41"/>
      <c r="F116" s="41"/>
      <c r="G116" s="41">
        <f t="shared" si="4"/>
        <v>0</v>
      </c>
      <c r="H116" s="41"/>
      <c r="I116" s="41"/>
    </row>
    <row r="117" spans="1:9" x14ac:dyDescent="0.25">
      <c r="A117" s="161" t="s">
        <v>287</v>
      </c>
      <c r="B117" s="300" t="s">
        <v>288</v>
      </c>
      <c r="C117" s="41"/>
      <c r="D117" s="41">
        <f t="shared" si="5"/>
        <v>0</v>
      </c>
      <c r="E117" s="41"/>
      <c r="F117" s="41"/>
      <c r="G117" s="41">
        <f t="shared" si="4"/>
        <v>0</v>
      </c>
      <c r="H117" s="41"/>
      <c r="I117" s="41"/>
    </row>
    <row r="118" spans="1:9" x14ac:dyDescent="0.25">
      <c r="A118" s="161" t="s">
        <v>289</v>
      </c>
      <c r="B118" s="300" t="s">
        <v>271</v>
      </c>
      <c r="C118" s="41"/>
      <c r="D118" s="41">
        <f t="shared" si="5"/>
        <v>0</v>
      </c>
      <c r="E118" s="41"/>
      <c r="F118" s="41"/>
      <c r="G118" s="41">
        <f t="shared" si="4"/>
        <v>0</v>
      </c>
      <c r="H118" s="41"/>
      <c r="I118" s="41"/>
    </row>
    <row r="119" spans="1:9" x14ac:dyDescent="0.25">
      <c r="A119" s="161" t="s">
        <v>290</v>
      </c>
      <c r="B119" s="300" t="s">
        <v>291</v>
      </c>
      <c r="C119" s="41"/>
      <c r="D119" s="41">
        <f t="shared" si="5"/>
        <v>0</v>
      </c>
      <c r="E119" s="41"/>
      <c r="F119" s="41"/>
      <c r="G119" s="41">
        <f t="shared" si="4"/>
        <v>0</v>
      </c>
      <c r="H119" s="41"/>
      <c r="I119" s="41"/>
    </row>
    <row r="120" spans="1:9" ht="15.75" thickBot="1" x14ac:dyDescent="0.3">
      <c r="A120" s="171" t="s">
        <v>292</v>
      </c>
      <c r="B120" s="300" t="s">
        <v>293</v>
      </c>
      <c r="C120" s="42"/>
      <c r="D120" s="52">
        <f t="shared" si="5"/>
        <v>0</v>
      </c>
      <c r="E120" s="42"/>
      <c r="F120" s="42"/>
      <c r="G120" s="52">
        <f t="shared" si="4"/>
        <v>0</v>
      </c>
      <c r="H120" s="42"/>
      <c r="I120" s="42"/>
    </row>
    <row r="121" spans="1:9" ht="15.75" thickBot="1" x14ac:dyDescent="0.3">
      <c r="A121" s="158" t="s">
        <v>7</v>
      </c>
      <c r="B121" s="290" t="s">
        <v>294</v>
      </c>
      <c r="C121" s="39">
        <f>SUM(C122:C123)</f>
        <v>176581</v>
      </c>
      <c r="D121" s="51">
        <f t="shared" si="5"/>
        <v>-154277</v>
      </c>
      <c r="E121" s="39">
        <f>SUM(E122:E123)</f>
        <v>22304</v>
      </c>
      <c r="F121" s="39">
        <f>SUM(F122:F123)</f>
        <v>0</v>
      </c>
      <c r="G121" s="51">
        <f t="shared" si="4"/>
        <v>0</v>
      </c>
      <c r="H121" s="39">
        <f>SUM(H122:H123)</f>
        <v>0</v>
      </c>
      <c r="I121" s="39">
        <f>SUM(I122:I123)</f>
        <v>0</v>
      </c>
    </row>
    <row r="122" spans="1:9" x14ac:dyDescent="0.25">
      <c r="A122" s="161" t="s">
        <v>132</v>
      </c>
      <c r="B122" s="305" t="s">
        <v>295</v>
      </c>
      <c r="C122" s="40">
        <v>176581</v>
      </c>
      <c r="D122" s="51">
        <f t="shared" si="5"/>
        <v>-154277</v>
      </c>
      <c r="E122" s="40">
        <v>22304</v>
      </c>
      <c r="F122" s="40"/>
      <c r="G122" s="51">
        <f t="shared" si="4"/>
        <v>0</v>
      </c>
      <c r="H122" s="40"/>
      <c r="I122" s="40"/>
    </row>
    <row r="123" spans="1:9" ht="15.75" thickBot="1" x14ac:dyDescent="0.3">
      <c r="A123" s="165" t="s">
        <v>134</v>
      </c>
      <c r="B123" s="303" t="s">
        <v>296</v>
      </c>
      <c r="C123" s="42"/>
      <c r="D123" s="40">
        <f t="shared" si="5"/>
        <v>0</v>
      </c>
      <c r="E123" s="42"/>
      <c r="F123" s="42"/>
      <c r="G123" s="40">
        <f t="shared" si="4"/>
        <v>0</v>
      </c>
      <c r="H123" s="42"/>
      <c r="I123" s="42"/>
    </row>
    <row r="124" spans="1:9" ht="15.75" thickBot="1" x14ac:dyDescent="0.3">
      <c r="A124" s="158" t="s">
        <v>8</v>
      </c>
      <c r="B124" s="290" t="s">
        <v>359</v>
      </c>
      <c r="C124" s="39">
        <f>SUM(C91,C107,C121)</f>
        <v>393632864</v>
      </c>
      <c r="D124" s="261">
        <f t="shared" si="5"/>
        <v>26956281</v>
      </c>
      <c r="E124" s="39">
        <f>SUM(E91,E107,E121)</f>
        <v>420589145</v>
      </c>
      <c r="F124" s="39">
        <f>SUM(F91,F107,F121)</f>
        <v>8129360</v>
      </c>
      <c r="G124" s="261">
        <f t="shared" si="4"/>
        <v>114500</v>
      </c>
      <c r="H124" s="39">
        <f>SUM(H91,H107,H121)</f>
        <v>8243860</v>
      </c>
      <c r="I124" s="39">
        <f>SUM(I91,I107,I121)</f>
        <v>0</v>
      </c>
    </row>
    <row r="125" spans="1:9" ht="15.75" thickBot="1" x14ac:dyDescent="0.3">
      <c r="A125" s="158" t="s">
        <v>9</v>
      </c>
      <c r="B125" s="290" t="s">
        <v>298</v>
      </c>
      <c r="C125" s="39">
        <f>SUM(C126:C128)</f>
        <v>0</v>
      </c>
      <c r="D125" s="51">
        <f t="shared" si="5"/>
        <v>0</v>
      </c>
      <c r="E125" s="39">
        <f>SUM(E126:E128)</f>
        <v>0</v>
      </c>
      <c r="F125" s="39">
        <f>SUM(F126:F128)</f>
        <v>0</v>
      </c>
      <c r="G125" s="51">
        <f t="shared" si="4"/>
        <v>0</v>
      </c>
      <c r="H125" s="39"/>
      <c r="I125" s="39">
        <f>SUM(I126:I128)</f>
        <v>0</v>
      </c>
    </row>
    <row r="126" spans="1:9" x14ac:dyDescent="0.25">
      <c r="A126" s="161" t="s">
        <v>159</v>
      </c>
      <c r="B126" s="305" t="s">
        <v>299</v>
      </c>
      <c r="C126" s="41"/>
      <c r="D126" s="51">
        <f t="shared" si="5"/>
        <v>0</v>
      </c>
      <c r="E126" s="41"/>
      <c r="F126" s="41"/>
      <c r="G126" s="51">
        <f t="shared" si="4"/>
        <v>0</v>
      </c>
      <c r="H126" s="41"/>
      <c r="I126" s="41"/>
    </row>
    <row r="127" spans="1:9" x14ac:dyDescent="0.25">
      <c r="A127" s="161" t="s">
        <v>161</v>
      </c>
      <c r="B127" s="305" t="s">
        <v>300</v>
      </c>
      <c r="C127" s="41"/>
      <c r="D127" s="41">
        <f t="shared" si="5"/>
        <v>0</v>
      </c>
      <c r="E127" s="41"/>
      <c r="F127" s="41"/>
      <c r="G127" s="41">
        <f t="shared" si="4"/>
        <v>0</v>
      </c>
      <c r="H127" s="41"/>
      <c r="I127" s="41"/>
    </row>
    <row r="128" spans="1:9" ht="15.75" thickBot="1" x14ac:dyDescent="0.3">
      <c r="A128" s="171" t="s">
        <v>163</v>
      </c>
      <c r="B128" s="301" t="s">
        <v>301</v>
      </c>
      <c r="C128" s="41"/>
      <c r="D128" s="40">
        <f t="shared" si="5"/>
        <v>0</v>
      </c>
      <c r="E128" s="41"/>
      <c r="F128" s="41"/>
      <c r="G128" s="52">
        <f t="shared" si="4"/>
        <v>0</v>
      </c>
      <c r="H128" s="41"/>
      <c r="I128" s="41"/>
    </row>
    <row r="129" spans="1:13" ht="15.75" thickBot="1" x14ac:dyDescent="0.3">
      <c r="A129" s="158" t="s">
        <v>22</v>
      </c>
      <c r="B129" s="290" t="s">
        <v>302</v>
      </c>
      <c r="C129" s="39">
        <f>SUM(C130:C133)</f>
        <v>0</v>
      </c>
      <c r="D129" s="51">
        <f t="shared" si="5"/>
        <v>0</v>
      </c>
      <c r="E129" s="39">
        <f>SUM(E130:E133)</f>
        <v>0</v>
      </c>
      <c r="F129" s="39">
        <f>SUM(F130:F133)</f>
        <v>0</v>
      </c>
      <c r="G129" s="51">
        <f t="shared" si="4"/>
        <v>0</v>
      </c>
      <c r="H129" s="39"/>
      <c r="I129" s="39">
        <f>SUM(I130:I133)</f>
        <v>0</v>
      </c>
    </row>
    <row r="130" spans="1:13" x14ac:dyDescent="0.25">
      <c r="A130" s="161" t="s">
        <v>179</v>
      </c>
      <c r="B130" s="305" t="s">
        <v>303</v>
      </c>
      <c r="C130" s="41"/>
      <c r="D130" s="51">
        <f t="shared" si="5"/>
        <v>0</v>
      </c>
      <c r="E130" s="41"/>
      <c r="F130" s="41"/>
      <c r="G130" s="51">
        <f t="shared" si="4"/>
        <v>0</v>
      </c>
      <c r="H130" s="41"/>
      <c r="I130" s="41"/>
    </row>
    <row r="131" spans="1:13" x14ac:dyDescent="0.25">
      <c r="A131" s="163" t="s">
        <v>181</v>
      </c>
      <c r="B131" s="300" t="s">
        <v>304</v>
      </c>
      <c r="C131" s="41"/>
      <c r="D131" s="41">
        <f t="shared" si="5"/>
        <v>0</v>
      </c>
      <c r="E131" s="41"/>
      <c r="F131" s="41"/>
      <c r="G131" s="41">
        <f t="shared" si="4"/>
        <v>0</v>
      </c>
      <c r="H131" s="41"/>
      <c r="I131" s="41"/>
    </row>
    <row r="132" spans="1:13" x14ac:dyDescent="0.25">
      <c r="A132" s="163" t="s">
        <v>183</v>
      </c>
      <c r="B132" s="300" t="s">
        <v>305</v>
      </c>
      <c r="C132" s="41"/>
      <c r="D132" s="41">
        <f t="shared" si="5"/>
        <v>0</v>
      </c>
      <c r="E132" s="41"/>
      <c r="F132" s="41"/>
      <c r="G132" s="41">
        <f t="shared" si="4"/>
        <v>0</v>
      </c>
      <c r="H132" s="41"/>
      <c r="I132" s="41"/>
    </row>
    <row r="133" spans="1:13" ht="15.75" thickBot="1" x14ac:dyDescent="0.3">
      <c r="A133" s="171" t="s">
        <v>185</v>
      </c>
      <c r="B133" s="301" t="s">
        <v>306</v>
      </c>
      <c r="C133" s="41"/>
      <c r="D133" s="52">
        <f t="shared" si="5"/>
        <v>0</v>
      </c>
      <c r="E133" s="41"/>
      <c r="F133" s="41"/>
      <c r="G133" s="52">
        <f t="shared" si="4"/>
        <v>0</v>
      </c>
      <c r="H133" s="41"/>
      <c r="I133" s="41"/>
    </row>
    <row r="134" spans="1:13" ht="15.75" thickBot="1" x14ac:dyDescent="0.3">
      <c r="A134" s="158" t="s">
        <v>25</v>
      </c>
      <c r="B134" s="290" t="s">
        <v>307</v>
      </c>
      <c r="C134" s="39">
        <f>SUM(C135:C138)</f>
        <v>48594256</v>
      </c>
      <c r="D134" s="261">
        <f t="shared" si="5"/>
        <v>3951340</v>
      </c>
      <c r="E134" s="39">
        <f>SUM(E135:E138)</f>
        <v>52545596</v>
      </c>
      <c r="F134" s="39">
        <f>SUM(F135:F138)</f>
        <v>0</v>
      </c>
      <c r="G134" s="51">
        <f t="shared" si="4"/>
        <v>0</v>
      </c>
      <c r="H134" s="39">
        <f>SUM(H135:H138)</f>
        <v>0</v>
      </c>
      <c r="I134" s="39">
        <f>SUM(I135:I138)</f>
        <v>0</v>
      </c>
    </row>
    <row r="135" spans="1:13" x14ac:dyDescent="0.25">
      <c r="A135" s="161" t="s">
        <v>191</v>
      </c>
      <c r="B135" s="305" t="s">
        <v>308</v>
      </c>
      <c r="C135" s="41"/>
      <c r="D135" s="51">
        <f t="shared" si="5"/>
        <v>0</v>
      </c>
      <c r="E135" s="41"/>
      <c r="F135" s="41"/>
      <c r="G135" s="51">
        <f t="shared" si="4"/>
        <v>0</v>
      </c>
      <c r="H135" s="41"/>
      <c r="I135" s="41"/>
    </row>
    <row r="136" spans="1:13" x14ac:dyDescent="0.25">
      <c r="A136" s="161" t="s">
        <v>193</v>
      </c>
      <c r="B136" s="305" t="s">
        <v>309</v>
      </c>
      <c r="C136" s="41">
        <v>3018371</v>
      </c>
      <c r="D136" s="41">
        <f t="shared" si="5"/>
        <v>0</v>
      </c>
      <c r="E136" s="41">
        <v>3018371</v>
      </c>
      <c r="F136" s="41"/>
      <c r="G136" s="41">
        <f t="shared" si="4"/>
        <v>0</v>
      </c>
      <c r="H136" s="41"/>
      <c r="I136" s="41"/>
    </row>
    <row r="137" spans="1:13" ht="15.75" thickBot="1" x14ac:dyDescent="0.3">
      <c r="A137" s="161" t="s">
        <v>195</v>
      </c>
      <c r="B137" s="305" t="s">
        <v>310</v>
      </c>
      <c r="C137" s="41"/>
      <c r="D137" s="52">
        <f t="shared" si="5"/>
        <v>0</v>
      </c>
      <c r="E137" s="41"/>
      <c r="F137" s="41"/>
      <c r="G137" s="41">
        <f t="shared" si="4"/>
        <v>0</v>
      </c>
      <c r="H137" s="41"/>
      <c r="I137" s="41"/>
    </row>
    <row r="138" spans="1:13" ht="15.75" thickBot="1" x14ac:dyDescent="0.3">
      <c r="A138" s="171" t="s">
        <v>197</v>
      </c>
      <c r="B138" s="301" t="s">
        <v>311</v>
      </c>
      <c r="C138" s="41">
        <v>45575885</v>
      </c>
      <c r="D138" s="51">
        <f t="shared" si="5"/>
        <v>3951340</v>
      </c>
      <c r="E138" s="41">
        <v>49527225</v>
      </c>
      <c r="F138" s="41"/>
      <c r="G138" s="52">
        <f t="shared" si="4"/>
        <v>0</v>
      </c>
      <c r="H138" s="41"/>
      <c r="I138" s="41"/>
    </row>
    <row r="139" spans="1:13" ht="15.75" thickBot="1" x14ac:dyDescent="0.3">
      <c r="A139" s="158" t="s">
        <v>27</v>
      </c>
      <c r="B139" s="290" t="s">
        <v>312</v>
      </c>
      <c r="C139" s="53">
        <f>SUM(C140:C143)</f>
        <v>0</v>
      </c>
      <c r="D139" s="51">
        <f t="shared" si="5"/>
        <v>0</v>
      </c>
      <c r="E139" s="53">
        <f>SUM(E140:E143)</f>
        <v>0</v>
      </c>
      <c r="F139" s="53">
        <f>SUM(F140:F143)</f>
        <v>0</v>
      </c>
      <c r="G139" s="51">
        <f t="shared" si="4"/>
        <v>0</v>
      </c>
      <c r="H139" s="53">
        <f>SUM(H140:H143)</f>
        <v>0</v>
      </c>
      <c r="I139" s="53">
        <f>SUM(I140:I143)</f>
        <v>0</v>
      </c>
    </row>
    <row r="140" spans="1:13" x14ac:dyDescent="0.25">
      <c r="A140" s="161" t="s">
        <v>200</v>
      </c>
      <c r="B140" s="305" t="s">
        <v>313</v>
      </c>
      <c r="C140" s="41"/>
      <c r="D140" s="51">
        <f t="shared" si="5"/>
        <v>0</v>
      </c>
      <c r="E140" s="41"/>
      <c r="F140" s="41"/>
      <c r="G140" s="51">
        <f t="shared" si="4"/>
        <v>0</v>
      </c>
      <c r="H140" s="41"/>
      <c r="I140" s="41"/>
    </row>
    <row r="141" spans="1:13" x14ac:dyDescent="0.25">
      <c r="A141" s="161" t="s">
        <v>202</v>
      </c>
      <c r="B141" s="305" t="s">
        <v>314</v>
      </c>
      <c r="C141" s="41"/>
      <c r="D141" s="41">
        <f t="shared" si="5"/>
        <v>0</v>
      </c>
      <c r="E141" s="41"/>
      <c r="F141" s="41"/>
      <c r="G141" s="41">
        <f t="shared" si="4"/>
        <v>0</v>
      </c>
      <c r="H141" s="41"/>
      <c r="I141" s="41"/>
    </row>
    <row r="142" spans="1:13" x14ac:dyDescent="0.25">
      <c r="A142" s="161" t="s">
        <v>204</v>
      </c>
      <c r="B142" s="305" t="s">
        <v>315</v>
      </c>
      <c r="C142" s="41"/>
      <c r="D142" s="41">
        <f t="shared" si="5"/>
        <v>0</v>
      </c>
      <c r="E142" s="41"/>
      <c r="F142" s="41"/>
      <c r="G142" s="41">
        <f t="shared" si="4"/>
        <v>0</v>
      </c>
      <c r="H142" s="41"/>
      <c r="I142" s="41"/>
    </row>
    <row r="143" spans="1:13" ht="15.75" thickBot="1" x14ac:dyDescent="0.3">
      <c r="A143" s="161" t="s">
        <v>206</v>
      </c>
      <c r="B143" s="305" t="s">
        <v>316</v>
      </c>
      <c r="C143" s="41"/>
      <c r="D143" s="52">
        <f t="shared" si="5"/>
        <v>0</v>
      </c>
      <c r="E143" s="41"/>
      <c r="F143" s="41"/>
      <c r="G143" s="52">
        <f t="shared" si="4"/>
        <v>0</v>
      </c>
      <c r="H143" s="41"/>
      <c r="I143" s="41"/>
    </row>
    <row r="144" spans="1:13" ht="15.75" thickBot="1" x14ac:dyDescent="0.3">
      <c r="A144" s="158" t="s">
        <v>30</v>
      </c>
      <c r="B144" s="290" t="s">
        <v>317</v>
      </c>
      <c r="C144" s="54">
        <f>SUM(C125,C129,C134,C139)</f>
        <v>48594256</v>
      </c>
      <c r="D144" s="261">
        <f t="shared" si="5"/>
        <v>3951340</v>
      </c>
      <c r="E144" s="54">
        <f>SUM(E125,E129,E134,E139)</f>
        <v>52545596</v>
      </c>
      <c r="F144" s="54">
        <f>SUM(F125,F129,F134,F139)</f>
        <v>0</v>
      </c>
      <c r="G144" s="51">
        <f t="shared" si="4"/>
        <v>0</v>
      </c>
      <c r="H144" s="54">
        <f>SUM(H125,H129,H134,H139)</f>
        <v>0</v>
      </c>
      <c r="I144" s="54">
        <f>SUM(I125,I129,I134,I139)</f>
        <v>0</v>
      </c>
      <c r="J144" s="74"/>
      <c r="K144" s="75"/>
      <c r="L144" s="75"/>
      <c r="M144" s="75"/>
    </row>
    <row r="145" spans="1:9" ht="15.75" thickBot="1" x14ac:dyDescent="0.3">
      <c r="A145" s="174" t="s">
        <v>33</v>
      </c>
      <c r="B145" s="297" t="s">
        <v>360</v>
      </c>
      <c r="C145" s="54">
        <f>SUM(C124,C144)</f>
        <v>442227120</v>
      </c>
      <c r="D145" s="46">
        <f t="shared" si="5"/>
        <v>30907621</v>
      </c>
      <c r="E145" s="54">
        <f>SUM(E124,E144)</f>
        <v>473134741</v>
      </c>
      <c r="F145" s="54">
        <f>SUM(F124,F144)</f>
        <v>8129360</v>
      </c>
      <c r="G145" s="46">
        <f t="shared" si="4"/>
        <v>114500</v>
      </c>
      <c r="H145" s="54">
        <f>SUM(H124,H144)</f>
        <v>8243860</v>
      </c>
      <c r="I145" s="54">
        <f>SUM(I124,I144)</f>
        <v>0</v>
      </c>
    </row>
    <row r="146" spans="1:9" ht="15.75" thickBot="1" x14ac:dyDescent="0.3">
      <c r="A146" s="47"/>
      <c r="B146" s="298"/>
      <c r="C146" s="55"/>
      <c r="D146" s="55"/>
      <c r="E146" s="55"/>
      <c r="F146" s="55"/>
      <c r="G146" s="55"/>
      <c r="H146" s="55"/>
      <c r="I146" s="55"/>
    </row>
    <row r="147" spans="1:9" ht="15.75" thickBot="1" x14ac:dyDescent="0.3">
      <c r="A147" s="287" t="s">
        <v>319</v>
      </c>
      <c r="B147" s="287"/>
      <c r="C147" s="56">
        <v>8</v>
      </c>
      <c r="D147" s="56"/>
      <c r="E147" s="56"/>
      <c r="F147" s="56">
        <v>2</v>
      </c>
      <c r="G147" s="56"/>
      <c r="H147" s="56"/>
      <c r="I147" s="56"/>
    </row>
    <row r="148" spans="1:9" ht="15.75" thickBot="1" x14ac:dyDescent="0.3">
      <c r="A148" s="287" t="s">
        <v>320</v>
      </c>
      <c r="B148" s="287"/>
      <c r="C148" s="56"/>
      <c r="D148" s="56"/>
      <c r="E148" s="56"/>
      <c r="F148" s="56"/>
      <c r="G148" s="56"/>
      <c r="H148" s="56"/>
      <c r="I148" s="56"/>
    </row>
    <row r="149" spans="1:9" x14ac:dyDescent="0.25">
      <c r="A149" s="57"/>
      <c r="B149" s="306"/>
      <c r="C149" s="59"/>
      <c r="D149" s="59"/>
      <c r="E149" s="59"/>
    </row>
    <row r="150" spans="1:9" x14ac:dyDescent="0.25">
      <c r="A150" s="282" t="s">
        <v>321</v>
      </c>
      <c r="B150" s="282"/>
      <c r="C150" s="282"/>
      <c r="D150" s="282"/>
      <c r="E150" s="282"/>
      <c r="F150" s="282"/>
      <c r="G150" s="282"/>
      <c r="H150" s="282"/>
      <c r="I150" s="282"/>
    </row>
    <row r="151" spans="1:9" ht="15.75" thickBot="1" x14ac:dyDescent="0.3">
      <c r="A151" s="283"/>
      <c r="B151" s="283"/>
      <c r="C151" s="35"/>
      <c r="D151" s="35"/>
      <c r="E151" s="35"/>
      <c r="F151" s="35"/>
      <c r="G151" s="35"/>
      <c r="H151" s="35"/>
      <c r="I151" s="35" t="s">
        <v>2</v>
      </c>
    </row>
    <row r="152" spans="1:9" ht="29.25" thickBot="1" x14ac:dyDescent="0.3">
      <c r="A152" s="158">
        <v>1</v>
      </c>
      <c r="B152" s="186" t="s">
        <v>322</v>
      </c>
      <c r="C152" s="190">
        <f>+C61-C124</f>
        <v>-211603967</v>
      </c>
      <c r="D152" s="190"/>
      <c r="E152" s="190"/>
      <c r="F152" s="190">
        <f>+F61-F124</f>
        <v>-2092464</v>
      </c>
      <c r="G152" s="190"/>
      <c r="H152" s="190"/>
      <c r="I152" s="190">
        <f>+I61-I124</f>
        <v>0</v>
      </c>
    </row>
    <row r="153" spans="1:9" ht="29.25" thickBot="1" x14ac:dyDescent="0.3">
      <c r="A153" s="158" t="s">
        <v>13</v>
      </c>
      <c r="B153" s="186" t="s">
        <v>323</v>
      </c>
      <c r="C153" s="190">
        <f>+C84-C144</f>
        <v>211603967</v>
      </c>
      <c r="D153" s="190"/>
      <c r="E153" s="190"/>
      <c r="F153" s="190">
        <f>+F84-F144</f>
        <v>2092464</v>
      </c>
      <c r="G153" s="190"/>
      <c r="H153" s="190"/>
      <c r="I153" s="190">
        <f>+I84-I144</f>
        <v>0</v>
      </c>
    </row>
  </sheetData>
  <mergeCells count="8">
    <mergeCell ref="A150:I150"/>
    <mergeCell ref="A151:B151"/>
    <mergeCell ref="A1:B1"/>
    <mergeCell ref="A3:B3"/>
    <mergeCell ref="A87:C87"/>
    <mergeCell ref="A88:B88"/>
    <mergeCell ref="A147:B147"/>
    <mergeCell ref="A148:B148"/>
  </mergeCells>
  <printOptions horizontalCentered="1"/>
  <pageMargins left="0.19685039370078741" right="0.19685039370078741" top="0.74803149606299213" bottom="0.19685039370078741" header="0.59055118110236227" footer="0.31496062992125984"/>
  <pageSetup paperSize="9" scale="58" orientation="portrait" r:id="rId1"/>
  <headerFooter>
    <oddHeader>&amp;L&amp;"Times New Roman,Félkövér"2020. év&amp;C&amp;"Times New Roman,Félkövér"Regöly Község Önkormányzata&amp;R&amp;"Times New Roman,Félkövér dőlt"8. sz. melléklet</oddHeader>
  </headerFooter>
  <rowBreaks count="1" manualBreakCount="1">
    <brk id="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7</vt:i4>
      </vt:variant>
    </vt:vector>
  </HeadingPairs>
  <TitlesOfParts>
    <vt:vector size="15" baseType="lpstr">
      <vt:lpstr>1.sz.mell. Működési összevont</vt:lpstr>
      <vt:lpstr>2.sz.mell. Felhalm. összevont </vt:lpstr>
      <vt:lpstr>3.sz.mell. Kiem.előír.összevont</vt:lpstr>
      <vt:lpstr>4.sz.mell.Köt.Önk.Áll.összevont</vt:lpstr>
      <vt:lpstr>5.sz.mell. Kiemelt előir.Közös</vt:lpstr>
      <vt:lpstr>6.sz.mell.Köt.Önk.Áll.Közös</vt:lpstr>
      <vt:lpstr>7.sz.mell. Kiemelt előir.Önkorm</vt:lpstr>
      <vt:lpstr>8.sz.mell. Köt.Önk.Áll.Önkorm.</vt:lpstr>
      <vt:lpstr>'1.sz.mell. Működési összevont'!Nyomtatási_terület</vt:lpstr>
      <vt:lpstr>'2.sz.mell. Felhalm. összevont '!Nyomtatási_terület</vt:lpstr>
      <vt:lpstr>'3.sz.mell. Kiem.előír.összevont'!Nyomtatási_terület</vt:lpstr>
      <vt:lpstr>'5.sz.mell. Kiemelt előir.Közös'!Nyomtatási_terület</vt:lpstr>
      <vt:lpstr>'6.sz.mell.Köt.Önk.Áll.Közös'!Nyomtatási_terület</vt:lpstr>
      <vt:lpstr>'7.sz.mell. Kiemelt előir.Önkorm'!Nyomtatási_terület</vt:lpstr>
      <vt:lpstr>'8.sz.mell. Köt.Önk.Áll.Önkorm.'!Nyomtatási_terület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ASP_2</dc:creator>
  <cp:lastModifiedBy>ASP_2</cp:lastModifiedBy>
  <cp:lastPrinted>2020-09-23T07:26:40Z</cp:lastPrinted>
  <dcterms:created xsi:type="dcterms:W3CDTF">2019-02-12T13:25:48Z</dcterms:created>
  <dcterms:modified xsi:type="dcterms:W3CDTF">2020-09-23T07:26:55Z</dcterms:modified>
</cp:coreProperties>
</file>