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8" activeTab="3"/>
  </bookViews>
  <sheets>
    <sheet name="1. számú melléklet" sheetId="1" r:id="rId1"/>
    <sheet name="1.a. számú melléklet" sheetId="2" r:id="rId2"/>
    <sheet name="2. számú melléklet" sheetId="3" r:id="rId3"/>
    <sheet name="3.számú melléklet" sheetId="4" r:id="rId4"/>
    <sheet name="3.a.  számú melléklet " sheetId="5" r:id="rId5"/>
    <sheet name="4. számú melléklet" sheetId="6" r:id="rId6"/>
    <sheet name="4.a.számú melléklet" sheetId="7" r:id="rId7"/>
    <sheet name="5. számú melléklet " sheetId="8" r:id="rId8"/>
    <sheet name="5.a. számú melléklet " sheetId="9" r:id="rId9"/>
    <sheet name="6. számú melléklet" sheetId="10" r:id="rId10"/>
    <sheet name="7. számú melléklet" sheetId="11" r:id="rId11"/>
    <sheet name="8. számú melléklet" sheetId="12" r:id="rId12"/>
    <sheet name="9. számú melléklet" sheetId="13" r:id="rId13"/>
    <sheet name="10. számú melléklet" sheetId="14" r:id="rId14"/>
  </sheets>
  <definedNames>
    <definedName name="Excel_BuiltIn_Print_Area_1">'3.a.  számú melléklet '!$A$1:$AB$18</definedName>
    <definedName name="Excel_BuiltIn_Print_Titles_1">'3.a.  számú melléklet '!$A$2:$IU$3</definedName>
    <definedName name="_xlnm.Print_Titles" localSheetId="0">'1. számú melléklet'!$2:$3</definedName>
    <definedName name="_xlnm.Print_Titles" localSheetId="1">'1.a. számú melléklet'!$1:$3</definedName>
    <definedName name="_xlnm.Print_Titles" localSheetId="4">'3.a.  számú melléklet '!$2:$3</definedName>
    <definedName name="_xlnm.Print_Titles" localSheetId="3">'3.számú melléklet'!$2:$3</definedName>
    <definedName name="_xlnm.Print_Titles" localSheetId="9">'6. számú melléklet'!$3:$4</definedName>
    <definedName name="_xlnm.Print_Area" localSheetId="2">'2. számú melléklet'!$A$1:$L$31</definedName>
    <definedName name="_xlnm.Print_Area" localSheetId="4">'3.a.  számú melléklet '!$A$1:$AC$18</definedName>
    <definedName name="_xlnm.Print_Area" localSheetId="5">'4. számú melléklet'!$A$1:$AO$29</definedName>
    <definedName name="_xlnm.Print_Area" localSheetId="7">'5. számú melléklet '!$A$1:$H$27</definedName>
    <definedName name="_xlnm.Print_Area" localSheetId="8">'5.a. számú melléklet '!$A$1:$F$30</definedName>
  </definedNames>
  <calcPr fullCalcOnLoad="1"/>
</workbook>
</file>

<file path=xl/sharedStrings.xml><?xml version="1.0" encoding="utf-8"?>
<sst xmlns="http://schemas.openxmlformats.org/spreadsheetml/2006/main" count="1215" uniqueCount="699">
  <si>
    <t>ezer Ft-ban</t>
  </si>
  <si>
    <t>Sor-sz.</t>
  </si>
  <si>
    <t>Megnevezés</t>
  </si>
  <si>
    <t>2013.évi előirányzat</t>
  </si>
  <si>
    <t>2013.mód.előir.</t>
  </si>
  <si>
    <t>2013 .évi telj.</t>
  </si>
  <si>
    <t>Teljesítés %</t>
  </si>
  <si>
    <t xml:space="preserve">Költségvetési bevételek </t>
  </si>
  <si>
    <t>1.</t>
  </si>
  <si>
    <t xml:space="preserve"> Intézményi működési bevételek</t>
  </si>
  <si>
    <t>2.</t>
  </si>
  <si>
    <t>Közhatalmi bevételek</t>
  </si>
  <si>
    <t>2.1. Helyi adók és pótlék</t>
  </si>
  <si>
    <t xml:space="preserve">2.2. Átengedett központi adók </t>
  </si>
  <si>
    <t>2.3 Szabálysértési bírság</t>
  </si>
  <si>
    <t>Közhatalmi bevételek összesen:</t>
  </si>
  <si>
    <t>3.</t>
  </si>
  <si>
    <t>Támogatások</t>
  </si>
  <si>
    <t>3.1. Önkormányzatok költségvetési támogatása</t>
  </si>
  <si>
    <t xml:space="preserve">     - Normatív támogatások </t>
  </si>
  <si>
    <t xml:space="preserve">     - Szociális célú állami támogatások</t>
  </si>
  <si>
    <t xml:space="preserve">     - Központosított támogatás (lakott külter. kapcs.fel.)</t>
  </si>
  <si>
    <r>
      <t xml:space="preserve"> T</t>
    </r>
    <r>
      <rPr>
        <b/>
        <i/>
        <sz val="11"/>
        <rFont val="Arial"/>
        <family val="2"/>
      </rPr>
      <t>ámogatás összesen:</t>
    </r>
  </si>
  <si>
    <t>4.</t>
  </si>
  <si>
    <t>Felhalmozási és tőke jellegű bevételek</t>
  </si>
  <si>
    <t>4.1.Tárgyi eszközök, immateriális javak értékesítése</t>
  </si>
  <si>
    <t>5.</t>
  </si>
  <si>
    <t>Támogatás értékű bevételek</t>
  </si>
  <si>
    <t>5.1. Működési célú pénzeszköz átvétel</t>
  </si>
  <si>
    <t>5.2. Felhalmozási célú pénzeszköz átvétel</t>
  </si>
  <si>
    <t>Támogatás értékű bevételek összesen</t>
  </si>
  <si>
    <t>6.</t>
  </si>
  <si>
    <t>Véglegesen átvett pénzeszközök</t>
  </si>
  <si>
    <t>7.</t>
  </si>
  <si>
    <t>Előző évi visszatérülés</t>
  </si>
  <si>
    <t>Költségvetési bevételek összesen:</t>
  </si>
  <si>
    <t>8.</t>
  </si>
  <si>
    <t>Finanszírozási bevételek</t>
  </si>
  <si>
    <t>8.1.  Működési célú hitelfelvétel</t>
  </si>
  <si>
    <t>8.2. Támogatást megelőlegező hitel</t>
  </si>
  <si>
    <t>Hitelek összesen:</t>
  </si>
  <si>
    <t>9.</t>
  </si>
  <si>
    <t>Pénzforgalom nélküli bevételek</t>
  </si>
  <si>
    <t>9.1 Előző évi pénzmaradvány</t>
  </si>
  <si>
    <t>Finanszírozási bevételek összesen:</t>
  </si>
  <si>
    <t>Kiegyenlítő, függő, átfutó bevétel</t>
  </si>
  <si>
    <t>Bevételek mindösszesen (1-8.)</t>
  </si>
  <si>
    <t>Költségvetési kiadások</t>
  </si>
  <si>
    <t>Működési kiadások</t>
  </si>
  <si>
    <t>1.1 Személyi jellegű kiadások</t>
  </si>
  <si>
    <t>1.2 Munkaadót terhelő járulékok</t>
  </si>
  <si>
    <t>1.3 Dologi jellegű kiadások</t>
  </si>
  <si>
    <t>Működési kiadások összesen:</t>
  </si>
  <si>
    <t>Felhalmozási kiadások</t>
  </si>
  <si>
    <t>2.1 Beruházási kiadások</t>
  </si>
  <si>
    <t>2.2 Felújítási kiadások</t>
  </si>
  <si>
    <t xml:space="preserve">Felhalmozási kiadások összesen: </t>
  </si>
  <si>
    <t>Támogatásértékű kiadások</t>
  </si>
  <si>
    <t>3.1 Működési kiadások</t>
  </si>
  <si>
    <t>3.2 Felhalmozási kiadások</t>
  </si>
  <si>
    <t>Támogatásértékű kiadások összesen:</t>
  </si>
  <si>
    <t>Véglegesen átadott pénzeszközök</t>
  </si>
  <si>
    <t>4.1 Működési célra</t>
  </si>
  <si>
    <t>4.2 Ellátottak pénzbeli juttatásai</t>
  </si>
  <si>
    <t>4.2 Felhalmozási célra</t>
  </si>
  <si>
    <t>Véglegesen átadott pénzeszközök összesen:</t>
  </si>
  <si>
    <t>Támogatási kölcsönök</t>
  </si>
  <si>
    <t>Tartalékok</t>
  </si>
  <si>
    <t>6.1 Általános tartalék</t>
  </si>
  <si>
    <t>6.2 Céltartalék</t>
  </si>
  <si>
    <t>Tartalékok összesen:</t>
  </si>
  <si>
    <t>KÖLTSÉGVETÉSI KIADÁSOK ÖSSZESEN:</t>
  </si>
  <si>
    <t>Finanszírozási kiadások</t>
  </si>
  <si>
    <t>Hitelek</t>
  </si>
  <si>
    <t>7.1 Működési célra</t>
  </si>
  <si>
    <t>7.2 Felhalmozási célra</t>
  </si>
  <si>
    <t>7.3 Támogatást megelőlegező hitel</t>
  </si>
  <si>
    <t>Hitelek összsen:</t>
  </si>
  <si>
    <t>Kiegyenlítő, függő, átfutó kiadás</t>
  </si>
  <si>
    <t>KIADÁSOK MINDÖSSZESEN</t>
  </si>
  <si>
    <t>Költségvetési létszámkeret</t>
  </si>
  <si>
    <t>Hozzájárulás jogcíme</t>
  </si>
  <si>
    <t>2013 .évi</t>
  </si>
  <si>
    <t>Önkormányzatot ténylegesen megillető</t>
  </si>
  <si>
    <t>Eltérés</t>
  </si>
  <si>
    <t>Mutatószám</t>
  </si>
  <si>
    <t>Normatíva</t>
  </si>
  <si>
    <t>Hozzájárulás</t>
  </si>
  <si>
    <t>Összeg</t>
  </si>
  <si>
    <t>Ft</t>
  </si>
  <si>
    <t>Községek általános feladatai (kiegészítés)</t>
  </si>
  <si>
    <t xml:space="preserve">Településig. kommunális , sport felad. </t>
  </si>
  <si>
    <t>Körjegyzőség működtetése alaphozzájárulás</t>
  </si>
  <si>
    <t>Körjegyzőség  ösztönző hozzájárulás</t>
  </si>
  <si>
    <t>Lakott külterülettel kapcsolatos feladatok</t>
  </si>
  <si>
    <t>Pénzbeli szociális juttatások</t>
  </si>
  <si>
    <t>Szociális és gyermekjóléti alapszolg.feladatai</t>
  </si>
  <si>
    <t xml:space="preserve">   - szociális étkeztetés</t>
  </si>
  <si>
    <t xml:space="preserve">Óvoda </t>
  </si>
  <si>
    <t xml:space="preserve">Int. Társ. Óvodába járó gyermekek </t>
  </si>
  <si>
    <t>Pedagógus szakvizsga és továbbképzés</t>
  </si>
  <si>
    <t>Kedvezményes Óvodai étkeztetés</t>
  </si>
  <si>
    <t xml:space="preserve">Normatív állami hozzájárulás összesen </t>
  </si>
  <si>
    <t>I. Helyi önkormányzatok működésének ált. támogatása</t>
  </si>
  <si>
    <t>1. Önkormányzati hivatal műk.támogatása</t>
  </si>
  <si>
    <t>2.Település üzemeltetéshez kapcs. támogatások</t>
  </si>
  <si>
    <t>2.1 zöldterület gazdálkodás</t>
  </si>
  <si>
    <t>2.2 közvilágítás</t>
  </si>
  <si>
    <t>2.3 köztemető fenntartás</t>
  </si>
  <si>
    <t>2.4 közutak fenntartása</t>
  </si>
  <si>
    <t>3. Beszámítás összege( Iparűz.adó)</t>
  </si>
  <si>
    <t>4.Egyéb kötelező önkormányzati feladatok</t>
  </si>
  <si>
    <t xml:space="preserve"> Helyi önk. működésének ált. támogatása össz.:</t>
  </si>
  <si>
    <t>II. Önk. egyes köznevelési és gyermekétkeztetési támogatása</t>
  </si>
  <si>
    <t>1. óvodapedagógusok elismert létszáma</t>
  </si>
  <si>
    <t>2. óvodaped. munkáját közvetlenül segítők</t>
  </si>
  <si>
    <t>2.a Óvodapedagógusok béremelésének tám. 2013.09.01-től</t>
  </si>
  <si>
    <t>3. óvodaműködtetési támogatás</t>
  </si>
  <si>
    <t>4. óvodai, iskolai étkeztetés támogatása</t>
  </si>
  <si>
    <t>5. Társulás óvodájába bejáró gyerm.utazt.tám</t>
  </si>
  <si>
    <t>II. Önk. egyes köznev és gyermekétk. összesen:</t>
  </si>
  <si>
    <t>IV. Nyilvános könyvtári ell.és közműv.</t>
  </si>
  <si>
    <t>Helyi önk. műlködésének ált. támogatás összesen</t>
  </si>
  <si>
    <t>SZJA 8%</t>
  </si>
  <si>
    <t>SZJA kiergészítés adóerőképesség alapján</t>
  </si>
  <si>
    <t>Egyéb központi támogatás</t>
  </si>
  <si>
    <t>1. Szerkezetátalakítási tartalékból folyósított támogatás</t>
  </si>
  <si>
    <t>1.a. beszámítás visszapótlása</t>
  </si>
  <si>
    <t>1.b. gyermekétkeztetési feladatok támogatása</t>
  </si>
  <si>
    <t>2. bérkompenzáció támogatása</t>
  </si>
  <si>
    <t>3. Szociális célú tűzifa támogatás</t>
  </si>
  <si>
    <t>4. Rendszeres gyermekvédelmi kedvezményben rész.tám.Erzs. utalvány</t>
  </si>
  <si>
    <t>5. ÖNHIKI támogatás</t>
  </si>
  <si>
    <t>MINDÖSSZESEN</t>
  </si>
  <si>
    <t>ssz.</t>
  </si>
  <si>
    <t xml:space="preserve">Megnevezés </t>
  </si>
  <si>
    <t>2013.évi</t>
  </si>
  <si>
    <t>2013. évi telj.</t>
  </si>
  <si>
    <t>Telj %-a</t>
  </si>
  <si>
    <t>eredeti</t>
  </si>
  <si>
    <t xml:space="preserve"> mód.</t>
  </si>
  <si>
    <t>mód.</t>
  </si>
  <si>
    <t>MŰKÖDÉSI CÉLÚ BEVÉTELEK</t>
  </si>
  <si>
    <t>MŰKÖDÉSI CÉLÚ  KIADÁSOK</t>
  </si>
  <si>
    <t>Intézményi műk. bevételek</t>
  </si>
  <si>
    <t xml:space="preserve">1. </t>
  </si>
  <si>
    <t>Önkormányzat működési kiadásai</t>
  </si>
  <si>
    <t>1.1. Személyi juttatások</t>
  </si>
  <si>
    <t>2.1 Helyi adók</t>
  </si>
  <si>
    <t>1.2. Munkaadókat terhelő járulékok</t>
  </si>
  <si>
    <t>1.3.  Dologi kiadások</t>
  </si>
  <si>
    <t>2.3. Egyéb sajátos működési bevétel</t>
  </si>
  <si>
    <t>Támogatás értékű műk.kiadások</t>
  </si>
  <si>
    <t>Közhatalmi bevételek összesen</t>
  </si>
  <si>
    <t>Működési célú pénzeszk. átad. Áht-n kívülre</t>
  </si>
  <si>
    <t>Ellátottak pénzbeli juttatásai</t>
  </si>
  <si>
    <t>3.1 Önkormányzat költségvet.támogatása</t>
  </si>
  <si>
    <t>Céltartalék működésre</t>
  </si>
  <si>
    <t xml:space="preserve">  -  Normatív támogatások és egyéb közp.tám.</t>
  </si>
  <si>
    <t>Általános tartalék működésre</t>
  </si>
  <si>
    <t xml:space="preserve">   - Szociális célú álami támogatás</t>
  </si>
  <si>
    <t>Hitelek törlesztése</t>
  </si>
  <si>
    <t xml:space="preserve">   - Központosított támogatás</t>
  </si>
  <si>
    <t>Támogatások összesen</t>
  </si>
  <si>
    <t>4.1 Működési célú pénzeszköz átvétel</t>
  </si>
  <si>
    <t>4.2. Előző évi visszatérülés</t>
  </si>
  <si>
    <t>Támogatás értékű bevételek összesen:</t>
  </si>
  <si>
    <t>Előző évi pénzmaradvány működési célra</t>
  </si>
  <si>
    <t>Finanszírozási bevételek (hitel)</t>
  </si>
  <si>
    <t>Működési célú bevételek összesen</t>
  </si>
  <si>
    <t>Működési célú kiadások összesen</t>
  </si>
  <si>
    <t>FELHALMOZÁSI CÉLÚ BEVÉTELEK</t>
  </si>
  <si>
    <r>
      <t>FELHALMOZÁSI CÉLÚ KIADÁSOK</t>
    </r>
    <r>
      <rPr>
        <i/>
        <sz val="11"/>
        <rFont val="Arial CE"/>
        <family val="2"/>
      </rPr>
      <t xml:space="preserve"> </t>
    </r>
  </si>
  <si>
    <t>Tárgyi eszközök,immat.javak értékes.</t>
  </si>
  <si>
    <t>Beruházási, felújítási  kiadások</t>
  </si>
  <si>
    <t>Felhalmozási célú támogatás értékű bevételek</t>
  </si>
  <si>
    <t>Felhalm.célú pénze.átadás államh.kiv.</t>
  </si>
  <si>
    <t xml:space="preserve">Felhalmozási célú pénze.átvétel </t>
  </si>
  <si>
    <t>Felhalmozási célú általános tartalék</t>
  </si>
  <si>
    <t>Hitel</t>
  </si>
  <si>
    <t>Finanszírozási kiadások (hitel törl.)</t>
  </si>
  <si>
    <t>Előző évi pénzmaradvány</t>
  </si>
  <si>
    <t>Támogatás értékű felhalm. Kiadás</t>
  </si>
  <si>
    <t>Felhalmozási célú bevételek összesen</t>
  </si>
  <si>
    <t xml:space="preserve">Felhalmozási célú kiadások öszesen: </t>
  </si>
  <si>
    <t>Kiegyenlítő függő, átfutó bevétel</t>
  </si>
  <si>
    <t>Kiegyenlítő függő, átfutó kiadás</t>
  </si>
  <si>
    <t xml:space="preserve">Bevételek főösszege </t>
  </si>
  <si>
    <t xml:space="preserve">Kiadások főösszege  </t>
  </si>
  <si>
    <t>Szociális étkeztetés</t>
  </si>
  <si>
    <t>Önkor-       mányzat elszám.</t>
  </si>
  <si>
    <t>Önkor-       mányzati jogalkotás</t>
  </si>
  <si>
    <t>Egyéb közfogalkoztatás</t>
  </si>
  <si>
    <t>Nem lakóing. bérbeadása</t>
  </si>
  <si>
    <t>Óvodai nevelés</t>
  </si>
  <si>
    <t>Lakóing. Bérbeadás</t>
  </si>
  <si>
    <t>Finanszírozási műveletek</t>
  </si>
  <si>
    <t>Köztemető</t>
  </si>
  <si>
    <t>Művelődési házak fennt.</t>
  </si>
  <si>
    <t>Város és községgazdálk.</t>
  </si>
  <si>
    <t>2013.évi előirányzat összesen</t>
  </si>
  <si>
    <t>2013. évi. Mód.</t>
  </si>
  <si>
    <t>mód</t>
  </si>
  <si>
    <t>telj</t>
  </si>
  <si>
    <t>ered</t>
  </si>
  <si>
    <t>BEVÉTELEK</t>
  </si>
  <si>
    <t>Működési bevételek</t>
  </si>
  <si>
    <t xml:space="preserve">          - telekadó</t>
  </si>
  <si>
    <t xml:space="preserve">          -magánszemélyek komm. adója  </t>
  </si>
  <si>
    <t xml:space="preserve">          -iparűzési adó</t>
  </si>
  <si>
    <t xml:space="preserve">          -építményadó</t>
  </si>
  <si>
    <t xml:space="preserve">          -pótlék</t>
  </si>
  <si>
    <t>Helyi adók összesen</t>
  </si>
  <si>
    <t xml:space="preserve">         - SZJA helyben maradó része </t>
  </si>
  <si>
    <t xml:space="preserve">         - Gépjárműadó</t>
  </si>
  <si>
    <t>Átengedett központi adók összesen</t>
  </si>
  <si>
    <t>Szabálysértési bírság</t>
  </si>
  <si>
    <t>3.1 Önkormányzatok költségvetési támogatása</t>
  </si>
  <si>
    <t xml:space="preserve">                    - Normatív támogatások </t>
  </si>
  <si>
    <t xml:space="preserve">                    - Szociális célú állami támogatások</t>
  </si>
  <si>
    <t xml:space="preserve">     - Központosított támogatás</t>
  </si>
  <si>
    <t>4.1 Tárgyi eszközök, immateriális javak értékesítése</t>
  </si>
  <si>
    <t>5.1.Működési célú pénzeszköz átvétel</t>
  </si>
  <si>
    <t xml:space="preserve">        - Közfoglalkoztatásra</t>
  </si>
  <si>
    <t xml:space="preserve">        -  Körjegyzőségi hozzájár. Orosztony</t>
  </si>
  <si>
    <t xml:space="preserve">        - bérkompenzáció</t>
  </si>
  <si>
    <t xml:space="preserve">        - IKSZT működésre</t>
  </si>
  <si>
    <t xml:space="preserve">        - Egyéb</t>
  </si>
  <si>
    <t>Működési célú pénzeszköz átvétel összesen</t>
  </si>
  <si>
    <t xml:space="preserve">       - Pályázatokból(közterületi kamera)</t>
  </si>
  <si>
    <t xml:space="preserve">       - Lakosságtól átvett</t>
  </si>
  <si>
    <t>Felhalmozási célú pénzeszköz átvétel összesen</t>
  </si>
  <si>
    <t>Előző évi költségvetési visszatérülés</t>
  </si>
  <si>
    <t>Támogatási kölcsönök visszatérülése</t>
  </si>
  <si>
    <t xml:space="preserve">7.1. Kölcsönök </t>
  </si>
  <si>
    <t xml:space="preserve">       - Szociális kölcsönök</t>
  </si>
  <si>
    <t xml:space="preserve">       - Lakásépítési kölcsönök</t>
  </si>
  <si>
    <t>Kölcsönök összesen</t>
  </si>
  <si>
    <t>Finanszírozási bevételek (hitelek)</t>
  </si>
  <si>
    <t>8.1. Előző évi pénzmaradvány</t>
  </si>
  <si>
    <t>Pénzforgalom nélküli bevételek összesen</t>
  </si>
  <si>
    <t>Bevételek mindösszesen (1-9)</t>
  </si>
  <si>
    <t>adatok eFt-ban</t>
  </si>
  <si>
    <t>Cím</t>
  </si>
  <si>
    <t>MEGNEVEZÉS</t>
  </si>
  <si>
    <t>Óvodai intézményi étkeztetés</t>
  </si>
  <si>
    <t>Iskolai intézményi étkeztetés</t>
  </si>
  <si>
    <t>Munkahelyi vendéglátás</t>
  </si>
  <si>
    <t>Óvodai nevelés ellátás</t>
  </si>
  <si>
    <t>Önkor.elsz.a ktgv.szervvel</t>
  </si>
  <si>
    <t>vendég étkeztetés</t>
  </si>
  <si>
    <t>2013.évi  mód.</t>
  </si>
  <si>
    <t>telj.</t>
  </si>
  <si>
    <t>KIADÁSOK</t>
  </si>
  <si>
    <t>Személyi juttatások</t>
  </si>
  <si>
    <t>Munkáltatókat terhelő járulékok</t>
  </si>
  <si>
    <t>Dologi kiadások</t>
  </si>
  <si>
    <t>KIADÁSOK ÖSSZESEN</t>
  </si>
  <si>
    <t>Intézményi működési bevételek</t>
  </si>
  <si>
    <t>Fenntartói támogatás</t>
  </si>
  <si>
    <t>Működési célra átvett pénzesz.Áht-n belül</t>
  </si>
  <si>
    <t>Pénzmaradvány igénybe vétele</t>
  </si>
  <si>
    <t>BEVÉTELEK ÖSSZESEN</t>
  </si>
  <si>
    <t>Engedélyezett létszám (fő)</t>
  </si>
  <si>
    <t>Szak-         feladat</t>
  </si>
  <si>
    <t>Létszám</t>
  </si>
  <si>
    <t>Működési kiadások összesen</t>
  </si>
  <si>
    <t>Ellátottak pénzbeni juttatása</t>
  </si>
  <si>
    <t>Véglegesen átad.pénzeszközök</t>
  </si>
  <si>
    <t xml:space="preserve">Felhalmozási kiadások </t>
  </si>
  <si>
    <t>Általános és</t>
  </si>
  <si>
    <t>Összesen</t>
  </si>
  <si>
    <t>(fő)</t>
  </si>
  <si>
    <t xml:space="preserve">Személyi </t>
  </si>
  <si>
    <t>m. adói</t>
  </si>
  <si>
    <t>Dologi</t>
  </si>
  <si>
    <t>céltartalék</t>
  </si>
  <si>
    <t xml:space="preserve">Önkormányzat </t>
  </si>
  <si>
    <t>Közutak, hidak, üzemeltetése, fennt.</t>
  </si>
  <si>
    <t>Nem lakóing. bérbeadása,üzem.</t>
  </si>
  <si>
    <t>Önkormányzati jogalkotás</t>
  </si>
  <si>
    <t>Város és községgazdálkodási szolg.</t>
  </si>
  <si>
    <t>Köztemető fenntartás és működtetés</t>
  </si>
  <si>
    <t>Közvilágítás</t>
  </si>
  <si>
    <t>Állat-egészségügyi ellátás</t>
  </si>
  <si>
    <t>Szociális étkezetetés</t>
  </si>
  <si>
    <t>881-882</t>
  </si>
  <si>
    <t>Rendszeres pénzbeli ellátások</t>
  </si>
  <si>
    <t>10.</t>
  </si>
  <si>
    <t>Eseti pénzbeli ellátások</t>
  </si>
  <si>
    <t>11.</t>
  </si>
  <si>
    <t>Lakóingatlan bérbead. Üz.</t>
  </si>
  <si>
    <t>12.</t>
  </si>
  <si>
    <t>Települési hulladék kezelés</t>
  </si>
  <si>
    <t>13.</t>
  </si>
  <si>
    <t>Zöldterületek gondozása</t>
  </si>
  <si>
    <t>14.</t>
  </si>
  <si>
    <t>Egyéb közfoglalkoztatás</t>
  </si>
  <si>
    <t>15.</t>
  </si>
  <si>
    <t>16.</t>
  </si>
  <si>
    <t>Finanszírozás</t>
  </si>
  <si>
    <t>17.</t>
  </si>
  <si>
    <t>Közművelődési intézmények</t>
  </si>
  <si>
    <t>18.</t>
  </si>
  <si>
    <t>Orvosi ügyelet</t>
  </si>
  <si>
    <t>19.</t>
  </si>
  <si>
    <t>Fogorvosi ügyelet</t>
  </si>
  <si>
    <t>20.</t>
  </si>
  <si>
    <t>Házi segítségnyújtás</t>
  </si>
  <si>
    <t>21.</t>
  </si>
  <si>
    <t>Jelzőrendszer</t>
  </si>
  <si>
    <t>Önkormányzat összesen (1-15)</t>
  </si>
  <si>
    <t>Napközi Otthonos Óvoda</t>
  </si>
  <si>
    <t>Önkormányzat és Óvoda mindösszesen:</t>
  </si>
  <si>
    <t>cím</t>
  </si>
  <si>
    <t>alcím</t>
  </si>
  <si>
    <t>Sor- sz.</t>
  </si>
  <si>
    <t>Feladat megnevezése</t>
  </si>
  <si>
    <t>2013.évi mód.</t>
  </si>
  <si>
    <t>Zalaszabar Önkormányzat</t>
  </si>
  <si>
    <t>I. Beruházások</t>
  </si>
  <si>
    <t>II. Felújítások</t>
  </si>
  <si>
    <t>Napközi Otthonos  Óvoda felújítási munkái (PÁLYÁZAT)</t>
  </si>
  <si>
    <t>2013. mód.</t>
  </si>
  <si>
    <t>előir.</t>
  </si>
  <si>
    <t>ÖNKORMÁNYZAT</t>
  </si>
  <si>
    <t>I.</t>
  </si>
  <si>
    <t xml:space="preserve"> Véglegesen átadott pénzeszközök :</t>
  </si>
  <si>
    <t xml:space="preserve"> Működési célú pénzeszköz átadás Áht-n kívülre</t>
  </si>
  <si>
    <t>1.1. Kis-Balaton online marketing</t>
  </si>
  <si>
    <t>1.2. Vöröskereszt házi segítségnyújtás</t>
  </si>
  <si>
    <t>1.3. Vöröskereszt jelzőrendszer</t>
  </si>
  <si>
    <t xml:space="preserve"> Működési célú pénzeszk. átadás Áht-n kívülre össz.</t>
  </si>
  <si>
    <t>Felhalmozási célú pénzeszk.átadás Áht-n kívülre</t>
  </si>
  <si>
    <t>2.1.Zalaszabari templom felújítására</t>
  </si>
  <si>
    <t>II.</t>
  </si>
  <si>
    <t xml:space="preserve">  Támogatásértékű  kiadások:</t>
  </si>
  <si>
    <t xml:space="preserve">  Támogatásértékű működési kiadások:</t>
  </si>
  <si>
    <t>1.1. BURSA ösztöndíj</t>
  </si>
  <si>
    <t>1.2. Zalakarosnak igazgatási feladatokra</t>
  </si>
  <si>
    <t>1.3. Zk. Kistérségi Társulásnak igazgatási feladatokra</t>
  </si>
  <si>
    <t>1.4. Fogorvosi ügyeletre Nk.MJ. Városnak</t>
  </si>
  <si>
    <t>1.5. Orvosi ügyeletre</t>
  </si>
  <si>
    <t>1.6. Óvodások szállítási költségére Garaboncnak</t>
  </si>
  <si>
    <t>1.7. Óvodások szállítási költségére Zalakarosnak</t>
  </si>
  <si>
    <t xml:space="preserve">  Támogatásértékű működési kiadások összesen:</t>
  </si>
  <si>
    <t>Támogatásértékű felhalmozási kiadások:</t>
  </si>
  <si>
    <t>Támogatásértékű felhalmozási kiadások összesen:</t>
  </si>
  <si>
    <t xml:space="preserve">  Támogatásértékű  kiadások összesen:</t>
  </si>
  <si>
    <t>2013.évi előir.</t>
  </si>
  <si>
    <t>2013. évi mód.</t>
  </si>
  <si>
    <t>Rászorultságtók függő pénzbeli szociális ellátások</t>
  </si>
  <si>
    <t xml:space="preserve">Rendszeres szociális segély </t>
  </si>
  <si>
    <t>Foglalkoztatást helyettesítő támogatás</t>
  </si>
  <si>
    <t>Bérpótló juttatás</t>
  </si>
  <si>
    <t xml:space="preserve">Idõskorúak járadéka </t>
  </si>
  <si>
    <t xml:space="preserve">Lakásfenntartási támogatás (normatív) </t>
  </si>
  <si>
    <t xml:space="preserve">Lakásfenntartási támogatás (helyi megállapítás) </t>
  </si>
  <si>
    <t>Adósságcsökkentési  támogatás</t>
  </si>
  <si>
    <t xml:space="preserve">Ápolási díj  (normatív) </t>
  </si>
  <si>
    <t xml:space="preserve">Ápolási díj (helyi megállapítás)  </t>
  </si>
  <si>
    <t xml:space="preserve">Átmeneti segély </t>
  </si>
  <si>
    <t xml:space="preserve">Temetési segély </t>
  </si>
  <si>
    <t xml:space="preserve">Rendszeres gyermekvédelmi kedvezményben részesülők pénzbeli támogatása </t>
  </si>
  <si>
    <t xml:space="preserve">Óvodáztatási támogatás </t>
  </si>
  <si>
    <t xml:space="preserve">Rendkívüli gyermekvédelmi támogatás (helyi megállapítás) </t>
  </si>
  <si>
    <t>Egyéb, az önkormányzat rendeletében megállapított juttatás</t>
  </si>
  <si>
    <t>Rászorultságtól függõ pénzbeli szociális, gyermekvédelmi ellátások összesen (1-15)</t>
  </si>
  <si>
    <t>II.Természetben nyújtott szociális ellátások</t>
  </si>
  <si>
    <t xml:space="preserve">Közgyógyellátás </t>
  </si>
  <si>
    <t>Átmeneti segély</t>
  </si>
  <si>
    <t>Köztemetés</t>
  </si>
  <si>
    <t xml:space="preserve"> </t>
  </si>
  <si>
    <t>Rendszeres gyermekvédelmi kedvezményben részesülők  támogatása  (Erzsébet utalvány)</t>
  </si>
  <si>
    <t>Természetben nyújtott szociális ellátások összesen (16-18)</t>
  </si>
  <si>
    <t>Önkormányzatok által folyósított szociális, gyermekvédelmi ellátások összesen I-II</t>
  </si>
  <si>
    <t>Önkormányzat által saját hatáskörben (nem szociális és gyermekvédelmi előírások alapján) adott természetbeni ell.</t>
  </si>
  <si>
    <t>Önkormányzat által saját hatáskörben (nem szociális és gyermekvédelmi előírások alapján) adott pénzbeli ellátás</t>
  </si>
  <si>
    <t xml:space="preserve">Önkormányzatok által folyósított ellátások összesen </t>
  </si>
  <si>
    <t>ESZKÖZÖK</t>
  </si>
  <si>
    <t>Óvoda</t>
  </si>
  <si>
    <t>Önkormányzat</t>
  </si>
  <si>
    <t>2012.év</t>
  </si>
  <si>
    <t>2013.év</t>
  </si>
  <si>
    <t>Alapítás - átszervezés aktivált értéke</t>
  </si>
  <si>
    <t>Kísérleti fejlesztés aktivált értéke</t>
  </si>
  <si>
    <t>Vagyoni értékű jogok</t>
  </si>
  <si>
    <t>Szellemi termékek</t>
  </si>
  <si>
    <t>Immateriális javakra adott előleg</t>
  </si>
  <si>
    <t>Immateriális javak értékhelyesbítése</t>
  </si>
  <si>
    <t>Immateriális javak összesen (1+….+6)</t>
  </si>
  <si>
    <t>Ingatlanok és a kapcsolódó vagyoni értékű jogok</t>
  </si>
  <si>
    <t>Gépek, berendezések, felszerelések</t>
  </si>
  <si>
    <t>Járművek</t>
  </si>
  <si>
    <t>Tenyészállatok</t>
  </si>
  <si>
    <t>Beruházások, felújítások</t>
  </si>
  <si>
    <t>Beruházásra adott előlegek</t>
  </si>
  <si>
    <t>Állami készletek, tartalékok</t>
  </si>
  <si>
    <t>Tárgyi eszközök értékhelyesbítése</t>
  </si>
  <si>
    <t>Tárgyi eszközök összesen (7+…..+14)</t>
  </si>
  <si>
    <t>Egyéb tartós részesedés</t>
  </si>
  <si>
    <t>Tartós hitelviszonyt megtestesítő értékpapír</t>
  </si>
  <si>
    <t>Tartósan adott kölcsön</t>
  </si>
  <si>
    <t>Hosszú lejáratú bankbetétek</t>
  </si>
  <si>
    <t>Egyéb hosszú lejáratú követelések</t>
  </si>
  <si>
    <t>Befektetett pénzeszközök értékhelyesbítése</t>
  </si>
  <si>
    <t>III.</t>
  </si>
  <si>
    <t>Befektetett pénzügyi eszközök összesen:</t>
  </si>
  <si>
    <t>Üzemeltetésre, kezelésre átadott eszközök</t>
  </si>
  <si>
    <t>22.</t>
  </si>
  <si>
    <t>Koncesszióba adott eszközök</t>
  </si>
  <si>
    <t>23.</t>
  </si>
  <si>
    <t>Vagyonkezelésbe adott eszközök</t>
  </si>
  <si>
    <t>24.</t>
  </si>
  <si>
    <t>Vagyonkezelésbe vett eszközök</t>
  </si>
  <si>
    <t>25.</t>
  </si>
  <si>
    <t>Üz. Koncesszióba,kezelésbe…adott eszk.értékh.</t>
  </si>
  <si>
    <t>IV.</t>
  </si>
  <si>
    <t>Üzemeltetésre átadott, vagyonk. átvett eszk.</t>
  </si>
  <si>
    <t>A)</t>
  </si>
  <si>
    <t>BEFEKTETETT ESZKÖZÖK ÖSSZESEN</t>
  </si>
  <si>
    <t>Anyagok</t>
  </si>
  <si>
    <t>Befejezetlen termékek, félkész termékek</t>
  </si>
  <si>
    <t>Növendék-, hízó- és egyéb állat</t>
  </si>
  <si>
    <t>Késztermékek</t>
  </si>
  <si>
    <t>24/a</t>
  </si>
  <si>
    <t>Áruk,betétdíjas göngyöleg, közvetített szolgált.</t>
  </si>
  <si>
    <t>24/b</t>
  </si>
  <si>
    <t>Követelés fejében átvett eszközök, készletek</t>
  </si>
  <si>
    <t>Készletek összesen  (20+…..+24/b)</t>
  </si>
  <si>
    <t>Követelés áruszállításból és szolgáltatás(vevők)</t>
  </si>
  <si>
    <t>26.</t>
  </si>
  <si>
    <t>Adósok</t>
  </si>
  <si>
    <t>27.</t>
  </si>
  <si>
    <t>Rövid lejáratú kölcsönök</t>
  </si>
  <si>
    <t xml:space="preserve">  - ebből a mérlegfordulónapot köv. évbeni részlet </t>
  </si>
  <si>
    <t>28.</t>
  </si>
  <si>
    <t>Egyéb követelések</t>
  </si>
  <si>
    <t>Követelések összesen  (25+…..+28)</t>
  </si>
  <si>
    <t>29.</t>
  </si>
  <si>
    <t>Forgatási célú részesedés</t>
  </si>
  <si>
    <t>30.</t>
  </si>
  <si>
    <t>Forgatási célú hitelviszonyt megtestes. értékpapírok</t>
  </si>
  <si>
    <t>Értékpapírok összesen  (29+30)</t>
  </si>
  <si>
    <t>31.</t>
  </si>
  <si>
    <t>Pénztárak, csekkek, betétkönyvek</t>
  </si>
  <si>
    <t>32.</t>
  </si>
  <si>
    <t>Költségvetési pénzforgalmi 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</si>
  <si>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</si>
  <si>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</si>
  <si>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</si>
  <si>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</si>
  <si>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</si>
  <si>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</si>
  <si>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</si>
  <si>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</si>
  <si>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</si>
  <si>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</si>
  <si>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</si>
  <si>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</si>
  <si>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pénzügyi  elszám.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</si>
  <si>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</si>
  <si>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</si>
  <si>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</si>
  <si>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</si>
  <si>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</si>
  <si>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</si>
  <si>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Kezelésbe vett eszk.tartós tőkéje</t>
  </si>
  <si>
    <t>Saját tulajdonban lévő eszk.tartós tőkéje</t>
  </si>
  <si>
    <t>Tartós tőke összesen:</t>
  </si>
  <si>
    <t>Kezelésbe vett eszk. tőkeváltozása</t>
  </si>
  <si>
    <t>Saját tulajdonban lévő eszk. tőkeváltozása</t>
  </si>
  <si>
    <t>Tőkeváltozások összesen:</t>
  </si>
  <si>
    <t>Kezelésbe vett seszközök értékelési tartaléka</t>
  </si>
  <si>
    <t>Saját tulajdonban lévő eszközök értékelési tart.</t>
  </si>
  <si>
    <t>Értékelési tartalék összesen: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</si>
  <si>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</si>
  <si>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</si>
  <si>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</si>
  <si>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</si>
  <si>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</si>
  <si>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</si>
  <si>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Költségvetési Kiadási megtakarítás</t>
  </si>
  <si>
    <t>Költségvetési Bevételi lemaradás</t>
  </si>
  <si>
    <t>Előirányzat-maradvány</t>
  </si>
  <si>
    <t>Költségvetési tartalék összesen:</t>
  </si>
  <si>
    <t>Vállalkozási tartalék elszámolása</t>
  </si>
  <si>
    <t xml:space="preserve">   - tárgyévi vállalkozási tartalék</t>
  </si>
  <si>
    <t xml:space="preserve">   - előző évi vállalkozási tartalék elszám</t>
  </si>
  <si>
    <t>Vállalkozási maradvány</t>
  </si>
  <si>
    <t>Vállalkozási kiadási megtakarítása</t>
  </si>
  <si>
    <t>Vállalkozási  bevétel lemaradása</t>
  </si>
  <si>
    <t xml:space="preserve">Vállalkozási tartalék összesen </t>
  </si>
  <si>
    <t>E)</t>
  </si>
  <si>
    <t>TARTALÉK ÖSSZESEN  (I+II)</t>
  </si>
  <si>
    <t>Hosszú lejáratra kapott kölcsönök</t>
  </si>
  <si>
    <t>Tartozás fejl. célú kötvény kibocsátásból</t>
  </si>
  <si>
    <t>Tartozás műk.célú kötvény kobocsátásból</t>
  </si>
  <si>
    <t>Beruházási, fejlesztési hitel</t>
  </si>
  <si>
    <t>Működési célú hosszú lejáratú hitelek</t>
  </si>
  <si>
    <t>Egyéb hosszú lejáratú kötelezettség</t>
  </si>
  <si>
    <t>Hosszú lejáratú kötelezettség összesen:</t>
  </si>
  <si>
    <t>Rövid lejáratú hitelek</t>
  </si>
  <si>
    <t xml:space="preserve">  -  ebből likvid hitelek és rövid lej. műk.célú kötvény</t>
  </si>
  <si>
    <t>Kötelezettségek árúszállításból és szolgáltatásból (szállító)</t>
  </si>
  <si>
    <t xml:space="preserve">   - tárgyévi költségvetést terhelő szállítói kötelezetts.</t>
  </si>
  <si>
    <t xml:space="preserve">   - tárgyévet követő évet terhelő szállítói kötelezettsége</t>
  </si>
  <si>
    <t>Egyéb rövid lejáratú kötelezettség</t>
  </si>
  <si>
    <t xml:space="preserve">   - váltótartozások</t>
  </si>
  <si>
    <t xml:space="preserve">   -munkavállalókkal szembeni kf. Kötelezettségekek</t>
  </si>
  <si>
    <t xml:space="preserve">   -költségvetéssel szembeni kötelezettségek</t>
  </si>
  <si>
    <t xml:space="preserve">   - iparűzési adó feltöltés miatti kötelezettség</t>
  </si>
  <si>
    <t xml:space="preserve">   - helyi adó túlfizetés</t>
  </si>
  <si>
    <t xml:space="preserve">   - nemzetközi támogatási programok miatti köt.</t>
  </si>
  <si>
    <t xml:space="preserve">   - támogatási program előlege miatti kötelezetts.</t>
  </si>
  <si>
    <t xml:space="preserve">   - szabálytalan kifizetések miatti kötelezettségek</t>
  </si>
  <si>
    <t xml:space="preserve">   - garancia és kezességvállalásból származó köt.</t>
  </si>
  <si>
    <t xml:space="preserve">   - hosszú lejáratra kapott kölcsön köv.évi törl.</t>
  </si>
  <si>
    <t xml:space="preserve">   - felhalm.célú kötv.kibocs-ból szárm.tartoz.köv.évi törl.részl </t>
  </si>
  <si>
    <t xml:space="preserve">   - működési célú kötv.kibocs-ból szárm.tartoz.köv.évi törl.</t>
  </si>
  <si>
    <t xml:space="preserve">   - beruházási, fejlesztési hitelek köv.évet terheli.törl.részl.</t>
  </si>
  <si>
    <t xml:space="preserve">   - működési célú hosszú lej.hitelek köv. évi törl.</t>
  </si>
  <si>
    <t xml:space="preserve">   - egyéb hosszú lej. Kötelezettség köv. évi törl.</t>
  </si>
  <si>
    <t xml:space="preserve">   - tárgyévi költségvetést terhelő rövid lej. Köt</t>
  </si>
  <si>
    <t xml:space="preserve">   - tárgyévet követő évet terhelő rövid lej. Köt.</t>
  </si>
  <si>
    <t xml:space="preserve">   - egyéb különféle kötelezettségek</t>
  </si>
  <si>
    <t xml:space="preserve">Rövid lejáratú kötelezettség  </t>
  </si>
  <si>
    <t>Költségvetési passzív függő elszámolások</t>
  </si>
  <si>
    <t>Költségvetési passzív átfutó elszámolások</t>
  </si>
  <si>
    <t>Költségvetési passzív kiegyenlítő elszámolások</t>
  </si>
  <si>
    <t>Költségvetésen kívüli passzív pénzügyi elszámolások</t>
  </si>
  <si>
    <t xml:space="preserve">  ebből: - költségvetésen kívüli letéti elszámolások</t>
  </si>
  <si>
    <t xml:space="preserve">              - Nemzetközi tám.progr.deviza elsz.</t>
  </si>
  <si>
    <t xml:space="preserve">Egyéb passzív pénzügyi elszámolások  </t>
  </si>
  <si>
    <t>F)</t>
  </si>
  <si>
    <t>KÖTELEZETTSÉGEK ÖSSZESEN  (I+II+III)</t>
  </si>
  <si>
    <t>FORRÁSOK ÖSSZESEN (D+E+F)</t>
  </si>
  <si>
    <t>Záró érték december 31-én</t>
  </si>
  <si>
    <t>BEFEKTETETT ESZKÖZÖK</t>
  </si>
  <si>
    <t>I. Immateriális javak</t>
  </si>
  <si>
    <t>1.1. Korlátozottan forgalomképes immateriális javak</t>
  </si>
  <si>
    <t>1.2. Forgalomképes immateriális javak</t>
  </si>
  <si>
    <t>II. Tárgyi eszközök</t>
  </si>
  <si>
    <t>1. Ingatlanok és kapcsolódó vagyoni értékű jgok</t>
  </si>
  <si>
    <t>1.1. Forgalomképtelen ingatlanok és a kapcsolódó vagyoni értékű jogok</t>
  </si>
  <si>
    <t>1.1.1. Helyi közutak és műtárgyaik</t>
  </si>
  <si>
    <t>1.1.2. Terek, parkok</t>
  </si>
  <si>
    <t>1.1.3. Köztemetők</t>
  </si>
  <si>
    <t>1.1.4. Vizek és közcélú (vízi közműnek nem minősülő) vízi létesítmények</t>
  </si>
  <si>
    <t xml:space="preserve">1.1.5. Egyéb az önkormányzat által forgalomképtelennek minősített ingatlanok </t>
  </si>
  <si>
    <t>és a kapcsolódó vagyoni értékű jogok</t>
  </si>
  <si>
    <t>1.2. Korlátozottan forgalomképes ingatlanok és a kapcsolódó vagyoni értékű jogok</t>
  </si>
  <si>
    <t>1.2.1. Közművek (víz, gáz, csatorna, világítás)</t>
  </si>
  <si>
    <t>1.2.2. Védett természeti területek</t>
  </si>
  <si>
    <t>1.2.3. A képviselőtestület (közgyűlés) és szervei, valamint hivatala ingatlanai</t>
  </si>
  <si>
    <t>1.2.4. A helyi önkormányzat felügyelete alá tartozó költségvetési szervek ingatlanai</t>
  </si>
  <si>
    <t>1.2.5. Műemlék ingatlanok</t>
  </si>
  <si>
    <t>1.2.6. Egyéb az önkormányzat által korlátozottan forgalomképesnek minősített</t>
  </si>
  <si>
    <t xml:space="preserve">ingatlanok és a kapcsolódó vagyoni értékű jogok (lakások, telkek, </t>
  </si>
  <si>
    <t>sportcélú ingatlanok, létesítmények)</t>
  </si>
  <si>
    <t>1.3. Forgalomképes ingatlanok és a kapcsolódó vagyoni értékű jogok</t>
  </si>
  <si>
    <t>1.3.1. Lakások</t>
  </si>
  <si>
    <t>1.3.2. Nem lakás céljára szolgáló helyiségek</t>
  </si>
  <si>
    <t>1.3.3. Telkek, földterületek</t>
  </si>
  <si>
    <t xml:space="preserve">1.3.4. Egyéb az önkormányzat által forgalomképesnek minősített ingatlanok és a </t>
  </si>
  <si>
    <t>kapcsolódó vagyoni értékű jogok</t>
  </si>
  <si>
    <t>2. Gépek, berendezések és felszerelések</t>
  </si>
  <si>
    <t>2.1. Forgalomképtelen gépek, berendezések és felszerelések</t>
  </si>
  <si>
    <t>2.2. Korlátozottan forgalomképes gépek, berendezések és felszerelések</t>
  </si>
  <si>
    <t>2.3. Forgalomképes gépek, berendezések és felszerelések</t>
  </si>
  <si>
    <t>3. Járművek</t>
  </si>
  <si>
    <t>3.1. Korlátozottan forgalomképes járművek</t>
  </si>
  <si>
    <t>3.2. Forgalomképes járművek</t>
  </si>
  <si>
    <t>4. Tenyészállatok (forgalomképes)</t>
  </si>
  <si>
    <t>5. Beruházások, felújítások</t>
  </si>
  <si>
    <t>5.1. Forgalomképtelen eszköz létesítésére irányuló beruházások, felújítások</t>
  </si>
  <si>
    <t>5.2. Korlátozttan forgalomképes eszköz létesítésére irányuló beruházások,</t>
  </si>
  <si>
    <t>felújítások</t>
  </si>
  <si>
    <t>5.3. Forgalomképes eszköz létesítésére irányuló beruházások, felújítások</t>
  </si>
  <si>
    <t>6. Beruházásra adott előlegek</t>
  </si>
  <si>
    <t>6.1. Forgalomképtelen tárgyi eszközök létesítésére irányuló beruházásra adott</t>
  </si>
  <si>
    <t>előlegek</t>
  </si>
  <si>
    <t>6.2. Korlátozottan forgalomképes tárgyi eszköz létesítésére irányuló beruházásra</t>
  </si>
  <si>
    <t>adott előlegek</t>
  </si>
  <si>
    <t>6.3. Forgalomképes tárgyi eszköz létesítésére irányuló beruházásra adott előlegek</t>
  </si>
  <si>
    <t>7. Tárgyi eszközök értékhelyesbítése (forgalomképes)</t>
  </si>
  <si>
    <t>III. Befektetett pénzügyi eszközök</t>
  </si>
  <si>
    <t>1. Egyéb tartós részesedés</t>
  </si>
  <si>
    <t>1.1. Korlátozottan forgalomképes egyéb tartós részesedés</t>
  </si>
  <si>
    <t>1.2. Forgalomképes egyéb tartós részesedés</t>
  </si>
  <si>
    <t>2. Tartós hitelviszonyt megtestesítő értékpapír (forgalomképes)</t>
  </si>
  <si>
    <t>3. Tartósan adott kölcsön (forgalomképes)</t>
  </si>
  <si>
    <t>4. Hosszú lejáratú bankbetétek (forgalomképes)</t>
  </si>
  <si>
    <t>5. Egyéb hosszú lejáratú követelések (forgalomképes)</t>
  </si>
  <si>
    <t>6. Befektetett pénzügyi eszközök értékhelyesbítése (forgalomképes)</t>
  </si>
  <si>
    <t>IV. Üzemeltetésre, kezelésre átadott, koncesszióba adott, vagyonkezelésbe vett</t>
  </si>
  <si>
    <t>eszközök</t>
  </si>
  <si>
    <t>1. Üzemeltetésre, kezelésre átadott, koncesszióba adott, vagyonkezelésbe vett</t>
  </si>
  <si>
    <t>forgalomképtelen eszközök</t>
  </si>
  <si>
    <t>2. Üzemeltetésre, kezelésre átadott, koncesszióba adott, vagyonkezelésbe vett</t>
  </si>
  <si>
    <t>korlátozottan forgalomképes eszközök</t>
  </si>
  <si>
    <t>3. Üzemeltetésre, kezelésre átadott, koncesszióba adott, vagyonkezelésbe vett</t>
  </si>
  <si>
    <t>forgalomképes eszközök</t>
  </si>
  <si>
    <t>FORGÓESZKÖZÖK</t>
  </si>
  <si>
    <t>I.    Készletek (forgalomképes)</t>
  </si>
  <si>
    <t>II.   Követelések (forgalomképes)</t>
  </si>
  <si>
    <t>III.  Értékpapírok</t>
  </si>
  <si>
    <t>1. Egyéb részesedés (forgalomképes)</t>
  </si>
  <si>
    <t>2. Forgatási célú hitelviszonyt megtestesítő értékpapírok (forgalomképes)</t>
  </si>
  <si>
    <t>IV. Pénzeszközök (forgalomképes)</t>
  </si>
  <si>
    <t>V.  Egyéb aktív pénzügyi elszámolások (forgalomképes)</t>
  </si>
  <si>
    <t>KÖTELEZETTSÉGEK</t>
  </si>
  <si>
    <t>I.    Hosszú lejáratú kötelezettségek (forgalomképes)</t>
  </si>
  <si>
    <t>II.   Rövid lejáratú kötelezettségek (forgalomképes)</t>
  </si>
  <si>
    <t>III.  Egyéb passzív pénzügyi elszámolások (forgalomképes)</t>
  </si>
  <si>
    <t>KÖNYVVITELI MÉRLEGEN KÍVÜLI TÉTELEK</t>
  </si>
  <si>
    <t>KÖNYVVITELI MÉRLEGEN KÍVÜLI ESZKÖZÖK</t>
  </si>
  <si>
    <t xml:space="preserve"> -  "0"-ra leírt, de használatban lévő eszközök állománya</t>
  </si>
  <si>
    <t xml:space="preserve"> -  használaton kívüli eszközök állománya</t>
  </si>
  <si>
    <t xml:space="preserve"> -  az önkormányzatok tulajdonában lévő, a külön jogszabály alapján a szakmai</t>
  </si>
  <si>
    <t xml:space="preserve">    nyilvántartásokban szereplő érték nélkül nyilvántartott eszközök állománya</t>
  </si>
  <si>
    <r>
      <t xml:space="preserve">·   </t>
    </r>
    <r>
      <rPr>
        <sz val="10"/>
        <rFont val="Arial"/>
        <family val="2"/>
      </rPr>
      <t>képzőművészeti alkotások</t>
    </r>
  </si>
  <si>
    <r>
      <t xml:space="preserve">·   </t>
    </r>
    <r>
      <rPr>
        <sz val="10"/>
        <rFont val="Arial"/>
        <family val="2"/>
      </rPr>
      <t>régészeti leletek</t>
    </r>
  </si>
  <si>
    <r>
      <t>·</t>
    </r>
    <r>
      <rPr>
        <sz val="10"/>
        <rFont val="Arial"/>
        <family val="2"/>
      </rPr>
      <t xml:space="preserve">  kép- és hangarchívumok</t>
    </r>
  </si>
  <si>
    <r>
      <t>·</t>
    </r>
    <r>
      <rPr>
        <sz val="10"/>
        <rFont val="Arial"/>
        <family val="2"/>
      </rPr>
      <t xml:space="preserve">  gyűjtemények</t>
    </r>
  </si>
  <si>
    <r>
      <t>·</t>
    </r>
    <r>
      <rPr>
        <sz val="10"/>
        <rFont val="Arial"/>
        <family val="2"/>
      </rPr>
      <t xml:space="preserve">  egyéb kulturális javak</t>
    </r>
  </si>
  <si>
    <t>KÖNYVVITELI MÉRLEGEN KÍVÜLI FÜGGŐ KÖTELEZETTSÉGEK</t>
  </si>
  <si>
    <t xml:space="preserve"> -  kezesség-, illetve garanciavállalással kapcsolatos függő kötelezettségek</t>
  </si>
  <si>
    <t xml:space="preserve"> -  váltókezesi függő kötelezettségek</t>
  </si>
  <si>
    <t xml:space="preserve"> -  le nem zárt peres ügyekkel kapcsolatos függő kötelezettségek</t>
  </si>
  <si>
    <t xml:space="preserve"> -  opciós ügyletekkel kapcsolatos függő kötelezettségek</t>
  </si>
  <si>
    <t xml:space="preserve"> -  nem valódi penziós ügyletekkel kapcsolatos függő kötelezettségek</t>
  </si>
  <si>
    <t>A támogatás kedvezményezettje (csoportonként)</t>
  </si>
  <si>
    <t>Adóelengedés</t>
  </si>
  <si>
    <t>Adókedvezmény</t>
  </si>
  <si>
    <t>Egyéb</t>
  </si>
  <si>
    <t>jogcíme (jellege)</t>
  </si>
  <si>
    <t>mértéke %</t>
  </si>
  <si>
    <t>összege eFt</t>
  </si>
  <si>
    <t>összege  eFt</t>
  </si>
  <si>
    <t>eFt</t>
  </si>
  <si>
    <t>Magánszemélyek kommunális adója</t>
  </si>
  <si>
    <t xml:space="preserve">  -</t>
  </si>
  <si>
    <t>Gépjárműadó</t>
  </si>
  <si>
    <t>mozgáskorl. Költségv.mentesség</t>
  </si>
  <si>
    <t xml:space="preserve">Helyi iparűzési adó </t>
  </si>
  <si>
    <t>összesen</t>
  </si>
  <si>
    <t>SORSZÁM</t>
  </si>
  <si>
    <t>ÖSSZESEN</t>
  </si>
  <si>
    <t>Pénzkészlet tárgyidőszak elején</t>
  </si>
  <si>
    <t>Ft-ban vez. ktgv-i pénzf.szlák egyenl.</t>
  </si>
  <si>
    <t>Devizabetét szlák egyenlege</t>
  </si>
  <si>
    <t>Ft-pénztárak és betétkönyvek egy.</t>
  </si>
  <si>
    <t>Valutapénztárak egyenlege</t>
  </si>
  <si>
    <t>Pénzkészlet összesen(1+2+3+4)</t>
  </si>
  <si>
    <t>Bevételek (+)</t>
  </si>
  <si>
    <t>Kiadások    (-)</t>
  </si>
  <si>
    <t>Pénzkészlet tárgyidőszak végén</t>
  </si>
  <si>
    <t>Pénzkészlet össz.(8+9+10+11)(12=5+6-7)</t>
  </si>
  <si>
    <t>Önkor-mányzat</t>
  </si>
  <si>
    <t>Hosszúlejáratú költségvetési betészámlák záróegyenlegei</t>
  </si>
  <si>
    <t>Rövid lejáratú kv.pénzforgalmi és betészámlák záróegyenlegei</t>
  </si>
  <si>
    <t>Pénztárak és betétkönyvek záróegyenlegei</t>
  </si>
  <si>
    <t>Záró pénzkészlet (1+3)</t>
  </si>
  <si>
    <t>Forgatási célú értékpapírok záróállománya</t>
  </si>
  <si>
    <t>Rövid lejáratú likvid hitelek és műk.célú kötvények</t>
  </si>
  <si>
    <t>Forgatási célú finanszírozási műveletek összesen (5+6)</t>
  </si>
  <si>
    <t>Költségvetési aktív függő elszámolások záróegyenlege</t>
  </si>
  <si>
    <t>Költségvetési aktív átfutó elszámolások záróegyenlege</t>
  </si>
  <si>
    <t>Költségvetési aktív kiegyenlítő elszámolások záróegyenlege</t>
  </si>
  <si>
    <t>Költségvetési aktív elszámolások záróegyenlege:</t>
  </si>
  <si>
    <t>Költségvetési passzív függő elszámolások záróegyenlege (-)</t>
  </si>
  <si>
    <t>Költségvetési passzív átfutó elszámolások záróegyenlege (-)</t>
  </si>
  <si>
    <t>Költségvetési passzív kiegyenlítő elsz. záróegyenlege (-)</t>
  </si>
  <si>
    <t>Költségvetési passzív elszámolások záróegyenlege (-)</t>
  </si>
  <si>
    <t>Egyéb aktív és passzív pü-i elszámolásk összesen: (11+15)</t>
  </si>
  <si>
    <t>Előző év(ek)ben képzett költségvetési tartalékok maradványa  (-)</t>
  </si>
  <si>
    <t>Előző év(ek)ben képzet tvállalkozási tartalékok maradványa  (-)</t>
  </si>
  <si>
    <t>Előző év(ek)ben képzett  tartalékok maradványa (17+18)  (-)</t>
  </si>
  <si>
    <t>Vállakozási tevékenység pénzforg. vállakozási maradványa</t>
  </si>
  <si>
    <t>Tárgyévi helyesbített pénzmaradvány (4+7+16+19+20)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</si>
  <si>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</si>
  <si>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</si>
  <si>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</si>
  <si>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</si>
  <si>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Finanszírozásból származó korrekciók (22-27)</t>
  </si>
  <si>
    <t>Pénzmaradványt terhelő elvonások (-)</t>
  </si>
  <si>
    <t>Költségvetési pénzmaradvány (21+26+27)</t>
  </si>
  <si>
    <t>Vállalkozási maradványból alaptevékenységre felhasznált összeg</t>
  </si>
  <si>
    <t>Pénzmaradványt külön jogszabály alapján módosító tétel</t>
  </si>
  <si>
    <t>Módosított pénzmaradvány (28+29+30)</t>
  </si>
  <si>
    <t>31.sorból:</t>
  </si>
  <si>
    <t>Egészségbiztosítási alapból folyósított pénzeszköz maradvány</t>
  </si>
  <si>
    <t>Kötelezettséggel terhelt pénzmaradvány</t>
  </si>
  <si>
    <t xml:space="preserve">           Ebből: Működési célú</t>
  </si>
  <si>
    <t xml:space="preserve">                       Felhalmozási célú</t>
  </si>
  <si>
    <t>Szabad pénzmaradvány</t>
  </si>
  <si>
    <t>39.</t>
  </si>
  <si>
    <t xml:space="preserve"> Ft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</si>
</sst>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#,##0;[Red]\-#,##0"/>
  </numFmts>
  <fonts count="78">
    <font>
      <sz val="10"/>
      <name val="Arial CE"/>
      <family val="2"/>
    </font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48"/>
      <name val="Arial"/>
      <family val="2"/>
    </font>
    <font>
      <sz val="11"/>
      <color indexed="48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i/>
      <sz val="14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2"/>
      <name val="Arial CE"/>
      <family val="2"/>
    </font>
    <font>
      <sz val="12"/>
      <color indexed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10"/>
      <name val="Arial CE"/>
      <family val="2"/>
    </font>
    <font>
      <sz val="10"/>
      <name val="Symbol"/>
      <family val="1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0" fillId="22" borderId="7" applyNumberFormat="0" applyFont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71" fillId="29" borderId="0" applyNumberFormat="0" applyBorder="0" applyAlignment="0" applyProtection="0"/>
    <xf numFmtId="0" fontId="72" fillId="30" borderId="8" applyNumberFormat="0" applyAlignment="0" applyProtection="0"/>
    <xf numFmtId="0" fontId="7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7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77" fillId="30" borderId="1" applyNumberFormat="0" applyAlignment="0" applyProtection="0"/>
    <xf numFmtId="9" fontId="1" fillId="0" borderId="0" applyFill="0" applyBorder="0" applyAlignment="0" applyProtection="0"/>
  </cellStyleXfs>
  <cellXfs count="522">
    <xf numFmtId="0" fontId="0" fillId="0" borderId="0" xfId="0" applyAlignment="1">
      <alignment/>
    </xf>
    <xf numFmtId="0" fontId="1" fillId="0" borderId="0" xfId="59">
      <alignment/>
      <protection/>
    </xf>
    <xf numFmtId="0" fontId="4" fillId="0" borderId="0" xfId="59" applyFont="1" applyBorder="1" applyAlignment="1">
      <alignment horizontal="right"/>
      <protection/>
    </xf>
    <xf numFmtId="0" fontId="7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left"/>
      <protection/>
    </xf>
    <xf numFmtId="0" fontId="7" fillId="0" borderId="10" xfId="59" applyFont="1" applyBorder="1" applyAlignment="1">
      <alignment horizontal="center"/>
      <protection/>
    </xf>
    <xf numFmtId="0" fontId="5" fillId="0" borderId="10" xfId="59" applyFont="1" applyBorder="1" applyAlignment="1">
      <alignment horizontal="center"/>
      <protection/>
    </xf>
    <xf numFmtId="3" fontId="5" fillId="0" borderId="10" xfId="59" applyNumberFormat="1" applyFont="1" applyBorder="1" applyAlignment="1">
      <alignment horizontal="right"/>
      <protection/>
    </xf>
    <xf numFmtId="164" fontId="5" fillId="0" borderId="10" xfId="59" applyNumberFormat="1" applyFont="1" applyBorder="1" applyAlignment="1">
      <alignment horizontal="right"/>
      <protection/>
    </xf>
    <xf numFmtId="3" fontId="7" fillId="0" borderId="10" xfId="59" applyNumberFormat="1" applyFont="1" applyBorder="1" applyAlignment="1">
      <alignment horizontal="right"/>
      <protection/>
    </xf>
    <xf numFmtId="49" fontId="7" fillId="0" borderId="10" xfId="59" applyNumberFormat="1" applyFont="1" applyBorder="1" applyAlignment="1">
      <alignment horizontal="center"/>
      <protection/>
    </xf>
    <xf numFmtId="0" fontId="7" fillId="0" borderId="10" xfId="59" applyFont="1" applyBorder="1" applyAlignment="1">
      <alignment horizontal="left"/>
      <protection/>
    </xf>
    <xf numFmtId="49" fontId="5" fillId="0" borderId="10" xfId="59" applyNumberFormat="1" applyFont="1" applyBorder="1" applyAlignment="1">
      <alignment horizontal="center"/>
      <protection/>
    </xf>
    <xf numFmtId="3" fontId="8" fillId="0" borderId="10" xfId="59" applyNumberFormat="1" applyFont="1" applyBorder="1" applyAlignment="1">
      <alignment horizontal="right"/>
      <protection/>
    </xf>
    <xf numFmtId="0" fontId="1" fillId="0" borderId="10" xfId="59" applyBorder="1">
      <alignment/>
      <protection/>
    </xf>
    <xf numFmtId="0" fontId="1" fillId="0" borderId="0" xfId="59" applyBorder="1">
      <alignment/>
      <protection/>
    </xf>
    <xf numFmtId="49" fontId="8" fillId="0" borderId="10" xfId="59" applyNumberFormat="1" applyFont="1" applyBorder="1" applyAlignment="1">
      <alignment horizontal="center"/>
      <protection/>
    </xf>
    <xf numFmtId="49" fontId="7" fillId="0" borderId="11" xfId="59" applyNumberFormat="1" applyFont="1" applyBorder="1" applyAlignment="1">
      <alignment horizontal="center"/>
      <protection/>
    </xf>
    <xf numFmtId="3" fontId="8" fillId="0" borderId="11" xfId="59" applyNumberFormat="1" applyFont="1" applyBorder="1" applyAlignment="1">
      <alignment horizontal="right"/>
      <protection/>
    </xf>
    <xf numFmtId="49" fontId="5" fillId="0" borderId="10" xfId="59" applyNumberFormat="1" applyFont="1" applyBorder="1" applyAlignment="1">
      <alignment horizontal="center" vertical="center"/>
      <protection/>
    </xf>
    <xf numFmtId="49" fontId="5" fillId="0" borderId="10" xfId="59" applyNumberFormat="1" applyFont="1" applyBorder="1" applyAlignment="1">
      <alignment horizontal="justify" vertical="top" wrapText="1"/>
      <protection/>
    </xf>
    <xf numFmtId="0" fontId="5" fillId="0" borderId="10" xfId="59" applyFont="1" applyBorder="1" applyAlignment="1">
      <alignment vertical="top" wrapText="1"/>
      <protection/>
    </xf>
    <xf numFmtId="49" fontId="7" fillId="0" borderId="12" xfId="59" applyNumberFormat="1" applyFont="1" applyBorder="1" applyAlignment="1">
      <alignment horizontal="justify" vertical="top" wrapText="1"/>
      <protection/>
    </xf>
    <xf numFmtId="3" fontId="7" fillId="0" borderId="12" xfId="59" applyNumberFormat="1" applyFont="1" applyBorder="1" applyAlignment="1">
      <alignment horizontal="right"/>
      <protection/>
    </xf>
    <xf numFmtId="3" fontId="5" fillId="0" borderId="12" xfId="59" applyNumberFormat="1" applyFont="1" applyBorder="1" applyAlignment="1">
      <alignment horizontal="right"/>
      <protection/>
    </xf>
    <xf numFmtId="3" fontId="5" fillId="0" borderId="13" xfId="59" applyNumberFormat="1" applyFont="1" applyBorder="1" applyAlignment="1">
      <alignment horizontal="right"/>
      <protection/>
    </xf>
    <xf numFmtId="49" fontId="7" fillId="33" borderId="10" xfId="59" applyNumberFormat="1" applyFont="1" applyFill="1" applyBorder="1" applyAlignment="1">
      <alignment horizontal="center"/>
      <protection/>
    </xf>
    <xf numFmtId="3" fontId="5" fillId="33" borderId="13" xfId="59" applyNumberFormat="1" applyFont="1" applyFill="1" applyBorder="1" applyAlignment="1">
      <alignment horizontal="right"/>
      <protection/>
    </xf>
    <xf numFmtId="0" fontId="7" fillId="0" borderId="10" xfId="56" applyFont="1" applyBorder="1">
      <alignment/>
      <protection/>
    </xf>
    <xf numFmtId="0" fontId="5" fillId="0" borderId="10" xfId="56" applyFont="1" applyBorder="1" applyAlignment="1">
      <alignment horizontal="center"/>
      <protection/>
    </xf>
    <xf numFmtId="3" fontId="5" fillId="0" borderId="10" xfId="56" applyNumberFormat="1" applyFont="1" applyBorder="1">
      <alignment/>
      <protection/>
    </xf>
    <xf numFmtId="0" fontId="7" fillId="0" borderId="10" xfId="56" applyFont="1" applyBorder="1" applyAlignment="1">
      <alignment horizontal="center" vertical="center"/>
      <protection/>
    </xf>
    <xf numFmtId="3" fontId="7" fillId="0" borderId="10" xfId="56" applyNumberFormat="1" applyFont="1" applyBorder="1" applyAlignment="1">
      <alignment horizontal="right"/>
      <protection/>
    </xf>
    <xf numFmtId="0" fontId="7" fillId="0" borderId="10" xfId="56" applyFont="1" applyBorder="1" applyAlignment="1">
      <alignment horizontal="center"/>
      <protection/>
    </xf>
    <xf numFmtId="3" fontId="8" fillId="0" borderId="10" xfId="56" applyNumberFormat="1" applyFont="1" applyBorder="1" applyAlignment="1">
      <alignment horizontal="right"/>
      <protection/>
    </xf>
    <xf numFmtId="0" fontId="5" fillId="0" borderId="10" xfId="56" applyFont="1" applyBorder="1" applyAlignment="1">
      <alignment horizontal="center" vertical="center"/>
      <protection/>
    </xf>
    <xf numFmtId="3" fontId="5" fillId="0" borderId="10" xfId="56" applyNumberFormat="1" applyFont="1" applyBorder="1" applyAlignment="1">
      <alignment horizontal="right"/>
      <protection/>
    </xf>
    <xf numFmtId="3" fontId="7" fillId="0" borderId="10" xfId="56" applyNumberFormat="1" applyFont="1" applyBorder="1" applyAlignment="1">
      <alignment horizontal="right" vertical="top" wrapText="1"/>
      <protection/>
    </xf>
    <xf numFmtId="3" fontId="8" fillId="0" borderId="10" xfId="59" applyNumberFormat="1" applyFont="1" applyBorder="1">
      <alignment/>
      <protection/>
    </xf>
    <xf numFmtId="0" fontId="7" fillId="0" borderId="13" xfId="56" applyFont="1" applyBorder="1">
      <alignment/>
      <protection/>
    </xf>
    <xf numFmtId="164" fontId="5" fillId="0" borderId="10" xfId="56" applyNumberFormat="1" applyFont="1" applyBorder="1">
      <alignment/>
      <protection/>
    </xf>
    <xf numFmtId="0" fontId="10" fillId="0" borderId="0" xfId="62" applyFont="1">
      <alignment/>
      <protection/>
    </xf>
    <xf numFmtId="0" fontId="11" fillId="33" borderId="12" xfId="62" applyFont="1" applyFill="1" applyBorder="1" applyAlignment="1">
      <alignment horizontal="center" vertical="center"/>
      <protection/>
    </xf>
    <xf numFmtId="0" fontId="11" fillId="33" borderId="14" xfId="62" applyFont="1" applyFill="1" applyBorder="1" applyAlignment="1">
      <alignment horizontal="center" vertical="center"/>
      <protection/>
    </xf>
    <xf numFmtId="0" fontId="11" fillId="33" borderId="15" xfId="62" applyFont="1" applyFill="1" applyBorder="1" applyAlignment="1">
      <alignment horizontal="center" vertical="center"/>
      <protection/>
    </xf>
    <xf numFmtId="0" fontId="10" fillId="0" borderId="10" xfId="62" applyFont="1" applyBorder="1" applyAlignment="1">
      <alignment vertical="center"/>
      <protection/>
    </xf>
    <xf numFmtId="3" fontId="10" fillId="0" borderId="10" xfId="62" applyNumberFormat="1" applyFont="1" applyBorder="1" applyAlignment="1">
      <alignment vertical="center"/>
      <protection/>
    </xf>
    <xf numFmtId="3" fontId="10" fillId="0" borderId="13" xfId="62" applyNumberFormat="1" applyFont="1" applyBorder="1" applyAlignment="1">
      <alignment vertical="center"/>
      <protection/>
    </xf>
    <xf numFmtId="0" fontId="10" fillId="0" borderId="10" xfId="62" applyFont="1" applyBorder="1">
      <alignment/>
      <protection/>
    </xf>
    <xf numFmtId="0" fontId="10" fillId="0" borderId="10" xfId="62" applyFont="1" applyBorder="1" applyAlignment="1">
      <alignment horizontal="left" vertical="center"/>
      <protection/>
    </xf>
    <xf numFmtId="3" fontId="10" fillId="0" borderId="10" xfId="62" applyNumberFormat="1" applyFont="1" applyBorder="1" applyAlignment="1">
      <alignment horizontal="right" vertical="center"/>
      <protection/>
    </xf>
    <xf numFmtId="3" fontId="10" fillId="0" borderId="10" xfId="62" applyNumberFormat="1" applyFont="1" applyBorder="1">
      <alignment/>
      <protection/>
    </xf>
    <xf numFmtId="0" fontId="10" fillId="0" borderId="0" xfId="62" applyFont="1" applyBorder="1">
      <alignment/>
      <protection/>
    </xf>
    <xf numFmtId="0" fontId="11" fillId="34" borderId="10" xfId="62" applyFont="1" applyFill="1" applyBorder="1" applyAlignment="1">
      <alignment horizontal="left" vertical="center"/>
      <protection/>
    </xf>
    <xf numFmtId="3" fontId="11" fillId="34" borderId="10" xfId="62" applyNumberFormat="1" applyFont="1" applyFill="1" applyBorder="1" applyAlignment="1">
      <alignment vertical="center"/>
      <protection/>
    </xf>
    <xf numFmtId="3" fontId="11" fillId="34" borderId="13" xfId="62" applyNumberFormat="1" applyFont="1" applyFill="1" applyBorder="1" applyAlignment="1">
      <alignment vertical="center"/>
      <protection/>
    </xf>
    <xf numFmtId="0" fontId="10" fillId="34" borderId="10" xfId="62" applyFont="1" applyFill="1" applyBorder="1">
      <alignment/>
      <protection/>
    </xf>
    <xf numFmtId="3" fontId="10" fillId="34" borderId="10" xfId="62" applyNumberFormat="1" applyFont="1" applyFill="1" applyBorder="1">
      <alignment/>
      <protection/>
    </xf>
    <xf numFmtId="0" fontId="11" fillId="0" borderId="10" xfId="62" applyFont="1" applyBorder="1" applyAlignment="1">
      <alignment horizontal="left" vertical="center"/>
      <protection/>
    </xf>
    <xf numFmtId="0" fontId="10" fillId="0" borderId="13" xfId="62" applyFont="1" applyBorder="1">
      <alignment/>
      <protection/>
    </xf>
    <xf numFmtId="4" fontId="10" fillId="0" borderId="10" xfId="62" applyNumberFormat="1" applyFont="1" applyBorder="1" applyAlignment="1">
      <alignment vertical="center"/>
      <protection/>
    </xf>
    <xf numFmtId="3" fontId="11" fillId="0" borderId="13" xfId="62" applyNumberFormat="1" applyFont="1" applyBorder="1" applyAlignment="1">
      <alignment vertical="center"/>
      <protection/>
    </xf>
    <xf numFmtId="0" fontId="10" fillId="0" borderId="10" xfId="62" applyFont="1" applyBorder="1" applyAlignment="1">
      <alignment horizontal="left" vertical="center" shrinkToFit="1"/>
      <protection/>
    </xf>
    <xf numFmtId="0" fontId="12" fillId="34" borderId="10" xfId="62" applyFont="1" applyFill="1" applyBorder="1">
      <alignment/>
      <protection/>
    </xf>
    <xf numFmtId="3" fontId="12" fillId="34" borderId="10" xfId="62" applyNumberFormat="1" applyFont="1" applyFill="1" applyBorder="1">
      <alignment/>
      <protection/>
    </xf>
    <xf numFmtId="3" fontId="12" fillId="34" borderId="13" xfId="62" applyNumberFormat="1" applyFont="1" applyFill="1" applyBorder="1">
      <alignment/>
      <protection/>
    </xf>
    <xf numFmtId="3" fontId="12" fillId="34" borderId="10" xfId="62" applyNumberFormat="1" applyFont="1" applyFill="1" applyBorder="1" applyAlignment="1">
      <alignment vertical="center"/>
      <protection/>
    </xf>
    <xf numFmtId="3" fontId="12" fillId="34" borderId="13" xfId="62" applyNumberFormat="1" applyFont="1" applyFill="1" applyBorder="1" applyAlignment="1">
      <alignment vertical="center"/>
      <protection/>
    </xf>
    <xf numFmtId="3" fontId="11" fillId="34" borderId="10" xfId="62" applyNumberFormat="1" applyFont="1" applyFill="1" applyBorder="1">
      <alignment/>
      <protection/>
    </xf>
    <xf numFmtId="3" fontId="11" fillId="34" borderId="13" xfId="62" applyNumberFormat="1" applyFont="1" applyFill="1" applyBorder="1">
      <alignment/>
      <protection/>
    </xf>
    <xf numFmtId="0" fontId="13" fillId="33" borderId="11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left" vertical="center"/>
    </xf>
    <xf numFmtId="3" fontId="14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horizontal="right"/>
    </xf>
    <xf numFmtId="0" fontId="15" fillId="0" borderId="10" xfId="0" applyFont="1" applyBorder="1" applyAlignment="1">
      <alignment/>
    </xf>
    <xf numFmtId="3" fontId="15" fillId="0" borderId="10" xfId="0" applyNumberFormat="1" applyFont="1" applyBorder="1" applyAlignment="1">
      <alignment vertical="center"/>
    </xf>
    <xf numFmtId="3" fontId="15" fillId="0" borderId="13" xfId="0" applyNumberFormat="1" applyFont="1" applyBorder="1" applyAlignment="1">
      <alignment vertical="center"/>
    </xf>
    <xf numFmtId="0" fontId="8" fillId="0" borderId="18" xfId="59" applyFont="1" applyBorder="1" applyAlignment="1">
      <alignment horizontal="left"/>
      <protection/>
    </xf>
    <xf numFmtId="0" fontId="15" fillId="0" borderId="10" xfId="0" applyFont="1" applyBorder="1" applyAlignment="1">
      <alignment horizontal="right" vertical="center"/>
    </xf>
    <xf numFmtId="0" fontId="8" fillId="0" borderId="10" xfId="59" applyFont="1" applyBorder="1" applyAlignment="1">
      <alignment horizontal="left" vertical="top" wrapText="1"/>
      <protection/>
    </xf>
    <xf numFmtId="3" fontId="16" fillId="0" borderId="10" xfId="0" applyNumberFormat="1" applyFont="1" applyBorder="1" applyAlignment="1">
      <alignment vertical="top" wrapText="1"/>
    </xf>
    <xf numFmtId="3" fontId="15" fillId="0" borderId="10" xfId="0" applyNumberFormat="1" applyFont="1" applyBorder="1" applyAlignment="1">
      <alignment horizontal="right" vertical="center"/>
    </xf>
    <xf numFmtId="3" fontId="17" fillId="0" borderId="13" xfId="0" applyNumberFormat="1" applyFont="1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Fill="1" applyBorder="1" applyAlignment="1">
      <alignment/>
    </xf>
    <xf numFmtId="0" fontId="15" fillId="0" borderId="12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3" fontId="16" fillId="0" borderId="10" xfId="0" applyNumberFormat="1" applyFont="1" applyBorder="1" applyAlignment="1">
      <alignment horizontal="right" vertical="center"/>
    </xf>
    <xf numFmtId="0" fontId="14" fillId="0" borderId="18" xfId="0" applyFont="1" applyBorder="1" applyAlignment="1">
      <alignment horizontal="left" vertical="center"/>
    </xf>
    <xf numFmtId="3" fontId="17" fillId="34" borderId="10" xfId="0" applyNumberFormat="1" applyFont="1" applyFill="1" applyBorder="1" applyAlignment="1">
      <alignment vertical="center"/>
    </xf>
    <xf numFmtId="3" fontId="17" fillId="34" borderId="13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 vertical="center"/>
    </xf>
    <xf numFmtId="3" fontId="17" fillId="0" borderId="17" xfId="0" applyNumberFormat="1" applyFont="1" applyFill="1" applyBorder="1" applyAlignment="1">
      <alignment/>
    </xf>
    <xf numFmtId="0" fontId="15" fillId="0" borderId="18" xfId="0" applyFont="1" applyBorder="1" applyAlignment="1">
      <alignment vertical="center"/>
    </xf>
    <xf numFmtId="3" fontId="15" fillId="0" borderId="15" xfId="0" applyNumberFormat="1" applyFont="1" applyBorder="1" applyAlignment="1">
      <alignment/>
    </xf>
    <xf numFmtId="0" fontId="15" fillId="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left" vertical="center"/>
    </xf>
    <xf numFmtId="3" fontId="15" fillId="0" borderId="13" xfId="0" applyNumberFormat="1" applyFont="1" applyFill="1" applyBorder="1" applyAlignment="1">
      <alignment vertical="center"/>
    </xf>
    <xf numFmtId="3" fontId="15" fillId="34" borderId="13" xfId="0" applyNumberFormat="1" applyFont="1" applyFill="1" applyBorder="1" applyAlignment="1">
      <alignment/>
    </xf>
    <xf numFmtId="3" fontId="14" fillId="33" borderId="10" xfId="0" applyNumberFormat="1" applyFont="1" applyFill="1" applyBorder="1" applyAlignment="1">
      <alignment vertical="center"/>
    </xf>
    <xf numFmtId="3" fontId="14" fillId="33" borderId="13" xfId="0" applyNumberFormat="1" applyFont="1" applyFill="1" applyBorder="1" applyAlignment="1">
      <alignment/>
    </xf>
    <xf numFmtId="0" fontId="7" fillId="33" borderId="10" xfId="59" applyFont="1" applyFill="1" applyBorder="1" applyAlignment="1">
      <alignment horizontal="center" vertical="center" wrapText="1"/>
      <protection/>
    </xf>
    <xf numFmtId="0" fontId="7" fillId="33" borderId="10" xfId="59" applyFont="1" applyFill="1" applyBorder="1" applyAlignment="1">
      <alignment horizontal="center" vertical="center"/>
      <protection/>
    </xf>
    <xf numFmtId="0" fontId="7" fillId="33" borderId="12" xfId="59" applyFont="1" applyFill="1" applyBorder="1" applyAlignment="1">
      <alignment horizontal="center" vertical="center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right"/>
      <protection/>
    </xf>
    <xf numFmtId="164" fontId="7" fillId="0" borderId="10" xfId="59" applyNumberFormat="1" applyFont="1" applyBorder="1" applyAlignment="1">
      <alignment horizontal="right"/>
      <protection/>
    </xf>
    <xf numFmtId="0" fontId="7" fillId="0" borderId="18" xfId="59" applyFont="1" applyBorder="1" applyAlignment="1">
      <alignment horizontal="left"/>
      <protection/>
    </xf>
    <xf numFmtId="0" fontId="7" fillId="0" borderId="18" xfId="59" applyFont="1" applyBorder="1" applyAlignment="1">
      <alignment horizontal="right"/>
      <protection/>
    </xf>
    <xf numFmtId="3" fontId="7" fillId="0" borderId="18" xfId="59" applyNumberFormat="1" applyFont="1" applyBorder="1" applyAlignment="1">
      <alignment horizontal="right"/>
      <protection/>
    </xf>
    <xf numFmtId="0" fontId="7" fillId="0" borderId="13" xfId="59" applyFont="1" applyBorder="1" applyAlignment="1">
      <alignment horizontal="left"/>
      <protection/>
    </xf>
    <xf numFmtId="0" fontId="7" fillId="0" borderId="17" xfId="59" applyFont="1" applyBorder="1" applyAlignment="1">
      <alignment horizontal="left"/>
      <protection/>
    </xf>
    <xf numFmtId="0" fontId="9" fillId="0" borderId="18" xfId="59" applyFont="1" applyBorder="1" applyAlignment="1">
      <alignment horizontal="right"/>
      <protection/>
    </xf>
    <xf numFmtId="3" fontId="9" fillId="0" borderId="18" xfId="59" applyNumberFormat="1" applyFont="1" applyBorder="1" applyAlignment="1">
      <alignment horizontal="right"/>
      <protection/>
    </xf>
    <xf numFmtId="0" fontId="9" fillId="0" borderId="13" xfId="59" applyFont="1" applyBorder="1" applyAlignment="1">
      <alignment horizontal="right"/>
      <protection/>
    </xf>
    <xf numFmtId="0" fontId="7" fillId="0" borderId="17" xfId="59" applyFont="1" applyBorder="1" applyAlignment="1">
      <alignment horizontal="right"/>
      <protection/>
    </xf>
    <xf numFmtId="0" fontId="5" fillId="0" borderId="18" xfId="59" applyFont="1" applyBorder="1" applyAlignment="1">
      <alignment horizontal="left"/>
      <protection/>
    </xf>
    <xf numFmtId="0" fontId="7" fillId="0" borderId="10" xfId="59" applyFont="1" applyBorder="1" applyAlignment="1">
      <alignment horizontal="right"/>
      <protection/>
    </xf>
    <xf numFmtId="0" fontId="9" fillId="0" borderId="13" xfId="59" applyFont="1" applyBorder="1" applyAlignment="1">
      <alignment/>
      <protection/>
    </xf>
    <xf numFmtId="0" fontId="9" fillId="0" borderId="17" xfId="59" applyFont="1" applyBorder="1" applyAlignment="1">
      <alignment/>
      <protection/>
    </xf>
    <xf numFmtId="0" fontId="9" fillId="0" borderId="18" xfId="59" applyFont="1" applyBorder="1" applyAlignment="1">
      <alignment/>
      <protection/>
    </xf>
    <xf numFmtId="0" fontId="9" fillId="0" borderId="11" xfId="59" applyFont="1" applyBorder="1" applyAlignment="1">
      <alignment horizontal="right"/>
      <protection/>
    </xf>
    <xf numFmtId="0" fontId="5" fillId="0" borderId="11" xfId="59" applyFont="1" applyBorder="1" applyAlignment="1">
      <alignment horizontal="right"/>
      <protection/>
    </xf>
    <xf numFmtId="0" fontId="5" fillId="0" borderId="11" xfId="59" applyFont="1" applyBorder="1" applyAlignment="1">
      <alignment horizontal="right" shrinkToFit="1"/>
      <protection/>
    </xf>
    <xf numFmtId="0" fontId="7" fillId="0" borderId="10" xfId="59" applyFont="1" applyBorder="1" applyAlignment="1">
      <alignment vertical="top" wrapText="1"/>
      <protection/>
    </xf>
    <xf numFmtId="0" fontId="7" fillId="0" borderId="12" xfId="59" applyFont="1" applyBorder="1" applyAlignment="1">
      <alignment horizontal="left"/>
      <protection/>
    </xf>
    <xf numFmtId="0" fontId="9" fillId="0" borderId="14" xfId="59" applyFont="1" applyBorder="1" applyAlignment="1">
      <alignment horizontal="right"/>
      <protection/>
    </xf>
    <xf numFmtId="49" fontId="5" fillId="0" borderId="12" xfId="59" applyNumberFormat="1" applyFont="1" applyBorder="1" applyAlignment="1">
      <alignment horizontal="justify" vertical="top" wrapText="1"/>
      <protection/>
    </xf>
    <xf numFmtId="0" fontId="7" fillId="0" borderId="14" xfId="59" applyFont="1" applyBorder="1" applyAlignment="1">
      <alignment horizontal="left"/>
      <protection/>
    </xf>
    <xf numFmtId="0" fontId="7" fillId="0" borderId="14" xfId="59" applyFont="1" applyBorder="1" applyAlignment="1">
      <alignment horizontal="right"/>
      <protection/>
    </xf>
    <xf numFmtId="3" fontId="7" fillId="0" borderId="14" xfId="59" applyNumberFormat="1" applyFont="1" applyBorder="1" applyAlignment="1">
      <alignment horizontal="right"/>
      <protection/>
    </xf>
    <xf numFmtId="3" fontId="5" fillId="33" borderId="10" xfId="59" applyNumberFormat="1" applyFont="1" applyFill="1" applyBorder="1" applyAlignment="1">
      <alignment horizontal="right"/>
      <protection/>
    </xf>
    <xf numFmtId="3" fontId="5" fillId="33" borderId="10" xfId="59" applyNumberFormat="1" applyFont="1" applyFill="1" applyBorder="1" applyAlignment="1">
      <alignment horizontal="right" shrinkToFit="1"/>
      <protection/>
    </xf>
    <xf numFmtId="0" fontId="4" fillId="0" borderId="19" xfId="59" applyFont="1" applyBorder="1" applyAlignment="1">
      <alignment horizontal="right"/>
      <protection/>
    </xf>
    <xf numFmtId="0" fontId="1" fillId="33" borderId="10" xfId="59" applyFont="1" applyFill="1" applyBorder="1" applyAlignment="1">
      <alignment horizontal="center" vertical="top" wrapText="1"/>
      <protection/>
    </xf>
    <xf numFmtId="0" fontId="1" fillId="33" borderId="10" xfId="59" applyFont="1" applyFill="1" applyBorder="1" applyAlignment="1">
      <alignment vertical="top" wrapText="1"/>
      <protection/>
    </xf>
    <xf numFmtId="0" fontId="1" fillId="0" borderId="20" xfId="59" applyFont="1" applyFill="1" applyBorder="1" applyAlignment="1">
      <alignment vertical="top" wrapText="1"/>
      <protection/>
    </xf>
    <xf numFmtId="0" fontId="1" fillId="0" borderId="0" xfId="59" applyFont="1" applyFill="1" applyBorder="1" applyAlignment="1">
      <alignment vertical="top" wrapText="1"/>
      <protection/>
    </xf>
    <xf numFmtId="0" fontId="1" fillId="0" borderId="0" xfId="59" applyFont="1" applyFill="1" applyBorder="1" applyAlignment="1">
      <alignment horizontal="left" vertical="top" wrapText="1"/>
      <protection/>
    </xf>
    <xf numFmtId="0" fontId="18" fillId="0" borderId="0" xfId="59" applyFont="1" applyFill="1" applyBorder="1" applyAlignment="1">
      <alignment vertical="top" wrapText="1"/>
      <protection/>
    </xf>
    <xf numFmtId="0" fontId="1" fillId="0" borderId="0" xfId="59" applyFont="1" applyFill="1" applyBorder="1" applyAlignment="1">
      <alignment horizontal="justify" vertical="top" wrapText="1"/>
      <protection/>
    </xf>
    <xf numFmtId="0" fontId="1" fillId="0" borderId="0" xfId="59" applyFont="1" applyFill="1" applyBorder="1" applyAlignment="1">
      <alignment horizontal="right" vertical="top" wrapText="1"/>
      <protection/>
    </xf>
    <xf numFmtId="0" fontId="1" fillId="0" borderId="0" xfId="59" applyFont="1" applyFill="1" applyBorder="1" applyAlignment="1">
      <alignment horizontal="center" vertical="center" wrapText="1"/>
      <protection/>
    </xf>
    <xf numFmtId="0" fontId="1" fillId="33" borderId="21" xfId="59" applyFont="1" applyFill="1" applyBorder="1" applyAlignment="1">
      <alignment horizontal="center" vertical="top" wrapText="1"/>
      <protection/>
    </xf>
    <xf numFmtId="0" fontId="1" fillId="0" borderId="0" xfId="59" applyFont="1" applyFill="1" applyBorder="1" applyAlignment="1">
      <alignment horizontal="center"/>
      <protection/>
    </xf>
    <xf numFmtId="0" fontId="1" fillId="0" borderId="0" xfId="59" applyFont="1" applyFill="1" applyBorder="1" applyAlignment="1">
      <alignment horizontal="center" vertical="top" wrapText="1"/>
      <protection/>
    </xf>
    <xf numFmtId="0" fontId="1" fillId="33" borderId="21" xfId="59" applyFont="1" applyFill="1" applyBorder="1" applyAlignment="1">
      <alignment horizontal="center" vertical="center" wrapText="1"/>
      <protection/>
    </xf>
    <xf numFmtId="0" fontId="1" fillId="33" borderId="12" xfId="59" applyFont="1" applyFill="1" applyBorder="1" applyAlignment="1">
      <alignment horizontal="center" vertical="top" wrapText="1"/>
      <protection/>
    </xf>
    <xf numFmtId="0" fontId="19" fillId="0" borderId="10" xfId="59" applyFont="1" applyBorder="1" applyAlignment="1">
      <alignment horizontal="justify" vertical="top" wrapText="1"/>
      <protection/>
    </xf>
    <xf numFmtId="0" fontId="1" fillId="0" borderId="12" xfId="59" applyFont="1" applyFill="1" applyBorder="1" applyAlignment="1">
      <alignment horizontal="center" vertical="center" wrapText="1"/>
      <protection/>
    </xf>
    <xf numFmtId="0" fontId="19" fillId="0" borderId="15" xfId="59" applyFont="1" applyFill="1" applyBorder="1" applyAlignment="1">
      <alignment horizontal="center" vertical="top" wrapText="1"/>
      <protection/>
    </xf>
    <xf numFmtId="0" fontId="19" fillId="0" borderId="19" xfId="59" applyFont="1" applyFill="1" applyBorder="1" applyAlignment="1">
      <alignment horizontal="center" vertical="top" wrapText="1"/>
      <protection/>
    </xf>
    <xf numFmtId="0" fontId="19" fillId="0" borderId="10" xfId="59" applyFont="1" applyFill="1" applyBorder="1" applyAlignment="1">
      <alignment horizontal="center" vertical="top" wrapText="1"/>
      <protection/>
    </xf>
    <xf numFmtId="0" fontId="1" fillId="0" borderId="10" xfId="59" applyFont="1" applyFill="1" applyBorder="1" applyAlignment="1">
      <alignment horizontal="center" vertical="top" wrapText="1"/>
      <protection/>
    </xf>
    <xf numFmtId="0" fontId="1" fillId="0" borderId="10" xfId="59" applyFont="1" applyFill="1" applyBorder="1" applyAlignment="1">
      <alignment horizontal="center" vertical="center" wrapText="1"/>
      <protection/>
    </xf>
    <xf numFmtId="0" fontId="1" fillId="0" borderId="12" xfId="59" applyFont="1" applyFill="1" applyBorder="1" applyAlignment="1">
      <alignment horizontal="center" wrapText="1"/>
      <protection/>
    </xf>
    <xf numFmtId="3" fontId="1" fillId="0" borderId="10" xfId="59" applyNumberFormat="1" applyFont="1" applyBorder="1" applyAlignment="1">
      <alignment horizontal="right"/>
      <protection/>
    </xf>
    <xf numFmtId="3" fontId="19" fillId="0" borderId="10" xfId="59" applyNumberFormat="1" applyFont="1" applyBorder="1" applyAlignment="1">
      <alignment horizontal="right"/>
      <protection/>
    </xf>
    <xf numFmtId="0" fontId="1" fillId="0" borderId="0" xfId="59" applyFont="1" applyBorder="1" applyAlignment="1">
      <alignment/>
      <protection/>
    </xf>
    <xf numFmtId="3" fontId="1" fillId="0" borderId="0" xfId="59" applyNumberFormat="1" applyFont="1" applyBorder="1" applyAlignment="1">
      <alignment horizontal="right"/>
      <protection/>
    </xf>
    <xf numFmtId="3" fontId="7" fillId="0" borderId="0" xfId="59" applyNumberFormat="1" applyFont="1" applyBorder="1" applyAlignment="1">
      <alignment horizontal="right"/>
      <protection/>
    </xf>
    <xf numFmtId="164" fontId="1" fillId="0" borderId="0" xfId="59" applyNumberFormat="1" applyFont="1" applyBorder="1" applyAlignment="1">
      <alignment horizontal="right"/>
      <protection/>
    </xf>
    <xf numFmtId="0" fontId="1" fillId="0" borderId="0" xfId="59" applyFont="1" applyBorder="1" applyAlignment="1">
      <alignment horizontal="left"/>
      <protection/>
    </xf>
    <xf numFmtId="49" fontId="1" fillId="0" borderId="10" xfId="59" applyNumberFormat="1" applyFont="1" applyBorder="1" applyAlignment="1">
      <alignment horizontal="center"/>
      <protection/>
    </xf>
    <xf numFmtId="3" fontId="20" fillId="0" borderId="10" xfId="59" applyNumberFormat="1" applyFont="1" applyBorder="1" applyAlignment="1">
      <alignment horizontal="right"/>
      <protection/>
    </xf>
    <xf numFmtId="0" fontId="20" fillId="0" borderId="0" xfId="59" applyFont="1" applyBorder="1" applyAlignment="1">
      <alignment horizontal="left"/>
      <protection/>
    </xf>
    <xf numFmtId="3" fontId="20" fillId="0" borderId="0" xfId="59" applyNumberFormat="1" applyFont="1" applyBorder="1" applyAlignment="1">
      <alignment horizontal="right"/>
      <protection/>
    </xf>
    <xf numFmtId="3" fontId="19" fillId="0" borderId="0" xfId="59" applyNumberFormat="1" applyFont="1" applyBorder="1" applyAlignment="1">
      <alignment horizontal="right"/>
      <protection/>
    </xf>
    <xf numFmtId="0" fontId="20" fillId="0" borderId="13" xfId="59" applyFont="1" applyBorder="1" applyAlignment="1">
      <alignment horizontal="left"/>
      <protection/>
    </xf>
    <xf numFmtId="0" fontId="20" fillId="0" borderId="18" xfId="59" applyFont="1" applyBorder="1" applyAlignment="1">
      <alignment horizontal="left"/>
      <protection/>
    </xf>
    <xf numFmtId="49" fontId="19" fillId="0" borderId="10" xfId="59" applyNumberFormat="1" applyFont="1" applyBorder="1" applyAlignment="1">
      <alignment horizontal="center"/>
      <protection/>
    </xf>
    <xf numFmtId="3" fontId="21" fillId="0" borderId="10" xfId="59" applyNumberFormat="1" applyFont="1" applyBorder="1" applyAlignment="1">
      <alignment horizontal="right"/>
      <protection/>
    </xf>
    <xf numFmtId="3" fontId="21" fillId="0" borderId="0" xfId="59" applyNumberFormat="1" applyFont="1" applyBorder="1" applyAlignment="1">
      <alignment horizontal="right"/>
      <protection/>
    </xf>
    <xf numFmtId="3" fontId="22" fillId="0" borderId="0" xfId="59" applyNumberFormat="1" applyFont="1" applyBorder="1" applyAlignment="1">
      <alignment horizontal="right"/>
      <protection/>
    </xf>
    <xf numFmtId="0" fontId="1" fillId="0" borderId="13" xfId="59" applyFont="1" applyBorder="1" applyAlignment="1">
      <alignment horizontal="left"/>
      <protection/>
    </xf>
    <xf numFmtId="0" fontId="1" fillId="0" borderId="18" xfId="59" applyFont="1" applyBorder="1" applyAlignment="1">
      <alignment horizontal="left"/>
      <protection/>
    </xf>
    <xf numFmtId="3" fontId="1" fillId="35" borderId="10" xfId="59" applyNumberFormat="1" applyFont="1" applyFill="1" applyBorder="1" applyAlignment="1">
      <alignment horizontal="right"/>
      <protection/>
    </xf>
    <xf numFmtId="165" fontId="19" fillId="0" borderId="10" xfId="59" applyNumberFormat="1" applyFont="1" applyBorder="1" applyAlignment="1">
      <alignment horizontal="right"/>
      <protection/>
    </xf>
    <xf numFmtId="4" fontId="19" fillId="0" borderId="10" xfId="59" applyNumberFormat="1" applyFont="1" applyBorder="1" applyAlignment="1">
      <alignment horizontal="right"/>
      <protection/>
    </xf>
    <xf numFmtId="0" fontId="0" fillId="0" borderId="0" xfId="57">
      <alignment/>
      <protection/>
    </xf>
    <xf numFmtId="0" fontId="13" fillId="34" borderId="12" xfId="57" applyFont="1" applyFill="1" applyBorder="1" applyAlignment="1">
      <alignment horizontal="center" vertical="center"/>
      <protection/>
    </xf>
    <xf numFmtId="0" fontId="23" fillId="0" borderId="10" xfId="57" applyFont="1" applyFill="1" applyBorder="1" applyAlignment="1">
      <alignment horizontal="center" vertical="center"/>
      <protection/>
    </xf>
    <xf numFmtId="0" fontId="23" fillId="0" borderId="14" xfId="57" applyFont="1" applyFill="1" applyBorder="1" applyAlignment="1">
      <alignment horizontal="center" vertical="center"/>
      <protection/>
    </xf>
    <xf numFmtId="0" fontId="23" fillId="0" borderId="14" xfId="57" applyFont="1" applyFill="1" applyBorder="1" applyAlignment="1">
      <alignment horizontal="left" vertical="center"/>
      <protection/>
    </xf>
    <xf numFmtId="0" fontId="23" fillId="0" borderId="12" xfId="57" applyFont="1" applyFill="1" applyBorder="1" applyAlignment="1">
      <alignment horizontal="center" vertical="center"/>
      <protection/>
    </xf>
    <xf numFmtId="0" fontId="23" fillId="0" borderId="12" xfId="57" applyFont="1" applyFill="1" applyBorder="1">
      <alignment/>
      <protection/>
    </xf>
    <xf numFmtId="0" fontId="23" fillId="0" borderId="10" xfId="57" applyFont="1" applyFill="1" applyBorder="1">
      <alignment/>
      <protection/>
    </xf>
    <xf numFmtId="0" fontId="23" fillId="34" borderId="10" xfId="57" applyFont="1" applyFill="1" applyBorder="1">
      <alignment/>
      <protection/>
    </xf>
    <xf numFmtId="0" fontId="24" fillId="34" borderId="10" xfId="57" applyFont="1" applyFill="1" applyBorder="1">
      <alignment/>
      <protection/>
    </xf>
    <xf numFmtId="0" fontId="25" fillId="0" borderId="10" xfId="57" applyFont="1" applyBorder="1" applyAlignment="1">
      <alignment horizontal="center"/>
      <protection/>
    </xf>
    <xf numFmtId="0" fontId="24" fillId="0" borderId="10" xfId="57" applyFont="1" applyBorder="1" applyAlignment="1">
      <alignment horizontal="right" vertical="center"/>
      <protection/>
    </xf>
    <xf numFmtId="0" fontId="24" fillId="0" borderId="10" xfId="57" applyFont="1" applyBorder="1" applyAlignment="1">
      <alignment horizontal="left" vertical="center"/>
      <protection/>
    </xf>
    <xf numFmtId="3" fontId="24" fillId="0" borderId="10" xfId="57" applyNumberFormat="1" applyFont="1" applyBorder="1" applyAlignment="1">
      <alignment vertical="center"/>
      <protection/>
    </xf>
    <xf numFmtId="3" fontId="23" fillId="34" borderId="10" xfId="57" applyNumberFormat="1" applyFont="1" applyFill="1" applyBorder="1" applyAlignment="1">
      <alignment vertical="center"/>
      <protection/>
    </xf>
    <xf numFmtId="3" fontId="24" fillId="35" borderId="10" xfId="57" applyNumberFormat="1" applyFont="1" applyFill="1" applyBorder="1" applyAlignment="1">
      <alignment vertical="center"/>
      <protection/>
    </xf>
    <xf numFmtId="3" fontId="13" fillId="34" borderId="10" xfId="57" applyNumberFormat="1" applyFont="1" applyFill="1" applyBorder="1" applyAlignment="1">
      <alignment vertical="center"/>
      <protection/>
    </xf>
    <xf numFmtId="165" fontId="24" fillId="0" borderId="10" xfId="57" applyNumberFormat="1" applyFont="1" applyBorder="1" applyAlignment="1">
      <alignment vertical="center"/>
      <protection/>
    </xf>
    <xf numFmtId="3" fontId="15" fillId="0" borderId="10" xfId="57" applyNumberFormat="1" applyFont="1" applyBorder="1" applyAlignment="1">
      <alignment vertical="center"/>
      <protection/>
    </xf>
    <xf numFmtId="0" fontId="0" fillId="0" borderId="10" xfId="57" applyBorder="1">
      <alignment/>
      <protection/>
    </xf>
    <xf numFmtId="165" fontId="26" fillId="34" borderId="10" xfId="57" applyNumberFormat="1" applyFont="1" applyFill="1" applyBorder="1" applyAlignment="1">
      <alignment vertical="center"/>
      <protection/>
    </xf>
    <xf numFmtId="3" fontId="26" fillId="34" borderId="10" xfId="57" applyNumberFormat="1" applyFont="1" applyFill="1" applyBorder="1" applyAlignment="1">
      <alignment vertical="center"/>
      <protection/>
    </xf>
    <xf numFmtId="3" fontId="16" fillId="34" borderId="10" xfId="57" applyNumberFormat="1" applyFont="1" applyFill="1" applyBorder="1" applyAlignment="1">
      <alignment vertical="center"/>
      <protection/>
    </xf>
    <xf numFmtId="0" fontId="23" fillId="0" borderId="10" xfId="57" applyFont="1" applyBorder="1" applyAlignment="1">
      <alignment horizontal="left" vertical="center"/>
      <protection/>
    </xf>
    <xf numFmtId="0" fontId="24" fillId="0" borderId="10" xfId="57" applyFont="1" applyBorder="1">
      <alignment/>
      <protection/>
    </xf>
    <xf numFmtId="3" fontId="23" fillId="34" borderId="10" xfId="57" applyNumberFormat="1" applyFont="1" applyFill="1" applyBorder="1" applyAlignment="1">
      <alignment horizontal="right" vertical="center"/>
      <protection/>
    </xf>
    <xf numFmtId="3" fontId="14" fillId="34" borderId="10" xfId="57" applyNumberFormat="1" applyFont="1" applyFill="1" applyBorder="1" applyAlignment="1">
      <alignment horizontal="right" vertical="center"/>
      <protection/>
    </xf>
    <xf numFmtId="0" fontId="1" fillId="0" borderId="0" xfId="61">
      <alignment/>
      <protection/>
    </xf>
    <xf numFmtId="0" fontId="27" fillId="0" borderId="0" xfId="61" applyFont="1">
      <alignment/>
      <protection/>
    </xf>
    <xf numFmtId="0" fontId="19" fillId="0" borderId="22" xfId="61" applyFont="1" applyBorder="1">
      <alignment/>
      <protection/>
    </xf>
    <xf numFmtId="0" fontId="19" fillId="0" borderId="13" xfId="61" applyFont="1" applyBorder="1">
      <alignment/>
      <protection/>
    </xf>
    <xf numFmtId="0" fontId="29" fillId="0" borderId="10" xfId="61" applyFont="1" applyBorder="1">
      <alignment/>
      <protection/>
    </xf>
    <xf numFmtId="0" fontId="29" fillId="0" borderId="12" xfId="61" applyFont="1" applyBorder="1">
      <alignment/>
      <protection/>
    </xf>
    <xf numFmtId="0" fontId="29" fillId="0" borderId="23" xfId="61" applyFont="1" applyBorder="1">
      <alignment/>
      <protection/>
    </xf>
    <xf numFmtId="0" fontId="1" fillId="0" borderId="22" xfId="61" applyBorder="1">
      <alignment/>
      <protection/>
    </xf>
    <xf numFmtId="0" fontId="1" fillId="0" borderId="13" xfId="61" applyBorder="1">
      <alignment/>
      <protection/>
    </xf>
    <xf numFmtId="0" fontId="31" fillId="0" borderId="10" xfId="61" applyFont="1" applyBorder="1">
      <alignment/>
      <protection/>
    </xf>
    <xf numFmtId="0" fontId="31" fillId="0" borderId="10" xfId="61" applyFont="1" applyBorder="1" applyAlignment="1">
      <alignment horizontal="left"/>
      <protection/>
    </xf>
    <xf numFmtId="3" fontId="31" fillId="0" borderId="10" xfId="61" applyNumberFormat="1" applyFont="1" applyBorder="1">
      <alignment/>
      <protection/>
    </xf>
    <xf numFmtId="0" fontId="31" fillId="0" borderId="23" xfId="61" applyFont="1" applyBorder="1">
      <alignment/>
      <protection/>
    </xf>
    <xf numFmtId="0" fontId="1" fillId="0" borderId="24" xfId="61" applyBorder="1">
      <alignment/>
      <protection/>
    </xf>
    <xf numFmtId="0" fontId="1" fillId="0" borderId="16" xfId="61" applyBorder="1">
      <alignment/>
      <protection/>
    </xf>
    <xf numFmtId="3" fontId="29" fillId="0" borderId="10" xfId="61" applyNumberFormat="1" applyFont="1" applyBorder="1" applyAlignment="1">
      <alignment horizontal="right"/>
      <protection/>
    </xf>
    <xf numFmtId="2" fontId="31" fillId="0" borderId="23" xfId="61" applyNumberFormat="1" applyFont="1" applyBorder="1">
      <alignment/>
      <protection/>
    </xf>
    <xf numFmtId="0" fontId="1" fillId="0" borderId="25" xfId="61" applyBorder="1">
      <alignment/>
      <protection/>
    </xf>
    <xf numFmtId="0" fontId="1" fillId="0" borderId="26" xfId="61" applyBorder="1">
      <alignment/>
      <protection/>
    </xf>
    <xf numFmtId="0" fontId="31" fillId="0" borderId="27" xfId="61" applyFont="1" applyBorder="1">
      <alignment/>
      <protection/>
    </xf>
    <xf numFmtId="0" fontId="29" fillId="0" borderId="27" xfId="61" applyFont="1" applyBorder="1">
      <alignment/>
      <protection/>
    </xf>
    <xf numFmtId="3" fontId="29" fillId="0" borderId="27" xfId="61" applyNumberFormat="1" applyFont="1" applyBorder="1">
      <alignment/>
      <protection/>
    </xf>
    <xf numFmtId="0" fontId="29" fillId="0" borderId="28" xfId="61" applyFont="1" applyBorder="1">
      <alignment/>
      <protection/>
    </xf>
    <xf numFmtId="0" fontId="2" fillId="0" borderId="0" xfId="63">
      <alignment/>
      <protection/>
    </xf>
    <xf numFmtId="0" fontId="32" fillId="33" borderId="11" xfId="63" applyFont="1" applyFill="1" applyBorder="1">
      <alignment/>
      <protection/>
    </xf>
    <xf numFmtId="0" fontId="32" fillId="33" borderId="29" xfId="63" applyFont="1" applyFill="1" applyBorder="1">
      <alignment/>
      <protection/>
    </xf>
    <xf numFmtId="0" fontId="32" fillId="33" borderId="11" xfId="63" applyFont="1" applyFill="1" applyBorder="1" applyAlignment="1">
      <alignment horizontal="center"/>
      <protection/>
    </xf>
    <xf numFmtId="0" fontId="32" fillId="33" borderId="11" xfId="63" applyFont="1" applyFill="1" applyBorder="1" applyAlignment="1">
      <alignment horizontal="left"/>
      <protection/>
    </xf>
    <xf numFmtId="0" fontId="2" fillId="33" borderId="12" xfId="63" applyFill="1" applyBorder="1">
      <alignment/>
      <protection/>
    </xf>
    <xf numFmtId="0" fontId="2" fillId="33" borderId="14" xfId="63" applyFill="1" applyBorder="1">
      <alignment/>
      <protection/>
    </xf>
    <xf numFmtId="0" fontId="32" fillId="33" borderId="12" xfId="63" applyFont="1" applyFill="1" applyBorder="1">
      <alignment/>
      <protection/>
    </xf>
    <xf numFmtId="0" fontId="32" fillId="33" borderId="12" xfId="63" applyFont="1" applyFill="1" applyBorder="1" applyAlignment="1">
      <alignment horizontal="center"/>
      <protection/>
    </xf>
    <xf numFmtId="0" fontId="32" fillId="0" borderId="12" xfId="63" applyFont="1" applyFill="1" applyBorder="1">
      <alignment/>
      <protection/>
    </xf>
    <xf numFmtId="0" fontId="32" fillId="0" borderId="14" xfId="63" applyFont="1" applyFill="1" applyBorder="1">
      <alignment/>
      <protection/>
    </xf>
    <xf numFmtId="0" fontId="32" fillId="0" borderId="12" xfId="63" applyFont="1" applyFill="1" applyBorder="1" applyAlignment="1">
      <alignment horizontal="left"/>
      <protection/>
    </xf>
    <xf numFmtId="0" fontId="32" fillId="0" borderId="12" xfId="63" applyFont="1" applyFill="1" applyBorder="1" applyAlignment="1">
      <alignment horizontal="right"/>
      <protection/>
    </xf>
    <xf numFmtId="0" fontId="2" fillId="0" borderId="10" xfId="63" applyBorder="1">
      <alignment/>
      <protection/>
    </xf>
    <xf numFmtId="0" fontId="32" fillId="0" borderId="12" xfId="63" applyFont="1" applyBorder="1">
      <alignment/>
      <protection/>
    </xf>
    <xf numFmtId="0" fontId="2" fillId="0" borderId="12" xfId="63" applyBorder="1">
      <alignment/>
      <protection/>
    </xf>
    <xf numFmtId="0" fontId="25" fillId="0" borderId="13" xfId="60" applyFont="1" applyBorder="1">
      <alignment/>
      <protection/>
    </xf>
    <xf numFmtId="3" fontId="2" fillId="0" borderId="10" xfId="63" applyNumberFormat="1" applyBorder="1">
      <alignment/>
      <protection/>
    </xf>
    <xf numFmtId="166" fontId="2" fillId="0" borderId="10" xfId="63" applyNumberFormat="1" applyBorder="1">
      <alignment/>
      <protection/>
    </xf>
    <xf numFmtId="0" fontId="2" fillId="0" borderId="10" xfId="63" applyFont="1" applyBorder="1">
      <alignment/>
      <protection/>
    </xf>
    <xf numFmtId="0" fontId="32" fillId="0" borderId="10" xfId="63" applyFont="1" applyBorder="1">
      <alignment/>
      <protection/>
    </xf>
    <xf numFmtId="0" fontId="33" fillId="0" borderId="12" xfId="63" applyFont="1" applyBorder="1">
      <alignment/>
      <protection/>
    </xf>
    <xf numFmtId="3" fontId="33" fillId="0" borderId="10" xfId="63" applyNumberFormat="1" applyFont="1" applyBorder="1">
      <alignment/>
      <protection/>
    </xf>
    <xf numFmtId="0" fontId="2" fillId="0" borderId="12" xfId="63" applyFont="1" applyBorder="1">
      <alignment/>
      <protection/>
    </xf>
    <xf numFmtId="0" fontId="34" fillId="0" borderId="12" xfId="63" applyFont="1" applyBorder="1">
      <alignment/>
      <protection/>
    </xf>
    <xf numFmtId="3" fontId="32" fillId="0" borderId="10" xfId="63" applyNumberFormat="1" applyFont="1" applyBorder="1">
      <alignment/>
      <protection/>
    </xf>
    <xf numFmtId="0" fontId="32" fillId="0" borderId="13" xfId="63" applyFont="1" applyBorder="1">
      <alignment/>
      <protection/>
    </xf>
    <xf numFmtId="3" fontId="2" fillId="0" borderId="10" xfId="63" applyNumberFormat="1" applyFont="1" applyBorder="1">
      <alignment/>
      <protection/>
    </xf>
    <xf numFmtId="0" fontId="2" fillId="0" borderId="13" xfId="63" applyFont="1" applyBorder="1">
      <alignment/>
      <protection/>
    </xf>
    <xf numFmtId="0" fontId="25" fillId="0" borderId="10" xfId="60" applyFont="1" applyBorder="1">
      <alignment/>
      <protection/>
    </xf>
    <xf numFmtId="0" fontId="33" fillId="0" borderId="10" xfId="63" applyFont="1" applyBorder="1">
      <alignment/>
      <protection/>
    </xf>
    <xf numFmtId="0" fontId="13" fillId="0" borderId="10" xfId="60" applyFont="1" applyBorder="1">
      <alignment/>
      <protection/>
    </xf>
    <xf numFmtId="0" fontId="35" fillId="0" borderId="10" xfId="60" applyFont="1" applyBorder="1">
      <alignment/>
      <protection/>
    </xf>
    <xf numFmtId="0" fontId="34" fillId="0" borderId="10" xfId="63" applyFont="1" applyBorder="1">
      <alignment/>
      <protection/>
    </xf>
    <xf numFmtId="3" fontId="34" fillId="0" borderId="10" xfId="63" applyNumberFormat="1" applyFont="1" applyBorder="1">
      <alignment/>
      <protection/>
    </xf>
    <xf numFmtId="0" fontId="27" fillId="0" borderId="10" xfId="61" applyFont="1" applyBorder="1" applyAlignment="1">
      <alignment horizontal="right" vertical="top" wrapText="1"/>
      <protection/>
    </xf>
    <xf numFmtId="0" fontId="27" fillId="0" borderId="10" xfId="61" applyFont="1" applyBorder="1" applyAlignment="1">
      <alignment horizontal="left" vertical="top" wrapText="1"/>
      <protection/>
    </xf>
    <xf numFmtId="0" fontId="1" fillId="0" borderId="10" xfId="58" applyFont="1" applyBorder="1" applyAlignment="1">
      <alignment vertical="top" wrapText="1"/>
      <protection/>
    </xf>
    <xf numFmtId="0" fontId="27" fillId="0" borderId="10" xfId="61" applyFont="1" applyBorder="1" applyAlignment="1">
      <alignment horizontal="right"/>
      <protection/>
    </xf>
    <xf numFmtId="0" fontId="19" fillId="0" borderId="10" xfId="58" applyFont="1" applyBorder="1" applyAlignment="1">
      <alignment vertical="top" wrapText="1"/>
      <protection/>
    </xf>
    <xf numFmtId="0" fontId="27" fillId="0" borderId="10" xfId="61" applyFont="1" applyBorder="1">
      <alignment/>
      <protection/>
    </xf>
    <xf numFmtId="0" fontId="20" fillId="0" borderId="10" xfId="58" applyFont="1" applyBorder="1" applyAlignment="1">
      <alignment vertical="top" wrapText="1"/>
      <protection/>
    </xf>
    <xf numFmtId="0" fontId="27" fillId="33" borderId="10" xfId="61" applyFont="1" applyFill="1" applyBorder="1">
      <alignment/>
      <protection/>
    </xf>
    <xf numFmtId="0" fontId="28" fillId="33" borderId="10" xfId="61" applyFont="1" applyFill="1" applyBorder="1" applyAlignment="1">
      <alignment horizontal="left" vertical="top" wrapText="1"/>
      <protection/>
    </xf>
    <xf numFmtId="3" fontId="32" fillId="33" borderId="10" xfId="63" applyNumberFormat="1" applyFont="1" applyFill="1" applyBorder="1">
      <alignment/>
      <protection/>
    </xf>
    <xf numFmtId="0" fontId="1" fillId="0" borderId="0" xfId="55">
      <alignment/>
      <protection/>
    </xf>
    <xf numFmtId="0" fontId="28" fillId="0" borderId="0" xfId="55" applyFont="1" applyAlignment="1">
      <alignment horizontal="center"/>
      <protection/>
    </xf>
    <xf numFmtId="0" fontId="2" fillId="0" borderId="0" xfId="55" applyFont="1">
      <alignment/>
      <protection/>
    </xf>
    <xf numFmtId="0" fontId="13" fillId="33" borderId="30" xfId="55" applyFont="1" applyFill="1" applyBorder="1" applyAlignment="1">
      <alignment horizontal="center" vertical="center"/>
      <protection/>
    </xf>
    <xf numFmtId="0" fontId="36" fillId="0" borderId="31" xfId="55" applyFont="1" applyBorder="1" applyAlignment="1">
      <alignment horizontal="center"/>
      <protection/>
    </xf>
    <xf numFmtId="0" fontId="36" fillId="0" borderId="32" xfId="55" applyFont="1" applyBorder="1" applyAlignment="1">
      <alignment horizontal="left"/>
      <protection/>
    </xf>
    <xf numFmtId="0" fontId="36" fillId="0" borderId="30" xfId="55" applyFont="1" applyBorder="1">
      <alignment/>
      <protection/>
    </xf>
    <xf numFmtId="0" fontId="2" fillId="0" borderId="30" xfId="55" applyFont="1" applyBorder="1">
      <alignment/>
      <protection/>
    </xf>
    <xf numFmtId="3" fontId="2" fillId="0" borderId="30" xfId="55" applyNumberFormat="1" applyFont="1" applyBorder="1">
      <alignment/>
      <protection/>
    </xf>
    <xf numFmtId="0" fontId="30" fillId="0" borderId="31" xfId="55" applyFont="1" applyBorder="1" applyAlignment="1">
      <alignment horizontal="center"/>
      <protection/>
    </xf>
    <xf numFmtId="0" fontId="30" fillId="0" borderId="32" xfId="55" applyFont="1" applyBorder="1" applyAlignment="1">
      <alignment horizontal="left"/>
      <protection/>
    </xf>
    <xf numFmtId="3" fontId="32" fillId="0" borderId="30" xfId="55" applyNumberFormat="1" applyFont="1" applyBorder="1">
      <alignment/>
      <protection/>
    </xf>
    <xf numFmtId="0" fontId="30" fillId="0" borderId="33" xfId="55" applyFont="1" applyBorder="1" applyAlignment="1">
      <alignment horizontal="center"/>
      <protection/>
    </xf>
    <xf numFmtId="0" fontId="30" fillId="0" borderId="34" xfId="55" applyFont="1" applyBorder="1" applyAlignment="1">
      <alignment horizontal="left"/>
      <protection/>
    </xf>
    <xf numFmtId="0" fontId="19" fillId="0" borderId="0" xfId="55" applyFont="1">
      <alignment/>
      <protection/>
    </xf>
    <xf numFmtId="0" fontId="36" fillId="0" borderId="33" xfId="55" applyFont="1" applyBorder="1" applyAlignment="1">
      <alignment horizontal="center"/>
      <protection/>
    </xf>
    <xf numFmtId="3" fontId="34" fillId="0" borderId="30" xfId="55" applyNumberFormat="1" applyFont="1" applyBorder="1">
      <alignment/>
      <protection/>
    </xf>
    <xf numFmtId="0" fontId="36" fillId="0" borderId="31" xfId="55" applyFont="1" applyBorder="1">
      <alignment/>
      <protection/>
    </xf>
    <xf numFmtId="0" fontId="36" fillId="0" borderId="30" xfId="55" applyFont="1" applyBorder="1" applyAlignment="1">
      <alignment horizontal="left"/>
      <protection/>
    </xf>
    <xf numFmtId="0" fontId="30" fillId="0" borderId="30" xfId="55" applyFont="1" applyBorder="1" applyAlignment="1">
      <alignment horizontal="center"/>
      <protection/>
    </xf>
    <xf numFmtId="0" fontId="30" fillId="0" borderId="30" xfId="55" applyFont="1" applyBorder="1" applyAlignment="1">
      <alignment horizontal="left"/>
      <protection/>
    </xf>
    <xf numFmtId="0" fontId="36" fillId="0" borderId="35" xfId="55" applyFont="1" applyBorder="1" applyAlignment="1">
      <alignment horizontal="center"/>
      <protection/>
    </xf>
    <xf numFmtId="0" fontId="36" fillId="0" borderId="36" xfId="55" applyFont="1" applyBorder="1" applyAlignment="1">
      <alignment horizontal="left"/>
      <protection/>
    </xf>
    <xf numFmtId="0" fontId="36" fillId="0" borderId="33" xfId="55" applyFont="1" applyBorder="1">
      <alignment/>
      <protection/>
    </xf>
    <xf numFmtId="0" fontId="1" fillId="0" borderId="0" xfId="65">
      <alignment/>
      <protection/>
    </xf>
    <xf numFmtId="0" fontId="1" fillId="0" borderId="0" xfId="65" applyFont="1">
      <alignment/>
      <protection/>
    </xf>
    <xf numFmtId="0" fontId="1" fillId="0" borderId="0" xfId="65" applyBorder="1" applyAlignment="1">
      <alignment vertical="center" wrapText="1"/>
      <protection/>
    </xf>
    <xf numFmtId="0" fontId="38" fillId="33" borderId="37" xfId="65" applyFont="1" applyFill="1" applyBorder="1" applyAlignment="1">
      <alignment horizontal="center" wrapText="1"/>
      <protection/>
    </xf>
    <xf numFmtId="0" fontId="38" fillId="33" borderId="38" xfId="65" applyFont="1" applyFill="1" applyBorder="1" applyAlignment="1">
      <alignment horizontal="center"/>
      <protection/>
    </xf>
    <xf numFmtId="49" fontId="19" fillId="0" borderId="39" xfId="65" applyNumberFormat="1" applyFont="1" applyBorder="1" applyAlignment="1">
      <alignment horizontal="center" vertical="center" wrapText="1"/>
      <protection/>
    </xf>
    <xf numFmtId="3" fontId="19" fillId="0" borderId="30" xfId="65" applyNumberFormat="1" applyFont="1" applyBorder="1" applyAlignment="1">
      <alignment horizontal="right"/>
      <protection/>
    </xf>
    <xf numFmtId="49" fontId="1" fillId="0" borderId="39" xfId="65" applyNumberFormat="1" applyFont="1" applyBorder="1" applyAlignment="1">
      <alignment horizontal="center" vertical="center" wrapText="1"/>
      <protection/>
    </xf>
    <xf numFmtId="49" fontId="27" fillId="0" borderId="39" xfId="65" applyNumberFormat="1" applyFont="1" applyBorder="1" applyAlignment="1">
      <alignment horizontal="center"/>
      <protection/>
    </xf>
    <xf numFmtId="3" fontId="1" fillId="0" borderId="30" xfId="65" applyNumberFormat="1" applyFont="1" applyBorder="1" applyAlignment="1">
      <alignment horizontal="right"/>
      <protection/>
    </xf>
    <xf numFmtId="49" fontId="1" fillId="0" borderId="39" xfId="65" applyNumberFormat="1" applyFont="1" applyBorder="1" applyAlignment="1">
      <alignment horizontal="center"/>
      <protection/>
    </xf>
    <xf numFmtId="3" fontId="39" fillId="0" borderId="30" xfId="65" applyNumberFormat="1" applyFont="1" applyBorder="1" applyAlignment="1">
      <alignment horizontal="right"/>
      <protection/>
    </xf>
    <xf numFmtId="3" fontId="40" fillId="0" borderId="30" xfId="65" applyNumberFormat="1" applyFont="1" applyBorder="1" applyAlignment="1">
      <alignment horizontal="right"/>
      <protection/>
    </xf>
    <xf numFmtId="49" fontId="1" fillId="0" borderId="40" xfId="65" applyNumberFormat="1" applyFont="1" applyBorder="1" applyAlignment="1">
      <alignment horizontal="left" indent="2"/>
      <protection/>
    </xf>
    <xf numFmtId="0" fontId="1" fillId="0" borderId="30" xfId="65" applyFont="1" applyBorder="1">
      <alignment/>
      <protection/>
    </xf>
    <xf numFmtId="49" fontId="1" fillId="0" borderId="30" xfId="65" applyNumberFormat="1" applyFont="1" applyBorder="1" applyAlignment="1">
      <alignment horizontal="left" indent="2"/>
      <protection/>
    </xf>
    <xf numFmtId="3" fontId="20" fillId="0" borderId="30" xfId="65" applyNumberFormat="1" applyFont="1" applyBorder="1" applyAlignment="1">
      <alignment horizontal="right"/>
      <protection/>
    </xf>
    <xf numFmtId="49" fontId="1" fillId="0" borderId="41" xfId="65" applyNumberFormat="1" applyFont="1" applyBorder="1" applyAlignment="1">
      <alignment horizontal="center"/>
      <protection/>
    </xf>
    <xf numFmtId="49" fontId="1" fillId="0" borderId="40" xfId="65" applyNumberFormat="1" applyFont="1" applyBorder="1" applyAlignment="1">
      <alignment horizontal="left"/>
      <protection/>
    </xf>
    <xf numFmtId="49" fontId="19" fillId="0" borderId="39" xfId="65" applyNumberFormat="1" applyFont="1" applyBorder="1" applyAlignment="1">
      <alignment horizontal="center"/>
      <protection/>
    </xf>
    <xf numFmtId="49" fontId="19" fillId="0" borderId="39" xfId="65" applyNumberFormat="1" applyFont="1" applyBorder="1" applyAlignment="1">
      <alignment horizontal="left"/>
      <protection/>
    </xf>
    <xf numFmtId="49" fontId="19" fillId="0" borderId="42" xfId="65" applyNumberFormat="1" applyFont="1" applyBorder="1" applyAlignment="1">
      <alignment/>
      <protection/>
    </xf>
    <xf numFmtId="49" fontId="19" fillId="0" borderId="40" xfId="65" applyNumberFormat="1" applyFont="1" applyBorder="1" applyAlignment="1">
      <alignment/>
      <protection/>
    </xf>
    <xf numFmtId="0" fontId="19" fillId="0" borderId="0" xfId="65" applyFont="1">
      <alignment/>
      <protection/>
    </xf>
    <xf numFmtId="3" fontId="19" fillId="0" borderId="43" xfId="65" applyNumberFormat="1" applyFont="1" applyBorder="1" applyAlignment="1">
      <alignment horizontal="right"/>
      <protection/>
    </xf>
    <xf numFmtId="49" fontId="1" fillId="0" borderId="42" xfId="65" applyNumberFormat="1" applyFont="1" applyBorder="1" applyAlignment="1">
      <alignment horizontal="left"/>
      <protection/>
    </xf>
    <xf numFmtId="3" fontId="1" fillId="0" borderId="43" xfId="65" applyNumberFormat="1" applyFont="1" applyBorder="1" applyAlignment="1">
      <alignment horizontal="right"/>
      <protection/>
    </xf>
    <xf numFmtId="49" fontId="1" fillId="0" borderId="39" xfId="65" applyNumberFormat="1" applyFont="1" applyBorder="1" applyAlignment="1">
      <alignment horizontal="left"/>
      <protection/>
    </xf>
    <xf numFmtId="49" fontId="1" fillId="0" borderId="42" xfId="65" applyNumberFormat="1" applyFont="1" applyBorder="1" applyAlignment="1">
      <alignment/>
      <protection/>
    </xf>
    <xf numFmtId="49" fontId="1" fillId="0" borderId="40" xfId="65" applyNumberFormat="1" applyFont="1" applyBorder="1" applyAlignment="1">
      <alignment/>
      <protection/>
    </xf>
    <xf numFmtId="3" fontId="19" fillId="0" borderId="44" xfId="65" applyNumberFormat="1" applyFont="1" applyBorder="1" applyAlignment="1">
      <alignment horizontal="right"/>
      <protection/>
    </xf>
    <xf numFmtId="0" fontId="2" fillId="0" borderId="0" xfId="65" applyFont="1">
      <alignment/>
      <protection/>
    </xf>
    <xf numFmtId="49" fontId="1" fillId="0" borderId="41" xfId="65" applyNumberFormat="1" applyFont="1" applyBorder="1">
      <alignment/>
      <protection/>
    </xf>
    <xf numFmtId="3" fontId="1" fillId="0" borderId="45" xfId="65" applyNumberFormat="1" applyFont="1" applyBorder="1" applyAlignment="1">
      <alignment horizontal="right"/>
      <protection/>
    </xf>
    <xf numFmtId="3" fontId="1" fillId="0" borderId="46" xfId="65" applyNumberFormat="1" applyFont="1" applyBorder="1" applyAlignment="1">
      <alignment horizontal="right"/>
      <protection/>
    </xf>
    <xf numFmtId="0" fontId="1" fillId="0" borderId="0" xfId="54">
      <alignment/>
      <protection/>
    </xf>
    <xf numFmtId="0" fontId="19" fillId="33" borderId="10" xfId="54" applyFont="1" applyFill="1" applyBorder="1" applyAlignment="1">
      <alignment horizontal="center"/>
      <protection/>
    </xf>
    <xf numFmtId="0" fontId="1" fillId="0" borderId="10" xfId="54" applyFont="1" applyBorder="1" applyAlignment="1">
      <alignment vertical="top" wrapText="1"/>
      <protection/>
    </xf>
    <xf numFmtId="0" fontId="1" fillId="0" borderId="10" xfId="54" applyFont="1" applyBorder="1" applyAlignment="1">
      <alignment horizontal="center" vertical="top" wrapText="1"/>
      <protection/>
    </xf>
    <xf numFmtId="9" fontId="1" fillId="0" borderId="10" xfId="54" applyNumberFormat="1" applyFont="1" applyBorder="1" applyAlignment="1">
      <alignment vertical="top" wrapText="1"/>
      <protection/>
    </xf>
    <xf numFmtId="0" fontId="1" fillId="0" borderId="10" xfId="54" applyBorder="1" applyAlignment="1">
      <alignment vertical="top" wrapText="1"/>
      <protection/>
    </xf>
    <xf numFmtId="9" fontId="1" fillId="0" borderId="10" xfId="54" applyNumberFormat="1" applyFont="1" applyBorder="1" applyAlignment="1">
      <alignment horizontal="center" vertical="top" wrapText="1"/>
      <protection/>
    </xf>
    <xf numFmtId="0" fontId="1" fillId="0" borderId="10" xfId="54" applyFont="1" applyBorder="1" applyAlignment="1">
      <alignment horizontal="right" vertical="top" wrapText="1"/>
      <protection/>
    </xf>
    <xf numFmtId="0" fontId="4" fillId="0" borderId="10" xfId="54" applyFont="1" applyBorder="1" applyAlignment="1">
      <alignment horizontal="center" vertical="top" wrapText="1"/>
      <protection/>
    </xf>
    <xf numFmtId="9" fontId="1" fillId="0" borderId="10" xfId="54" applyNumberFormat="1" applyBorder="1" applyAlignment="1">
      <alignment vertical="top" wrapText="1"/>
      <protection/>
    </xf>
    <xf numFmtId="9" fontId="1" fillId="0" borderId="10" xfId="54" applyNumberFormat="1" applyBorder="1" applyAlignment="1">
      <alignment horizontal="center" vertical="top" wrapText="1"/>
      <protection/>
    </xf>
    <xf numFmtId="0" fontId="1" fillId="0" borderId="10" xfId="54" applyBorder="1" applyAlignment="1">
      <alignment horizontal="right" vertical="top" wrapText="1"/>
      <protection/>
    </xf>
    <xf numFmtId="1" fontId="1" fillId="0" borderId="10" xfId="54" applyNumberFormat="1" applyFont="1" applyBorder="1" applyAlignment="1">
      <alignment horizontal="right" vertical="top" wrapText="1"/>
      <protection/>
    </xf>
    <xf numFmtId="0" fontId="19" fillId="0" borderId="10" xfId="54" applyFont="1" applyBorder="1" applyAlignment="1">
      <alignment horizontal="center" vertical="top" wrapText="1"/>
      <protection/>
    </xf>
    <xf numFmtId="0" fontId="38" fillId="0" borderId="10" xfId="54" applyFont="1" applyBorder="1" applyAlignment="1">
      <alignment horizontal="center" vertical="top" wrapText="1"/>
      <protection/>
    </xf>
    <xf numFmtId="9" fontId="19" fillId="0" borderId="10" xfId="54" applyNumberFormat="1" applyFont="1" applyBorder="1" applyAlignment="1">
      <alignment vertical="top" wrapText="1"/>
      <protection/>
    </xf>
    <xf numFmtId="0" fontId="19" fillId="0" borderId="10" xfId="54" applyFont="1" applyBorder="1" applyAlignment="1">
      <alignment vertical="top" wrapText="1"/>
      <protection/>
    </xf>
    <xf numFmtId="9" fontId="19" fillId="0" borderId="10" xfId="54" applyNumberFormat="1" applyFont="1" applyBorder="1" applyAlignment="1">
      <alignment horizontal="center" vertical="top" wrapText="1"/>
      <protection/>
    </xf>
    <xf numFmtId="0" fontId="19" fillId="0" borderId="10" xfId="54" applyFont="1" applyBorder="1" applyAlignment="1">
      <alignment horizontal="right" vertical="top" wrapText="1"/>
      <protection/>
    </xf>
    <xf numFmtId="1" fontId="19" fillId="0" borderId="10" xfId="54" applyNumberFormat="1" applyFont="1" applyBorder="1" applyAlignment="1">
      <alignment horizontal="right" vertical="top" wrapText="1"/>
      <protection/>
    </xf>
    <xf numFmtId="0" fontId="3" fillId="0" borderId="0" xfId="66">
      <alignment/>
      <protection/>
    </xf>
    <xf numFmtId="0" fontId="42" fillId="0" borderId="0" xfId="66" applyFont="1" applyAlignment="1">
      <alignment horizontal="center"/>
      <protection/>
    </xf>
    <xf numFmtId="0" fontId="43" fillId="0" borderId="0" xfId="66" applyFont="1">
      <alignment/>
      <protection/>
    </xf>
    <xf numFmtId="0" fontId="31" fillId="0" borderId="30" xfId="66" applyFont="1" applyBorder="1" applyAlignment="1">
      <alignment horizontal="center"/>
      <protection/>
    </xf>
    <xf numFmtId="0" fontId="29" fillId="0" borderId="30" xfId="66" applyFont="1" applyBorder="1" applyAlignment="1">
      <alignment horizontal="center"/>
      <protection/>
    </xf>
    <xf numFmtId="0" fontId="1" fillId="0" borderId="0" xfId="64">
      <alignment/>
      <protection/>
    </xf>
    <xf numFmtId="0" fontId="37" fillId="0" borderId="0" xfId="64" applyFont="1">
      <alignment/>
      <protection/>
    </xf>
    <xf numFmtId="0" fontId="4" fillId="0" borderId="0" xfId="64" applyFont="1" applyBorder="1" applyAlignment="1">
      <alignment horizontal="right"/>
      <protection/>
    </xf>
    <xf numFmtId="0" fontId="1" fillId="0" borderId="0" xfId="64" applyBorder="1">
      <alignment/>
      <protection/>
    </xf>
    <xf numFmtId="0" fontId="2" fillId="0" borderId="31" xfId="64" applyFont="1" applyBorder="1" applyAlignment="1">
      <alignment horizontal="center"/>
      <protection/>
    </xf>
    <xf numFmtId="3" fontId="2" fillId="0" borderId="30" xfId="64" applyNumberFormat="1" applyFont="1" applyBorder="1" applyAlignment="1">
      <alignment/>
      <protection/>
    </xf>
    <xf numFmtId="3" fontId="32" fillId="0" borderId="30" xfId="64" applyNumberFormat="1" applyFont="1" applyBorder="1" applyAlignment="1">
      <alignment/>
      <protection/>
    </xf>
    <xf numFmtId="3" fontId="44" fillId="0" borderId="30" xfId="64" applyNumberFormat="1" applyFont="1" applyBorder="1" applyAlignment="1">
      <alignment/>
      <protection/>
    </xf>
    <xf numFmtId="3" fontId="33" fillId="0" borderId="30" xfId="64" applyNumberFormat="1" applyFont="1" applyBorder="1" applyAlignment="1">
      <alignment/>
      <protection/>
    </xf>
    <xf numFmtId="3" fontId="45" fillId="0" borderId="30" xfId="64" applyNumberFormat="1" applyFont="1" applyBorder="1" applyAlignment="1">
      <alignment/>
      <protection/>
    </xf>
    <xf numFmtId="3" fontId="34" fillId="0" borderId="30" xfId="64" applyNumberFormat="1" applyFont="1" applyBorder="1" applyAlignment="1">
      <alignment/>
      <protection/>
    </xf>
    <xf numFmtId="0" fontId="1" fillId="0" borderId="10" xfId="59" applyFont="1" applyBorder="1" applyAlignment="1">
      <alignment horizontal="left"/>
      <protection/>
    </xf>
    <xf numFmtId="0" fontId="7" fillId="0" borderId="10" xfId="59" applyFont="1" applyBorder="1">
      <alignment/>
      <protection/>
    </xf>
    <xf numFmtId="49" fontId="1" fillId="0" borderId="13" xfId="59" applyNumberFormat="1" applyFont="1" applyBorder="1" applyAlignment="1">
      <alignment horizontal="center"/>
      <protection/>
    </xf>
    <xf numFmtId="0" fontId="1" fillId="0" borderId="18" xfId="59" applyBorder="1">
      <alignment/>
      <protection/>
    </xf>
    <xf numFmtId="0" fontId="4" fillId="0" borderId="0" xfId="59" applyFont="1" applyBorder="1" applyAlignment="1">
      <alignment horizontal="right"/>
      <protection/>
    </xf>
    <xf numFmtId="0" fontId="5" fillId="33" borderId="10" xfId="59" applyFont="1" applyFill="1" applyBorder="1" applyAlignment="1">
      <alignment horizontal="center" vertical="center" wrapText="1"/>
      <protection/>
    </xf>
    <xf numFmtId="0" fontId="5" fillId="33" borderId="10" xfId="59" applyFont="1" applyFill="1" applyBorder="1" applyAlignment="1">
      <alignment horizontal="center" vertical="center"/>
      <protection/>
    </xf>
    <xf numFmtId="0" fontId="6" fillId="33" borderId="10" xfId="59" applyFont="1" applyFill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left"/>
      <protection/>
    </xf>
    <xf numFmtId="0" fontId="7" fillId="0" borderId="10" xfId="59" applyFont="1" applyBorder="1" applyAlignment="1">
      <alignment horizontal="left"/>
      <protection/>
    </xf>
    <xf numFmtId="0" fontId="7" fillId="0" borderId="10" xfId="59" applyFont="1" applyBorder="1" applyAlignment="1">
      <alignment horizontal="left" shrinkToFit="1"/>
      <protection/>
    </xf>
    <xf numFmtId="0" fontId="5" fillId="0" borderId="10" xfId="59" applyFont="1" applyBorder="1" applyAlignment="1">
      <alignment vertical="top" wrapText="1"/>
      <protection/>
    </xf>
    <xf numFmtId="0" fontId="7" fillId="0" borderId="12" xfId="59" applyFont="1" applyBorder="1" applyAlignment="1">
      <alignment vertical="top" wrapText="1"/>
      <protection/>
    </xf>
    <xf numFmtId="0" fontId="9" fillId="0" borderId="10" xfId="59" applyFont="1" applyBorder="1" applyAlignment="1">
      <alignment/>
      <protection/>
    </xf>
    <xf numFmtId="0" fontId="5" fillId="33" borderId="10" xfId="59" applyFont="1" applyFill="1" applyBorder="1" applyAlignment="1">
      <alignment horizontal="left"/>
      <protection/>
    </xf>
    <xf numFmtId="0" fontId="5" fillId="0" borderId="10" xfId="56" applyFont="1" applyBorder="1" applyAlignment="1">
      <alignment horizontal="left"/>
      <protection/>
    </xf>
    <xf numFmtId="0" fontId="7" fillId="0" borderId="10" xfId="56" applyFont="1" applyBorder="1" applyAlignment="1">
      <alignment horizontal="left"/>
      <protection/>
    </xf>
    <xf numFmtId="0" fontId="8" fillId="0" borderId="10" xfId="56" applyFont="1" applyBorder="1" applyAlignment="1">
      <alignment horizontal="left"/>
      <protection/>
    </xf>
    <xf numFmtId="0" fontId="5" fillId="0" borderId="12" xfId="56" applyFont="1" applyBorder="1" applyAlignment="1">
      <alignment horizontal="left"/>
      <protection/>
    </xf>
    <xf numFmtId="0" fontId="5" fillId="0" borderId="10" xfId="59" applyFont="1" applyBorder="1" applyAlignment="1">
      <alignment/>
      <protection/>
    </xf>
    <xf numFmtId="0" fontId="7" fillId="0" borderId="10" xfId="59" applyFont="1" applyBorder="1" applyAlignment="1">
      <alignment/>
      <protection/>
    </xf>
    <xf numFmtId="0" fontId="8" fillId="0" borderId="10" xfId="59" applyFont="1" applyBorder="1" applyAlignment="1">
      <alignment/>
      <protection/>
    </xf>
    <xf numFmtId="0" fontId="5" fillId="0" borderId="10" xfId="56" applyFont="1" applyBorder="1" applyAlignment="1">
      <alignment/>
      <protection/>
    </xf>
    <xf numFmtId="0" fontId="11" fillId="33" borderId="13" xfId="62" applyFont="1" applyFill="1" applyBorder="1" applyAlignment="1">
      <alignment horizontal="center" vertical="center"/>
      <protection/>
    </xf>
    <xf numFmtId="0" fontId="11" fillId="33" borderId="18" xfId="62" applyFont="1" applyFill="1" applyBorder="1" applyAlignment="1">
      <alignment horizontal="center" vertical="center"/>
      <protection/>
    </xf>
    <xf numFmtId="0" fontId="11" fillId="33" borderId="17" xfId="62" applyFont="1" applyFill="1" applyBorder="1" applyAlignment="1">
      <alignment horizontal="center" vertical="center"/>
      <protection/>
    </xf>
    <xf numFmtId="0" fontId="11" fillId="33" borderId="10" xfId="62" applyFont="1" applyFill="1" applyBorder="1" applyAlignment="1">
      <alignment horizontal="center" vertical="center"/>
      <protection/>
    </xf>
    <xf numFmtId="0" fontId="11" fillId="33" borderId="11" xfId="62" applyFont="1" applyFill="1" applyBorder="1" applyAlignment="1">
      <alignment horizontal="center" vertical="center"/>
      <protection/>
    </xf>
    <xf numFmtId="0" fontId="13" fillId="33" borderId="13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17" fillId="34" borderId="10" xfId="0" applyFont="1" applyFill="1" applyBorder="1" applyAlignment="1">
      <alignment horizontal="left" vertical="center"/>
    </xf>
    <xf numFmtId="0" fontId="0" fillId="0" borderId="17" xfId="0" applyFont="1" applyBorder="1" applyAlignment="1">
      <alignment/>
    </xf>
    <xf numFmtId="0" fontId="14" fillId="33" borderId="10" xfId="0" applyFont="1" applyFill="1" applyBorder="1" applyAlignment="1">
      <alignment horizontal="left" vertical="center"/>
    </xf>
    <xf numFmtId="0" fontId="7" fillId="33" borderId="10" xfId="59" applyFont="1" applyFill="1" applyBorder="1" applyAlignment="1">
      <alignment horizontal="center" vertical="center" wrapText="1"/>
      <protection/>
    </xf>
    <xf numFmtId="0" fontId="7" fillId="33" borderId="10" xfId="59" applyFont="1" applyFill="1" applyBorder="1" applyAlignment="1">
      <alignment horizontal="center" vertical="center"/>
      <protection/>
    </xf>
    <xf numFmtId="0" fontId="7" fillId="33" borderId="10" xfId="59" applyFont="1" applyFill="1" applyBorder="1" applyAlignment="1">
      <alignment horizontal="center" vertical="top" wrapText="1"/>
      <protection/>
    </xf>
    <xf numFmtId="0" fontId="7" fillId="33" borderId="10" xfId="59" applyFont="1" applyFill="1" applyBorder="1" applyAlignment="1">
      <alignment horizontal="center"/>
      <protection/>
    </xf>
    <xf numFmtId="0" fontId="9" fillId="0" borderId="10" xfId="59" applyFont="1" applyBorder="1" applyAlignment="1">
      <alignment horizontal="right"/>
      <protection/>
    </xf>
    <xf numFmtId="0" fontId="7" fillId="0" borderId="10" xfId="59" applyFont="1" applyBorder="1" applyAlignment="1">
      <alignment horizontal="center"/>
      <protection/>
    </xf>
    <xf numFmtId="0" fontId="9" fillId="0" borderId="10" xfId="59" applyFont="1" applyBorder="1" applyAlignment="1">
      <alignment horizontal="left"/>
      <protection/>
    </xf>
    <xf numFmtId="0" fontId="5" fillId="0" borderId="10" xfId="59" applyFont="1" applyBorder="1" applyAlignment="1">
      <alignment horizontal="left" shrinkToFit="1"/>
      <protection/>
    </xf>
    <xf numFmtId="0" fontId="5" fillId="0" borderId="11" xfId="59" applyFont="1" applyBorder="1" applyAlignment="1">
      <alignment vertical="top" wrapText="1"/>
      <protection/>
    </xf>
    <xf numFmtId="0" fontId="7" fillId="0" borderId="10" xfId="59" applyFont="1" applyBorder="1" applyAlignment="1">
      <alignment vertical="top" wrapText="1"/>
      <protection/>
    </xf>
    <xf numFmtId="0" fontId="1" fillId="0" borderId="0" xfId="59" applyFont="1" applyFill="1" applyBorder="1" applyAlignment="1">
      <alignment horizontal="justify" vertical="top" wrapText="1"/>
      <protection/>
    </xf>
    <xf numFmtId="0" fontId="1" fillId="0" borderId="0" xfId="59" applyFont="1" applyFill="1" applyBorder="1" applyAlignment="1">
      <alignment horizontal="right" vertical="top" wrapText="1"/>
      <protection/>
    </xf>
    <xf numFmtId="0" fontId="1" fillId="0" borderId="0" xfId="59" applyFont="1" applyFill="1" applyBorder="1" applyAlignment="1">
      <alignment horizontal="center" vertical="center" wrapText="1"/>
      <protection/>
    </xf>
    <xf numFmtId="0" fontId="1" fillId="0" borderId="0" xfId="59" applyBorder="1">
      <alignment/>
      <protection/>
    </xf>
    <xf numFmtId="0" fontId="1" fillId="33" borderId="11" xfId="59" applyFont="1" applyFill="1" applyBorder="1" applyAlignment="1">
      <alignment horizontal="center" vertical="center" wrapText="1"/>
      <protection/>
    </xf>
    <xf numFmtId="0" fontId="1" fillId="33" borderId="10" xfId="59" applyFont="1" applyFill="1" applyBorder="1" applyAlignment="1">
      <alignment horizontal="center" vertical="center" wrapText="1"/>
      <protection/>
    </xf>
    <xf numFmtId="0" fontId="1" fillId="33" borderId="10" xfId="59" applyFont="1" applyFill="1" applyBorder="1" applyAlignment="1">
      <alignment horizontal="center" vertical="top" wrapText="1"/>
      <protection/>
    </xf>
    <xf numFmtId="0" fontId="1" fillId="33" borderId="10" xfId="59" applyFont="1" applyFill="1" applyBorder="1" applyAlignment="1">
      <alignment vertical="top" wrapText="1"/>
      <protection/>
    </xf>
    <xf numFmtId="0" fontId="19" fillId="0" borderId="15" xfId="59" applyFont="1" applyFill="1" applyBorder="1" applyAlignment="1">
      <alignment horizontal="center" vertical="top" wrapText="1"/>
      <protection/>
    </xf>
    <xf numFmtId="0" fontId="19" fillId="0" borderId="14" xfId="59" applyFont="1" applyFill="1" applyBorder="1" applyAlignment="1">
      <alignment horizontal="center" vertical="top" wrapText="1"/>
      <protection/>
    </xf>
    <xf numFmtId="0" fontId="20" fillId="0" borderId="10" xfId="59" applyFont="1" applyFill="1" applyBorder="1" applyAlignment="1">
      <alignment horizontal="left" vertical="top" wrapText="1"/>
      <protection/>
    </xf>
    <xf numFmtId="0" fontId="1" fillId="0" borderId="10" xfId="59" applyFont="1" applyBorder="1" applyAlignment="1">
      <alignment horizontal="left"/>
      <protection/>
    </xf>
    <xf numFmtId="0" fontId="1" fillId="0" borderId="0" xfId="59" applyFont="1" applyBorder="1" applyAlignment="1">
      <alignment horizontal="left"/>
      <protection/>
    </xf>
    <xf numFmtId="0" fontId="20" fillId="0" borderId="10" xfId="59" applyFont="1" applyBorder="1" applyAlignment="1">
      <alignment horizontal="left"/>
      <protection/>
    </xf>
    <xf numFmtId="0" fontId="20" fillId="0" borderId="0" xfId="59" applyFont="1" applyBorder="1" applyAlignment="1">
      <alignment horizontal="left"/>
      <protection/>
    </xf>
    <xf numFmtId="0" fontId="19" fillId="0" borderId="0" xfId="59" applyFont="1" applyBorder="1" applyAlignment="1">
      <alignment horizontal="left"/>
      <protection/>
    </xf>
    <xf numFmtId="3" fontId="1" fillId="0" borderId="0" xfId="59" applyNumberFormat="1" applyFont="1" applyBorder="1" applyAlignment="1">
      <alignment horizontal="left"/>
      <protection/>
    </xf>
    <xf numFmtId="0" fontId="19" fillId="0" borderId="15" xfId="59" applyFont="1" applyFill="1" applyBorder="1" applyAlignment="1">
      <alignment horizontal="left" vertical="top" wrapText="1"/>
      <protection/>
    </xf>
    <xf numFmtId="0" fontId="1" fillId="0" borderId="10" xfId="59" applyFont="1" applyFill="1" applyBorder="1" applyAlignment="1">
      <alignment horizontal="left" vertical="top" wrapText="1"/>
      <protection/>
    </xf>
    <xf numFmtId="0" fontId="19" fillId="0" borderId="10" xfId="59" applyFont="1" applyBorder="1" applyAlignment="1">
      <alignment horizontal="left"/>
      <protection/>
    </xf>
    <xf numFmtId="0" fontId="13" fillId="34" borderId="10" xfId="57" applyFont="1" applyFill="1" applyBorder="1" applyAlignment="1">
      <alignment horizontal="center" vertical="center"/>
      <protection/>
    </xf>
    <xf numFmtId="0" fontId="13" fillId="34" borderId="10" xfId="57" applyFont="1" applyFill="1" applyBorder="1" applyAlignment="1">
      <alignment horizontal="center" vertical="top" wrapText="1"/>
      <protection/>
    </xf>
    <xf numFmtId="0" fontId="13" fillId="34" borderId="11" xfId="57" applyFont="1" applyFill="1" applyBorder="1" applyAlignment="1">
      <alignment horizontal="center"/>
      <protection/>
    </xf>
    <xf numFmtId="0" fontId="13" fillId="34" borderId="10" xfId="57" applyFont="1" applyFill="1" applyBorder="1" applyAlignment="1">
      <alignment horizontal="center"/>
      <protection/>
    </xf>
    <xf numFmtId="0" fontId="13" fillId="34" borderId="12" xfId="57" applyFont="1" applyFill="1" applyBorder="1" applyAlignment="1">
      <alignment horizontal="center" vertical="center"/>
      <protection/>
    </xf>
    <xf numFmtId="0" fontId="13" fillId="34" borderId="12" xfId="57" applyFont="1" applyFill="1" applyBorder="1" applyAlignment="1">
      <alignment horizontal="center" vertical="top" wrapText="1"/>
      <protection/>
    </xf>
    <xf numFmtId="0" fontId="13" fillId="34" borderId="12" xfId="57" applyFont="1" applyFill="1" applyBorder="1" applyAlignment="1">
      <alignment horizontal="center"/>
      <protection/>
    </xf>
    <xf numFmtId="0" fontId="26" fillId="34" borderId="10" xfId="57" applyFont="1" applyFill="1" applyBorder="1" applyAlignment="1">
      <alignment horizontal="left" vertical="center"/>
      <protection/>
    </xf>
    <xf numFmtId="0" fontId="13" fillId="34" borderId="11" xfId="57" applyFont="1" applyFill="1" applyBorder="1" applyAlignment="1">
      <alignment horizontal="center" vertical="top" wrapText="1"/>
      <protection/>
    </xf>
    <xf numFmtId="0" fontId="19" fillId="33" borderId="47" xfId="61" applyFont="1" applyFill="1" applyBorder="1" applyAlignment="1">
      <alignment horizontal="justify" vertical="top" wrapText="1"/>
      <protection/>
    </xf>
    <xf numFmtId="0" fontId="19" fillId="33" borderId="48" xfId="61" applyFont="1" applyFill="1" applyBorder="1" applyAlignment="1">
      <alignment horizontal="justify" vertical="top" wrapText="1"/>
      <protection/>
    </xf>
    <xf numFmtId="0" fontId="28" fillId="33" borderId="49" xfId="61" applyFont="1" applyFill="1" applyBorder="1" applyAlignment="1">
      <alignment horizontal="center" vertical="center" wrapText="1"/>
      <protection/>
    </xf>
    <xf numFmtId="0" fontId="28" fillId="33" borderId="50" xfId="61" applyFont="1" applyFill="1" applyBorder="1" applyAlignment="1">
      <alignment horizontal="center" vertical="center"/>
      <protection/>
    </xf>
    <xf numFmtId="0" fontId="28" fillId="33" borderId="50" xfId="61" applyFont="1" applyFill="1" applyBorder="1" applyAlignment="1">
      <alignment horizontal="center" vertical="center" wrapText="1"/>
      <protection/>
    </xf>
    <xf numFmtId="0" fontId="32" fillId="0" borderId="10" xfId="61" applyFont="1" applyBorder="1" applyAlignment="1">
      <alignment/>
      <protection/>
    </xf>
    <xf numFmtId="0" fontId="1" fillId="0" borderId="10" xfId="61" applyFont="1" applyBorder="1" applyAlignment="1">
      <alignment/>
      <protection/>
    </xf>
    <xf numFmtId="0" fontId="29" fillId="0" borderId="27" xfId="61" applyFont="1" applyBorder="1" applyAlignment="1">
      <alignment horizontal="left"/>
      <protection/>
    </xf>
    <xf numFmtId="0" fontId="28" fillId="33" borderId="51" xfId="61" applyFont="1" applyFill="1" applyBorder="1" applyAlignment="1">
      <alignment horizontal="center" vertical="center" wrapText="1"/>
      <protection/>
    </xf>
    <xf numFmtId="0" fontId="30" fillId="0" borderId="12" xfId="61" applyFont="1" applyBorder="1" applyAlignment="1">
      <alignment horizontal="left"/>
      <protection/>
    </xf>
    <xf numFmtId="0" fontId="30" fillId="0" borderId="10" xfId="61" applyFont="1" applyBorder="1" applyAlignment="1">
      <alignment horizontal="left"/>
      <protection/>
    </xf>
    <xf numFmtId="0" fontId="31" fillId="0" borderId="10" xfId="61" applyFont="1" applyBorder="1" applyAlignment="1">
      <alignment horizontal="left"/>
      <protection/>
    </xf>
    <xf numFmtId="0" fontId="32" fillId="33" borderId="10" xfId="63" applyFont="1" applyFill="1" applyBorder="1" applyAlignment="1">
      <alignment horizontal="center" vertical="top" wrapText="1"/>
      <protection/>
    </xf>
    <xf numFmtId="0" fontId="5" fillId="33" borderId="10" xfId="63" applyFont="1" applyFill="1" applyBorder="1" applyAlignment="1">
      <alignment horizontal="left" vertical="top" wrapText="1"/>
      <protection/>
    </xf>
    <xf numFmtId="0" fontId="32" fillId="33" borderId="10" xfId="63" applyFont="1" applyFill="1" applyBorder="1" applyAlignment="1">
      <alignment horizontal="left" vertical="top" wrapText="1"/>
      <protection/>
    </xf>
    <xf numFmtId="0" fontId="13" fillId="33" borderId="52" xfId="55" applyFont="1" applyFill="1" applyBorder="1" applyAlignment="1">
      <alignment horizontal="center" vertical="center"/>
      <protection/>
    </xf>
    <xf numFmtId="0" fontId="30" fillId="0" borderId="53" xfId="55" applyFont="1" applyBorder="1" applyAlignment="1">
      <alignment horizontal="left"/>
      <protection/>
    </xf>
    <xf numFmtId="0" fontId="36" fillId="0" borderId="30" xfId="55" applyFont="1" applyBorder="1" applyAlignment="1">
      <alignment horizontal="right"/>
      <protection/>
    </xf>
    <xf numFmtId="0" fontId="30" fillId="0" borderId="0" xfId="55" applyFont="1" applyBorder="1" applyAlignment="1">
      <alignment horizontal="left"/>
      <protection/>
    </xf>
    <xf numFmtId="0" fontId="36" fillId="0" borderId="0" xfId="55" applyFont="1" applyBorder="1" applyAlignment="1">
      <alignment horizontal="right"/>
      <protection/>
    </xf>
    <xf numFmtId="0" fontId="29" fillId="33" borderId="54" xfId="55" applyFont="1" applyFill="1" applyBorder="1" applyAlignment="1">
      <alignment horizontal="center" vertical="center" wrapText="1"/>
      <protection/>
    </xf>
    <xf numFmtId="0" fontId="30" fillId="33" borderId="55" xfId="55" applyFont="1" applyFill="1" applyBorder="1" applyAlignment="1">
      <alignment horizontal="center" vertical="center"/>
      <protection/>
    </xf>
    <xf numFmtId="0" fontId="13" fillId="33" borderId="56" xfId="55" applyFont="1" applyFill="1" applyBorder="1" applyAlignment="1">
      <alignment horizontal="center" vertical="center"/>
      <protection/>
    </xf>
    <xf numFmtId="0" fontId="37" fillId="0" borderId="0" xfId="65" applyFont="1" applyBorder="1" applyAlignment="1">
      <alignment horizontal="right"/>
      <protection/>
    </xf>
    <xf numFmtId="0" fontId="4" fillId="33" borderId="57" xfId="65" applyFont="1" applyFill="1" applyBorder="1" applyAlignment="1">
      <alignment horizontal="center" vertical="center" wrapText="1"/>
      <protection/>
    </xf>
    <xf numFmtId="0" fontId="38" fillId="33" borderId="58" xfId="65" applyFont="1" applyFill="1" applyBorder="1" applyAlignment="1">
      <alignment horizontal="center" vertical="center" wrapText="1"/>
      <protection/>
    </xf>
    <xf numFmtId="0" fontId="38" fillId="33" borderId="59" xfId="65" applyFont="1" applyFill="1" applyBorder="1" applyAlignment="1">
      <alignment horizontal="center" wrapText="1"/>
      <protection/>
    </xf>
    <xf numFmtId="49" fontId="19" fillId="0" borderId="40" xfId="65" applyNumberFormat="1" applyFont="1" applyBorder="1" applyAlignment="1">
      <alignment horizontal="left"/>
      <protection/>
    </xf>
    <xf numFmtId="49" fontId="27" fillId="0" borderId="40" xfId="65" applyNumberFormat="1" applyFont="1" applyBorder="1" applyAlignment="1">
      <alignment horizontal="left" indent="1"/>
      <protection/>
    </xf>
    <xf numFmtId="49" fontId="28" fillId="0" borderId="40" xfId="65" applyNumberFormat="1" applyFont="1" applyBorder="1" applyAlignment="1">
      <alignment horizontal="left"/>
      <protection/>
    </xf>
    <xf numFmtId="49" fontId="39" fillId="0" borderId="40" xfId="65" applyNumberFormat="1" applyFont="1" applyBorder="1" applyAlignment="1">
      <alignment horizontal="left" indent="1"/>
      <protection/>
    </xf>
    <xf numFmtId="49" fontId="39" fillId="0" borderId="40" xfId="65" applyNumberFormat="1" applyFont="1" applyBorder="1" applyAlignment="1">
      <alignment horizontal="left" indent="2"/>
      <protection/>
    </xf>
    <xf numFmtId="49" fontId="1" fillId="0" borderId="40" xfId="65" applyNumberFormat="1" applyFont="1" applyBorder="1" applyAlignment="1">
      <alignment horizontal="left" indent="3"/>
      <protection/>
    </xf>
    <xf numFmtId="49" fontId="1" fillId="0" borderId="40" xfId="65" applyNumberFormat="1" applyFont="1" applyBorder="1" applyAlignment="1">
      <alignment horizontal="left" indent="6"/>
      <protection/>
    </xf>
    <xf numFmtId="49" fontId="1" fillId="0" borderId="40" xfId="65" applyNumberFormat="1" applyFont="1" applyBorder="1" applyAlignment="1">
      <alignment horizontal="left" indent="2"/>
      <protection/>
    </xf>
    <xf numFmtId="49" fontId="1" fillId="0" borderId="40" xfId="65" applyNumberFormat="1" applyFont="1" applyBorder="1" applyAlignment="1">
      <alignment horizontal="left" indent="1"/>
      <protection/>
    </xf>
    <xf numFmtId="49" fontId="1" fillId="0" borderId="40" xfId="65" applyNumberFormat="1" applyFont="1" applyBorder="1" applyAlignment="1">
      <alignment horizontal="left" indent="4"/>
      <protection/>
    </xf>
    <xf numFmtId="49" fontId="1" fillId="0" borderId="60" xfId="65" applyNumberFormat="1" applyFont="1" applyBorder="1" applyAlignment="1">
      <alignment horizontal="left" indent="1"/>
      <protection/>
    </xf>
    <xf numFmtId="49" fontId="1" fillId="0" borderId="40" xfId="65" applyNumberFormat="1" applyFont="1" applyBorder="1" applyAlignment="1">
      <alignment horizontal="left"/>
      <protection/>
    </xf>
    <xf numFmtId="49" fontId="20" fillId="0" borderId="40" xfId="65" applyNumberFormat="1" applyFont="1" applyBorder="1" applyAlignment="1">
      <alignment horizontal="left"/>
      <protection/>
    </xf>
    <xf numFmtId="49" fontId="41" fillId="0" borderId="40" xfId="65" applyNumberFormat="1" applyFont="1" applyBorder="1" applyAlignment="1">
      <alignment horizontal="left" indent="1"/>
      <protection/>
    </xf>
    <xf numFmtId="49" fontId="1" fillId="0" borderId="60" xfId="65" applyNumberFormat="1" applyFont="1" applyBorder="1" applyAlignment="1">
      <alignment horizontal="left"/>
      <protection/>
    </xf>
    <xf numFmtId="49" fontId="1" fillId="0" borderId="31" xfId="65" applyNumberFormat="1" applyFont="1" applyBorder="1" applyAlignment="1">
      <alignment horizontal="left"/>
      <protection/>
    </xf>
    <xf numFmtId="0" fontId="19" fillId="33" borderId="10" xfId="54" applyFont="1" applyFill="1" applyBorder="1" applyAlignment="1">
      <alignment horizontal="center" vertical="center" wrapText="1"/>
      <protection/>
    </xf>
    <xf numFmtId="0" fontId="19" fillId="33" borderId="10" xfId="54" applyFont="1" applyFill="1" applyBorder="1" applyAlignment="1">
      <alignment horizontal="center" vertical="center"/>
      <protection/>
    </xf>
    <xf numFmtId="0" fontId="1" fillId="0" borderId="0" xfId="54" applyFont="1" applyBorder="1" applyAlignment="1">
      <alignment horizontal="right"/>
      <protection/>
    </xf>
    <xf numFmtId="0" fontId="1" fillId="0" borderId="10" xfId="54" applyFont="1" applyBorder="1" applyAlignment="1">
      <alignment horizontal="left" vertical="top" wrapText="1"/>
      <protection/>
    </xf>
    <xf numFmtId="0" fontId="19" fillId="33" borderId="10" xfId="54" applyFont="1" applyFill="1" applyBorder="1" applyAlignment="1">
      <alignment horizontal="center"/>
      <protection/>
    </xf>
    <xf numFmtId="0" fontId="5" fillId="0" borderId="10" xfId="54" applyFont="1" applyBorder="1" applyAlignment="1">
      <alignment horizontal="left" vertical="top" wrapText="1"/>
      <protection/>
    </xf>
    <xf numFmtId="0" fontId="29" fillId="33" borderId="30" xfId="66" applyFont="1" applyFill="1" applyBorder="1" applyAlignment="1">
      <alignment horizontal="center" vertical="distributed" wrapText="1"/>
      <protection/>
    </xf>
    <xf numFmtId="0" fontId="29" fillId="0" borderId="30" xfId="66" applyFont="1" applyBorder="1" applyAlignment="1">
      <alignment horizontal="left"/>
      <protection/>
    </xf>
    <xf numFmtId="0" fontId="31" fillId="0" borderId="30" xfId="66" applyFont="1" applyBorder="1" applyAlignment="1">
      <alignment horizontal="center"/>
      <protection/>
    </xf>
    <xf numFmtId="0" fontId="31" fillId="0" borderId="30" xfId="66" applyFont="1" applyBorder="1" applyAlignment="1">
      <alignment horizontal="left"/>
      <protection/>
    </xf>
    <xf numFmtId="3" fontId="31" fillId="0" borderId="30" xfId="66" applyNumberFormat="1" applyFont="1" applyBorder="1" applyAlignment="1">
      <alignment horizontal="right"/>
      <protection/>
    </xf>
    <xf numFmtId="3" fontId="29" fillId="0" borderId="30" xfId="66" applyNumberFormat="1" applyFont="1" applyBorder="1" applyAlignment="1">
      <alignment horizontal="right"/>
      <protection/>
    </xf>
    <xf numFmtId="0" fontId="28" fillId="0" borderId="30" xfId="66" applyFont="1" applyBorder="1" applyAlignment="1">
      <alignment horizontal="left"/>
      <protection/>
    </xf>
    <xf numFmtId="0" fontId="19" fillId="33" borderId="54" xfId="64" applyFont="1" applyFill="1" applyBorder="1" applyAlignment="1">
      <alignment horizontal="center" vertical="center" wrapText="1"/>
      <protection/>
    </xf>
    <xf numFmtId="0" fontId="19" fillId="33" borderId="30" xfId="64" applyFont="1" applyFill="1" applyBorder="1" applyAlignment="1">
      <alignment horizontal="center" vertical="center"/>
      <protection/>
    </xf>
    <xf numFmtId="0" fontId="19" fillId="33" borderId="30" xfId="64" applyFont="1" applyFill="1" applyBorder="1" applyAlignment="1">
      <alignment horizontal="center" vertical="center" wrapText="1"/>
      <protection/>
    </xf>
    <xf numFmtId="0" fontId="19" fillId="33" borderId="30" xfId="64" applyFont="1" applyFill="1" applyBorder="1" applyAlignment="1">
      <alignment horizontal="center" vertical="distributed" wrapText="1"/>
      <protection/>
    </xf>
    <xf numFmtId="0" fontId="36" fillId="0" borderId="42" xfId="64" applyFont="1" applyBorder="1" applyAlignment="1">
      <alignment horizontal="left"/>
      <protection/>
    </xf>
    <xf numFmtId="0" fontId="2" fillId="0" borderId="42" xfId="64" applyFont="1" applyBorder="1" applyAlignment="1">
      <alignment horizontal="left"/>
      <protection/>
    </xf>
    <xf numFmtId="0" fontId="32" fillId="0" borderId="42" xfId="64" applyFont="1" applyBorder="1" applyAlignment="1">
      <alignment horizontal="left"/>
      <protection/>
    </xf>
    <xf numFmtId="0" fontId="2" fillId="0" borderId="30" xfId="64" applyFont="1" applyBorder="1" applyAlignment="1">
      <alignment horizontal="left"/>
      <protection/>
    </xf>
    <xf numFmtId="0" fontId="32" fillId="0" borderId="30" xfId="64" applyFont="1" applyBorder="1" applyAlignment="1">
      <alignment horizontal="left"/>
      <protection/>
    </xf>
    <xf numFmtId="0" fontId="33" fillId="0" borderId="42" xfId="64" applyFont="1" applyBorder="1" applyAlignment="1">
      <alignment horizontal="left"/>
      <protection/>
    </xf>
    <xf numFmtId="0" fontId="2" fillId="0" borderId="61" xfId="64" applyFont="1" applyBorder="1" applyAlignment="1">
      <alignment horizontal="left"/>
      <protection/>
    </xf>
    <xf numFmtId="0" fontId="32" fillId="0" borderId="61" xfId="64" applyFont="1" applyBorder="1" applyAlignment="1">
      <alignment horizontal="left"/>
      <protection/>
    </xf>
    <xf numFmtId="0" fontId="34" fillId="0" borderId="30" xfId="64" applyFont="1" applyBorder="1" applyAlignment="1">
      <alignment horizontal="left"/>
      <protection/>
    </xf>
    <xf numFmtId="0" fontId="36" fillId="0" borderId="30" xfId="64" applyFont="1" applyBorder="1" applyAlignment="1">
      <alignment horizontal="left"/>
      <protection/>
    </xf>
    <xf numFmtId="0" fontId="30" fillId="0" borderId="30" xfId="64" applyFont="1" applyBorder="1" applyAlignment="1">
      <alignment horizontal="left"/>
      <protection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10szm" xfId="54"/>
    <cellStyle name="Normál_13. mell. helyett" xfId="55"/>
    <cellStyle name="Normál_1szm" xfId="56"/>
    <cellStyle name="Normál_2. sz. melléklet 2000.évi bevételek" xfId="57"/>
    <cellStyle name="Normál_2010.évi tervezett beruházás, felújítás" xfId="58"/>
    <cellStyle name="Normál_3aszm" xfId="59"/>
    <cellStyle name="Normál_5. sz. melléklet 2000.évi támogatások javított végl." xfId="60"/>
    <cellStyle name="Normál_6szm" xfId="61"/>
    <cellStyle name="Normál_költségvetés" xfId="62"/>
    <cellStyle name="Normál_pe.átadások, támogatások 2003.évben" xfId="63"/>
    <cellStyle name="Normál_pénzmaradvány" xfId="64"/>
    <cellStyle name="Normál_vagyon" xfId="65"/>
    <cellStyle name="Normál_Xl0000018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68"/>
  <sheetViews>
    <sheetView view="pageLayout" zoomScaleSheetLayoutView="100" workbookViewId="0" topLeftCell="A1">
      <selection activeCell="I6" sqref="I6"/>
    </sheetView>
  </sheetViews>
  <sheetFormatPr defaultColWidth="9.00390625" defaultRowHeight="12.75"/>
  <cols>
    <col min="1" max="1" width="5.625" style="1" customWidth="1"/>
    <col min="2" max="3" width="9.125" style="1" customWidth="1"/>
    <col min="4" max="4" width="12.375" style="1" customWidth="1"/>
    <col min="5" max="5" width="16.375" style="1" customWidth="1"/>
    <col min="6" max="6" width="13.25390625" style="1" customWidth="1"/>
    <col min="7" max="7" width="11.875" style="1" customWidth="1"/>
    <col min="8" max="8" width="12.25390625" style="1" customWidth="1"/>
    <col min="9" max="16384" width="9.125" style="1" customWidth="1"/>
  </cols>
  <sheetData>
    <row r="1" spans="7:9" ht="12.75">
      <c r="G1" s="380" t="s">
        <v>0</v>
      </c>
      <c r="H1" s="380"/>
      <c r="I1" s="380"/>
    </row>
    <row r="2" spans="1:9" ht="19.5" customHeight="1">
      <c r="A2" s="381" t="s">
        <v>1</v>
      </c>
      <c r="B2" s="382" t="s">
        <v>2</v>
      </c>
      <c r="C2" s="382"/>
      <c r="D2" s="382"/>
      <c r="E2" s="382"/>
      <c r="F2" s="381" t="s">
        <v>3</v>
      </c>
      <c r="G2" s="381" t="s">
        <v>4</v>
      </c>
      <c r="H2" s="381" t="s">
        <v>5</v>
      </c>
      <c r="I2" s="383" t="s">
        <v>6</v>
      </c>
    </row>
    <row r="3" spans="1:9" ht="19.5" customHeight="1">
      <c r="A3" s="381"/>
      <c r="B3" s="382"/>
      <c r="C3" s="382"/>
      <c r="D3" s="382"/>
      <c r="E3" s="382"/>
      <c r="F3" s="381"/>
      <c r="G3" s="381"/>
      <c r="H3" s="381"/>
      <c r="I3" s="383"/>
    </row>
    <row r="4" spans="1:9" ht="19.5" customHeight="1">
      <c r="A4" s="3"/>
      <c r="B4" s="384" t="s">
        <v>7</v>
      </c>
      <c r="C4" s="384"/>
      <c r="D4" s="384"/>
      <c r="E4" s="384"/>
      <c r="F4" s="5"/>
      <c r="G4" s="5"/>
      <c r="H4" s="5"/>
      <c r="I4" s="5"/>
    </row>
    <row r="5" spans="1:9" ht="19.5" customHeight="1">
      <c r="A5" s="6" t="s">
        <v>8</v>
      </c>
      <c r="B5" s="384" t="s">
        <v>9</v>
      </c>
      <c r="C5" s="384"/>
      <c r="D5" s="384"/>
      <c r="E5" s="384"/>
      <c r="F5" s="7">
        <v>27465</v>
      </c>
      <c r="G5" s="7">
        <v>26341</v>
      </c>
      <c r="H5" s="7">
        <v>26624</v>
      </c>
      <c r="I5" s="8">
        <f>SUM(H5/G5)*100</f>
        <v>101.0743707528188</v>
      </c>
    </row>
    <row r="6" spans="1:9" ht="19.5" customHeight="1">
      <c r="A6" s="6" t="s">
        <v>10</v>
      </c>
      <c r="B6" s="384" t="s">
        <v>11</v>
      </c>
      <c r="C6" s="384"/>
      <c r="D6" s="384"/>
      <c r="E6" s="384"/>
      <c r="F6" s="9"/>
      <c r="G6" s="9"/>
      <c r="H6" s="9"/>
      <c r="I6" s="8"/>
    </row>
    <row r="7" spans="1:9" ht="19.5" customHeight="1">
      <c r="A7" s="10"/>
      <c r="B7" s="385" t="s">
        <v>12</v>
      </c>
      <c r="C7" s="385"/>
      <c r="D7" s="385"/>
      <c r="E7" s="385"/>
      <c r="F7" s="9">
        <v>7300</v>
      </c>
      <c r="G7" s="9">
        <v>5831</v>
      </c>
      <c r="H7" s="9">
        <v>6866</v>
      </c>
      <c r="I7" s="8">
        <f>SUM(H7/G7)*100</f>
        <v>117.74995712570741</v>
      </c>
    </row>
    <row r="8" spans="1:9" ht="19.5" customHeight="1">
      <c r="A8" s="12"/>
      <c r="B8" s="385" t="s">
        <v>13</v>
      </c>
      <c r="C8" s="385"/>
      <c r="D8" s="385"/>
      <c r="E8" s="385"/>
      <c r="F8" s="9">
        <v>900</v>
      </c>
      <c r="G8" s="9">
        <v>900</v>
      </c>
      <c r="H8" s="9">
        <v>1032</v>
      </c>
      <c r="I8" s="8">
        <f>SUM(H8/G8)*100</f>
        <v>114.66666666666667</v>
      </c>
    </row>
    <row r="9" spans="1:9" ht="19.5" customHeight="1">
      <c r="A9" s="12"/>
      <c r="B9" s="385" t="s">
        <v>14</v>
      </c>
      <c r="C9" s="385"/>
      <c r="D9" s="385"/>
      <c r="E9" s="385"/>
      <c r="F9" s="9"/>
      <c r="G9" s="9"/>
      <c r="H9" s="9">
        <v>77</v>
      </c>
      <c r="I9" s="8"/>
    </row>
    <row r="10" spans="1:9" ht="19.5" customHeight="1">
      <c r="A10" s="10"/>
      <c r="B10" s="384" t="s">
        <v>15</v>
      </c>
      <c r="C10" s="384"/>
      <c r="D10" s="384"/>
      <c r="E10" s="384"/>
      <c r="F10" s="13">
        <f>SUM(F7:F8)</f>
        <v>8200</v>
      </c>
      <c r="G10" s="13">
        <f>SUM(G7:G8)</f>
        <v>6731</v>
      </c>
      <c r="H10" s="13">
        <f>SUM(H7:H9)</f>
        <v>7975</v>
      </c>
      <c r="I10" s="8">
        <f>SUM(H10/G10)*100</f>
        <v>118.48165205764374</v>
      </c>
    </row>
    <row r="11" spans="1:9" ht="19.5" customHeight="1">
      <c r="A11" s="12" t="s">
        <v>16</v>
      </c>
      <c r="B11" s="384" t="s">
        <v>17</v>
      </c>
      <c r="C11" s="384"/>
      <c r="D11" s="384"/>
      <c r="E11" s="384"/>
      <c r="F11" s="9"/>
      <c r="G11" s="9"/>
      <c r="H11" s="9"/>
      <c r="I11" s="8"/>
    </row>
    <row r="12" spans="1:9" ht="19.5" customHeight="1">
      <c r="A12" s="10"/>
      <c r="B12" s="385" t="s">
        <v>18</v>
      </c>
      <c r="C12" s="385"/>
      <c r="D12" s="385"/>
      <c r="E12" s="385"/>
      <c r="F12" s="9"/>
      <c r="G12" s="9"/>
      <c r="H12" s="9"/>
      <c r="I12" s="8"/>
    </row>
    <row r="13" spans="1:9" ht="19.5" customHeight="1">
      <c r="A13" s="10"/>
      <c r="B13" s="385" t="s">
        <v>19</v>
      </c>
      <c r="C13" s="385"/>
      <c r="D13" s="385"/>
      <c r="E13" s="385"/>
      <c r="F13" s="9">
        <v>36144</v>
      </c>
      <c r="G13" s="9">
        <v>51148</v>
      </c>
      <c r="H13" s="9">
        <v>51148</v>
      </c>
      <c r="I13" s="8">
        <f>SUM(H13/G13)*100</f>
        <v>100</v>
      </c>
    </row>
    <row r="14" spans="1:9" ht="19.5" customHeight="1">
      <c r="A14" s="10"/>
      <c r="B14" s="385" t="s">
        <v>20</v>
      </c>
      <c r="C14" s="385"/>
      <c r="D14" s="385"/>
      <c r="E14" s="385"/>
      <c r="F14" s="9">
        <v>7659</v>
      </c>
      <c r="G14" s="9">
        <v>7284</v>
      </c>
      <c r="H14" s="9">
        <v>7284</v>
      </c>
      <c r="I14" s="8">
        <f>SUM(H14/G14)*100</f>
        <v>100</v>
      </c>
    </row>
    <row r="15" spans="1:9" ht="19.5" customHeight="1">
      <c r="A15" s="10"/>
      <c r="B15" s="386" t="s">
        <v>21</v>
      </c>
      <c r="C15" s="386"/>
      <c r="D15" s="386"/>
      <c r="E15" s="386"/>
      <c r="F15" s="9"/>
      <c r="G15" s="9">
        <v>127</v>
      </c>
      <c r="H15" s="9">
        <v>127</v>
      </c>
      <c r="I15" s="8">
        <f>SUM(H15/G15)*100</f>
        <v>100</v>
      </c>
    </row>
    <row r="16" spans="1:9" ht="19.5" customHeight="1">
      <c r="A16" s="10"/>
      <c r="B16" s="384" t="s">
        <v>22</v>
      </c>
      <c r="C16" s="384"/>
      <c r="D16" s="384"/>
      <c r="E16" s="384"/>
      <c r="F16" s="7">
        <f>SUM(F13:F15)</f>
        <v>43803</v>
      </c>
      <c r="G16" s="7">
        <f>SUM(G13:G15)</f>
        <v>58559</v>
      </c>
      <c r="H16" s="7">
        <f>SUM(H13:H15)</f>
        <v>58559</v>
      </c>
      <c r="I16" s="8">
        <f>SUM(H16/G16)*100</f>
        <v>100</v>
      </c>
    </row>
    <row r="17" spans="1:9" ht="19.5" customHeight="1">
      <c r="A17" s="12" t="s">
        <v>23</v>
      </c>
      <c r="B17" s="384" t="s">
        <v>24</v>
      </c>
      <c r="C17" s="384"/>
      <c r="D17" s="384"/>
      <c r="E17" s="384"/>
      <c r="F17" s="14"/>
      <c r="G17" s="14"/>
      <c r="H17" s="14"/>
      <c r="I17" s="8"/>
    </row>
    <row r="18" spans="1:9" ht="19.5" customHeight="1">
      <c r="A18" s="10"/>
      <c r="B18" s="385" t="s">
        <v>25</v>
      </c>
      <c r="C18" s="385"/>
      <c r="D18" s="385"/>
      <c r="E18" s="385"/>
      <c r="F18" s="7"/>
      <c r="G18" s="7">
        <v>1545</v>
      </c>
      <c r="H18" s="7">
        <v>1545</v>
      </c>
      <c r="I18" s="8">
        <f>SUM(H18/G18)*100</f>
        <v>100</v>
      </c>
    </row>
    <row r="19" spans="1:10" ht="19.5" customHeight="1">
      <c r="A19" s="12" t="s">
        <v>26</v>
      </c>
      <c r="B19" s="384" t="s">
        <v>27</v>
      </c>
      <c r="C19" s="384"/>
      <c r="D19" s="384"/>
      <c r="E19" s="384"/>
      <c r="F19" s="7"/>
      <c r="G19" s="7"/>
      <c r="H19" s="7"/>
      <c r="I19" s="8"/>
      <c r="J19" s="15"/>
    </row>
    <row r="20" spans="1:9" ht="19.5" customHeight="1">
      <c r="A20" s="16"/>
      <c r="B20" s="385" t="s">
        <v>28</v>
      </c>
      <c r="C20" s="385"/>
      <c r="D20" s="385"/>
      <c r="E20" s="385"/>
      <c r="F20" s="9">
        <v>5506</v>
      </c>
      <c r="G20" s="9">
        <v>11594</v>
      </c>
      <c r="H20" s="9">
        <v>12516</v>
      </c>
      <c r="I20" s="8">
        <f>SUM(H20/G20)*100</f>
        <v>107.95238916681042</v>
      </c>
    </row>
    <row r="21" spans="1:9" ht="19.5" customHeight="1">
      <c r="A21" s="10"/>
      <c r="B21" s="385" t="s">
        <v>29</v>
      </c>
      <c r="C21" s="385"/>
      <c r="D21" s="385"/>
      <c r="E21" s="385"/>
      <c r="F21" s="9">
        <v>2317</v>
      </c>
      <c r="G21" s="9">
        <v>310</v>
      </c>
      <c r="H21" s="9">
        <v>310</v>
      </c>
      <c r="I21" s="8">
        <f>SUM(H21/G21)*100</f>
        <v>100</v>
      </c>
    </row>
    <row r="22" spans="1:10" ht="19.5" customHeight="1">
      <c r="A22" s="17"/>
      <c r="B22" s="384" t="s">
        <v>30</v>
      </c>
      <c r="C22" s="384"/>
      <c r="D22" s="384"/>
      <c r="E22" s="384"/>
      <c r="F22" s="18">
        <f>SUM(F20:F21)</f>
        <v>7823</v>
      </c>
      <c r="G22" s="18">
        <f>SUM(G20:G21)</f>
        <v>11904</v>
      </c>
      <c r="H22" s="18">
        <f>SUM(H20:H21)</f>
        <v>12826</v>
      </c>
      <c r="I22" s="8">
        <f>SUM(H22/G22)*100</f>
        <v>107.74529569892472</v>
      </c>
      <c r="J22" s="15"/>
    </row>
    <row r="23" spans="1:10" ht="19.5" customHeight="1">
      <c r="A23" s="19" t="s">
        <v>31</v>
      </c>
      <c r="B23" s="384" t="s">
        <v>32</v>
      </c>
      <c r="C23" s="384"/>
      <c r="D23" s="384"/>
      <c r="E23" s="384"/>
      <c r="F23" s="7"/>
      <c r="G23" s="7"/>
      <c r="H23" s="7"/>
      <c r="I23" s="8"/>
      <c r="J23" s="15"/>
    </row>
    <row r="24" spans="1:10" ht="19.5" customHeight="1">
      <c r="A24" s="19" t="s">
        <v>33</v>
      </c>
      <c r="B24" s="384" t="s">
        <v>34</v>
      </c>
      <c r="C24" s="384"/>
      <c r="D24" s="384"/>
      <c r="E24" s="384"/>
      <c r="F24" s="7"/>
      <c r="G24" s="7"/>
      <c r="H24" s="7">
        <v>129</v>
      </c>
      <c r="I24" s="8"/>
      <c r="J24" s="15"/>
    </row>
    <row r="25" spans="1:10" ht="19.5" customHeight="1">
      <c r="A25" s="19"/>
      <c r="B25" s="384" t="s">
        <v>35</v>
      </c>
      <c r="C25" s="384"/>
      <c r="D25" s="384"/>
      <c r="E25" s="384"/>
      <c r="F25" s="7">
        <f>SUM(F24+F23+F22+F18+F16+F10+F5)</f>
        <v>87291</v>
      </c>
      <c r="G25" s="7">
        <f>SUM(G24+G23+G22+G18+G16+G10+G5)</f>
        <v>105080</v>
      </c>
      <c r="H25" s="7">
        <f>SUM(H24+H23+H22+H18+H16+H10+H5)</f>
        <v>107658</v>
      </c>
      <c r="I25" s="8">
        <f>SUM(H25/G25)*100</f>
        <v>102.45336886181957</v>
      </c>
      <c r="J25" s="15"/>
    </row>
    <row r="26" spans="1:10" ht="19.5" customHeight="1">
      <c r="A26" s="20" t="s">
        <v>36</v>
      </c>
      <c r="B26" s="387" t="s">
        <v>37</v>
      </c>
      <c r="C26" s="387"/>
      <c r="D26" s="387"/>
      <c r="E26" s="387"/>
      <c r="F26" s="7"/>
      <c r="G26" s="7"/>
      <c r="H26" s="7"/>
      <c r="I26" s="8"/>
      <c r="J26" s="15"/>
    </row>
    <row r="27" spans="1:9" ht="19.5" customHeight="1">
      <c r="A27" s="22"/>
      <c r="B27" s="388" t="s">
        <v>38</v>
      </c>
      <c r="C27" s="388"/>
      <c r="D27" s="388"/>
      <c r="E27" s="388"/>
      <c r="F27" s="23"/>
      <c r="G27" s="23"/>
      <c r="H27" s="23"/>
      <c r="I27" s="8"/>
    </row>
    <row r="28" spans="1:9" ht="19.5" customHeight="1">
      <c r="A28" s="22"/>
      <c r="B28" s="385" t="s">
        <v>39</v>
      </c>
      <c r="C28" s="385"/>
      <c r="D28" s="385"/>
      <c r="E28" s="385"/>
      <c r="F28" s="23"/>
      <c r="G28" s="23"/>
      <c r="H28" s="23"/>
      <c r="I28" s="8"/>
    </row>
    <row r="29" spans="1:9" ht="19.5" customHeight="1">
      <c r="A29" s="22"/>
      <c r="B29" s="389" t="s">
        <v>40</v>
      </c>
      <c r="C29" s="389"/>
      <c r="D29" s="389"/>
      <c r="E29" s="389"/>
      <c r="F29" s="24">
        <f>SUM(F27:F28)</f>
        <v>0</v>
      </c>
      <c r="G29" s="24">
        <f>SUM(G27:G28)</f>
        <v>0</v>
      </c>
      <c r="H29" s="24">
        <f>SUM(H27:H28)</f>
        <v>0</v>
      </c>
      <c r="I29" s="8"/>
    </row>
    <row r="30" spans="1:9" ht="19.5" customHeight="1">
      <c r="A30" s="12" t="s">
        <v>41</v>
      </c>
      <c r="B30" s="384" t="s">
        <v>42</v>
      </c>
      <c r="C30" s="384"/>
      <c r="D30" s="384"/>
      <c r="E30" s="384"/>
      <c r="F30" s="9"/>
      <c r="G30" s="9"/>
      <c r="H30" s="9"/>
      <c r="I30" s="8"/>
    </row>
    <row r="31" spans="1:9" ht="19.5" customHeight="1">
      <c r="A31" s="10"/>
      <c r="B31" s="385" t="s">
        <v>43</v>
      </c>
      <c r="C31" s="385"/>
      <c r="D31" s="385"/>
      <c r="E31" s="385"/>
      <c r="F31" s="9">
        <v>14889</v>
      </c>
      <c r="G31" s="9">
        <v>14624</v>
      </c>
      <c r="H31" s="9">
        <v>14903</v>
      </c>
      <c r="I31" s="8">
        <f>SUM(H31/G31)*100</f>
        <v>101.90782275711159</v>
      </c>
    </row>
    <row r="32" spans="1:9" ht="19.5" customHeight="1">
      <c r="A32" s="10"/>
      <c r="B32" s="384" t="s">
        <v>44</v>
      </c>
      <c r="C32" s="384"/>
      <c r="D32" s="384"/>
      <c r="E32" s="384"/>
      <c r="F32" s="7">
        <f>SUM(F31)</f>
        <v>14889</v>
      </c>
      <c r="G32" s="7">
        <f>SUM(G31)</f>
        <v>14624</v>
      </c>
      <c r="H32" s="7">
        <f>SUM(H31)</f>
        <v>14903</v>
      </c>
      <c r="I32" s="8">
        <f>SUM(H32/G32)*100</f>
        <v>101.90782275711159</v>
      </c>
    </row>
    <row r="33" spans="1:9" ht="19.5" customHeight="1">
      <c r="A33" s="10"/>
      <c r="B33" s="384" t="s">
        <v>45</v>
      </c>
      <c r="C33" s="384"/>
      <c r="D33" s="384"/>
      <c r="E33" s="384"/>
      <c r="F33" s="25"/>
      <c r="G33" s="25"/>
      <c r="H33" s="25">
        <v>92</v>
      </c>
      <c r="I33" s="8"/>
    </row>
    <row r="34" spans="1:9" ht="19.5" customHeight="1">
      <c r="A34" s="26"/>
      <c r="B34" s="390" t="s">
        <v>46</v>
      </c>
      <c r="C34" s="390"/>
      <c r="D34" s="390"/>
      <c r="E34" s="390"/>
      <c r="F34" s="27">
        <f>SUM(F32+F29+F25)</f>
        <v>102180</v>
      </c>
      <c r="G34" s="27">
        <f>SUM(G32+G29+G25)</f>
        <v>119704</v>
      </c>
      <c r="H34" s="27">
        <f>SUM(H32+H29+H25+H33)</f>
        <v>122653</v>
      </c>
      <c r="I34" s="8">
        <f>SUM(H34/G34)*100</f>
        <v>102.46357682282965</v>
      </c>
    </row>
    <row r="35" spans="1:9" ht="19.5" customHeight="1">
      <c r="A35" s="28"/>
      <c r="B35" s="391" t="s">
        <v>47</v>
      </c>
      <c r="C35" s="391"/>
      <c r="D35" s="391"/>
      <c r="E35" s="391"/>
      <c r="F35" s="28"/>
      <c r="G35" s="377"/>
      <c r="H35" s="377"/>
      <c r="I35" s="8"/>
    </row>
    <row r="36" spans="1:9" ht="19.5" customHeight="1">
      <c r="A36" s="29" t="s">
        <v>8</v>
      </c>
      <c r="B36" s="391" t="s">
        <v>48</v>
      </c>
      <c r="C36" s="391"/>
      <c r="D36" s="391"/>
      <c r="E36" s="391"/>
      <c r="F36" s="30"/>
      <c r="G36" s="377"/>
      <c r="H36" s="377"/>
      <c r="I36" s="8"/>
    </row>
    <row r="37" spans="1:9" ht="19.5" customHeight="1">
      <c r="A37" s="31"/>
      <c r="B37" s="392" t="s">
        <v>49</v>
      </c>
      <c r="C37" s="392"/>
      <c r="D37" s="392"/>
      <c r="E37" s="392"/>
      <c r="F37" s="32">
        <v>21939</v>
      </c>
      <c r="G37" s="32">
        <v>28160</v>
      </c>
      <c r="H37" s="32">
        <v>26624</v>
      </c>
      <c r="I37" s="8">
        <f>SUM(H37/G37)*100</f>
        <v>94.54545454545455</v>
      </c>
    </row>
    <row r="38" spans="1:9" ht="19.5" customHeight="1">
      <c r="A38" s="31"/>
      <c r="B38" s="392" t="s">
        <v>50</v>
      </c>
      <c r="C38" s="392"/>
      <c r="D38" s="392"/>
      <c r="E38" s="392"/>
      <c r="F38" s="32">
        <v>5674</v>
      </c>
      <c r="G38" s="32">
        <v>6252</v>
      </c>
      <c r="H38" s="32">
        <v>5904</v>
      </c>
      <c r="I38" s="8">
        <f>SUM(H38/G38)*100</f>
        <v>94.43378119001919</v>
      </c>
    </row>
    <row r="39" spans="1:9" ht="19.5" customHeight="1">
      <c r="A39" s="33"/>
      <c r="B39" s="392" t="s">
        <v>51</v>
      </c>
      <c r="C39" s="392"/>
      <c r="D39" s="392"/>
      <c r="E39" s="392"/>
      <c r="F39" s="32">
        <v>41956</v>
      </c>
      <c r="G39" s="32">
        <v>43761</v>
      </c>
      <c r="H39" s="32">
        <v>39555</v>
      </c>
      <c r="I39" s="8">
        <f>SUM(H39/G39)*100</f>
        <v>90.38870226914376</v>
      </c>
    </row>
    <row r="40" spans="1:9" ht="19.5" customHeight="1">
      <c r="A40" s="33"/>
      <c r="B40" s="393" t="s">
        <v>52</v>
      </c>
      <c r="C40" s="393"/>
      <c r="D40" s="393"/>
      <c r="E40" s="393"/>
      <c r="F40" s="34">
        <f>SUM(F37:F39)</f>
        <v>69569</v>
      </c>
      <c r="G40" s="34">
        <f>SUM(G37:G39)</f>
        <v>78173</v>
      </c>
      <c r="H40" s="34">
        <f>SUM(H37:H39)</f>
        <v>72083</v>
      </c>
      <c r="I40" s="8">
        <f>SUM(H40/G40)*100</f>
        <v>92.20958643009735</v>
      </c>
    </row>
    <row r="41" spans="1:9" ht="19.5" customHeight="1">
      <c r="A41" s="35" t="s">
        <v>10</v>
      </c>
      <c r="B41" s="394" t="s">
        <v>53</v>
      </c>
      <c r="C41" s="394"/>
      <c r="D41" s="394"/>
      <c r="E41" s="394"/>
      <c r="F41" s="36"/>
      <c r="G41" s="36"/>
      <c r="H41" s="36"/>
      <c r="I41" s="8"/>
    </row>
    <row r="42" spans="1:9" ht="19.5" customHeight="1">
      <c r="A42" s="31"/>
      <c r="B42" s="392" t="s">
        <v>54</v>
      </c>
      <c r="C42" s="392"/>
      <c r="D42" s="392"/>
      <c r="E42" s="392"/>
      <c r="F42" s="37"/>
      <c r="G42" s="37"/>
      <c r="H42" s="37"/>
      <c r="I42" s="8"/>
    </row>
    <row r="43" spans="1:9" ht="19.5" customHeight="1">
      <c r="A43" s="31"/>
      <c r="B43" s="392" t="s">
        <v>55</v>
      </c>
      <c r="C43" s="392"/>
      <c r="D43" s="392"/>
      <c r="E43" s="392"/>
      <c r="F43" s="37">
        <v>10351</v>
      </c>
      <c r="G43" s="37">
        <v>10436</v>
      </c>
      <c r="H43" s="37">
        <v>10436</v>
      </c>
      <c r="I43" s="8">
        <f>SUM(H43/G43)*100</f>
        <v>100</v>
      </c>
    </row>
    <row r="44" spans="1:9" ht="19.5" customHeight="1">
      <c r="A44" s="14"/>
      <c r="B44" s="393" t="s">
        <v>56</v>
      </c>
      <c r="C44" s="393"/>
      <c r="D44" s="393"/>
      <c r="E44" s="393"/>
      <c r="F44" s="38">
        <f>SUM(F43)</f>
        <v>10351</v>
      </c>
      <c r="G44" s="38">
        <f>SUM(G43)</f>
        <v>10436</v>
      </c>
      <c r="H44" s="38">
        <f>SUM(H43)</f>
        <v>10436</v>
      </c>
      <c r="I44" s="8">
        <f>SUM(H44/G44)*100</f>
        <v>100</v>
      </c>
    </row>
    <row r="45" spans="1:9" ht="19.5" customHeight="1">
      <c r="A45" s="6" t="s">
        <v>16</v>
      </c>
      <c r="B45" s="395" t="s">
        <v>57</v>
      </c>
      <c r="C45" s="395"/>
      <c r="D45" s="395"/>
      <c r="E45" s="395"/>
      <c r="F45" s="14"/>
      <c r="G45" s="14"/>
      <c r="H45" s="14"/>
      <c r="I45" s="8"/>
    </row>
    <row r="46" spans="1:9" ht="19.5" customHeight="1">
      <c r="A46" s="14"/>
      <c r="B46" s="396" t="s">
        <v>58</v>
      </c>
      <c r="C46" s="396"/>
      <c r="D46" s="396"/>
      <c r="E46" s="396"/>
      <c r="F46" s="32">
        <v>8016</v>
      </c>
      <c r="G46" s="32">
        <v>14889</v>
      </c>
      <c r="H46" s="32">
        <v>14640</v>
      </c>
      <c r="I46" s="8">
        <f>SUM(H46/G46)*100</f>
        <v>98.32762442071328</v>
      </c>
    </row>
    <row r="47" spans="1:9" ht="19.5" customHeight="1">
      <c r="A47" s="31"/>
      <c r="B47" s="392" t="s">
        <v>59</v>
      </c>
      <c r="C47" s="392"/>
      <c r="D47" s="392"/>
      <c r="E47" s="392"/>
      <c r="F47" s="32"/>
      <c r="G47" s="32"/>
      <c r="H47" s="32"/>
      <c r="I47" s="8"/>
    </row>
    <row r="48" spans="1:9" ht="19.5" customHeight="1">
      <c r="A48" s="31"/>
      <c r="B48" s="397" t="s">
        <v>60</v>
      </c>
      <c r="C48" s="397"/>
      <c r="D48" s="397"/>
      <c r="E48" s="397"/>
      <c r="F48" s="34">
        <f>SUM(F46:F47)</f>
        <v>8016</v>
      </c>
      <c r="G48" s="34">
        <f>SUM(G46:G47)</f>
        <v>14889</v>
      </c>
      <c r="H48" s="34">
        <f>SUM(H46:H47)</f>
        <v>14640</v>
      </c>
      <c r="I48" s="8">
        <f>SUM(H48/G48)*100</f>
        <v>98.32762442071328</v>
      </c>
    </row>
    <row r="49" spans="1:9" ht="19.5" customHeight="1">
      <c r="A49" s="35" t="s">
        <v>23</v>
      </c>
      <c r="B49" s="391" t="s">
        <v>61</v>
      </c>
      <c r="C49" s="391"/>
      <c r="D49" s="391"/>
      <c r="E49" s="391"/>
      <c r="F49" s="36"/>
      <c r="G49" s="36"/>
      <c r="H49" s="36"/>
      <c r="I49" s="8"/>
    </row>
    <row r="50" spans="1:9" ht="19.5" customHeight="1">
      <c r="A50" s="31"/>
      <c r="B50" s="392" t="s">
        <v>62</v>
      </c>
      <c r="C50" s="392"/>
      <c r="D50" s="392"/>
      <c r="E50" s="392"/>
      <c r="F50" s="32">
        <v>1266</v>
      </c>
      <c r="G50" s="32">
        <v>996</v>
      </c>
      <c r="H50" s="32">
        <v>710</v>
      </c>
      <c r="I50" s="8">
        <f>SUM(H50/G50)*100</f>
        <v>71.285140562249</v>
      </c>
    </row>
    <row r="51" spans="1:9" ht="19.5" customHeight="1">
      <c r="A51" s="31"/>
      <c r="B51" s="392" t="s">
        <v>63</v>
      </c>
      <c r="C51" s="392"/>
      <c r="D51" s="392"/>
      <c r="E51" s="392"/>
      <c r="F51" s="32">
        <v>10883</v>
      </c>
      <c r="G51" s="32">
        <v>11265</v>
      </c>
      <c r="H51" s="32">
        <v>10784</v>
      </c>
      <c r="I51" s="8">
        <f>SUM(H51/G51)*100</f>
        <v>95.73013759431869</v>
      </c>
    </row>
    <row r="52" spans="1:9" ht="19.5" customHeight="1">
      <c r="A52" s="31"/>
      <c r="B52" s="392" t="s">
        <v>64</v>
      </c>
      <c r="C52" s="392"/>
      <c r="D52" s="392"/>
      <c r="E52" s="392"/>
      <c r="F52" s="32">
        <v>200</v>
      </c>
      <c r="G52" s="32">
        <v>200</v>
      </c>
      <c r="H52" s="32">
        <v>200</v>
      </c>
      <c r="I52" s="8">
        <f>SUM(H52/G52)*100</f>
        <v>100</v>
      </c>
    </row>
    <row r="53" spans="1:9" ht="19.5" customHeight="1">
      <c r="A53" s="31"/>
      <c r="B53" s="393" t="s">
        <v>65</v>
      </c>
      <c r="C53" s="393"/>
      <c r="D53" s="393"/>
      <c r="E53" s="393"/>
      <c r="F53" s="34">
        <f>SUM(F50:F52)</f>
        <v>12349</v>
      </c>
      <c r="G53" s="34">
        <f>SUM(G50:G52)</f>
        <v>12461</v>
      </c>
      <c r="H53" s="34">
        <f>SUM(H50:H52)</f>
        <v>11694</v>
      </c>
      <c r="I53" s="8">
        <f>SUM(H53/G53)*100</f>
        <v>93.84479576277988</v>
      </c>
    </row>
    <row r="54" spans="1:9" ht="19.5" customHeight="1">
      <c r="A54" s="35" t="s">
        <v>26</v>
      </c>
      <c r="B54" s="391" t="s">
        <v>66</v>
      </c>
      <c r="C54" s="391"/>
      <c r="D54" s="391"/>
      <c r="E54" s="391"/>
      <c r="F54" s="36"/>
      <c r="G54" s="36"/>
      <c r="H54" s="36"/>
      <c r="I54" s="8"/>
    </row>
    <row r="55" spans="1:9" ht="19.5" customHeight="1">
      <c r="A55" s="35" t="s">
        <v>31</v>
      </c>
      <c r="B55" s="391" t="s">
        <v>67</v>
      </c>
      <c r="C55" s="391"/>
      <c r="D55" s="391"/>
      <c r="E55" s="391"/>
      <c r="F55" s="36"/>
      <c r="G55" s="36"/>
      <c r="H55" s="36"/>
      <c r="I55" s="8"/>
    </row>
    <row r="56" spans="1:9" ht="19.5" customHeight="1">
      <c r="A56" s="31"/>
      <c r="B56" s="392" t="s">
        <v>68</v>
      </c>
      <c r="C56" s="392"/>
      <c r="D56" s="392"/>
      <c r="E56" s="392"/>
      <c r="F56" s="32"/>
      <c r="G56" s="32">
        <v>1850</v>
      </c>
      <c r="H56" s="32"/>
      <c r="I56" s="8"/>
    </row>
    <row r="57" spans="1:9" ht="19.5" customHeight="1">
      <c r="A57" s="31"/>
      <c r="B57" s="392" t="s">
        <v>69</v>
      </c>
      <c r="C57" s="392"/>
      <c r="D57" s="392"/>
      <c r="E57" s="392"/>
      <c r="F57" s="32"/>
      <c r="G57" s="32"/>
      <c r="H57" s="32"/>
      <c r="I57" s="8"/>
    </row>
    <row r="58" spans="1:9" ht="19.5" customHeight="1">
      <c r="A58" s="31"/>
      <c r="B58" s="393" t="s">
        <v>70</v>
      </c>
      <c r="C58" s="393"/>
      <c r="D58" s="393"/>
      <c r="E58" s="393"/>
      <c r="F58" s="34">
        <f>SUM(F56:F57)</f>
        <v>0</v>
      </c>
      <c r="G58" s="34">
        <f>SUM(G56:G57)</f>
        <v>1850</v>
      </c>
      <c r="H58" s="34">
        <f>SUM(H56:H57)</f>
        <v>0</v>
      </c>
      <c r="I58" s="8"/>
    </row>
    <row r="59" spans="1:9" ht="19.5" customHeight="1">
      <c r="A59" s="31"/>
      <c r="B59" s="391" t="s">
        <v>71</v>
      </c>
      <c r="C59" s="391"/>
      <c r="D59" s="391"/>
      <c r="E59" s="391"/>
      <c r="F59" s="36">
        <f>SUM(F58+F53+F48+F44+F40)</f>
        <v>100285</v>
      </c>
      <c r="G59" s="36">
        <f>SUM(G58+G53+G48+G44+G40)</f>
        <v>117809</v>
      </c>
      <c r="H59" s="36">
        <f>SUM(H58+H53+H48+H44+H40)</f>
        <v>108853</v>
      </c>
      <c r="I59" s="8">
        <f>SUM(H59/G59)*100</f>
        <v>92.39786433973636</v>
      </c>
    </row>
    <row r="60" spans="1:9" ht="19.5" customHeight="1">
      <c r="A60" s="31"/>
      <c r="B60" s="391" t="s">
        <v>72</v>
      </c>
      <c r="C60" s="391"/>
      <c r="D60" s="391"/>
      <c r="E60" s="391"/>
      <c r="F60" s="36"/>
      <c r="G60" s="36"/>
      <c r="H60" s="36"/>
      <c r="I60" s="8"/>
    </row>
    <row r="61" spans="1:9" ht="19.5" customHeight="1">
      <c r="A61" s="35" t="s">
        <v>33</v>
      </c>
      <c r="B61" s="391" t="s">
        <v>73</v>
      </c>
      <c r="C61" s="391"/>
      <c r="D61" s="391"/>
      <c r="E61" s="391"/>
      <c r="F61" s="36"/>
      <c r="G61" s="36"/>
      <c r="H61" s="36"/>
      <c r="I61" s="8"/>
    </row>
    <row r="62" spans="1:9" ht="19.5" customHeight="1">
      <c r="A62" s="35"/>
      <c r="B62" s="392" t="s">
        <v>74</v>
      </c>
      <c r="C62" s="392"/>
      <c r="D62" s="392"/>
      <c r="E62" s="392"/>
      <c r="F62" s="32"/>
      <c r="G62" s="32"/>
      <c r="H62" s="32"/>
      <c r="I62" s="8"/>
    </row>
    <row r="63" spans="1:9" ht="19.5" customHeight="1">
      <c r="A63" s="35"/>
      <c r="B63" s="392" t="s">
        <v>75</v>
      </c>
      <c r="C63" s="392"/>
      <c r="D63" s="392"/>
      <c r="E63" s="392"/>
      <c r="F63" s="32">
        <v>1895</v>
      </c>
      <c r="G63" s="32">
        <v>1895</v>
      </c>
      <c r="H63" s="32">
        <v>1895</v>
      </c>
      <c r="I63" s="8">
        <f>SUM(H63/G63)*100</f>
        <v>100</v>
      </c>
    </row>
    <row r="64" spans="1:9" ht="19.5" customHeight="1">
      <c r="A64" s="35"/>
      <c r="B64" s="385" t="s">
        <v>76</v>
      </c>
      <c r="C64" s="385"/>
      <c r="D64" s="385"/>
      <c r="E64" s="385"/>
      <c r="F64" s="32"/>
      <c r="G64" s="32"/>
      <c r="H64" s="32"/>
      <c r="I64" s="8"/>
    </row>
    <row r="65" spans="1:9" ht="19.5" customHeight="1">
      <c r="A65" s="31"/>
      <c r="B65" s="393" t="s">
        <v>77</v>
      </c>
      <c r="C65" s="393"/>
      <c r="D65" s="393"/>
      <c r="E65" s="393"/>
      <c r="F65" s="34">
        <f>SUM(F62:F64)</f>
        <v>1895</v>
      </c>
      <c r="G65" s="34">
        <f>SUM(G62:G64)</f>
        <v>1895</v>
      </c>
      <c r="H65" s="34">
        <f>SUM(H62:H64)</f>
        <v>1895</v>
      </c>
      <c r="I65" s="8">
        <f>SUM(H65/G65)*100</f>
        <v>100</v>
      </c>
    </row>
    <row r="66" spans="1:9" ht="19.5" customHeight="1">
      <c r="A66" s="31"/>
      <c r="B66" s="393" t="s">
        <v>78</v>
      </c>
      <c r="C66" s="393"/>
      <c r="D66" s="393"/>
      <c r="E66" s="393"/>
      <c r="F66" s="34"/>
      <c r="G66" s="34"/>
      <c r="H66" s="34">
        <v>533</v>
      </c>
      <c r="I66" s="8"/>
    </row>
    <row r="67" spans="1:9" ht="19.5" customHeight="1">
      <c r="A67" s="31"/>
      <c r="B67" s="391" t="s">
        <v>79</v>
      </c>
      <c r="C67" s="391"/>
      <c r="D67" s="391"/>
      <c r="E67" s="391"/>
      <c r="F67" s="30">
        <f>SUM(F65+F59)</f>
        <v>102180</v>
      </c>
      <c r="G67" s="30">
        <f>SUM(G65+G59)</f>
        <v>119704</v>
      </c>
      <c r="H67" s="30">
        <f>SUM(H65+H59+H66)</f>
        <v>111281</v>
      </c>
      <c r="I67" s="8">
        <f>SUM(H67/G67)*100</f>
        <v>92.96347657555303</v>
      </c>
    </row>
    <row r="68" spans="1:9" ht="19.5" customHeight="1">
      <c r="A68" s="39"/>
      <c r="B68" s="398" t="s">
        <v>80</v>
      </c>
      <c r="C68" s="398"/>
      <c r="D68" s="398"/>
      <c r="E68" s="398"/>
      <c r="F68" s="40"/>
      <c r="G68" s="40">
        <v>22</v>
      </c>
      <c r="H68" s="40">
        <v>22</v>
      </c>
      <c r="I68" s="8">
        <f>SUM(H68/G68)*100</f>
        <v>100</v>
      </c>
    </row>
  </sheetData>
  <sheetProtection selectLockedCells="1" selectUnlockedCells="1"/>
  <mergeCells count="72">
    <mergeCell ref="B64:E64"/>
    <mergeCell ref="B65:E65"/>
    <mergeCell ref="B66:E66"/>
    <mergeCell ref="B67:E67"/>
    <mergeCell ref="B68:E68"/>
    <mergeCell ref="B58:E58"/>
    <mergeCell ref="B59:E59"/>
    <mergeCell ref="B60:E60"/>
    <mergeCell ref="B61:E61"/>
    <mergeCell ref="B62:E62"/>
    <mergeCell ref="B63:E63"/>
    <mergeCell ref="B52:E52"/>
    <mergeCell ref="B53:E53"/>
    <mergeCell ref="B54:E54"/>
    <mergeCell ref="B55:E55"/>
    <mergeCell ref="B56:E56"/>
    <mergeCell ref="B57:E57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B10:E10"/>
    <mergeCell ref="B11:E11"/>
    <mergeCell ref="B12:E12"/>
    <mergeCell ref="B13:E13"/>
    <mergeCell ref="B14:E14"/>
    <mergeCell ref="B15:E15"/>
    <mergeCell ref="B4:E4"/>
    <mergeCell ref="B5:E5"/>
    <mergeCell ref="B6:E6"/>
    <mergeCell ref="B7:E7"/>
    <mergeCell ref="B8:E8"/>
    <mergeCell ref="B9:E9"/>
    <mergeCell ref="G1:I1"/>
    <mergeCell ref="A2:A3"/>
    <mergeCell ref="B2:E3"/>
    <mergeCell ref="F2:F3"/>
    <mergeCell ref="G2:G3"/>
    <mergeCell ref="H2:H3"/>
    <mergeCell ref="I2:I3"/>
  </mergeCells>
  <printOptions horizontalCentered="1"/>
  <pageMargins left="0.2361111111111111" right="0.2361111111111111" top="1.1604166666666667" bottom="0.19027777777777777" header="0.3701388888888889" footer="0.5118055555555555"/>
  <pageSetup horizontalDpi="300" verticalDpi="300" orientation="portrait" paperSize="9" r:id="rId1"/>
  <headerFooter alignWithMargins="0">
    <oddHeader>&amp;C&amp;"Garamond,Normál"&amp;14 3/2014.(V.14.) számú zárszámadási rendelethez
Zalaszabar Község Önkormányzat 2013.évi bevételeinek és kiadásainak teljesítése &amp;R1. számú melléklet
&amp;P. oldal</oddHeader>
  </headerFooter>
  <rowBreaks count="1" manualBreakCount="1">
    <brk id="3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131"/>
  <sheetViews>
    <sheetView view="pageLayout" zoomScaleSheetLayoutView="100" workbookViewId="0" topLeftCell="A97">
      <selection activeCell="C128" sqref="C128:C131"/>
    </sheetView>
  </sheetViews>
  <sheetFormatPr defaultColWidth="9.00390625" defaultRowHeight="12.75"/>
  <cols>
    <col min="1" max="1" width="4.75390625" style="281" customWidth="1"/>
    <col min="2" max="2" width="58.125" style="281" customWidth="1"/>
    <col min="3" max="4" width="11.25390625" style="281" customWidth="1"/>
    <col min="5" max="5" width="11.75390625" style="281" customWidth="1"/>
    <col min="6" max="6" width="11.875" style="281" customWidth="1"/>
    <col min="7" max="8" width="12.25390625" style="281" customWidth="1"/>
    <col min="9" max="16384" width="9.125" style="281" customWidth="1"/>
  </cols>
  <sheetData>
    <row r="1" spans="1:4" ht="12.75" customHeight="1">
      <c r="A1" s="282"/>
      <c r="B1" s="282"/>
      <c r="C1" s="282"/>
      <c r="D1" s="282"/>
    </row>
    <row r="2" spans="1:8" ht="16.5" customHeight="1">
      <c r="A2" s="469" t="s">
        <v>379</v>
      </c>
      <c r="B2" s="469"/>
      <c r="C2" s="470"/>
      <c r="D2" s="470"/>
      <c r="G2" s="283"/>
      <c r="H2" s="283" t="s">
        <v>0</v>
      </c>
    </row>
    <row r="3" spans="1:8" ht="16.5" customHeight="1">
      <c r="A3" s="471" t="s">
        <v>1</v>
      </c>
      <c r="B3" s="472" t="s">
        <v>2</v>
      </c>
      <c r="C3" s="473" t="s">
        <v>380</v>
      </c>
      <c r="D3" s="473"/>
      <c r="E3" s="466" t="s">
        <v>381</v>
      </c>
      <c r="F3" s="466"/>
      <c r="G3" s="466" t="s">
        <v>271</v>
      </c>
      <c r="H3" s="466"/>
    </row>
    <row r="4" spans="1:8" ht="23.25" customHeight="1">
      <c r="A4" s="471"/>
      <c r="B4" s="472"/>
      <c r="C4" s="284" t="s">
        <v>382</v>
      </c>
      <c r="D4" s="284" t="s">
        <v>383</v>
      </c>
      <c r="E4" s="284" t="s">
        <v>382</v>
      </c>
      <c r="F4" s="284" t="s">
        <v>383</v>
      </c>
      <c r="G4" s="284" t="s">
        <v>382</v>
      </c>
      <c r="H4" s="284" t="s">
        <v>383</v>
      </c>
    </row>
    <row r="5" spans="1:8" ht="15">
      <c r="A5" s="285" t="s">
        <v>8</v>
      </c>
      <c r="B5" s="286" t="s">
        <v>384</v>
      </c>
      <c r="C5" s="287"/>
      <c r="D5" s="287"/>
      <c r="E5" s="288"/>
      <c r="F5" s="288"/>
      <c r="G5" s="288"/>
      <c r="H5" s="288"/>
    </row>
    <row r="6" spans="1:8" ht="15">
      <c r="A6" s="285" t="s">
        <v>10</v>
      </c>
      <c r="B6" s="286" t="s">
        <v>385</v>
      </c>
      <c r="C6" s="287"/>
      <c r="D6" s="287"/>
      <c r="E6" s="288"/>
      <c r="F6" s="288"/>
      <c r="G6" s="288"/>
      <c r="H6" s="288"/>
    </row>
    <row r="7" spans="1:8" ht="15">
      <c r="A7" s="285" t="s">
        <v>16</v>
      </c>
      <c r="B7" s="286" t="s">
        <v>386</v>
      </c>
      <c r="C7" s="287"/>
      <c r="D7" s="287"/>
      <c r="E7" s="289">
        <v>32</v>
      </c>
      <c r="F7" s="289">
        <v>21</v>
      </c>
      <c r="G7" s="289">
        <f>C7+E7</f>
        <v>32</v>
      </c>
      <c r="H7" s="289">
        <f>D7+F7</f>
        <v>21</v>
      </c>
    </row>
    <row r="8" spans="1:8" ht="15">
      <c r="A8" s="285" t="s">
        <v>23</v>
      </c>
      <c r="B8" s="286" t="s">
        <v>387</v>
      </c>
      <c r="C8" s="289"/>
      <c r="D8" s="289"/>
      <c r="E8" s="289"/>
      <c r="F8" s="289"/>
      <c r="G8" s="289"/>
      <c r="H8" s="289"/>
    </row>
    <row r="9" spans="1:8" ht="15">
      <c r="A9" s="285" t="s">
        <v>26</v>
      </c>
      <c r="B9" s="286" t="s">
        <v>388</v>
      </c>
      <c r="C9" s="289"/>
      <c r="D9" s="289"/>
      <c r="E9" s="289"/>
      <c r="F9" s="289"/>
      <c r="G9" s="289"/>
      <c r="H9" s="289"/>
    </row>
    <row r="10" spans="1:8" ht="15">
      <c r="A10" s="285" t="s">
        <v>31</v>
      </c>
      <c r="B10" s="286" t="s">
        <v>389</v>
      </c>
      <c r="C10" s="289"/>
      <c r="D10" s="289"/>
      <c r="E10" s="289"/>
      <c r="F10" s="289"/>
      <c r="G10" s="289"/>
      <c r="H10" s="289"/>
    </row>
    <row r="11" spans="1:8" ht="15.75">
      <c r="A11" s="290" t="s">
        <v>326</v>
      </c>
      <c r="B11" s="291" t="s">
        <v>390</v>
      </c>
      <c r="C11" s="292">
        <f>SUM(C5:C10)</f>
        <v>0</v>
      </c>
      <c r="D11" s="292">
        <f>SUM(D5:D10)</f>
        <v>0</v>
      </c>
      <c r="E11" s="292">
        <f>SUM(E7:E10)</f>
        <v>32</v>
      </c>
      <c r="F11" s="292">
        <f>SUM(F7:F10)</f>
        <v>21</v>
      </c>
      <c r="G11" s="289">
        <f aca="true" t="shared" si="0" ref="G11:H13">C11+E11</f>
        <v>32</v>
      </c>
      <c r="H11" s="289">
        <f t="shared" si="0"/>
        <v>21</v>
      </c>
    </row>
    <row r="12" spans="1:8" ht="15">
      <c r="A12" s="285" t="s">
        <v>33</v>
      </c>
      <c r="B12" s="286" t="s">
        <v>391</v>
      </c>
      <c r="C12" s="289">
        <v>24321</v>
      </c>
      <c r="D12" s="289">
        <v>33928</v>
      </c>
      <c r="E12" s="289">
        <v>349776</v>
      </c>
      <c r="F12" s="289">
        <v>336435</v>
      </c>
      <c r="G12" s="289">
        <f t="shared" si="0"/>
        <v>374097</v>
      </c>
      <c r="H12" s="289">
        <f t="shared" si="0"/>
        <v>370363</v>
      </c>
    </row>
    <row r="13" spans="1:8" ht="15">
      <c r="A13" s="285" t="s">
        <v>36</v>
      </c>
      <c r="B13" s="286" t="s">
        <v>392</v>
      </c>
      <c r="C13" s="289">
        <v>886</v>
      </c>
      <c r="D13" s="289">
        <v>649</v>
      </c>
      <c r="E13" s="289">
        <v>9589</v>
      </c>
      <c r="F13" s="289">
        <v>7538</v>
      </c>
      <c r="G13" s="289">
        <f t="shared" si="0"/>
        <v>10475</v>
      </c>
      <c r="H13" s="289">
        <f t="shared" si="0"/>
        <v>8187</v>
      </c>
    </row>
    <row r="14" spans="1:8" ht="15">
      <c r="A14" s="285" t="s">
        <v>41</v>
      </c>
      <c r="B14" s="286" t="s">
        <v>393</v>
      </c>
      <c r="C14" s="289"/>
      <c r="D14" s="289"/>
      <c r="E14" s="289"/>
      <c r="F14" s="289"/>
      <c r="G14" s="289"/>
      <c r="H14" s="289"/>
    </row>
    <row r="15" spans="1:8" ht="15">
      <c r="A15" s="285" t="s">
        <v>288</v>
      </c>
      <c r="B15" s="286" t="s">
        <v>394</v>
      </c>
      <c r="C15" s="289"/>
      <c r="D15" s="289"/>
      <c r="E15" s="289"/>
      <c r="F15" s="289"/>
      <c r="G15" s="289"/>
      <c r="H15" s="289"/>
    </row>
    <row r="16" spans="1:8" ht="15">
      <c r="A16" s="285" t="s">
        <v>290</v>
      </c>
      <c r="B16" s="286" t="s">
        <v>395</v>
      </c>
      <c r="C16" s="289"/>
      <c r="D16" s="289"/>
      <c r="E16" s="289">
        <v>768</v>
      </c>
      <c r="F16" s="289"/>
      <c r="G16" s="289">
        <f>C16+E16</f>
        <v>768</v>
      </c>
      <c r="H16" s="289"/>
    </row>
    <row r="17" spans="1:8" ht="15">
      <c r="A17" s="285" t="s">
        <v>292</v>
      </c>
      <c r="B17" s="286" t="s">
        <v>396</v>
      </c>
      <c r="C17" s="289"/>
      <c r="D17" s="289"/>
      <c r="E17" s="289"/>
      <c r="F17" s="289"/>
      <c r="G17" s="289"/>
      <c r="H17" s="289"/>
    </row>
    <row r="18" spans="1:8" ht="15">
      <c r="A18" s="285" t="s">
        <v>294</v>
      </c>
      <c r="B18" s="286" t="s">
        <v>397</v>
      </c>
      <c r="C18" s="289"/>
      <c r="D18" s="289"/>
      <c r="E18" s="289"/>
      <c r="F18" s="289"/>
      <c r="G18" s="289"/>
      <c r="H18" s="289"/>
    </row>
    <row r="19" spans="1:8" ht="15">
      <c r="A19" s="285" t="s">
        <v>296</v>
      </c>
      <c r="B19" s="286" t="s">
        <v>398</v>
      </c>
      <c r="C19" s="289"/>
      <c r="D19" s="289"/>
      <c r="E19" s="289"/>
      <c r="F19" s="289"/>
      <c r="G19" s="289"/>
      <c r="H19" s="289"/>
    </row>
    <row r="20" spans="1:8" ht="15.75">
      <c r="A20" s="290" t="s">
        <v>335</v>
      </c>
      <c r="B20" s="291" t="s">
        <v>399</v>
      </c>
      <c r="C20" s="292">
        <f>SUM(C12:C19)</f>
        <v>25207</v>
      </c>
      <c r="D20" s="292">
        <f>SUM(D12:D19)</f>
        <v>34577</v>
      </c>
      <c r="E20" s="292">
        <f>SUM(E12:E19)</f>
        <v>360133</v>
      </c>
      <c r="F20" s="292">
        <f>SUM(F12:F19)</f>
        <v>343973</v>
      </c>
      <c r="G20" s="289">
        <f>C20+E20</f>
        <v>385340</v>
      </c>
      <c r="H20" s="289">
        <f>D20+F20</f>
        <v>378550</v>
      </c>
    </row>
    <row r="21" spans="1:8" ht="15">
      <c r="A21" s="285" t="s">
        <v>298</v>
      </c>
      <c r="B21" s="286" t="s">
        <v>400</v>
      </c>
      <c r="C21" s="289"/>
      <c r="D21" s="289"/>
      <c r="E21" s="289">
        <v>9719</v>
      </c>
      <c r="F21" s="289">
        <v>9719</v>
      </c>
      <c r="G21" s="289">
        <f>C21+E21</f>
        <v>9719</v>
      </c>
      <c r="H21" s="289">
        <f>D21+F21</f>
        <v>9719</v>
      </c>
    </row>
    <row r="22" spans="1:8" ht="15">
      <c r="A22" s="285" t="s">
        <v>299</v>
      </c>
      <c r="B22" s="286" t="s">
        <v>401</v>
      </c>
      <c r="C22" s="289"/>
      <c r="D22" s="289"/>
      <c r="E22" s="289"/>
      <c r="F22" s="289"/>
      <c r="G22" s="289"/>
      <c r="H22" s="289"/>
    </row>
    <row r="23" spans="1:8" ht="15">
      <c r="A23" s="285" t="s">
        <v>301</v>
      </c>
      <c r="B23" s="286" t="s">
        <v>402</v>
      </c>
      <c r="C23" s="289"/>
      <c r="D23" s="289"/>
      <c r="E23" s="289"/>
      <c r="F23" s="289"/>
      <c r="G23" s="289"/>
      <c r="H23" s="289"/>
    </row>
    <row r="24" spans="1:8" ht="15">
      <c r="A24" s="285" t="s">
        <v>303</v>
      </c>
      <c r="B24" s="286" t="s">
        <v>403</v>
      </c>
      <c r="C24" s="289"/>
      <c r="D24" s="289"/>
      <c r="E24" s="289"/>
      <c r="F24" s="289"/>
      <c r="G24" s="289"/>
      <c r="H24" s="289"/>
    </row>
    <row r="25" spans="1:8" ht="15">
      <c r="A25" s="285" t="s">
        <v>305</v>
      </c>
      <c r="B25" s="286" t="s">
        <v>404</v>
      </c>
      <c r="C25" s="289"/>
      <c r="D25" s="289"/>
      <c r="E25" s="289"/>
      <c r="F25" s="289"/>
      <c r="G25" s="289"/>
      <c r="H25" s="289"/>
    </row>
    <row r="26" spans="1:8" ht="15">
      <c r="A26" s="285" t="s">
        <v>307</v>
      </c>
      <c r="B26" s="286" t="s">
        <v>405</v>
      </c>
      <c r="C26" s="289"/>
      <c r="D26" s="289"/>
      <c r="E26" s="289"/>
      <c r="F26" s="289"/>
      <c r="G26" s="289"/>
      <c r="H26" s="289"/>
    </row>
    <row r="27" spans="1:8" ht="15.75">
      <c r="A27" s="290" t="s">
        <v>406</v>
      </c>
      <c r="B27" s="291" t="s">
        <v>407</v>
      </c>
      <c r="C27" s="292">
        <f>SUM(C21:C26)</f>
        <v>0</v>
      </c>
      <c r="D27" s="292">
        <f>SUM(D21:D26)</f>
        <v>0</v>
      </c>
      <c r="E27" s="292">
        <f>SUM(E21:E26)</f>
        <v>9719</v>
      </c>
      <c r="F27" s="292">
        <f>SUM(F21:F26)</f>
        <v>9719</v>
      </c>
      <c r="G27" s="289">
        <f>C27+E27</f>
        <v>9719</v>
      </c>
      <c r="H27" s="289">
        <f>D27+F27</f>
        <v>9719</v>
      </c>
    </row>
    <row r="28" spans="1:8" ht="15.75">
      <c r="A28" s="285" t="s">
        <v>309</v>
      </c>
      <c r="B28" s="286" t="s">
        <v>408</v>
      </c>
      <c r="C28" s="292"/>
      <c r="D28" s="292"/>
      <c r="E28" s="289">
        <v>7786</v>
      </c>
      <c r="F28" s="289">
        <v>8450</v>
      </c>
      <c r="G28" s="289">
        <f>C28+E28</f>
        <v>7786</v>
      </c>
      <c r="H28" s="289">
        <f>D28+F28</f>
        <v>8450</v>
      </c>
    </row>
    <row r="29" spans="1:8" ht="15.75">
      <c r="A29" s="285" t="s">
        <v>409</v>
      </c>
      <c r="B29" s="286" t="s">
        <v>410</v>
      </c>
      <c r="C29" s="292"/>
      <c r="D29" s="292"/>
      <c r="E29" s="292"/>
      <c r="F29" s="292"/>
      <c r="G29" s="289"/>
      <c r="H29" s="289"/>
    </row>
    <row r="30" spans="1:8" ht="15.75">
      <c r="A30" s="285" t="s">
        <v>411</v>
      </c>
      <c r="B30" s="286" t="s">
        <v>412</v>
      </c>
      <c r="C30" s="292"/>
      <c r="D30" s="292"/>
      <c r="E30" s="292"/>
      <c r="F30" s="292"/>
      <c r="G30" s="289"/>
      <c r="H30" s="289"/>
    </row>
    <row r="31" spans="1:8" ht="15.75">
      <c r="A31" s="285" t="s">
        <v>413</v>
      </c>
      <c r="B31" s="286" t="s">
        <v>414</v>
      </c>
      <c r="C31" s="292"/>
      <c r="D31" s="292"/>
      <c r="E31" s="292"/>
      <c r="F31" s="292"/>
      <c r="G31" s="289"/>
      <c r="H31" s="289"/>
    </row>
    <row r="32" spans="1:8" ht="15.75">
      <c r="A32" s="285" t="s">
        <v>415</v>
      </c>
      <c r="B32" s="286" t="s">
        <v>416</v>
      </c>
      <c r="C32" s="292"/>
      <c r="D32" s="292"/>
      <c r="E32" s="292"/>
      <c r="F32" s="292"/>
      <c r="G32" s="289"/>
      <c r="H32" s="289"/>
    </row>
    <row r="33" spans="1:8" ht="15.75">
      <c r="A33" s="290" t="s">
        <v>417</v>
      </c>
      <c r="B33" s="291" t="s">
        <v>418</v>
      </c>
      <c r="C33" s="292"/>
      <c r="D33" s="292"/>
      <c r="E33" s="292">
        <f>SUM(E28:E32)</f>
        <v>7786</v>
      </c>
      <c r="F33" s="292">
        <f>SUM(F28:F32)</f>
        <v>8450</v>
      </c>
      <c r="G33" s="289">
        <f aca="true" t="shared" si="1" ref="G33:H35">C33+E33</f>
        <v>7786</v>
      </c>
      <c r="H33" s="289">
        <f t="shared" si="1"/>
        <v>8450</v>
      </c>
    </row>
    <row r="34" spans="1:8" ht="15.75">
      <c r="A34" s="293" t="s">
        <v>419</v>
      </c>
      <c r="B34" s="294" t="s">
        <v>420</v>
      </c>
      <c r="C34" s="292">
        <f>SUM(C27,C20,C11)</f>
        <v>25207</v>
      </c>
      <c r="D34" s="292">
        <f>SUM(D27,D20,D11)</f>
        <v>34577</v>
      </c>
      <c r="E34" s="292">
        <f>SUM(E33+E27+E20+E11)</f>
        <v>377670</v>
      </c>
      <c r="F34" s="292">
        <f>SUM(F33+F27+F20+F11)</f>
        <v>362163</v>
      </c>
      <c r="G34" s="289">
        <f t="shared" si="1"/>
        <v>402877</v>
      </c>
      <c r="H34" s="289">
        <f t="shared" si="1"/>
        <v>396740</v>
      </c>
    </row>
    <row r="35" spans="1:8" ht="15">
      <c r="A35" s="285" t="s">
        <v>307</v>
      </c>
      <c r="B35" s="286" t="s">
        <v>421</v>
      </c>
      <c r="C35" s="289">
        <v>316</v>
      </c>
      <c r="D35" s="289">
        <v>336</v>
      </c>
      <c r="E35" s="289"/>
      <c r="F35" s="289"/>
      <c r="G35" s="289">
        <f t="shared" si="1"/>
        <v>316</v>
      </c>
      <c r="H35" s="289">
        <f t="shared" si="1"/>
        <v>336</v>
      </c>
    </row>
    <row r="36" spans="1:8" ht="15">
      <c r="A36" s="285" t="s">
        <v>309</v>
      </c>
      <c r="B36" s="286" t="s">
        <v>422</v>
      </c>
      <c r="C36" s="289"/>
      <c r="D36" s="289"/>
      <c r="E36" s="289"/>
      <c r="F36" s="289"/>
      <c r="G36" s="289"/>
      <c r="H36" s="289"/>
    </row>
    <row r="37" spans="1:8" ht="15">
      <c r="A37" s="285" t="s">
        <v>409</v>
      </c>
      <c r="B37" s="286" t="s">
        <v>423</v>
      </c>
      <c r="C37" s="289"/>
      <c r="D37" s="289"/>
      <c r="E37" s="289"/>
      <c r="F37" s="289"/>
      <c r="G37" s="289"/>
      <c r="H37" s="289"/>
    </row>
    <row r="38" spans="1:8" ht="15">
      <c r="A38" s="285" t="s">
        <v>411</v>
      </c>
      <c r="B38" s="286" t="s">
        <v>424</v>
      </c>
      <c r="C38" s="289"/>
      <c r="D38" s="289"/>
      <c r="E38" s="289"/>
      <c r="F38" s="289"/>
      <c r="G38" s="289"/>
      <c r="H38" s="289"/>
    </row>
    <row r="39" spans="1:8" ht="15">
      <c r="A39" s="285" t="s">
        <v>425</v>
      </c>
      <c r="B39" s="286" t="s">
        <v>426</v>
      </c>
      <c r="C39" s="289"/>
      <c r="D39" s="289"/>
      <c r="E39" s="289"/>
      <c r="F39" s="289"/>
      <c r="G39" s="289"/>
      <c r="H39" s="289"/>
    </row>
    <row r="40" spans="1:8" ht="15">
      <c r="A40" s="285" t="s">
        <v>427</v>
      </c>
      <c r="B40" s="286" t="s">
        <v>428</v>
      </c>
      <c r="C40" s="289"/>
      <c r="D40" s="289"/>
      <c r="E40" s="289"/>
      <c r="F40" s="289"/>
      <c r="G40" s="289"/>
      <c r="H40" s="289"/>
    </row>
    <row r="41" spans="1:8" ht="15.75">
      <c r="A41" s="290" t="s">
        <v>326</v>
      </c>
      <c r="B41" s="291" t="s">
        <v>429</v>
      </c>
      <c r="C41" s="292">
        <f>SUM(C35:C40)</f>
        <v>316</v>
      </c>
      <c r="D41" s="292">
        <f>SUM(D35:D40)</f>
        <v>336</v>
      </c>
      <c r="E41" s="292"/>
      <c r="F41" s="292"/>
      <c r="G41" s="289">
        <f>C41+E41</f>
        <v>316</v>
      </c>
      <c r="H41" s="289">
        <f>D41+F41</f>
        <v>336</v>
      </c>
    </row>
    <row r="42" spans="1:8" ht="15">
      <c r="A42" s="285" t="s">
        <v>415</v>
      </c>
      <c r="B42" s="286" t="s">
        <v>430</v>
      </c>
      <c r="C42" s="289"/>
      <c r="D42" s="289"/>
      <c r="E42" s="289">
        <v>661</v>
      </c>
      <c r="F42" s="289"/>
      <c r="G42" s="289">
        <f>C42+E42</f>
        <v>661</v>
      </c>
      <c r="H42" s="289"/>
    </row>
    <row r="43" spans="1:8" ht="15">
      <c r="A43" s="285" t="s">
        <v>431</v>
      </c>
      <c r="B43" s="286" t="s">
        <v>432</v>
      </c>
      <c r="C43" s="289"/>
      <c r="D43" s="289"/>
      <c r="E43" s="289">
        <v>425</v>
      </c>
      <c r="F43" s="289">
        <v>527</v>
      </c>
      <c r="G43" s="289">
        <f>C43+E43</f>
        <v>425</v>
      </c>
      <c r="H43" s="289">
        <f>D43+F43</f>
        <v>527</v>
      </c>
    </row>
    <row r="44" spans="1:8" ht="15">
      <c r="A44" s="285" t="s">
        <v>433</v>
      </c>
      <c r="B44" s="286" t="s">
        <v>434</v>
      </c>
      <c r="C44" s="289"/>
      <c r="D44" s="289"/>
      <c r="E44" s="289"/>
      <c r="F44" s="289"/>
      <c r="G44" s="289"/>
      <c r="H44" s="289"/>
    </row>
    <row r="45" spans="1:8" ht="15">
      <c r="A45" s="285"/>
      <c r="B45" s="286" t="s">
        <v>435</v>
      </c>
      <c r="C45" s="289"/>
      <c r="D45" s="289"/>
      <c r="E45" s="289"/>
      <c r="F45" s="289"/>
      <c r="G45" s="289"/>
      <c r="H45" s="289"/>
    </row>
    <row r="46" spans="1:8" ht="15">
      <c r="A46" s="285" t="s">
        <v>436</v>
      </c>
      <c r="B46" s="286" t="s">
        <v>437</v>
      </c>
      <c r="C46" s="289"/>
      <c r="D46" s="289"/>
      <c r="E46" s="289">
        <v>206</v>
      </c>
      <c r="F46" s="289">
        <v>195</v>
      </c>
      <c r="G46" s="289">
        <f>C46+E46</f>
        <v>206</v>
      </c>
      <c r="H46" s="289">
        <f>D46+F46</f>
        <v>195</v>
      </c>
    </row>
    <row r="47" spans="1:8" s="295" customFormat="1" ht="15.75">
      <c r="A47" s="290" t="s">
        <v>335</v>
      </c>
      <c r="B47" s="291" t="s">
        <v>438</v>
      </c>
      <c r="C47" s="292"/>
      <c r="D47" s="292"/>
      <c r="E47" s="292">
        <f>SUM(E42:E46)-E45</f>
        <v>1292</v>
      </c>
      <c r="F47" s="292">
        <f>SUM(F42:F46)-F45</f>
        <v>722</v>
      </c>
      <c r="G47" s="289">
        <f>C47+E47</f>
        <v>1292</v>
      </c>
      <c r="H47" s="289">
        <f>D47+F47</f>
        <v>722</v>
      </c>
    </row>
    <row r="48" spans="1:8" ht="15">
      <c r="A48" s="285" t="s">
        <v>439</v>
      </c>
      <c r="B48" s="286" t="s">
        <v>440</v>
      </c>
      <c r="C48" s="289"/>
      <c r="D48" s="289"/>
      <c r="E48" s="289"/>
      <c r="F48" s="289"/>
      <c r="G48" s="289"/>
      <c r="H48" s="289"/>
    </row>
    <row r="49" spans="1:8" ht="15">
      <c r="A49" s="285" t="s">
        <v>441</v>
      </c>
      <c r="B49" s="286" t="s">
        <v>442</v>
      </c>
      <c r="C49" s="289"/>
      <c r="D49" s="289"/>
      <c r="E49" s="289"/>
      <c r="F49" s="289"/>
      <c r="G49" s="289"/>
      <c r="H49" s="289"/>
    </row>
    <row r="50" spans="1:8" ht="15.75">
      <c r="A50" s="290" t="s">
        <v>406</v>
      </c>
      <c r="B50" s="291" t="s">
        <v>443</v>
      </c>
      <c r="C50" s="292"/>
      <c r="D50" s="292"/>
      <c r="E50" s="292"/>
      <c r="F50" s="292"/>
      <c r="G50" s="289"/>
      <c r="H50" s="289"/>
    </row>
    <row r="51" spans="1:8" ht="15">
      <c r="A51" s="285" t="s">
        <v>444</v>
      </c>
      <c r="B51" s="286" t="s">
        <v>445</v>
      </c>
      <c r="C51" s="289">
        <v>12</v>
      </c>
      <c r="D51" s="289">
        <v>1</v>
      </c>
      <c r="E51" s="289">
        <v>9</v>
      </c>
      <c r="F51" s="289">
        <v>59</v>
      </c>
      <c r="G51" s="289">
        <f>C51+E51</f>
        <v>21</v>
      </c>
      <c r="H51" s="289">
        <f>D51+F51</f>
        <v>60</v>
      </c>
    </row>
    <row r="52" spans="1:8" ht="15">
      <c r="A52" s="285" t="s">
        <v>446</v>
      </c>
      <c r="B52" s="286" t="s">
        <v>447</v>
      </c>
      <c r="C52" s="289">
        <v>388</v>
      </c>
      <c r="D52" s="289">
        <v>612</v>
      </c>
      <c r="E52" s="289">
        <v>13828</v>
      </c>
      <c r="F52" s="289">
        <v>10034</v>
      </c>
      <c r="G52" s="289">
        <f>C52+E52</f>
        <v>14216</v>
      </c>
      <c r="H52" s="289">
        <f>D52+F52</f>
        <v>10646</v>
      </c>
    </row>
    <row r="53" spans="1:8" ht="15">
      <c r="A53" s="285" t="s">
        <v>448</v>
      </c>
      <c r="B53" s="286" t="s">
        <v>449</v>
      </c>
      <c r="C53" s="289"/>
      <c r="D53" s="289"/>
      <c r="E53" s="289"/>
      <c r="F53" s="289"/>
      <c r="G53" s="289"/>
      <c r="H53" s="289"/>
    </row>
    <row r="54" spans="1:8" ht="15">
      <c r="A54" s="285" t="s">
        <v>450</v>
      </c>
      <c r="B54" s="286" t="s">
        <v>451</v>
      </c>
      <c r="C54" s="289"/>
      <c r="D54" s="289"/>
      <c r="E54" s="289">
        <v>211</v>
      </c>
      <c r="F54" s="289">
        <v>25</v>
      </c>
      <c r="G54" s="289">
        <f aca="true" t="shared" si="2" ref="G54:H57">C54+E54</f>
        <v>211</v>
      </c>
      <c r="H54" s="289">
        <f t="shared" si="2"/>
        <v>25</v>
      </c>
    </row>
    <row r="55" spans="1:8" ht="15.75">
      <c r="A55" s="290" t="s">
        <v>417</v>
      </c>
      <c r="B55" s="291" t="s">
        <v>452</v>
      </c>
      <c r="C55" s="292">
        <f>SUM(C51:C54)</f>
        <v>400</v>
      </c>
      <c r="D55" s="292">
        <f>SUM(D51:D54)</f>
        <v>613</v>
      </c>
      <c r="E55" s="292">
        <f>SUM(E51:E54)</f>
        <v>14048</v>
      </c>
      <c r="F55" s="292">
        <f>SUM(F51:F54)</f>
        <v>10118</v>
      </c>
      <c r="G55" s="289">
        <f t="shared" si="2"/>
        <v>14448</v>
      </c>
      <c r="H55" s="289">
        <f t="shared" si="2"/>
        <v>10731</v>
      </c>
    </row>
    <row r="56" spans="1:8" ht="15">
      <c r="A56" s="285" t="s">
        <v>453</v>
      </c>
      <c r="B56" s="286" t="s">
        <v>454</v>
      </c>
      <c r="C56" s="289">
        <v>8</v>
      </c>
      <c r="D56" s="289">
        <v>13</v>
      </c>
      <c r="E56" s="289">
        <v>846</v>
      </c>
      <c r="F56" s="289">
        <v>1412</v>
      </c>
      <c r="G56" s="289">
        <f t="shared" si="2"/>
        <v>854</v>
      </c>
      <c r="H56" s="289">
        <f t="shared" si="2"/>
        <v>1425</v>
      </c>
    </row>
    <row r="57" spans="1:8" ht="15">
      <c r="A57" s="285" t="s">
        <v>455</v>
      </c>
      <c r="B57" s="286" t="s">
        <v>456</v>
      </c>
      <c r="C57" s="289"/>
      <c r="D57" s="289"/>
      <c r="E57" s="289">
        <v>180</v>
      </c>
      <c r="F57" s="289">
        <v>142</v>
      </c>
      <c r="G57" s="289">
        <f t="shared" si="2"/>
        <v>180</v>
      </c>
      <c r="H57" s="289">
        <f t="shared" si="2"/>
        <v>142</v>
      </c>
    </row>
    <row r="58" spans="1:8" ht="15">
      <c r="A58" s="285" t="s">
        <v>457</v>
      </c>
      <c r="B58" s="286" t="s">
        <v>458</v>
      </c>
      <c r="C58" s="289"/>
      <c r="D58" s="289"/>
      <c r="E58" s="289"/>
      <c r="F58" s="289"/>
      <c r="G58" s="289"/>
      <c r="H58" s="289"/>
    </row>
    <row r="59" spans="1:8" ht="15">
      <c r="A59" s="285" t="s">
        <v>459</v>
      </c>
      <c r="B59" s="286" t="s">
        <v>460</v>
      </c>
      <c r="C59" s="289"/>
      <c r="D59" s="289"/>
      <c r="E59" s="289"/>
      <c r="F59" s="289"/>
      <c r="G59" s="289"/>
      <c r="H59" s="289"/>
    </row>
    <row r="60" spans="1:8" ht="15.75">
      <c r="A60" s="290" t="s">
        <v>461</v>
      </c>
      <c r="B60" s="291" t="s">
        <v>462</v>
      </c>
      <c r="C60" s="292">
        <f>SUM(C56:C59)</f>
        <v>8</v>
      </c>
      <c r="D60" s="292">
        <f>SUM(D56:D59)</f>
        <v>13</v>
      </c>
      <c r="E60" s="292">
        <f>SUM(E56:E59)</f>
        <v>1026</v>
      </c>
      <c r="F60" s="292">
        <f>SUM(F56:F59)</f>
        <v>1554</v>
      </c>
      <c r="G60" s="289">
        <f aca="true" t="shared" si="3" ref="G60:H62">C60+E60</f>
        <v>1034</v>
      </c>
      <c r="H60" s="289">
        <f t="shared" si="3"/>
        <v>1567</v>
      </c>
    </row>
    <row r="61" spans="1:8" ht="15.75">
      <c r="A61" s="290" t="s">
        <v>463</v>
      </c>
      <c r="B61" s="291" t="s">
        <v>464</v>
      </c>
      <c r="C61" s="292">
        <f>SUM(C60+C55+C50+C47+C41)</f>
        <v>724</v>
      </c>
      <c r="D61" s="292">
        <f>SUM(D60+D55+D50+D47+D41)</f>
        <v>962</v>
      </c>
      <c r="E61" s="292">
        <f>SUM(E60+E55+E50+E47+E41)</f>
        <v>16366</v>
      </c>
      <c r="F61" s="292">
        <f>SUM(F60+F55+F50+F47+F41)</f>
        <v>12394</v>
      </c>
      <c r="G61" s="289">
        <f t="shared" si="3"/>
        <v>17090</v>
      </c>
      <c r="H61" s="289">
        <f t="shared" si="3"/>
        <v>13356</v>
      </c>
    </row>
    <row r="62" spans="1:8" ht="15.75">
      <c r="A62" s="296"/>
      <c r="B62" s="294" t="s">
        <v>465</v>
      </c>
      <c r="C62" s="292">
        <f>SUM(C34+C61)</f>
        <v>25931</v>
      </c>
      <c r="D62" s="292">
        <f>SUM(D34+D61)</f>
        <v>35539</v>
      </c>
      <c r="E62" s="292">
        <f>SUM(E34+E61)</f>
        <v>394036</v>
      </c>
      <c r="F62" s="292">
        <f>SUM(F34+F61)</f>
        <v>374557</v>
      </c>
      <c r="G62" s="289">
        <f t="shared" si="3"/>
        <v>419967</v>
      </c>
      <c r="H62" s="289">
        <f t="shared" si="3"/>
        <v>410096</v>
      </c>
    </row>
    <row r="63" spans="1:8" ht="15.75">
      <c r="A63" s="467" t="s">
        <v>466</v>
      </c>
      <c r="B63" s="467"/>
      <c r="C63" s="468"/>
      <c r="D63" s="468"/>
      <c r="E63" s="289"/>
      <c r="F63" s="289"/>
      <c r="G63" s="289"/>
      <c r="H63" s="289"/>
    </row>
    <row r="64" spans="1:8" ht="15">
      <c r="A64" s="285" t="s">
        <v>8</v>
      </c>
      <c r="B64" s="286" t="s">
        <v>467</v>
      </c>
      <c r="C64" s="289"/>
      <c r="D64" s="289"/>
      <c r="E64" s="289"/>
      <c r="F64" s="289"/>
      <c r="G64" s="289"/>
      <c r="H64" s="289"/>
    </row>
    <row r="65" spans="1:8" ht="15">
      <c r="A65" s="285" t="s">
        <v>10</v>
      </c>
      <c r="B65" s="286" t="s">
        <v>468</v>
      </c>
      <c r="C65" s="289">
        <v>27383</v>
      </c>
      <c r="D65" s="289">
        <v>27383</v>
      </c>
      <c r="E65" s="289">
        <v>388443</v>
      </c>
      <c r="F65" s="289">
        <v>388443</v>
      </c>
      <c r="G65" s="289">
        <f>C65+E65</f>
        <v>415826</v>
      </c>
      <c r="H65" s="289">
        <f>D65+F65</f>
        <v>415826</v>
      </c>
    </row>
    <row r="66" spans="1:8" ht="15.75">
      <c r="A66" s="290" t="s">
        <v>326</v>
      </c>
      <c r="B66" s="291" t="s">
        <v>469</v>
      </c>
      <c r="C66" s="297">
        <f>SUM(C64:C65)</f>
        <v>27383</v>
      </c>
      <c r="D66" s="297">
        <f>SUM(D64:D65)</f>
        <v>27383</v>
      </c>
      <c r="E66" s="297">
        <f>SUM(E64:E65)</f>
        <v>388443</v>
      </c>
      <c r="F66" s="297">
        <f>SUM(F64:F65)</f>
        <v>388443</v>
      </c>
      <c r="G66" s="289">
        <f>C66+E66</f>
        <v>415826</v>
      </c>
      <c r="H66" s="289">
        <f>D66+F66</f>
        <v>415826</v>
      </c>
    </row>
    <row r="67" spans="1:8" ht="15">
      <c r="A67" s="285" t="s">
        <v>16</v>
      </c>
      <c r="B67" s="286" t="s">
        <v>470</v>
      </c>
      <c r="C67" s="289"/>
      <c r="D67" s="289"/>
      <c r="E67" s="289"/>
      <c r="F67" s="289"/>
      <c r="G67" s="289"/>
      <c r="H67" s="289"/>
    </row>
    <row r="68" spans="1:8" ht="15">
      <c r="A68" s="285" t="s">
        <v>23</v>
      </c>
      <c r="B68" s="286" t="s">
        <v>471</v>
      </c>
      <c r="C68" s="289">
        <v>-1867</v>
      </c>
      <c r="D68" s="289">
        <v>7530</v>
      </c>
      <c r="E68" s="289">
        <v>-12224</v>
      </c>
      <c r="F68" s="289">
        <v>-27152</v>
      </c>
      <c r="G68" s="289">
        <f>C68+E68</f>
        <v>-14091</v>
      </c>
      <c r="H68" s="289">
        <f>D68+F68</f>
        <v>-19622</v>
      </c>
    </row>
    <row r="69" spans="1:8" ht="15.75">
      <c r="A69" s="290" t="s">
        <v>335</v>
      </c>
      <c r="B69" s="291" t="s">
        <v>472</v>
      </c>
      <c r="C69" s="297">
        <f>SUM(C67:C68)</f>
        <v>-1867</v>
      </c>
      <c r="D69" s="297">
        <f>SUM(D67:D68)</f>
        <v>7530</v>
      </c>
      <c r="E69" s="297">
        <f>SUM(E67:E68)</f>
        <v>-12224</v>
      </c>
      <c r="F69" s="297">
        <f>SUM(F67:F68)</f>
        <v>-27152</v>
      </c>
      <c r="G69" s="289">
        <f>C69+E69</f>
        <v>-14091</v>
      </c>
      <c r="H69" s="289">
        <f>D69+F69</f>
        <v>-19622</v>
      </c>
    </row>
    <row r="70" spans="1:8" ht="15">
      <c r="A70" s="285" t="s">
        <v>26</v>
      </c>
      <c r="B70" s="286" t="s">
        <v>473</v>
      </c>
      <c r="C70" s="289"/>
      <c r="D70" s="289"/>
      <c r="E70" s="289"/>
      <c r="F70" s="289"/>
      <c r="G70" s="289"/>
      <c r="H70" s="289"/>
    </row>
    <row r="71" spans="1:8" ht="15">
      <c r="A71" s="285" t="s">
        <v>31</v>
      </c>
      <c r="B71" s="286" t="s">
        <v>474</v>
      </c>
      <c r="C71" s="289"/>
      <c r="D71" s="289"/>
      <c r="E71" s="289"/>
      <c r="F71" s="289"/>
      <c r="G71" s="289"/>
      <c r="H71" s="289"/>
    </row>
    <row r="72" spans="1:8" ht="15.75">
      <c r="A72" s="290" t="s">
        <v>406</v>
      </c>
      <c r="B72" s="291" t="s">
        <v>475</v>
      </c>
      <c r="C72" s="297"/>
      <c r="D72" s="297"/>
      <c r="E72" s="297"/>
      <c r="F72" s="297"/>
      <c r="G72" s="289"/>
      <c r="H72" s="289"/>
    </row>
    <row r="73" spans="1:8" ht="15.75">
      <c r="A73" s="290" t="s">
        <v>476</v>
      </c>
      <c r="B73" s="291" t="s">
        <v>477</v>
      </c>
      <c r="C73" s="292">
        <f>SUM(C66+C69+C72)</f>
        <v>25516</v>
      </c>
      <c r="D73" s="292">
        <f>SUM(D66+D69+D72)</f>
        <v>34913</v>
      </c>
      <c r="E73" s="292">
        <f>SUM(E66+E69+E72)</f>
        <v>376219</v>
      </c>
      <c r="F73" s="292">
        <f>SUM(F66+F69+F72)</f>
        <v>361291</v>
      </c>
      <c r="G73" s="289">
        <f aca="true" t="shared" si="4" ref="G73:H76">C73+E73</f>
        <v>401735</v>
      </c>
      <c r="H73" s="289">
        <f t="shared" si="4"/>
        <v>396204</v>
      </c>
    </row>
    <row r="74" spans="1:8" ht="15">
      <c r="A74" s="285" t="s">
        <v>33</v>
      </c>
      <c r="B74" s="286" t="s">
        <v>478</v>
      </c>
      <c r="C74" s="289">
        <v>408</v>
      </c>
      <c r="D74" s="289">
        <v>626</v>
      </c>
      <c r="E74" s="289">
        <v>14675</v>
      </c>
      <c r="F74" s="289">
        <v>11367</v>
      </c>
      <c r="G74" s="289">
        <f t="shared" si="4"/>
        <v>15083</v>
      </c>
      <c r="H74" s="289">
        <f t="shared" si="4"/>
        <v>11993</v>
      </c>
    </row>
    <row r="75" spans="1:8" ht="15">
      <c r="A75" s="285"/>
      <c r="B75" s="286" t="s">
        <v>479</v>
      </c>
      <c r="C75" s="289">
        <v>408</v>
      </c>
      <c r="D75" s="289">
        <v>626</v>
      </c>
      <c r="E75" s="289">
        <v>14495</v>
      </c>
      <c r="F75" s="289">
        <v>11058</v>
      </c>
      <c r="G75" s="289">
        <f t="shared" si="4"/>
        <v>14903</v>
      </c>
      <c r="H75" s="289">
        <f t="shared" si="4"/>
        <v>11684</v>
      </c>
    </row>
    <row r="76" spans="1:8" ht="15">
      <c r="A76" s="285"/>
      <c r="B76" s="286" t="s">
        <v>480</v>
      </c>
      <c r="C76" s="289"/>
      <c r="D76" s="289"/>
      <c r="E76" s="289">
        <v>180</v>
      </c>
      <c r="F76" s="289">
        <v>309</v>
      </c>
      <c r="G76" s="289">
        <f t="shared" si="4"/>
        <v>180</v>
      </c>
      <c r="H76" s="289">
        <f t="shared" si="4"/>
        <v>309</v>
      </c>
    </row>
    <row r="77" spans="1:8" ht="15">
      <c r="A77" s="285" t="s">
        <v>36</v>
      </c>
      <c r="B77" s="286" t="s">
        <v>481</v>
      </c>
      <c r="C77" s="289"/>
      <c r="D77" s="289"/>
      <c r="E77" s="289"/>
      <c r="F77" s="289"/>
      <c r="G77" s="289"/>
      <c r="H77" s="289"/>
    </row>
    <row r="78" spans="1:8" ht="15">
      <c r="A78" s="285" t="s">
        <v>41</v>
      </c>
      <c r="B78" s="286" t="s">
        <v>482</v>
      </c>
      <c r="C78" s="289"/>
      <c r="D78" s="289"/>
      <c r="E78" s="289"/>
      <c r="F78" s="289"/>
      <c r="G78" s="289"/>
      <c r="H78" s="289"/>
    </row>
    <row r="79" spans="1:8" ht="15">
      <c r="A79" s="285" t="s">
        <v>288</v>
      </c>
      <c r="B79" s="286" t="s">
        <v>483</v>
      </c>
      <c r="C79" s="289"/>
      <c r="D79" s="289"/>
      <c r="E79" s="289"/>
      <c r="F79" s="289"/>
      <c r="G79" s="289"/>
      <c r="H79" s="289"/>
    </row>
    <row r="80" spans="1:8" ht="15">
      <c r="A80" s="285" t="s">
        <v>290</v>
      </c>
      <c r="B80" s="286" t="s">
        <v>484</v>
      </c>
      <c r="C80" s="289"/>
      <c r="D80" s="289"/>
      <c r="E80" s="289"/>
      <c r="F80" s="289"/>
      <c r="G80" s="289"/>
      <c r="H80" s="289"/>
    </row>
    <row r="81" spans="1:8" ht="15.75">
      <c r="A81" s="290" t="s">
        <v>326</v>
      </c>
      <c r="B81" s="291" t="s">
        <v>485</v>
      </c>
      <c r="C81" s="292">
        <f>SUM(C74+C77)</f>
        <v>408</v>
      </c>
      <c r="D81" s="292">
        <f>SUM(D74+D77)</f>
        <v>626</v>
      </c>
      <c r="E81" s="292">
        <f>SUM(E74+E77)</f>
        <v>14675</v>
      </c>
      <c r="F81" s="292">
        <f>SUM(F74+F77)</f>
        <v>11367</v>
      </c>
      <c r="G81" s="289">
        <f>C81+E81</f>
        <v>15083</v>
      </c>
      <c r="H81" s="289">
        <f>D81+F81</f>
        <v>11993</v>
      </c>
    </row>
    <row r="82" spans="1:8" ht="15">
      <c r="A82" s="285" t="s">
        <v>292</v>
      </c>
      <c r="B82" s="286" t="s">
        <v>486</v>
      </c>
      <c r="C82" s="289"/>
      <c r="D82" s="289"/>
      <c r="E82" s="289"/>
      <c r="F82" s="289"/>
      <c r="G82" s="289"/>
      <c r="H82" s="289"/>
    </row>
    <row r="83" spans="1:8" ht="15">
      <c r="A83" s="285"/>
      <c r="B83" s="286" t="s">
        <v>487</v>
      </c>
      <c r="C83" s="289"/>
      <c r="D83" s="289"/>
      <c r="E83" s="289"/>
      <c r="F83" s="289"/>
      <c r="G83" s="289"/>
      <c r="H83" s="289"/>
    </row>
    <row r="84" spans="1:8" ht="15">
      <c r="A84" s="298"/>
      <c r="B84" s="286" t="s">
        <v>488</v>
      </c>
      <c r="C84" s="289"/>
      <c r="D84" s="289"/>
      <c r="E84" s="289"/>
      <c r="F84" s="289"/>
      <c r="G84" s="289"/>
      <c r="H84" s="289"/>
    </row>
    <row r="85" spans="1:8" ht="15">
      <c r="A85" s="285" t="s">
        <v>294</v>
      </c>
      <c r="B85" s="286" t="s">
        <v>489</v>
      </c>
      <c r="C85" s="289"/>
      <c r="D85" s="289"/>
      <c r="E85" s="289"/>
      <c r="F85" s="289"/>
      <c r="G85" s="289"/>
      <c r="H85" s="289"/>
    </row>
    <row r="86" spans="1:8" ht="15">
      <c r="A86" s="285" t="s">
        <v>296</v>
      </c>
      <c r="B86" s="286" t="s">
        <v>490</v>
      </c>
      <c r="C86" s="289"/>
      <c r="D86" s="289"/>
      <c r="E86" s="289"/>
      <c r="F86" s="289"/>
      <c r="G86" s="289"/>
      <c r="H86" s="289"/>
    </row>
    <row r="87" spans="1:8" ht="15">
      <c r="A87" s="285" t="s">
        <v>298</v>
      </c>
      <c r="B87" s="286" t="s">
        <v>491</v>
      </c>
      <c r="C87" s="289"/>
      <c r="D87" s="289"/>
      <c r="E87" s="289"/>
      <c r="F87" s="289"/>
      <c r="G87" s="289"/>
      <c r="H87" s="289"/>
    </row>
    <row r="88" spans="1:8" ht="15.75">
      <c r="A88" s="290" t="s">
        <v>335</v>
      </c>
      <c r="B88" s="291" t="s">
        <v>492</v>
      </c>
      <c r="C88" s="289"/>
      <c r="D88" s="289"/>
      <c r="E88" s="289"/>
      <c r="F88" s="289"/>
      <c r="G88" s="289"/>
      <c r="H88" s="289"/>
    </row>
    <row r="89" spans="1:8" ht="15.75">
      <c r="A89" s="290" t="s">
        <v>493</v>
      </c>
      <c r="B89" s="291" t="s">
        <v>494</v>
      </c>
      <c r="C89" s="292">
        <f>SUM(C81+C88)</f>
        <v>408</v>
      </c>
      <c r="D89" s="292">
        <f>SUM(D81+D88)</f>
        <v>626</v>
      </c>
      <c r="E89" s="292">
        <f>SUM(E81+E88)</f>
        <v>14675</v>
      </c>
      <c r="F89" s="292">
        <f>SUM(F81+F88)</f>
        <v>11367</v>
      </c>
      <c r="G89" s="289">
        <f>C89+E89</f>
        <v>15083</v>
      </c>
      <c r="H89" s="289">
        <f>D89+F89</f>
        <v>11993</v>
      </c>
    </row>
    <row r="90" spans="1:8" ht="15">
      <c r="A90" s="285" t="s">
        <v>299</v>
      </c>
      <c r="B90" s="286" t="s">
        <v>495</v>
      </c>
      <c r="C90" s="289"/>
      <c r="D90" s="289"/>
      <c r="E90" s="289"/>
      <c r="F90" s="289"/>
      <c r="G90" s="289"/>
      <c r="H90" s="289"/>
    </row>
    <row r="91" spans="1:8" ht="15">
      <c r="A91" s="285" t="s">
        <v>301</v>
      </c>
      <c r="B91" s="286" t="s">
        <v>496</v>
      </c>
      <c r="C91" s="289"/>
      <c r="D91" s="289"/>
      <c r="E91" s="289"/>
      <c r="F91" s="289"/>
      <c r="G91" s="289"/>
      <c r="H91" s="289"/>
    </row>
    <row r="92" spans="1:8" ht="15">
      <c r="A92" s="285" t="s">
        <v>303</v>
      </c>
      <c r="B92" s="286" t="s">
        <v>497</v>
      </c>
      <c r="C92" s="289"/>
      <c r="D92" s="289"/>
      <c r="E92" s="289"/>
      <c r="F92" s="289"/>
      <c r="G92" s="289"/>
      <c r="H92" s="289"/>
    </row>
    <row r="93" spans="1:8" ht="15">
      <c r="A93" s="285" t="s">
        <v>305</v>
      </c>
      <c r="B93" s="286" t="s">
        <v>498</v>
      </c>
      <c r="C93" s="289"/>
      <c r="D93" s="289"/>
      <c r="E93" s="289"/>
      <c r="F93" s="289"/>
      <c r="G93" s="289"/>
      <c r="H93" s="289"/>
    </row>
    <row r="94" spans="1:8" ht="15">
      <c r="A94" s="285" t="s">
        <v>307</v>
      </c>
      <c r="B94" s="286" t="s">
        <v>499</v>
      </c>
      <c r="C94" s="289"/>
      <c r="D94" s="289"/>
      <c r="E94" s="289"/>
      <c r="F94" s="289"/>
      <c r="G94" s="289"/>
      <c r="H94" s="289"/>
    </row>
    <row r="95" spans="1:8" ht="15">
      <c r="A95" s="285" t="s">
        <v>309</v>
      </c>
      <c r="B95" s="299" t="s">
        <v>500</v>
      </c>
      <c r="C95" s="289"/>
      <c r="D95" s="289"/>
      <c r="E95" s="289"/>
      <c r="F95" s="289"/>
      <c r="G95" s="289"/>
      <c r="H95" s="289"/>
    </row>
    <row r="96" spans="1:8" ht="15.75">
      <c r="A96" s="300" t="s">
        <v>326</v>
      </c>
      <c r="B96" s="301" t="s">
        <v>501</v>
      </c>
      <c r="C96" s="292"/>
      <c r="D96" s="292"/>
      <c r="E96" s="292"/>
      <c r="F96" s="292"/>
      <c r="G96" s="289"/>
      <c r="H96" s="289"/>
    </row>
    <row r="97" spans="1:8" ht="15">
      <c r="A97" s="302" t="s">
        <v>409</v>
      </c>
      <c r="B97" s="303" t="s">
        <v>434</v>
      </c>
      <c r="C97" s="289"/>
      <c r="D97" s="289"/>
      <c r="E97" s="289"/>
      <c r="F97" s="289"/>
      <c r="G97" s="289"/>
      <c r="H97" s="289"/>
    </row>
    <row r="98" spans="1:8" ht="15">
      <c r="A98" s="285" t="s">
        <v>411</v>
      </c>
      <c r="B98" s="286" t="s">
        <v>502</v>
      </c>
      <c r="C98" s="289"/>
      <c r="D98" s="289"/>
      <c r="E98" s="289">
        <v>1895</v>
      </c>
      <c r="F98" s="289"/>
      <c r="G98" s="289">
        <f>C98+E98</f>
        <v>1895</v>
      </c>
      <c r="H98" s="289"/>
    </row>
    <row r="99" spans="1:8" ht="15">
      <c r="A99" s="285"/>
      <c r="B99" s="286" t="s">
        <v>503</v>
      </c>
      <c r="C99" s="289"/>
      <c r="D99" s="289"/>
      <c r="E99" s="289"/>
      <c r="F99" s="289"/>
      <c r="G99" s="289"/>
      <c r="H99" s="289"/>
    </row>
    <row r="100" spans="1:8" ht="15">
      <c r="A100" s="285" t="s">
        <v>413</v>
      </c>
      <c r="B100" s="286" t="s">
        <v>504</v>
      </c>
      <c r="C100" s="289">
        <v>7</v>
      </c>
      <c r="D100" s="289"/>
      <c r="E100" s="289">
        <v>397</v>
      </c>
      <c r="F100" s="289">
        <v>653</v>
      </c>
      <c r="G100" s="289">
        <f>C100+E100</f>
        <v>404</v>
      </c>
      <c r="H100" s="289">
        <f>D100+F100</f>
        <v>653</v>
      </c>
    </row>
    <row r="101" spans="1:8" ht="15">
      <c r="A101" s="285"/>
      <c r="B101" s="286" t="s">
        <v>505</v>
      </c>
      <c r="C101" s="289">
        <v>7</v>
      </c>
      <c r="D101" s="289"/>
      <c r="E101" s="289">
        <v>397</v>
      </c>
      <c r="F101" s="289">
        <v>653</v>
      </c>
      <c r="G101" s="289">
        <f>C101+E101</f>
        <v>404</v>
      </c>
      <c r="H101" s="289">
        <f>D101+F101</f>
        <v>653</v>
      </c>
    </row>
    <row r="102" spans="1:8" ht="15">
      <c r="A102" s="285"/>
      <c r="B102" s="286" t="s">
        <v>506</v>
      </c>
      <c r="C102" s="289"/>
      <c r="D102" s="289"/>
      <c r="E102" s="289"/>
      <c r="F102" s="289"/>
      <c r="G102" s="289"/>
      <c r="H102" s="289"/>
    </row>
    <row r="103" spans="1:8" ht="15">
      <c r="A103" s="285" t="s">
        <v>415</v>
      </c>
      <c r="B103" s="286" t="s">
        <v>507</v>
      </c>
      <c r="C103" s="289"/>
      <c r="D103" s="289"/>
      <c r="E103" s="289">
        <v>451</v>
      </c>
      <c r="F103" s="289">
        <v>941</v>
      </c>
      <c r="G103" s="289">
        <f>C103+E103</f>
        <v>451</v>
      </c>
      <c r="H103" s="289">
        <f>D103+F103</f>
        <v>941</v>
      </c>
    </row>
    <row r="104" spans="1:8" ht="15">
      <c r="A104" s="285"/>
      <c r="B104" s="286" t="s">
        <v>508</v>
      </c>
      <c r="C104" s="289"/>
      <c r="D104" s="289"/>
      <c r="E104" s="289"/>
      <c r="F104" s="289"/>
      <c r="G104" s="289"/>
      <c r="H104" s="289"/>
    </row>
    <row r="105" spans="1:8" ht="15">
      <c r="A105" s="285"/>
      <c r="B105" s="286" t="s">
        <v>509</v>
      </c>
      <c r="C105" s="289"/>
      <c r="D105" s="289"/>
      <c r="E105" s="289"/>
      <c r="F105" s="289"/>
      <c r="G105" s="289"/>
      <c r="H105" s="289"/>
    </row>
    <row r="106" spans="1:8" ht="15">
      <c r="A106" s="285"/>
      <c r="B106" s="286" t="s">
        <v>510</v>
      </c>
      <c r="C106" s="289"/>
      <c r="D106" s="289"/>
      <c r="E106" s="289"/>
      <c r="F106" s="289"/>
      <c r="G106" s="289"/>
      <c r="H106" s="289"/>
    </row>
    <row r="107" spans="1:8" ht="15">
      <c r="A107" s="285"/>
      <c r="B107" s="286" t="s">
        <v>511</v>
      </c>
      <c r="C107" s="289"/>
      <c r="D107" s="289"/>
      <c r="E107" s="289"/>
      <c r="F107" s="289"/>
      <c r="G107" s="289"/>
      <c r="H107" s="289"/>
    </row>
    <row r="108" spans="1:8" ht="15">
      <c r="A108" s="285"/>
      <c r="B108" s="286" t="s">
        <v>512</v>
      </c>
      <c r="C108" s="289"/>
      <c r="D108" s="289"/>
      <c r="E108" s="289">
        <v>401</v>
      </c>
      <c r="F108" s="289">
        <v>869</v>
      </c>
      <c r="G108" s="289">
        <f>C108+E108</f>
        <v>401</v>
      </c>
      <c r="H108" s="289">
        <f>D108+F108</f>
        <v>869</v>
      </c>
    </row>
    <row r="109" spans="1:8" ht="15">
      <c r="A109" s="285"/>
      <c r="B109" s="286" t="s">
        <v>513</v>
      </c>
      <c r="C109" s="289"/>
      <c r="D109" s="289"/>
      <c r="E109" s="289"/>
      <c r="F109" s="289"/>
      <c r="G109" s="289"/>
      <c r="H109" s="289"/>
    </row>
    <row r="110" spans="1:8" ht="15">
      <c r="A110" s="285"/>
      <c r="B110" s="286" t="s">
        <v>514</v>
      </c>
      <c r="C110" s="289"/>
      <c r="D110" s="289"/>
      <c r="E110" s="289"/>
      <c r="F110" s="289"/>
      <c r="G110" s="289"/>
      <c r="H110" s="289"/>
    </row>
    <row r="111" spans="1:8" ht="15">
      <c r="A111" s="285"/>
      <c r="B111" s="286" t="s">
        <v>515</v>
      </c>
      <c r="C111" s="289"/>
      <c r="D111" s="289"/>
      <c r="E111" s="289"/>
      <c r="F111" s="289"/>
      <c r="G111" s="289"/>
      <c r="H111" s="289"/>
    </row>
    <row r="112" spans="1:8" ht="15">
      <c r="A112" s="285"/>
      <c r="B112" s="286" t="s">
        <v>516</v>
      </c>
      <c r="C112" s="289"/>
      <c r="D112" s="289"/>
      <c r="E112" s="289"/>
      <c r="F112" s="289"/>
      <c r="G112" s="289"/>
      <c r="H112" s="289"/>
    </row>
    <row r="113" spans="1:8" ht="15">
      <c r="A113" s="285"/>
      <c r="B113" s="286" t="s">
        <v>517</v>
      </c>
      <c r="C113" s="289"/>
      <c r="D113" s="289"/>
      <c r="E113" s="289"/>
      <c r="F113" s="289"/>
      <c r="G113" s="289"/>
      <c r="H113" s="289"/>
    </row>
    <row r="114" spans="1:8" ht="15">
      <c r="A114" s="285"/>
      <c r="B114" s="286" t="s">
        <v>518</v>
      </c>
      <c r="C114" s="289"/>
      <c r="D114" s="289"/>
      <c r="E114" s="289"/>
      <c r="F114" s="289"/>
      <c r="G114" s="289"/>
      <c r="H114" s="289"/>
    </row>
    <row r="115" spans="1:8" ht="15">
      <c r="A115" s="285"/>
      <c r="B115" s="286" t="s">
        <v>519</v>
      </c>
      <c r="C115" s="289"/>
      <c r="D115" s="289"/>
      <c r="E115" s="289"/>
      <c r="F115" s="289"/>
      <c r="G115" s="289"/>
      <c r="H115" s="289"/>
    </row>
    <row r="116" spans="1:8" ht="15">
      <c r="A116" s="285"/>
      <c r="B116" s="286" t="s">
        <v>520</v>
      </c>
      <c r="C116" s="289"/>
      <c r="D116" s="289"/>
      <c r="E116" s="289"/>
      <c r="F116" s="289"/>
      <c r="G116" s="289"/>
      <c r="H116" s="289"/>
    </row>
    <row r="117" spans="1:8" ht="15">
      <c r="A117" s="285"/>
      <c r="B117" s="286" t="s">
        <v>521</v>
      </c>
      <c r="C117" s="289"/>
      <c r="D117" s="289"/>
      <c r="E117" s="289"/>
      <c r="F117" s="289"/>
      <c r="G117" s="289"/>
      <c r="H117" s="289"/>
    </row>
    <row r="118" spans="1:8" ht="15">
      <c r="A118" s="285"/>
      <c r="B118" s="286" t="s">
        <v>522</v>
      </c>
      <c r="C118" s="289"/>
      <c r="D118" s="289"/>
      <c r="E118" s="289"/>
      <c r="F118" s="289"/>
      <c r="G118" s="289"/>
      <c r="H118" s="289"/>
    </row>
    <row r="119" spans="1:8" ht="15">
      <c r="A119" s="285"/>
      <c r="B119" s="286" t="s">
        <v>523</v>
      </c>
      <c r="C119" s="289"/>
      <c r="D119" s="289"/>
      <c r="E119" s="289">
        <v>50</v>
      </c>
      <c r="F119" s="289">
        <v>72</v>
      </c>
      <c r="G119" s="289">
        <f>C119+E119</f>
        <v>50</v>
      </c>
      <c r="H119" s="289">
        <f>D119+F119</f>
        <v>72</v>
      </c>
    </row>
    <row r="120" spans="1:8" ht="15">
      <c r="A120" s="285"/>
      <c r="B120" s="286" t="s">
        <v>524</v>
      </c>
      <c r="C120" s="289"/>
      <c r="D120" s="289"/>
      <c r="E120" s="289"/>
      <c r="F120" s="289"/>
      <c r="G120" s="289"/>
      <c r="H120" s="289"/>
    </row>
    <row r="121" spans="1:10" ht="15">
      <c r="A121" s="285"/>
      <c r="B121" s="286" t="s">
        <v>525</v>
      </c>
      <c r="C121" s="289"/>
      <c r="D121" s="289"/>
      <c r="E121" s="289"/>
      <c r="F121" s="289"/>
      <c r="G121" s="289"/>
      <c r="H121" s="289"/>
      <c r="J121" s="283"/>
    </row>
    <row r="122" spans="1:8" ht="15.75">
      <c r="A122" s="290" t="s">
        <v>335</v>
      </c>
      <c r="B122" s="291" t="s">
        <v>526</v>
      </c>
      <c r="C122" s="292">
        <f>SUM(C100+C103)</f>
        <v>7</v>
      </c>
      <c r="D122" s="292"/>
      <c r="E122" s="292">
        <f>SUM(E100+E103+E98)</f>
        <v>2743</v>
      </c>
      <c r="F122" s="292">
        <f>SUM(F100+F103+F98)</f>
        <v>1594</v>
      </c>
      <c r="G122" s="289">
        <f>C122+E122</f>
        <v>2750</v>
      </c>
      <c r="H122" s="289">
        <f>D122+F122</f>
        <v>1594</v>
      </c>
    </row>
    <row r="123" spans="1:8" ht="15">
      <c r="A123" s="285" t="s">
        <v>431</v>
      </c>
      <c r="B123" s="286" t="s">
        <v>527</v>
      </c>
      <c r="C123" s="289"/>
      <c r="D123" s="289"/>
      <c r="E123" s="289">
        <v>28</v>
      </c>
      <c r="F123" s="289">
        <v>10</v>
      </c>
      <c r="G123" s="289">
        <f>C123+E123</f>
        <v>28</v>
      </c>
      <c r="H123" s="289">
        <f>D123+F123</f>
        <v>10</v>
      </c>
    </row>
    <row r="124" spans="1:8" ht="15">
      <c r="A124" s="285" t="s">
        <v>433</v>
      </c>
      <c r="B124" s="286" t="s">
        <v>528</v>
      </c>
      <c r="C124" s="289"/>
      <c r="D124" s="289"/>
      <c r="E124" s="289"/>
      <c r="F124" s="289">
        <v>270</v>
      </c>
      <c r="G124" s="289"/>
      <c r="H124" s="289">
        <f>D124+F124</f>
        <v>270</v>
      </c>
    </row>
    <row r="125" spans="1:8" ht="15">
      <c r="A125" s="285" t="s">
        <v>436</v>
      </c>
      <c r="B125" s="286" t="s">
        <v>529</v>
      </c>
      <c r="C125" s="289"/>
      <c r="D125" s="289"/>
      <c r="E125" s="289">
        <v>160</v>
      </c>
      <c r="F125" s="289"/>
      <c r="G125" s="289">
        <f>C125+E125</f>
        <v>160</v>
      </c>
      <c r="H125" s="289"/>
    </row>
    <row r="126" spans="1:8" ht="15">
      <c r="A126" s="285" t="s">
        <v>439</v>
      </c>
      <c r="B126" s="286" t="s">
        <v>530</v>
      </c>
      <c r="C126" s="289"/>
      <c r="D126" s="289"/>
      <c r="E126" s="289">
        <v>211</v>
      </c>
      <c r="F126" s="289">
        <v>25</v>
      </c>
      <c r="G126" s="289">
        <f>C126+E126</f>
        <v>211</v>
      </c>
      <c r="H126" s="289">
        <f>D126+F126</f>
        <v>25</v>
      </c>
    </row>
    <row r="127" spans="1:8" ht="15">
      <c r="A127" s="285"/>
      <c r="B127" s="286" t="s">
        <v>531</v>
      </c>
      <c r="C127" s="289"/>
      <c r="D127" s="289"/>
      <c r="E127" s="289"/>
      <c r="F127" s="289"/>
      <c r="G127" s="289"/>
      <c r="H127" s="289"/>
    </row>
    <row r="128" spans="1:8" ht="15">
      <c r="A128" s="285"/>
      <c r="B128" s="286" t="s">
        <v>532</v>
      </c>
      <c r="C128" s="289"/>
      <c r="D128" s="289"/>
      <c r="E128" s="289"/>
      <c r="F128" s="289"/>
      <c r="G128" s="289"/>
      <c r="H128" s="289"/>
    </row>
    <row r="129" spans="1:8" ht="15.75">
      <c r="A129" s="290" t="s">
        <v>406</v>
      </c>
      <c r="B129" s="291" t="s">
        <v>533</v>
      </c>
      <c r="C129" s="292"/>
      <c r="D129" s="292"/>
      <c r="E129" s="292">
        <f>SUM(E123:E126)</f>
        <v>399</v>
      </c>
      <c r="F129" s="292">
        <f>SUM(F123:F126)</f>
        <v>305</v>
      </c>
      <c r="G129" s="289">
        <f aca="true" t="shared" si="5" ref="G129:H131">C129+E129</f>
        <v>399</v>
      </c>
      <c r="H129" s="289">
        <f t="shared" si="5"/>
        <v>305</v>
      </c>
    </row>
    <row r="130" spans="1:8" ht="15.75">
      <c r="A130" s="290" t="s">
        <v>534</v>
      </c>
      <c r="B130" s="291" t="s">
        <v>535</v>
      </c>
      <c r="C130" s="292">
        <f>SUM(C129+C122+C96)</f>
        <v>7</v>
      </c>
      <c r="D130" s="292"/>
      <c r="E130" s="292">
        <f>SUM(E129+E122+E96)</f>
        <v>3142</v>
      </c>
      <c r="F130" s="292">
        <f>SUM(F129+F122+F96)</f>
        <v>1899</v>
      </c>
      <c r="G130" s="289">
        <f t="shared" si="5"/>
        <v>3149</v>
      </c>
      <c r="H130" s="289">
        <f t="shared" si="5"/>
        <v>1899</v>
      </c>
    </row>
    <row r="131" spans="1:8" ht="15.75">
      <c r="A131" s="304"/>
      <c r="B131" s="294" t="s">
        <v>536</v>
      </c>
      <c r="C131" s="292">
        <f>SUM(C73+C130+C89)</f>
        <v>25931</v>
      </c>
      <c r="D131" s="292">
        <f>SUM(D73+D130+D89)</f>
        <v>35539</v>
      </c>
      <c r="E131" s="292">
        <f>SUM(E66+E69+E89+E96+E122+E129)</f>
        <v>394036</v>
      </c>
      <c r="F131" s="292">
        <f>SUM(F66+F69+F89+F96+F122+F129)</f>
        <v>374557</v>
      </c>
      <c r="G131" s="289">
        <f t="shared" si="5"/>
        <v>419967</v>
      </c>
      <c r="H131" s="289">
        <f t="shared" si="5"/>
        <v>410096</v>
      </c>
    </row>
  </sheetData>
  <sheetProtection selectLockedCells="1" selectUnlockedCells="1"/>
  <mergeCells count="9">
    <mergeCell ref="G3:H3"/>
    <mergeCell ref="A63:B63"/>
    <mergeCell ref="C63:D63"/>
    <mergeCell ref="A2:B2"/>
    <mergeCell ref="C2:D2"/>
    <mergeCell ref="A3:A4"/>
    <mergeCell ref="B3:B4"/>
    <mergeCell ref="C3:D3"/>
    <mergeCell ref="E3:F3"/>
  </mergeCells>
  <printOptions/>
  <pageMargins left="0.25" right="0.25" top="0.75" bottom="0.75" header="0.3" footer="0.3"/>
  <pageSetup horizontalDpi="300" verticalDpi="300" orientation="landscape" paperSize="9" scale="88" r:id="rId1"/>
  <headerFooter alignWithMargins="0">
    <oddHeader>&amp;C3/2014.(V.14.) számú zárszámadási rendelethez
Zalaszabar Község Önkormányzata vagyonmérlege 2013. december 31-én&amp;R6. számú melléklet
&amp;P. oldal</oddHeader>
  </headerFooter>
  <rowBreaks count="3" manualBreakCount="3">
    <brk id="34" max="255" man="1"/>
    <brk id="62" max="255" man="1"/>
    <brk id="9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9"/>
  <sheetViews>
    <sheetView view="pageLayout" zoomScaleSheetLayoutView="100" workbookViewId="0" topLeftCell="A1">
      <selection activeCell="G16" sqref="G16"/>
    </sheetView>
  </sheetViews>
  <sheetFormatPr defaultColWidth="9.00390625" defaultRowHeight="12.75"/>
  <cols>
    <col min="1" max="1" width="4.375" style="305" customWidth="1"/>
    <col min="2" max="4" width="9.125" style="305" customWidth="1"/>
    <col min="5" max="5" width="44.875" style="305" customWidth="1"/>
    <col min="6" max="7" width="11.25390625" style="306" customWidth="1"/>
    <col min="8" max="16384" width="9.125" style="305" customWidth="1"/>
  </cols>
  <sheetData>
    <row r="1" spans="1:7" ht="12.75">
      <c r="A1" s="307"/>
      <c r="F1" s="474" t="s">
        <v>0</v>
      </c>
      <c r="G1" s="474"/>
    </row>
    <row r="2" spans="1:7" ht="19.5" customHeight="1">
      <c r="A2" s="475"/>
      <c r="B2" s="476" t="s">
        <v>2</v>
      </c>
      <c r="C2" s="476"/>
      <c r="D2" s="476"/>
      <c r="E2" s="476"/>
      <c r="F2" s="477" t="s">
        <v>537</v>
      </c>
      <c r="G2" s="477"/>
    </row>
    <row r="3" spans="1:7" ht="18" customHeight="1">
      <c r="A3" s="475"/>
      <c r="B3" s="476"/>
      <c r="C3" s="476"/>
      <c r="D3" s="476"/>
      <c r="E3" s="476"/>
      <c r="F3" s="308" t="s">
        <v>380</v>
      </c>
      <c r="G3" s="309" t="s">
        <v>381</v>
      </c>
    </row>
    <row r="4" spans="1:7" s="306" customFormat="1" ht="12.75">
      <c r="A4" s="310" t="s">
        <v>419</v>
      </c>
      <c r="B4" s="478" t="s">
        <v>538</v>
      </c>
      <c r="C4" s="478"/>
      <c r="D4" s="478"/>
      <c r="E4" s="478"/>
      <c r="F4" s="311">
        <f>SUM(F5+F8+F52+F63)</f>
        <v>34577</v>
      </c>
      <c r="G4" s="311">
        <f>SUM(G5+G8+G52+G63)</f>
        <v>362163</v>
      </c>
    </row>
    <row r="5" spans="1:7" ht="12.75">
      <c r="A5" s="312"/>
      <c r="B5" s="478" t="s">
        <v>539</v>
      </c>
      <c r="C5" s="478"/>
      <c r="D5" s="478"/>
      <c r="E5" s="478"/>
      <c r="F5" s="311"/>
      <c r="G5" s="311">
        <f>SUM(G6:G7)</f>
        <v>21</v>
      </c>
    </row>
    <row r="6" spans="1:7" ht="12.75">
      <c r="A6" s="313"/>
      <c r="B6" s="479" t="s">
        <v>540</v>
      </c>
      <c r="C6" s="479"/>
      <c r="D6" s="479"/>
      <c r="E6" s="479"/>
      <c r="F6" s="314"/>
      <c r="G6" s="314"/>
    </row>
    <row r="7" spans="1:7" ht="12.75">
      <c r="A7" s="313"/>
      <c r="B7" s="479" t="s">
        <v>541</v>
      </c>
      <c r="C7" s="479"/>
      <c r="D7" s="479"/>
      <c r="E7" s="479"/>
      <c r="F7" s="314"/>
      <c r="G7" s="314">
        <v>21</v>
      </c>
    </row>
    <row r="8" spans="1:7" ht="12.75">
      <c r="A8" s="313"/>
      <c r="B8" s="480" t="s">
        <v>542</v>
      </c>
      <c r="C8" s="480"/>
      <c r="D8" s="480"/>
      <c r="E8" s="480"/>
      <c r="F8" s="311">
        <f>SUM(F9+F32+F36+F39+F40+F45+F51)</f>
        <v>34577</v>
      </c>
      <c r="G8" s="311">
        <f>SUM(G9+G32+G36+G39+G40+G45+G51)</f>
        <v>343973</v>
      </c>
    </row>
    <row r="9" spans="1:7" ht="12.75">
      <c r="A9" s="315"/>
      <c r="B9" s="481" t="s">
        <v>543</v>
      </c>
      <c r="C9" s="481"/>
      <c r="D9" s="481"/>
      <c r="E9" s="481"/>
      <c r="F9" s="316">
        <f>SUM(F10+F17+F26)</f>
        <v>33928</v>
      </c>
      <c r="G9" s="316">
        <f>SUM(G10+G17+G26)</f>
        <v>336435</v>
      </c>
    </row>
    <row r="10" spans="1:7" ht="12.75">
      <c r="A10" s="315"/>
      <c r="B10" s="482" t="s">
        <v>544</v>
      </c>
      <c r="C10" s="482"/>
      <c r="D10" s="482"/>
      <c r="E10" s="482"/>
      <c r="F10" s="316"/>
      <c r="G10" s="316">
        <v>248863</v>
      </c>
    </row>
    <row r="11" spans="1:7" ht="12.75">
      <c r="A11" s="315"/>
      <c r="B11" s="483" t="s">
        <v>545</v>
      </c>
      <c r="C11" s="483"/>
      <c r="D11" s="483"/>
      <c r="E11" s="483"/>
      <c r="F11" s="314"/>
      <c r="G11" s="314"/>
    </row>
    <row r="12" spans="1:7" ht="12.75">
      <c r="A12" s="315"/>
      <c r="B12" s="483" t="s">
        <v>546</v>
      </c>
      <c r="C12" s="483"/>
      <c r="D12" s="483"/>
      <c r="E12" s="483"/>
      <c r="F12" s="314"/>
      <c r="G12" s="314"/>
    </row>
    <row r="13" spans="1:7" ht="12.75">
      <c r="A13" s="315"/>
      <c r="B13" s="483" t="s">
        <v>547</v>
      </c>
      <c r="C13" s="483"/>
      <c r="D13" s="483"/>
      <c r="E13" s="483"/>
      <c r="F13" s="314"/>
      <c r="G13" s="314"/>
    </row>
    <row r="14" spans="1:7" ht="12.75">
      <c r="A14" s="315"/>
      <c r="B14" s="483" t="s">
        <v>548</v>
      </c>
      <c r="C14" s="483"/>
      <c r="D14" s="483"/>
      <c r="E14" s="483"/>
      <c r="F14" s="314"/>
      <c r="G14" s="314"/>
    </row>
    <row r="15" spans="1:7" ht="12.75">
      <c r="A15" s="315"/>
      <c r="B15" s="483" t="s">
        <v>549</v>
      </c>
      <c r="C15" s="483"/>
      <c r="D15" s="483"/>
      <c r="E15" s="483"/>
      <c r="F15" s="314"/>
      <c r="G15" s="314"/>
    </row>
    <row r="16" spans="1:7" s="306" customFormat="1" ht="12.75">
      <c r="A16" s="315"/>
      <c r="B16" s="484" t="s">
        <v>550</v>
      </c>
      <c r="C16" s="484"/>
      <c r="D16" s="484"/>
      <c r="E16" s="484"/>
      <c r="F16" s="314"/>
      <c r="G16" s="314"/>
    </row>
    <row r="17" spans="1:7" s="306" customFormat="1" ht="12.75">
      <c r="A17" s="315"/>
      <c r="B17" s="482" t="s">
        <v>551</v>
      </c>
      <c r="C17" s="482"/>
      <c r="D17" s="482"/>
      <c r="E17" s="482"/>
      <c r="F17" s="316">
        <v>33928</v>
      </c>
      <c r="G17" s="316">
        <v>2800</v>
      </c>
    </row>
    <row r="18" spans="1:7" s="306" customFormat="1" ht="12.75">
      <c r="A18" s="315"/>
      <c r="B18" s="483" t="s">
        <v>552</v>
      </c>
      <c r="C18" s="483"/>
      <c r="D18" s="483"/>
      <c r="E18" s="483"/>
      <c r="F18" s="314"/>
      <c r="G18" s="314"/>
    </row>
    <row r="19" spans="1:7" s="306" customFormat="1" ht="12.75">
      <c r="A19" s="315"/>
      <c r="B19" s="483" t="s">
        <v>553</v>
      </c>
      <c r="C19" s="483"/>
      <c r="D19" s="483"/>
      <c r="E19" s="483"/>
      <c r="F19" s="314"/>
      <c r="G19" s="314"/>
    </row>
    <row r="20" spans="1:7" s="306" customFormat="1" ht="12.75">
      <c r="A20" s="315"/>
      <c r="B20" s="483" t="s">
        <v>554</v>
      </c>
      <c r="C20" s="483"/>
      <c r="D20" s="483"/>
      <c r="E20" s="483"/>
      <c r="F20" s="314"/>
      <c r="G20" s="314"/>
    </row>
    <row r="21" spans="1:7" s="306" customFormat="1" ht="12.75">
      <c r="A21" s="315"/>
      <c r="B21" s="483" t="s">
        <v>555</v>
      </c>
      <c r="C21" s="483"/>
      <c r="D21" s="483"/>
      <c r="E21" s="483"/>
      <c r="F21" s="314"/>
      <c r="G21" s="314"/>
    </row>
    <row r="22" spans="1:7" s="306" customFormat="1" ht="12.75">
      <c r="A22" s="315"/>
      <c r="B22" s="483" t="s">
        <v>556</v>
      </c>
      <c r="C22" s="483"/>
      <c r="D22" s="483"/>
      <c r="E22" s="483"/>
      <c r="F22" s="314"/>
      <c r="G22" s="314"/>
    </row>
    <row r="23" spans="1:7" s="306" customFormat="1" ht="12.75">
      <c r="A23" s="315"/>
      <c r="B23" s="483" t="s">
        <v>557</v>
      </c>
      <c r="C23" s="483"/>
      <c r="D23" s="483"/>
      <c r="E23" s="483"/>
      <c r="F23" s="314"/>
      <c r="G23" s="314"/>
    </row>
    <row r="24" spans="1:7" s="306" customFormat="1" ht="12.75">
      <c r="A24" s="315"/>
      <c r="B24" s="484" t="s">
        <v>558</v>
      </c>
      <c r="C24" s="484"/>
      <c r="D24" s="484"/>
      <c r="E24" s="484"/>
      <c r="F24" s="314"/>
      <c r="G24" s="314"/>
    </row>
    <row r="25" spans="1:7" s="306" customFormat="1" ht="12.75">
      <c r="A25" s="315"/>
      <c r="B25" s="484" t="s">
        <v>559</v>
      </c>
      <c r="C25" s="484"/>
      <c r="D25" s="484"/>
      <c r="E25" s="484"/>
      <c r="F25" s="314"/>
      <c r="G25" s="314"/>
    </row>
    <row r="26" spans="1:7" s="306" customFormat="1" ht="12.75" customHeight="1">
      <c r="A26" s="315"/>
      <c r="B26" s="482" t="s">
        <v>560</v>
      </c>
      <c r="C26" s="482"/>
      <c r="D26" s="482"/>
      <c r="E26" s="482"/>
      <c r="F26" s="316"/>
      <c r="G26" s="316">
        <v>84772</v>
      </c>
    </row>
    <row r="27" spans="1:7" s="306" customFormat="1" ht="12.75" customHeight="1">
      <c r="A27" s="315"/>
      <c r="B27" s="483" t="s">
        <v>561</v>
      </c>
      <c r="C27" s="483"/>
      <c r="D27" s="483"/>
      <c r="E27" s="483"/>
      <c r="F27" s="314"/>
      <c r="G27" s="314"/>
    </row>
    <row r="28" spans="1:7" s="306" customFormat="1" ht="12.75">
      <c r="A28" s="315"/>
      <c r="B28" s="483" t="s">
        <v>562</v>
      </c>
      <c r="C28" s="483"/>
      <c r="D28" s="483"/>
      <c r="E28" s="483"/>
      <c r="F28" s="314"/>
      <c r="G28" s="314"/>
    </row>
    <row r="29" spans="1:7" s="306" customFormat="1" ht="12.75">
      <c r="A29" s="315"/>
      <c r="B29" s="483" t="s">
        <v>563</v>
      </c>
      <c r="C29" s="483"/>
      <c r="D29" s="483"/>
      <c r="E29" s="483"/>
      <c r="F29" s="314"/>
      <c r="G29" s="314"/>
    </row>
    <row r="30" spans="1:7" s="306" customFormat="1" ht="12.75">
      <c r="A30" s="315"/>
      <c r="B30" s="483" t="s">
        <v>564</v>
      </c>
      <c r="C30" s="483"/>
      <c r="D30" s="483"/>
      <c r="E30" s="483"/>
      <c r="F30" s="314"/>
      <c r="G30" s="314"/>
    </row>
    <row r="31" spans="1:7" s="306" customFormat="1" ht="12.75">
      <c r="A31" s="315"/>
      <c r="B31" s="484" t="s">
        <v>565</v>
      </c>
      <c r="C31" s="484"/>
      <c r="D31" s="484"/>
      <c r="E31" s="484"/>
      <c r="F31" s="314"/>
      <c r="G31" s="314"/>
    </row>
    <row r="32" spans="1:7" s="306" customFormat="1" ht="12.75">
      <c r="A32" s="315"/>
      <c r="B32" s="481" t="s">
        <v>566</v>
      </c>
      <c r="C32" s="481"/>
      <c r="D32" s="481"/>
      <c r="E32" s="481"/>
      <c r="F32" s="317">
        <f>SUM(F33:F35)</f>
        <v>649</v>
      </c>
      <c r="G32" s="317">
        <f>SUM(G33:G35)</f>
        <v>7538</v>
      </c>
    </row>
    <row r="33" spans="1:7" s="306" customFormat="1" ht="12.75">
      <c r="A33" s="315"/>
      <c r="B33" s="485" t="s">
        <v>567</v>
      </c>
      <c r="C33" s="485"/>
      <c r="D33" s="485"/>
      <c r="E33" s="485"/>
      <c r="F33" s="314"/>
      <c r="G33" s="314"/>
    </row>
    <row r="34" spans="1:7" s="306" customFormat="1" ht="12.75">
      <c r="A34" s="315"/>
      <c r="B34" s="485" t="s">
        <v>568</v>
      </c>
      <c r="C34" s="485"/>
      <c r="D34" s="485"/>
      <c r="E34" s="485"/>
      <c r="F34" s="314"/>
      <c r="G34" s="314"/>
    </row>
    <row r="35" spans="1:7" s="306" customFormat="1" ht="12.75">
      <c r="A35" s="315"/>
      <c r="B35" s="485" t="s">
        <v>569</v>
      </c>
      <c r="C35" s="485"/>
      <c r="D35" s="485"/>
      <c r="E35" s="485"/>
      <c r="F35" s="314">
        <v>649</v>
      </c>
      <c r="G35" s="314">
        <v>7538</v>
      </c>
    </row>
    <row r="36" spans="1:7" s="306" customFormat="1" ht="12.75">
      <c r="A36" s="315"/>
      <c r="B36" s="481" t="s">
        <v>570</v>
      </c>
      <c r="C36" s="481"/>
      <c r="D36" s="481"/>
      <c r="E36" s="481"/>
      <c r="F36" s="317"/>
      <c r="G36" s="317"/>
    </row>
    <row r="37" spans="1:7" s="306" customFormat="1" ht="12.75">
      <c r="A37" s="315"/>
      <c r="B37" s="485" t="s">
        <v>571</v>
      </c>
      <c r="C37" s="485"/>
      <c r="D37" s="485"/>
      <c r="E37" s="485"/>
      <c r="F37" s="314"/>
      <c r="G37" s="314"/>
    </row>
    <row r="38" spans="1:7" s="306" customFormat="1" ht="12.75">
      <c r="A38" s="315"/>
      <c r="B38" s="485" t="s">
        <v>572</v>
      </c>
      <c r="C38" s="485"/>
      <c r="D38" s="485"/>
      <c r="E38" s="485"/>
      <c r="F38" s="314"/>
      <c r="G38" s="319"/>
    </row>
    <row r="39" spans="1:7" s="306" customFormat="1" ht="12.75">
      <c r="A39" s="315"/>
      <c r="B39" s="486" t="s">
        <v>573</v>
      </c>
      <c r="C39" s="486"/>
      <c r="D39" s="486"/>
      <c r="E39" s="486"/>
      <c r="F39" s="314"/>
      <c r="G39" s="319"/>
    </row>
    <row r="40" spans="1:7" s="306" customFormat="1" ht="12.75">
      <c r="A40" s="315"/>
      <c r="B40" s="481" t="s">
        <v>574</v>
      </c>
      <c r="C40" s="481"/>
      <c r="D40" s="481"/>
      <c r="E40" s="481"/>
      <c r="F40" s="316"/>
      <c r="G40" s="316"/>
    </row>
    <row r="41" spans="1:7" s="306" customFormat="1" ht="12.75">
      <c r="A41" s="315"/>
      <c r="B41" s="485" t="s">
        <v>575</v>
      </c>
      <c r="C41" s="485"/>
      <c r="D41" s="485"/>
      <c r="E41" s="485"/>
      <c r="F41" s="314"/>
      <c r="G41" s="314"/>
    </row>
    <row r="42" spans="1:7" s="306" customFormat="1" ht="12.75">
      <c r="A42" s="315"/>
      <c r="B42" s="485" t="s">
        <v>576</v>
      </c>
      <c r="C42" s="485"/>
      <c r="D42" s="485"/>
      <c r="E42" s="485"/>
      <c r="F42" s="314"/>
      <c r="G42" s="314"/>
    </row>
    <row r="43" spans="1:7" ht="12.75">
      <c r="A43" s="315"/>
      <c r="B43" s="487" t="s">
        <v>577</v>
      </c>
      <c r="C43" s="487"/>
      <c r="D43" s="487"/>
      <c r="E43" s="487"/>
      <c r="F43" s="314"/>
      <c r="G43" s="314"/>
    </row>
    <row r="44" spans="1:7" ht="12.75">
      <c r="A44" s="315"/>
      <c r="B44" s="485" t="s">
        <v>578</v>
      </c>
      <c r="C44" s="485"/>
      <c r="D44" s="485"/>
      <c r="E44" s="485"/>
      <c r="F44" s="314"/>
      <c r="G44" s="314"/>
    </row>
    <row r="45" spans="1:7" ht="12.75">
      <c r="A45" s="315"/>
      <c r="B45" s="481" t="s">
        <v>579</v>
      </c>
      <c r="C45" s="481"/>
      <c r="D45" s="481"/>
      <c r="E45" s="481"/>
      <c r="F45" s="316"/>
      <c r="G45" s="316"/>
    </row>
    <row r="46" spans="1:7" ht="12.75">
      <c r="A46" s="315"/>
      <c r="B46" s="318" t="s">
        <v>580</v>
      </c>
      <c r="C46" s="320"/>
      <c r="D46" s="320"/>
      <c r="E46" s="320"/>
      <c r="F46" s="314"/>
      <c r="G46" s="314"/>
    </row>
    <row r="47" spans="1:7" ht="12.75">
      <c r="A47" s="315"/>
      <c r="B47" s="487" t="s">
        <v>581</v>
      </c>
      <c r="C47" s="487"/>
      <c r="D47" s="487"/>
      <c r="E47" s="487"/>
      <c r="F47" s="314"/>
      <c r="G47" s="314"/>
    </row>
    <row r="48" spans="1:7" ht="12.75">
      <c r="A48" s="315"/>
      <c r="B48" s="485" t="s">
        <v>582</v>
      </c>
      <c r="C48" s="485"/>
      <c r="D48" s="485"/>
      <c r="E48" s="485"/>
      <c r="F48" s="314"/>
      <c r="G48" s="314"/>
    </row>
    <row r="49" spans="1:7" ht="12.75">
      <c r="A49" s="315"/>
      <c r="B49" s="487" t="s">
        <v>583</v>
      </c>
      <c r="C49" s="487"/>
      <c r="D49" s="487"/>
      <c r="E49" s="487"/>
      <c r="F49" s="314"/>
      <c r="G49" s="314"/>
    </row>
    <row r="50" spans="1:7" ht="12.75">
      <c r="A50" s="315"/>
      <c r="B50" s="485" t="s">
        <v>584</v>
      </c>
      <c r="C50" s="485"/>
      <c r="D50" s="485"/>
      <c r="E50" s="485"/>
      <c r="F50" s="314"/>
      <c r="G50" s="314"/>
    </row>
    <row r="51" spans="1:7" ht="12.75">
      <c r="A51" s="315"/>
      <c r="B51" s="486" t="s">
        <v>585</v>
      </c>
      <c r="C51" s="486"/>
      <c r="D51" s="486"/>
      <c r="E51" s="486"/>
      <c r="F51" s="314"/>
      <c r="G51" s="314"/>
    </row>
    <row r="52" spans="1:7" ht="12.75">
      <c r="A52" s="315"/>
      <c r="B52" s="478" t="s">
        <v>586</v>
      </c>
      <c r="C52" s="478"/>
      <c r="D52" s="478"/>
      <c r="E52" s="478"/>
      <c r="F52" s="321"/>
      <c r="G52" s="321">
        <f>SUM(G53+G56+G57+G58)</f>
        <v>9719</v>
      </c>
    </row>
    <row r="53" spans="1:7" ht="12.75">
      <c r="A53" s="315"/>
      <c r="B53" s="486" t="s">
        <v>587</v>
      </c>
      <c r="C53" s="486"/>
      <c r="D53" s="486"/>
      <c r="E53" s="486"/>
      <c r="F53" s="316"/>
      <c r="G53" s="316">
        <v>9719</v>
      </c>
    </row>
    <row r="54" spans="1:7" ht="12.75">
      <c r="A54" s="315"/>
      <c r="B54" s="485" t="s">
        <v>588</v>
      </c>
      <c r="C54" s="485"/>
      <c r="D54" s="485"/>
      <c r="E54" s="485"/>
      <c r="F54" s="316"/>
      <c r="G54" s="316"/>
    </row>
    <row r="55" spans="1:7" ht="12.75">
      <c r="A55" s="315"/>
      <c r="B55" s="485" t="s">
        <v>589</v>
      </c>
      <c r="C55" s="485"/>
      <c r="D55" s="485"/>
      <c r="E55" s="485"/>
      <c r="F55" s="316"/>
      <c r="G55" s="316"/>
    </row>
    <row r="56" spans="1:7" ht="12.75">
      <c r="A56" s="315"/>
      <c r="B56" s="486" t="s">
        <v>590</v>
      </c>
      <c r="C56" s="486"/>
      <c r="D56" s="486"/>
      <c r="E56" s="486"/>
      <c r="F56" s="316"/>
      <c r="G56" s="316"/>
    </row>
    <row r="57" spans="1:7" ht="12.75">
      <c r="A57" s="315"/>
      <c r="B57" s="486" t="s">
        <v>591</v>
      </c>
      <c r="C57" s="486"/>
      <c r="D57" s="486"/>
      <c r="E57" s="486"/>
      <c r="F57" s="316"/>
      <c r="G57" s="316"/>
    </row>
    <row r="58" spans="1:7" ht="12.75">
      <c r="A58" s="322"/>
      <c r="B58" s="488" t="s">
        <v>592</v>
      </c>
      <c r="C58" s="488"/>
      <c r="D58" s="488"/>
      <c r="E58" s="488"/>
      <c r="F58" s="314"/>
      <c r="G58" s="314"/>
    </row>
    <row r="59" spans="1:7" ht="12.75" customHeight="1">
      <c r="A59" s="475"/>
      <c r="B59" s="476" t="s">
        <v>2</v>
      </c>
      <c r="C59" s="476"/>
      <c r="D59" s="476"/>
      <c r="E59" s="476"/>
      <c r="F59" s="477" t="s">
        <v>537</v>
      </c>
      <c r="G59" s="477"/>
    </row>
    <row r="60" spans="1:7" ht="12.75">
      <c r="A60" s="475"/>
      <c r="B60" s="476"/>
      <c r="C60" s="476"/>
      <c r="D60" s="476"/>
      <c r="E60" s="476"/>
      <c r="F60" s="308" t="s">
        <v>380</v>
      </c>
      <c r="G60" s="309" t="s">
        <v>381</v>
      </c>
    </row>
    <row r="61" spans="1:7" ht="12.75">
      <c r="A61" s="315"/>
      <c r="B61" s="486" t="s">
        <v>593</v>
      </c>
      <c r="C61" s="486"/>
      <c r="D61" s="486"/>
      <c r="E61" s="486"/>
      <c r="F61" s="314"/>
      <c r="G61" s="314"/>
    </row>
    <row r="62" spans="1:7" ht="12.75">
      <c r="A62" s="315"/>
      <c r="B62" s="486" t="s">
        <v>594</v>
      </c>
      <c r="C62" s="486"/>
      <c r="D62" s="486"/>
      <c r="E62" s="486"/>
      <c r="F62" s="314"/>
      <c r="G62" s="314"/>
    </row>
    <row r="63" spans="1:7" ht="12.75">
      <c r="A63" s="315"/>
      <c r="B63" s="478" t="s">
        <v>595</v>
      </c>
      <c r="C63" s="478"/>
      <c r="D63" s="478"/>
      <c r="E63" s="478"/>
      <c r="F63" s="311"/>
      <c r="G63" s="311">
        <f>SUM(G65:G70)</f>
        <v>8450</v>
      </c>
    </row>
    <row r="64" spans="1:7" ht="12.75">
      <c r="A64" s="315"/>
      <c r="B64" s="486" t="s">
        <v>596</v>
      </c>
      <c r="C64" s="486"/>
      <c r="D64" s="486"/>
      <c r="E64" s="486"/>
      <c r="F64" s="314"/>
      <c r="G64" s="314"/>
    </row>
    <row r="65" spans="1:7" ht="12.75">
      <c r="A65" s="315"/>
      <c r="B65" s="486" t="s">
        <v>597</v>
      </c>
      <c r="C65" s="486"/>
      <c r="D65" s="486"/>
      <c r="E65" s="486"/>
      <c r="F65" s="314"/>
      <c r="G65" s="314"/>
    </row>
    <row r="66" spans="1:7" ht="12.75">
      <c r="A66" s="315"/>
      <c r="B66" s="485" t="s">
        <v>598</v>
      </c>
      <c r="C66" s="485"/>
      <c r="D66" s="485"/>
      <c r="E66" s="485"/>
      <c r="F66" s="314"/>
      <c r="G66" s="314"/>
    </row>
    <row r="67" spans="1:7" ht="12.75">
      <c r="A67" s="315"/>
      <c r="B67" s="486" t="s">
        <v>599</v>
      </c>
      <c r="C67" s="486"/>
      <c r="D67" s="486"/>
      <c r="E67" s="486"/>
      <c r="F67" s="314"/>
      <c r="G67" s="305"/>
    </row>
    <row r="68" spans="1:7" ht="12.75">
      <c r="A68" s="315"/>
      <c r="B68" s="485" t="s">
        <v>600</v>
      </c>
      <c r="C68" s="485"/>
      <c r="D68" s="485"/>
      <c r="E68" s="485"/>
      <c r="F68" s="314"/>
      <c r="G68" s="314">
        <v>8450</v>
      </c>
    </row>
    <row r="69" spans="1:7" ht="12.75">
      <c r="A69" s="315"/>
      <c r="B69" s="486" t="s">
        <v>601</v>
      </c>
      <c r="C69" s="486"/>
      <c r="D69" s="486"/>
      <c r="E69" s="486"/>
      <c r="F69" s="314"/>
      <c r="G69" s="314"/>
    </row>
    <row r="70" spans="1:7" ht="12.75">
      <c r="A70" s="315"/>
      <c r="B70" s="485" t="s">
        <v>602</v>
      </c>
      <c r="C70" s="485"/>
      <c r="D70" s="485"/>
      <c r="E70" s="485"/>
      <c r="F70" s="314"/>
      <c r="G70" s="314"/>
    </row>
    <row r="71" spans="1:7" ht="12.75">
      <c r="A71" s="315"/>
      <c r="B71" s="489"/>
      <c r="C71" s="489"/>
      <c r="D71" s="489"/>
      <c r="E71" s="489"/>
      <c r="F71" s="314"/>
      <c r="G71" s="314"/>
    </row>
    <row r="72" spans="1:7" s="306" customFormat="1" ht="12.75">
      <c r="A72" s="324" t="s">
        <v>463</v>
      </c>
      <c r="B72" s="490" t="s">
        <v>603</v>
      </c>
      <c r="C72" s="490"/>
      <c r="D72" s="490"/>
      <c r="E72" s="490"/>
      <c r="F72" s="321">
        <f>SUM(F73+F74+F75+F78+F79)</f>
        <v>962</v>
      </c>
      <c r="G72" s="321">
        <f>SUM(G73+G74+G75+G78+G79)</f>
        <v>11672</v>
      </c>
    </row>
    <row r="73" spans="1:7" ht="12.75">
      <c r="A73" s="324"/>
      <c r="B73" s="478" t="s">
        <v>604</v>
      </c>
      <c r="C73" s="478"/>
      <c r="D73" s="478"/>
      <c r="E73" s="478"/>
      <c r="F73" s="311">
        <v>336</v>
      </c>
      <c r="G73" s="311"/>
    </row>
    <row r="74" spans="1:8" ht="12.75">
      <c r="A74" s="324"/>
      <c r="B74" s="478" t="s">
        <v>605</v>
      </c>
      <c r="C74" s="478"/>
      <c r="D74" s="478"/>
      <c r="E74" s="478"/>
      <c r="F74" s="311"/>
      <c r="G74" s="311"/>
      <c r="H74" s="306"/>
    </row>
    <row r="75" spans="1:7" ht="12.75">
      <c r="A75" s="324"/>
      <c r="B75" s="478" t="s">
        <v>606</v>
      </c>
      <c r="C75" s="478"/>
      <c r="D75" s="478"/>
      <c r="E75" s="478"/>
      <c r="F75" s="311"/>
      <c r="G75" s="311"/>
    </row>
    <row r="76" spans="1:7" ht="12.75">
      <c r="A76" s="315"/>
      <c r="B76" s="486" t="s">
        <v>607</v>
      </c>
      <c r="C76" s="486"/>
      <c r="D76" s="486"/>
      <c r="E76" s="486"/>
      <c r="F76" s="314"/>
      <c r="G76" s="314"/>
    </row>
    <row r="77" spans="1:7" ht="12.75">
      <c r="A77" s="315"/>
      <c r="B77" s="486" t="s">
        <v>608</v>
      </c>
      <c r="C77" s="486"/>
      <c r="D77" s="486"/>
      <c r="E77" s="486"/>
      <c r="F77" s="314"/>
      <c r="G77" s="314"/>
    </row>
    <row r="78" spans="1:7" ht="12.75">
      <c r="A78" s="315"/>
      <c r="B78" s="478" t="s">
        <v>609</v>
      </c>
      <c r="C78" s="478"/>
      <c r="D78" s="478"/>
      <c r="E78" s="478"/>
      <c r="F78" s="311">
        <v>613</v>
      </c>
      <c r="G78" s="311">
        <v>10118</v>
      </c>
    </row>
    <row r="79" spans="1:7" ht="12.75">
      <c r="A79" s="315"/>
      <c r="B79" s="478" t="s">
        <v>610</v>
      </c>
      <c r="C79" s="478"/>
      <c r="D79" s="478"/>
      <c r="E79" s="478"/>
      <c r="F79" s="311">
        <v>13</v>
      </c>
      <c r="G79" s="311">
        <v>1554</v>
      </c>
    </row>
    <row r="80" spans="1:7" ht="12.75">
      <c r="A80" s="315"/>
      <c r="B80" s="489"/>
      <c r="C80" s="489"/>
      <c r="D80" s="489"/>
      <c r="E80" s="489"/>
      <c r="F80" s="314"/>
      <c r="G80" s="314"/>
    </row>
    <row r="81" spans="1:7" s="328" customFormat="1" ht="12.75">
      <c r="A81" s="325" t="s">
        <v>466</v>
      </c>
      <c r="B81" s="326"/>
      <c r="C81" s="326"/>
      <c r="D81" s="326"/>
      <c r="E81" s="327"/>
      <c r="F81" s="314"/>
      <c r="G81" s="314"/>
    </row>
    <row r="82" spans="1:7" ht="12.75">
      <c r="A82" s="315"/>
      <c r="B82" s="489"/>
      <c r="C82" s="489"/>
      <c r="D82" s="489"/>
      <c r="E82" s="489"/>
      <c r="F82" s="314"/>
      <c r="G82" s="314"/>
    </row>
    <row r="83" spans="1:7" ht="12.75">
      <c r="A83" s="324" t="s">
        <v>534</v>
      </c>
      <c r="B83" s="490" t="s">
        <v>611</v>
      </c>
      <c r="C83" s="490"/>
      <c r="D83" s="490"/>
      <c r="E83" s="490"/>
      <c r="F83" s="321"/>
      <c r="G83" s="321"/>
    </row>
    <row r="84" spans="1:7" ht="12.75">
      <c r="A84" s="324"/>
      <c r="B84" s="478" t="s">
        <v>612</v>
      </c>
      <c r="C84" s="478"/>
      <c r="D84" s="478"/>
      <c r="E84" s="478"/>
      <c r="F84" s="311"/>
      <c r="G84" s="329"/>
    </row>
    <row r="85" spans="1:7" ht="12.75">
      <c r="A85" s="324"/>
      <c r="B85" s="478" t="s">
        <v>613</v>
      </c>
      <c r="C85" s="478"/>
      <c r="D85" s="478"/>
      <c r="E85" s="478"/>
      <c r="F85" s="311"/>
      <c r="G85" s="329">
        <v>1594</v>
      </c>
    </row>
    <row r="86" spans="1:7" ht="12.75">
      <c r="A86" s="324"/>
      <c r="B86" s="478" t="s">
        <v>614</v>
      </c>
      <c r="C86" s="478"/>
      <c r="D86" s="478"/>
      <c r="E86" s="478"/>
      <c r="F86" s="311"/>
      <c r="G86" s="329">
        <v>305</v>
      </c>
    </row>
    <row r="87" spans="1:7" ht="12.75">
      <c r="A87" s="315"/>
      <c r="B87" s="330"/>
      <c r="C87" s="330"/>
      <c r="D87" s="330"/>
      <c r="E87" s="323"/>
      <c r="F87" s="314"/>
      <c r="G87" s="331"/>
    </row>
    <row r="88" spans="1:7" ht="12.75">
      <c r="A88" s="332" t="s">
        <v>615</v>
      </c>
      <c r="B88" s="333"/>
      <c r="C88" s="333"/>
      <c r="D88" s="333"/>
      <c r="E88" s="334"/>
      <c r="F88" s="314"/>
      <c r="G88" s="331"/>
    </row>
    <row r="89" spans="1:7" ht="12.75">
      <c r="A89" s="315"/>
      <c r="B89" s="489"/>
      <c r="C89" s="489"/>
      <c r="D89" s="489"/>
      <c r="E89" s="489"/>
      <c r="F89" s="314"/>
      <c r="G89" s="331"/>
    </row>
    <row r="90" spans="1:7" ht="12.75">
      <c r="A90" s="332" t="s">
        <v>616</v>
      </c>
      <c r="B90" s="333"/>
      <c r="C90" s="333"/>
      <c r="D90" s="333"/>
      <c r="E90" s="334"/>
      <c r="F90" s="311"/>
      <c r="G90" s="335"/>
    </row>
    <row r="91" spans="1:7" ht="12.75">
      <c r="A91" s="332"/>
      <c r="B91" s="333"/>
      <c r="C91" s="333"/>
      <c r="D91" s="333"/>
      <c r="E91" s="334"/>
      <c r="F91" s="314"/>
      <c r="G91" s="331"/>
    </row>
    <row r="92" spans="1:7" ht="12.75">
      <c r="A92" s="332"/>
      <c r="B92" s="333" t="s">
        <v>617</v>
      </c>
      <c r="C92" s="333"/>
      <c r="D92" s="333"/>
      <c r="E92" s="334"/>
      <c r="F92" s="314">
        <v>839</v>
      </c>
      <c r="G92" s="331">
        <v>11598</v>
      </c>
    </row>
    <row r="93" spans="1:7" ht="12.75">
      <c r="A93" s="332"/>
      <c r="B93" s="333" t="s">
        <v>618</v>
      </c>
      <c r="C93" s="333"/>
      <c r="D93" s="333"/>
      <c r="E93" s="334"/>
      <c r="F93" s="314"/>
      <c r="G93" s="331"/>
    </row>
    <row r="94" spans="1:7" ht="12.75">
      <c r="A94" s="332"/>
      <c r="B94" s="333" t="s">
        <v>619</v>
      </c>
      <c r="C94" s="333"/>
      <c r="D94" s="333"/>
      <c r="E94" s="334"/>
      <c r="F94" s="314"/>
      <c r="G94" s="331"/>
    </row>
    <row r="95" spans="1:7" ht="12.75">
      <c r="A95" s="332"/>
      <c r="B95" s="333" t="s">
        <v>620</v>
      </c>
      <c r="C95" s="333"/>
      <c r="D95" s="333"/>
      <c r="E95" s="334"/>
      <c r="F95" s="314"/>
      <c r="G95" s="331"/>
    </row>
    <row r="96" spans="1:7" ht="12.75">
      <c r="A96" s="332"/>
      <c r="B96" s="491" t="s">
        <v>621</v>
      </c>
      <c r="C96" s="491"/>
      <c r="D96" s="491"/>
      <c r="E96" s="491"/>
      <c r="F96" s="314"/>
      <c r="G96" s="331"/>
    </row>
    <row r="97" spans="1:7" ht="12.75">
      <c r="A97" s="332"/>
      <c r="B97" s="491" t="s">
        <v>622</v>
      </c>
      <c r="C97" s="491"/>
      <c r="D97" s="491"/>
      <c r="E97" s="491"/>
      <c r="F97" s="314"/>
      <c r="G97" s="331"/>
    </row>
    <row r="98" spans="1:7" ht="12.75">
      <c r="A98" s="332"/>
      <c r="B98" s="491" t="s">
        <v>623</v>
      </c>
      <c r="C98" s="491"/>
      <c r="D98" s="491"/>
      <c r="E98" s="491"/>
      <c r="F98" s="314"/>
      <c r="G98" s="331"/>
    </row>
    <row r="99" spans="1:7" ht="12.75">
      <c r="A99" s="332"/>
      <c r="B99" s="491" t="s">
        <v>624</v>
      </c>
      <c r="C99" s="491"/>
      <c r="D99" s="491"/>
      <c r="E99" s="491"/>
      <c r="F99" s="314"/>
      <c r="G99" s="331"/>
    </row>
    <row r="100" spans="1:7" ht="12.75">
      <c r="A100" s="332"/>
      <c r="B100" s="491" t="s">
        <v>625</v>
      </c>
      <c r="C100" s="491"/>
      <c r="D100" s="491"/>
      <c r="E100" s="491"/>
      <c r="F100" s="314"/>
      <c r="G100" s="331"/>
    </row>
    <row r="101" spans="1:7" ht="12.75">
      <c r="A101" s="332"/>
      <c r="B101" s="489"/>
      <c r="C101" s="489"/>
      <c r="D101" s="489"/>
      <c r="E101" s="489"/>
      <c r="F101" s="314"/>
      <c r="G101" s="331"/>
    </row>
    <row r="102" spans="1:7" ht="12.75">
      <c r="A102" s="493" t="s">
        <v>626</v>
      </c>
      <c r="B102" s="493"/>
      <c r="C102" s="493"/>
      <c r="D102" s="493"/>
      <c r="E102" s="493"/>
      <c r="F102" s="314"/>
      <c r="G102" s="331"/>
    </row>
    <row r="103" spans="1:7" ht="12.75">
      <c r="A103" s="332"/>
      <c r="B103" s="489"/>
      <c r="C103" s="489"/>
      <c r="D103" s="489"/>
      <c r="E103" s="489"/>
      <c r="F103" s="314"/>
      <c r="G103" s="331"/>
    </row>
    <row r="104" spans="1:7" ht="12.75">
      <c r="A104" s="332"/>
      <c r="B104" s="489" t="s">
        <v>627</v>
      </c>
      <c r="C104" s="489"/>
      <c r="D104" s="489"/>
      <c r="E104" s="489"/>
      <c r="F104" s="314"/>
      <c r="G104" s="331"/>
    </row>
    <row r="105" spans="1:7" ht="12.75">
      <c r="A105" s="332"/>
      <c r="B105" s="489" t="s">
        <v>628</v>
      </c>
      <c r="C105" s="489"/>
      <c r="D105" s="489"/>
      <c r="E105" s="489"/>
      <c r="F105" s="314"/>
      <c r="G105" s="331"/>
    </row>
    <row r="106" spans="1:7" ht="12.75">
      <c r="A106" s="332"/>
      <c r="B106" s="489" t="s">
        <v>629</v>
      </c>
      <c r="C106" s="489"/>
      <c r="D106" s="489"/>
      <c r="E106" s="489"/>
      <c r="F106" s="314"/>
      <c r="G106" s="331"/>
    </row>
    <row r="107" spans="1:7" ht="12.75">
      <c r="A107" s="332"/>
      <c r="B107" s="489" t="s">
        <v>630</v>
      </c>
      <c r="C107" s="489"/>
      <c r="D107" s="489"/>
      <c r="E107" s="489"/>
      <c r="F107" s="314"/>
      <c r="G107" s="331"/>
    </row>
    <row r="108" spans="1:10" ht="15">
      <c r="A108" s="332"/>
      <c r="B108" s="489" t="s">
        <v>631</v>
      </c>
      <c r="C108" s="489"/>
      <c r="D108" s="489"/>
      <c r="E108" s="489"/>
      <c r="F108" s="314"/>
      <c r="G108" s="331"/>
      <c r="J108" s="336"/>
    </row>
    <row r="109" spans="1:7" ht="12.75">
      <c r="A109" s="337"/>
      <c r="B109" s="492"/>
      <c r="C109" s="492"/>
      <c r="D109" s="492"/>
      <c r="E109" s="492"/>
      <c r="F109" s="338"/>
      <c r="G109" s="339"/>
    </row>
    <row r="114" ht="18.75" customHeight="1"/>
  </sheetData>
  <sheetProtection selectLockedCells="1" selectUnlockedCells="1"/>
  <mergeCells count="101">
    <mergeCell ref="B105:E105"/>
    <mergeCell ref="B106:E106"/>
    <mergeCell ref="B107:E107"/>
    <mergeCell ref="B108:E108"/>
    <mergeCell ref="B109:E109"/>
    <mergeCell ref="B99:E99"/>
    <mergeCell ref="B100:E100"/>
    <mergeCell ref="B101:E101"/>
    <mergeCell ref="A102:E102"/>
    <mergeCell ref="B103:E103"/>
    <mergeCell ref="B104:E104"/>
    <mergeCell ref="B85:E85"/>
    <mergeCell ref="B86:E86"/>
    <mergeCell ref="B89:E89"/>
    <mergeCell ref="B96:E96"/>
    <mergeCell ref="B97:E97"/>
    <mergeCell ref="B98:E98"/>
    <mergeCell ref="B78:E78"/>
    <mergeCell ref="B79:E79"/>
    <mergeCell ref="B80:E80"/>
    <mergeCell ref="B82:E82"/>
    <mergeCell ref="B83:E83"/>
    <mergeCell ref="B84:E84"/>
    <mergeCell ref="B72:E72"/>
    <mergeCell ref="B73:E73"/>
    <mergeCell ref="B74:E74"/>
    <mergeCell ref="B75:E75"/>
    <mergeCell ref="B76:E76"/>
    <mergeCell ref="B77:E77"/>
    <mergeCell ref="B66:E66"/>
    <mergeCell ref="B67:E67"/>
    <mergeCell ref="B68:E68"/>
    <mergeCell ref="B69:E69"/>
    <mergeCell ref="B70:E70"/>
    <mergeCell ref="B71:E71"/>
    <mergeCell ref="F59:G59"/>
    <mergeCell ref="B61:E61"/>
    <mergeCell ref="B62:E62"/>
    <mergeCell ref="B63:E63"/>
    <mergeCell ref="B64:E64"/>
    <mergeCell ref="B65:E65"/>
    <mergeCell ref="B55:E55"/>
    <mergeCell ref="B56:E56"/>
    <mergeCell ref="B57:E57"/>
    <mergeCell ref="B58:E58"/>
    <mergeCell ref="A59:A60"/>
    <mergeCell ref="B59:E60"/>
    <mergeCell ref="B49:E49"/>
    <mergeCell ref="B50:E50"/>
    <mergeCell ref="B51:E51"/>
    <mergeCell ref="B52:E52"/>
    <mergeCell ref="B53:E53"/>
    <mergeCell ref="B54:E54"/>
    <mergeCell ref="B42:E42"/>
    <mergeCell ref="B43:E43"/>
    <mergeCell ref="B44:E44"/>
    <mergeCell ref="B45:E45"/>
    <mergeCell ref="B47:E47"/>
    <mergeCell ref="B48:E48"/>
    <mergeCell ref="B36:E36"/>
    <mergeCell ref="B37:E37"/>
    <mergeCell ref="B38:E38"/>
    <mergeCell ref="B39:E39"/>
    <mergeCell ref="B40:E40"/>
    <mergeCell ref="B41:E41"/>
    <mergeCell ref="B30:E30"/>
    <mergeCell ref="B31:E31"/>
    <mergeCell ref="B32:E32"/>
    <mergeCell ref="B33:E33"/>
    <mergeCell ref="B34:E34"/>
    <mergeCell ref="B35:E35"/>
    <mergeCell ref="B24:E24"/>
    <mergeCell ref="B25:E25"/>
    <mergeCell ref="B26:E26"/>
    <mergeCell ref="B27:E27"/>
    <mergeCell ref="B28:E28"/>
    <mergeCell ref="B29:E29"/>
    <mergeCell ref="B18:E18"/>
    <mergeCell ref="B19:E19"/>
    <mergeCell ref="B20:E20"/>
    <mergeCell ref="B21:E21"/>
    <mergeCell ref="B22:E22"/>
    <mergeCell ref="B23:E23"/>
    <mergeCell ref="B12:E12"/>
    <mergeCell ref="B13:E13"/>
    <mergeCell ref="B14:E14"/>
    <mergeCell ref="B15:E15"/>
    <mergeCell ref="B16:E16"/>
    <mergeCell ref="B17:E17"/>
    <mergeCell ref="B6:E6"/>
    <mergeCell ref="B7:E7"/>
    <mergeCell ref="B8:E8"/>
    <mergeCell ref="B9:E9"/>
    <mergeCell ref="B10:E10"/>
    <mergeCell ref="B11:E11"/>
    <mergeCell ref="F1:G1"/>
    <mergeCell ref="A2:A3"/>
    <mergeCell ref="B2:E3"/>
    <mergeCell ref="F2:G2"/>
    <mergeCell ref="B4:E4"/>
    <mergeCell ref="B5:E5"/>
  </mergeCells>
  <printOptions/>
  <pageMargins left="0.25" right="0.25" top="0.75" bottom="0.75" header="0.3" footer="0.3"/>
  <pageSetup horizontalDpi="300" verticalDpi="300" orientation="portrait" paperSize="9" scale="90" r:id="rId1"/>
  <headerFooter alignWithMargins="0">
    <oddHeader>&amp;C3/2014.(V.14.). számú zárszámadési rendelethez
Zalaszabar Község Önkormányzata vagyonkimutatása 2013. december 31-én&amp;R7. számú melléklet
&amp;P. oldal</oddHeader>
  </headerFooter>
  <rowBreaks count="1" manualBreakCount="1">
    <brk id="5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"/>
  <sheetViews>
    <sheetView view="pageLayout" zoomScaleSheetLayoutView="100" workbookViewId="0" topLeftCell="A1">
      <selection activeCell="F1" sqref="F1"/>
    </sheetView>
  </sheetViews>
  <sheetFormatPr defaultColWidth="9.00390625" defaultRowHeight="12.75"/>
  <cols>
    <col min="1" max="1" width="3.75390625" style="340" customWidth="1"/>
    <col min="2" max="2" width="9.125" style="340" customWidth="1"/>
    <col min="3" max="3" width="8.375" style="340" customWidth="1"/>
    <col min="4" max="4" width="18.125" style="340" customWidth="1"/>
    <col min="5" max="5" width="13.75390625" style="340" customWidth="1"/>
    <col min="6" max="7" width="9.125" style="340" customWidth="1"/>
    <col min="8" max="8" width="19.00390625" style="340" customWidth="1"/>
    <col min="9" max="10" width="9.125" style="340" customWidth="1"/>
    <col min="11" max="11" width="11.00390625" style="340" customWidth="1"/>
    <col min="12" max="12" width="9.125" style="340" customWidth="1"/>
    <col min="13" max="13" width="7.25390625" style="340" customWidth="1"/>
    <col min="14" max="14" width="8.875" style="340" customWidth="1"/>
    <col min="15" max="16384" width="9.125" style="340" customWidth="1"/>
  </cols>
  <sheetData>
    <row r="1" spans="13:14" ht="12.75">
      <c r="M1" s="496" t="s">
        <v>0</v>
      </c>
      <c r="N1" s="496"/>
    </row>
    <row r="2" spans="1:14" ht="24.75" customHeight="1">
      <c r="A2" s="494" t="s">
        <v>316</v>
      </c>
      <c r="B2" s="494" t="s">
        <v>632</v>
      </c>
      <c r="C2" s="494"/>
      <c r="D2" s="494"/>
      <c r="E2" s="498" t="s">
        <v>633</v>
      </c>
      <c r="F2" s="498"/>
      <c r="G2" s="498"/>
      <c r="H2" s="498" t="s">
        <v>634</v>
      </c>
      <c r="I2" s="498"/>
      <c r="J2" s="498"/>
      <c r="K2" s="498" t="s">
        <v>635</v>
      </c>
      <c r="L2" s="498"/>
      <c r="M2" s="498"/>
      <c r="N2" s="341" t="s">
        <v>271</v>
      </c>
    </row>
    <row r="3" spans="1:14" ht="24.75" customHeight="1">
      <c r="A3" s="494"/>
      <c r="B3" s="494"/>
      <c r="C3" s="494"/>
      <c r="D3" s="494"/>
      <c r="E3" s="494" t="s">
        <v>636</v>
      </c>
      <c r="F3" s="495" t="s">
        <v>637</v>
      </c>
      <c r="G3" s="494" t="s">
        <v>638</v>
      </c>
      <c r="H3" s="494" t="s">
        <v>636</v>
      </c>
      <c r="I3" s="494" t="s">
        <v>637</v>
      </c>
      <c r="J3" s="494" t="s">
        <v>639</v>
      </c>
      <c r="K3" s="494" t="s">
        <v>636</v>
      </c>
      <c r="L3" s="494" t="s">
        <v>637</v>
      </c>
      <c r="M3" s="494" t="s">
        <v>639</v>
      </c>
      <c r="N3" s="495" t="s">
        <v>640</v>
      </c>
    </row>
    <row r="4" spans="1:14" ht="24.75" customHeight="1">
      <c r="A4" s="494"/>
      <c r="B4" s="494"/>
      <c r="C4" s="494"/>
      <c r="D4" s="494"/>
      <c r="E4" s="494"/>
      <c r="F4" s="495"/>
      <c r="G4" s="494"/>
      <c r="H4" s="494"/>
      <c r="I4" s="494"/>
      <c r="J4" s="494"/>
      <c r="K4" s="494"/>
      <c r="L4" s="494"/>
      <c r="M4" s="494"/>
      <c r="N4" s="495"/>
    </row>
    <row r="5" spans="1:14" ht="34.5" customHeight="1">
      <c r="A5" s="342" t="s">
        <v>8</v>
      </c>
      <c r="B5" s="497" t="s">
        <v>641</v>
      </c>
      <c r="C5" s="497"/>
      <c r="D5" s="497"/>
      <c r="E5" s="343" t="s">
        <v>642</v>
      </c>
      <c r="F5" s="343" t="s">
        <v>642</v>
      </c>
      <c r="G5" s="343" t="s">
        <v>642</v>
      </c>
      <c r="H5" s="343" t="s">
        <v>642</v>
      </c>
      <c r="I5" s="344"/>
      <c r="J5" s="345"/>
      <c r="K5" s="343"/>
      <c r="L5" s="346"/>
      <c r="M5" s="347"/>
      <c r="N5" s="342"/>
    </row>
    <row r="6" spans="1:14" ht="34.5" customHeight="1">
      <c r="A6" s="342" t="s">
        <v>10</v>
      </c>
      <c r="B6" s="497" t="s">
        <v>643</v>
      </c>
      <c r="C6" s="497"/>
      <c r="D6" s="497"/>
      <c r="E6" s="343"/>
      <c r="F6" s="343" t="s">
        <v>642</v>
      </c>
      <c r="G6" s="343" t="s">
        <v>642</v>
      </c>
      <c r="H6" s="348"/>
      <c r="I6" s="349"/>
      <c r="J6" s="345"/>
      <c r="K6" s="348" t="s">
        <v>644</v>
      </c>
      <c r="L6" s="350">
        <v>1</v>
      </c>
      <c r="M6" s="351">
        <v>38</v>
      </c>
      <c r="N6" s="352">
        <v>38</v>
      </c>
    </row>
    <row r="7" spans="1:14" ht="34.5" customHeight="1">
      <c r="A7" s="342" t="s">
        <v>16</v>
      </c>
      <c r="B7" s="497" t="s">
        <v>645</v>
      </c>
      <c r="C7" s="497"/>
      <c r="D7" s="497"/>
      <c r="E7" s="343" t="s">
        <v>642</v>
      </c>
      <c r="F7" s="343"/>
      <c r="G7" s="343"/>
      <c r="H7" s="348"/>
      <c r="I7" s="349">
        <v>0</v>
      </c>
      <c r="J7" s="345">
        <v>0</v>
      </c>
      <c r="K7" s="348"/>
      <c r="L7" s="350"/>
      <c r="M7" s="351"/>
      <c r="N7" s="352">
        <v>0</v>
      </c>
    </row>
    <row r="8" spans="1:14" ht="34.5" customHeight="1">
      <c r="A8" s="342" t="s">
        <v>23</v>
      </c>
      <c r="B8" s="497"/>
      <c r="C8" s="497"/>
      <c r="D8" s="497"/>
      <c r="E8" s="343"/>
      <c r="F8" s="343"/>
      <c r="G8" s="343"/>
      <c r="H8" s="348"/>
      <c r="I8" s="349"/>
      <c r="J8" s="345"/>
      <c r="K8" s="348"/>
      <c r="L8" s="350"/>
      <c r="M8" s="351"/>
      <c r="N8" s="352"/>
    </row>
    <row r="9" spans="1:14" ht="34.5" customHeight="1">
      <c r="A9" s="342"/>
      <c r="B9" s="499" t="s">
        <v>646</v>
      </c>
      <c r="C9" s="499"/>
      <c r="D9" s="499"/>
      <c r="E9" s="343"/>
      <c r="F9" s="353"/>
      <c r="G9" s="353"/>
      <c r="H9" s="354"/>
      <c r="I9" s="355"/>
      <c r="J9" s="356">
        <f>SUM(J5:J8)</f>
        <v>0</v>
      </c>
      <c r="K9" s="354"/>
      <c r="L9" s="357"/>
      <c r="M9" s="358">
        <f>SUM(M5:M8)</f>
        <v>38</v>
      </c>
      <c r="N9" s="359">
        <f>SUM(N5:N8)</f>
        <v>38</v>
      </c>
    </row>
    <row r="10" ht="12.75">
      <c r="E10" s="353"/>
    </row>
  </sheetData>
  <sheetProtection selectLockedCells="1" selectUnlockedCells="1"/>
  <mergeCells count="21">
    <mergeCell ref="B7:D7"/>
    <mergeCell ref="B8:D8"/>
    <mergeCell ref="B9:D9"/>
    <mergeCell ref="I3:I4"/>
    <mergeCell ref="K3:K4"/>
    <mergeCell ref="E3:E4"/>
    <mergeCell ref="F3:F4"/>
    <mergeCell ref="G3:G4"/>
    <mergeCell ref="H3:H4"/>
    <mergeCell ref="A2:A4"/>
    <mergeCell ref="B2:D4"/>
    <mergeCell ref="E2:G2"/>
    <mergeCell ref="H2:J2"/>
    <mergeCell ref="K2:M2"/>
    <mergeCell ref="B6:D6"/>
    <mergeCell ref="J3:J4"/>
    <mergeCell ref="L3:L4"/>
    <mergeCell ref="M3:M4"/>
    <mergeCell ref="N3:N4"/>
    <mergeCell ref="M1:N1"/>
    <mergeCell ref="B5:D5"/>
  </mergeCells>
  <printOptions/>
  <pageMargins left="0.7" right="0.7" top="0.75" bottom="0.75" header="0.5118055555555555" footer="0.5118055555555555"/>
  <pageSetup horizontalDpi="300" verticalDpi="300" orientation="landscape" paperSize="9" scale="92" r:id="rId1"/>
  <headerFooter alignWithMargins="0">
    <oddHeader>&amp;C3/2014.(V.14.) számú zárszámadási rendelethez
Zalaszabar Község Önkormányzata közvetett támogatásai 2013. évben&amp;R8. számú melléklet
&amp;P. oldal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19"/>
  <sheetViews>
    <sheetView view="pageLayout" zoomScaleSheetLayoutView="100" workbookViewId="0" topLeftCell="A1">
      <selection activeCell="E2" sqref="E2"/>
    </sheetView>
  </sheetViews>
  <sheetFormatPr defaultColWidth="9.00390625" defaultRowHeight="12.75"/>
  <cols>
    <col min="1" max="1" width="5.875" style="360" customWidth="1"/>
    <col min="2" max="3" width="9.125" style="360" customWidth="1"/>
    <col min="4" max="4" width="17.625" style="360" customWidth="1"/>
    <col min="5" max="5" width="9.125" style="360" customWidth="1"/>
    <col min="6" max="6" width="10.125" style="360" customWidth="1"/>
    <col min="7" max="7" width="9.125" style="360" customWidth="1"/>
    <col min="8" max="8" width="5.125" style="360" customWidth="1"/>
    <col min="9" max="16384" width="9.125" style="360" customWidth="1"/>
  </cols>
  <sheetData>
    <row r="1" ht="15.75">
      <c r="G1" s="361"/>
    </row>
    <row r="2" ht="15.75">
      <c r="G2" s="361"/>
    </row>
    <row r="3" spans="9:10" ht="15">
      <c r="I3" s="362" t="s">
        <v>0</v>
      </c>
      <c r="J3" s="362"/>
    </row>
    <row r="4" spans="1:10" ht="24.75" customHeight="1">
      <c r="A4" s="500" t="s">
        <v>647</v>
      </c>
      <c r="B4" s="500" t="s">
        <v>244</v>
      </c>
      <c r="C4" s="500"/>
      <c r="D4" s="500"/>
      <c r="E4" s="500" t="s">
        <v>325</v>
      </c>
      <c r="F4" s="500"/>
      <c r="G4" s="500" t="s">
        <v>380</v>
      </c>
      <c r="H4" s="500"/>
      <c r="I4" s="500" t="s">
        <v>648</v>
      </c>
      <c r="J4" s="500"/>
    </row>
    <row r="5" spans="1:10" ht="35.25" customHeight="1">
      <c r="A5" s="500"/>
      <c r="B5" s="500"/>
      <c r="C5" s="500"/>
      <c r="D5" s="500"/>
      <c r="E5" s="500"/>
      <c r="F5" s="500"/>
      <c r="G5" s="500"/>
      <c r="H5" s="500"/>
      <c r="I5" s="500"/>
      <c r="J5" s="500"/>
    </row>
    <row r="6" spans="1:10" ht="24.75" customHeight="1">
      <c r="A6" s="363"/>
      <c r="B6" s="501" t="s">
        <v>649</v>
      </c>
      <c r="C6" s="501"/>
      <c r="D6" s="501"/>
      <c r="E6" s="502"/>
      <c r="F6" s="502"/>
      <c r="G6" s="502"/>
      <c r="H6" s="502"/>
      <c r="I6" s="502"/>
      <c r="J6" s="502"/>
    </row>
    <row r="7" spans="1:10" ht="24.75" customHeight="1">
      <c r="A7" s="363" t="s">
        <v>8</v>
      </c>
      <c r="B7" s="503" t="s">
        <v>650</v>
      </c>
      <c r="C7" s="503"/>
      <c r="D7" s="503"/>
      <c r="E7" s="504">
        <v>13828</v>
      </c>
      <c r="F7" s="504"/>
      <c r="G7" s="504">
        <v>388</v>
      </c>
      <c r="H7" s="504"/>
      <c r="I7" s="505">
        <f>SUM(E7:G7)</f>
        <v>14216</v>
      </c>
      <c r="J7" s="505"/>
    </row>
    <row r="8" spans="1:10" ht="24.75" customHeight="1">
      <c r="A8" s="363" t="s">
        <v>10</v>
      </c>
      <c r="B8" s="503" t="s">
        <v>651</v>
      </c>
      <c r="C8" s="503"/>
      <c r="D8" s="503"/>
      <c r="E8" s="504">
        <v>0</v>
      </c>
      <c r="F8" s="504"/>
      <c r="G8" s="504"/>
      <c r="H8" s="504"/>
      <c r="I8" s="504">
        <f>SUM(E8:G8)</f>
        <v>0</v>
      </c>
      <c r="J8" s="504"/>
    </row>
    <row r="9" spans="1:10" ht="24.75" customHeight="1">
      <c r="A9" s="363" t="s">
        <v>16</v>
      </c>
      <c r="B9" s="503" t="s">
        <v>652</v>
      </c>
      <c r="C9" s="503"/>
      <c r="D9" s="503"/>
      <c r="E9" s="504">
        <v>9</v>
      </c>
      <c r="F9" s="504"/>
      <c r="G9" s="504">
        <v>12</v>
      </c>
      <c r="H9" s="504"/>
      <c r="I9" s="504">
        <f>SUM(E9:G9)</f>
        <v>21</v>
      </c>
      <c r="J9" s="504"/>
    </row>
    <row r="10" spans="1:10" ht="24.75" customHeight="1">
      <c r="A10" s="363" t="s">
        <v>23</v>
      </c>
      <c r="B10" s="503" t="s">
        <v>653</v>
      </c>
      <c r="C10" s="503"/>
      <c r="D10" s="503"/>
      <c r="E10" s="504">
        <v>0</v>
      </c>
      <c r="F10" s="504"/>
      <c r="G10" s="504"/>
      <c r="H10" s="504"/>
      <c r="I10" s="504">
        <f>SUM(E10:G10)</f>
        <v>0</v>
      </c>
      <c r="J10" s="504"/>
    </row>
    <row r="11" spans="1:10" ht="24.75" customHeight="1">
      <c r="A11" s="364" t="s">
        <v>26</v>
      </c>
      <c r="B11" s="501" t="s">
        <v>654</v>
      </c>
      <c r="C11" s="501"/>
      <c r="D11" s="501"/>
      <c r="E11" s="505">
        <f>SUM(E7:F10)</f>
        <v>13837</v>
      </c>
      <c r="F11" s="505"/>
      <c r="G11" s="505">
        <f>SUM(G7:H10)</f>
        <v>400</v>
      </c>
      <c r="H11" s="505"/>
      <c r="I11" s="505">
        <f>SUM(I7:J10)</f>
        <v>14237</v>
      </c>
      <c r="J11" s="505"/>
    </row>
    <row r="12" spans="1:10" ht="24.75" customHeight="1">
      <c r="A12" s="364" t="s">
        <v>31</v>
      </c>
      <c r="B12" s="501" t="s">
        <v>655</v>
      </c>
      <c r="C12" s="501"/>
      <c r="D12" s="501"/>
      <c r="E12" s="505">
        <v>85034</v>
      </c>
      <c r="F12" s="505"/>
      <c r="G12" s="505">
        <v>39870</v>
      </c>
      <c r="H12" s="505"/>
      <c r="I12" s="505">
        <f aca="true" t="shared" si="0" ref="I12:I18">SUM(E12:G12)</f>
        <v>124904</v>
      </c>
      <c r="J12" s="505"/>
    </row>
    <row r="13" spans="1:10" ht="24.75" customHeight="1">
      <c r="A13" s="364" t="s">
        <v>33</v>
      </c>
      <c r="B13" s="501" t="s">
        <v>656</v>
      </c>
      <c r="C13" s="501"/>
      <c r="D13" s="501"/>
      <c r="E13" s="505">
        <v>88778</v>
      </c>
      <c r="F13" s="505"/>
      <c r="G13" s="505">
        <v>39657</v>
      </c>
      <c r="H13" s="505"/>
      <c r="I13" s="505">
        <f t="shared" si="0"/>
        <v>128435</v>
      </c>
      <c r="J13" s="505"/>
    </row>
    <row r="14" spans="1:10" ht="24.75" customHeight="1">
      <c r="A14" s="363"/>
      <c r="B14" s="501" t="s">
        <v>657</v>
      </c>
      <c r="C14" s="501"/>
      <c r="D14" s="501"/>
      <c r="E14" s="505">
        <f>SUM(E11+E12-E13)</f>
        <v>10093</v>
      </c>
      <c r="F14" s="505"/>
      <c r="G14" s="505">
        <f>SUM(G11+G12-G13)</f>
        <v>613</v>
      </c>
      <c r="H14" s="505"/>
      <c r="I14" s="505">
        <f t="shared" si="0"/>
        <v>10706</v>
      </c>
      <c r="J14" s="505"/>
    </row>
    <row r="15" spans="1:10" ht="24.75" customHeight="1">
      <c r="A15" s="363" t="s">
        <v>36</v>
      </c>
      <c r="B15" s="503" t="s">
        <v>650</v>
      </c>
      <c r="C15" s="503"/>
      <c r="D15" s="503"/>
      <c r="E15" s="504">
        <v>10034</v>
      </c>
      <c r="F15" s="504"/>
      <c r="G15" s="504">
        <v>612</v>
      </c>
      <c r="H15" s="504"/>
      <c r="I15" s="505">
        <f t="shared" si="0"/>
        <v>10646</v>
      </c>
      <c r="J15" s="505"/>
    </row>
    <row r="16" spans="1:10" ht="24.75" customHeight="1">
      <c r="A16" s="363" t="s">
        <v>41</v>
      </c>
      <c r="B16" s="503" t="s">
        <v>651</v>
      </c>
      <c r="C16" s="503"/>
      <c r="D16" s="503"/>
      <c r="E16" s="504">
        <v>0</v>
      </c>
      <c r="F16" s="504"/>
      <c r="G16" s="504"/>
      <c r="H16" s="504"/>
      <c r="I16" s="505">
        <f t="shared" si="0"/>
        <v>0</v>
      </c>
      <c r="J16" s="505"/>
    </row>
    <row r="17" spans="1:10" ht="24.75" customHeight="1">
      <c r="A17" s="363" t="s">
        <v>288</v>
      </c>
      <c r="B17" s="503" t="s">
        <v>652</v>
      </c>
      <c r="C17" s="503"/>
      <c r="D17" s="503"/>
      <c r="E17" s="504">
        <v>59</v>
      </c>
      <c r="F17" s="504"/>
      <c r="G17" s="504">
        <v>1</v>
      </c>
      <c r="H17" s="504"/>
      <c r="I17" s="505">
        <f t="shared" si="0"/>
        <v>60</v>
      </c>
      <c r="J17" s="505"/>
    </row>
    <row r="18" spans="1:10" ht="24.75" customHeight="1">
      <c r="A18" s="363" t="s">
        <v>290</v>
      </c>
      <c r="B18" s="503" t="s">
        <v>653</v>
      </c>
      <c r="C18" s="503"/>
      <c r="D18" s="503"/>
      <c r="E18" s="504">
        <v>0</v>
      </c>
      <c r="F18" s="504"/>
      <c r="G18" s="504"/>
      <c r="H18" s="504"/>
      <c r="I18" s="505">
        <f t="shared" si="0"/>
        <v>0</v>
      </c>
      <c r="J18" s="505"/>
    </row>
    <row r="19" spans="1:10" ht="24.75" customHeight="1">
      <c r="A19" s="363" t="s">
        <v>292</v>
      </c>
      <c r="B19" s="506" t="s">
        <v>658</v>
      </c>
      <c r="C19" s="506"/>
      <c r="D19" s="506"/>
      <c r="E19" s="505">
        <f>SUM(E15:F18)</f>
        <v>10093</v>
      </c>
      <c r="F19" s="505"/>
      <c r="G19" s="505">
        <f>SUM(G15:H18)</f>
        <v>613</v>
      </c>
      <c r="H19" s="505"/>
      <c r="I19" s="505">
        <f>SUM(I15:J18)</f>
        <v>10706</v>
      </c>
      <c r="J19" s="505"/>
    </row>
  </sheetData>
  <sheetProtection selectLockedCells="1" selectUnlockedCells="1"/>
  <mergeCells count="61">
    <mergeCell ref="B19:D19"/>
    <mergeCell ref="E19:F19"/>
    <mergeCell ref="G19:H19"/>
    <mergeCell ref="I19:J19"/>
    <mergeCell ref="B17:D17"/>
    <mergeCell ref="E17:F17"/>
    <mergeCell ref="G17:H17"/>
    <mergeCell ref="I17:J17"/>
    <mergeCell ref="B18:D18"/>
    <mergeCell ref="E18:F18"/>
    <mergeCell ref="G18:H18"/>
    <mergeCell ref="I18:J18"/>
    <mergeCell ref="B15:D15"/>
    <mergeCell ref="E15:F15"/>
    <mergeCell ref="G15:H15"/>
    <mergeCell ref="I15:J15"/>
    <mergeCell ref="B16:D16"/>
    <mergeCell ref="E16:F16"/>
    <mergeCell ref="G16:H16"/>
    <mergeCell ref="I16:J16"/>
    <mergeCell ref="B13:D13"/>
    <mergeCell ref="E13:F13"/>
    <mergeCell ref="G13:H13"/>
    <mergeCell ref="I13:J13"/>
    <mergeCell ref="B14:D14"/>
    <mergeCell ref="E14:F14"/>
    <mergeCell ref="G14:H14"/>
    <mergeCell ref="I14:J14"/>
    <mergeCell ref="B11:D11"/>
    <mergeCell ref="E11:F11"/>
    <mergeCell ref="G11:H11"/>
    <mergeCell ref="I11:J11"/>
    <mergeCell ref="B12:D12"/>
    <mergeCell ref="E12:F12"/>
    <mergeCell ref="G12:H12"/>
    <mergeCell ref="I12:J12"/>
    <mergeCell ref="B9:D9"/>
    <mergeCell ref="E9:F9"/>
    <mergeCell ref="G9:H9"/>
    <mergeCell ref="I9:J9"/>
    <mergeCell ref="B10:D10"/>
    <mergeCell ref="E10:F10"/>
    <mergeCell ref="G10:H10"/>
    <mergeCell ref="I10:J10"/>
    <mergeCell ref="B7:D7"/>
    <mergeCell ref="E7:F7"/>
    <mergeCell ref="G7:H7"/>
    <mergeCell ref="I7:J7"/>
    <mergeCell ref="B8:D8"/>
    <mergeCell ref="E8:F8"/>
    <mergeCell ref="G8:H8"/>
    <mergeCell ref="I8:J8"/>
    <mergeCell ref="A4:A5"/>
    <mergeCell ref="B4:D5"/>
    <mergeCell ref="E4:F5"/>
    <mergeCell ref="G4:H5"/>
    <mergeCell ref="I4:J5"/>
    <mergeCell ref="B6:D6"/>
    <mergeCell ref="E6:F6"/>
    <mergeCell ref="G6:H6"/>
    <mergeCell ref="I6:J6"/>
  </mergeCells>
  <printOptions/>
  <pageMargins left="0.7" right="0.7" top="0.75" bottom="0.75" header="0.5118055555555555" footer="0.5118055555555555"/>
  <pageSetup horizontalDpi="300" verticalDpi="300" orientation="portrait" paperSize="9" scale="95" r:id="rId1"/>
  <headerFooter alignWithMargins="0">
    <oddHeader>&amp;C3/2014.(V.14.) számú zárszámadási rendelethez
A pénzeszközváltozás bemutatása&amp;R9. számú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42"/>
  <sheetViews>
    <sheetView view="pageLayout" zoomScaleSheetLayoutView="100" workbookViewId="0" topLeftCell="A1">
      <selection activeCell="B6" sqref="B6:E6"/>
    </sheetView>
  </sheetViews>
  <sheetFormatPr defaultColWidth="9.00390625" defaultRowHeight="12.75"/>
  <cols>
    <col min="1" max="1" width="3.75390625" style="365" customWidth="1"/>
    <col min="2" max="2" width="11.25390625" style="365" customWidth="1"/>
    <col min="3" max="3" width="10.625" style="365" customWidth="1"/>
    <col min="4" max="4" width="13.125" style="365" customWidth="1"/>
    <col min="5" max="5" width="28.75390625" style="365" customWidth="1"/>
    <col min="6" max="6" width="12.625" style="365" customWidth="1"/>
    <col min="7" max="7" width="12.125" style="365" customWidth="1"/>
    <col min="8" max="8" width="11.625" style="365" customWidth="1"/>
    <col min="9" max="9" width="12.125" style="365" customWidth="1"/>
    <col min="10" max="16384" width="9.125" style="365" customWidth="1"/>
  </cols>
  <sheetData>
    <row r="1" spans="8:9" ht="12.75">
      <c r="H1" s="366" t="s">
        <v>0</v>
      </c>
      <c r="I1" s="367"/>
    </row>
    <row r="2" spans="1:9" ht="34.5" customHeight="1">
      <c r="A2" s="507" t="s">
        <v>1</v>
      </c>
      <c r="B2" s="508" t="s">
        <v>2</v>
      </c>
      <c r="C2" s="508"/>
      <c r="D2" s="508"/>
      <c r="E2" s="508"/>
      <c r="F2" s="509" t="s">
        <v>659</v>
      </c>
      <c r="G2" s="510" t="s">
        <v>380</v>
      </c>
      <c r="H2" s="508" t="s">
        <v>271</v>
      </c>
      <c r="I2" s="368"/>
    </row>
    <row r="3" spans="1:8" ht="46.5" customHeight="1">
      <c r="A3" s="507"/>
      <c r="B3" s="508"/>
      <c r="C3" s="508"/>
      <c r="D3" s="508"/>
      <c r="E3" s="508"/>
      <c r="F3" s="509"/>
      <c r="G3" s="510"/>
      <c r="H3" s="508"/>
    </row>
    <row r="4" spans="1:8" ht="19.5" customHeight="1">
      <c r="A4" s="369" t="s">
        <v>8</v>
      </c>
      <c r="B4" s="511" t="s">
        <v>660</v>
      </c>
      <c r="C4" s="511"/>
      <c r="D4" s="511"/>
      <c r="E4" s="511"/>
      <c r="F4" s="370"/>
      <c r="G4" s="370"/>
      <c r="H4" s="371"/>
    </row>
    <row r="5" spans="1:8" ht="19.5" customHeight="1">
      <c r="A5" s="369" t="s">
        <v>10</v>
      </c>
      <c r="B5" s="511" t="s">
        <v>661</v>
      </c>
      <c r="C5" s="511"/>
      <c r="D5" s="511"/>
      <c r="E5" s="511"/>
      <c r="F5" s="370">
        <v>10034</v>
      </c>
      <c r="G5" s="370">
        <v>612</v>
      </c>
      <c r="H5" s="371">
        <f>SUM(F5:G5)</f>
        <v>10646</v>
      </c>
    </row>
    <row r="6" spans="1:8" ht="19.5" customHeight="1">
      <c r="A6" s="369" t="s">
        <v>16</v>
      </c>
      <c r="B6" s="512" t="s">
        <v>662</v>
      </c>
      <c r="C6" s="512"/>
      <c r="D6" s="512"/>
      <c r="E6" s="512"/>
      <c r="F6" s="370">
        <v>59</v>
      </c>
      <c r="G6" s="370">
        <v>1</v>
      </c>
      <c r="H6" s="371">
        <f>SUM(F6:G6)</f>
        <v>60</v>
      </c>
    </row>
    <row r="7" spans="1:8" ht="19.5" customHeight="1">
      <c r="A7" s="369" t="s">
        <v>23</v>
      </c>
      <c r="B7" s="513" t="s">
        <v>663</v>
      </c>
      <c r="C7" s="513"/>
      <c r="D7" s="513"/>
      <c r="E7" s="513"/>
      <c r="F7" s="371">
        <f>SUM(F5:F6)</f>
        <v>10093</v>
      </c>
      <c r="G7" s="371">
        <f>SUM(G5:G6)</f>
        <v>613</v>
      </c>
      <c r="H7" s="371">
        <f>SUM(H5:H6)</f>
        <v>10706</v>
      </c>
    </row>
    <row r="8" spans="1:8" ht="19.5" customHeight="1">
      <c r="A8" s="369" t="s">
        <v>26</v>
      </c>
      <c r="B8" s="514" t="s">
        <v>664</v>
      </c>
      <c r="C8" s="514"/>
      <c r="D8" s="514"/>
      <c r="E8" s="514"/>
      <c r="F8" s="371"/>
      <c r="G8" s="372"/>
      <c r="H8" s="371">
        <f>SUM(F8:G8)</f>
        <v>0</v>
      </c>
    </row>
    <row r="9" spans="1:8" ht="19.5" customHeight="1">
      <c r="A9" s="369" t="s">
        <v>31</v>
      </c>
      <c r="B9" s="514" t="s">
        <v>665</v>
      </c>
      <c r="C9" s="514"/>
      <c r="D9" s="514"/>
      <c r="E9" s="514"/>
      <c r="F9" s="371"/>
      <c r="G9" s="372"/>
      <c r="H9" s="371">
        <f>SUM(F9:G9)</f>
        <v>0</v>
      </c>
    </row>
    <row r="10" spans="1:8" ht="19.5" customHeight="1">
      <c r="A10" s="369" t="s">
        <v>33</v>
      </c>
      <c r="B10" s="515" t="s">
        <v>666</v>
      </c>
      <c r="C10" s="515"/>
      <c r="D10" s="515"/>
      <c r="E10" s="515"/>
      <c r="F10" s="371"/>
      <c r="G10" s="371"/>
      <c r="H10" s="371"/>
    </row>
    <row r="11" spans="1:8" ht="19.5" customHeight="1">
      <c r="A11" s="369" t="s">
        <v>36</v>
      </c>
      <c r="B11" s="512" t="s">
        <v>667</v>
      </c>
      <c r="C11" s="512"/>
      <c r="D11" s="512"/>
      <c r="E11" s="512"/>
      <c r="F11" s="370">
        <v>1412</v>
      </c>
      <c r="G11" s="370">
        <v>13</v>
      </c>
      <c r="H11" s="371">
        <f aca="true" t="shared" si="0" ref="H11:H17">SUM(F11:G11)</f>
        <v>1425</v>
      </c>
    </row>
    <row r="12" spans="1:8" ht="19.5" customHeight="1">
      <c r="A12" s="369" t="s">
        <v>41</v>
      </c>
      <c r="B12" s="512" t="s">
        <v>668</v>
      </c>
      <c r="C12" s="512"/>
      <c r="D12" s="512"/>
      <c r="E12" s="512"/>
      <c r="F12" s="370">
        <v>142</v>
      </c>
      <c r="G12" s="370"/>
      <c r="H12" s="371">
        <f t="shared" si="0"/>
        <v>142</v>
      </c>
    </row>
    <row r="13" spans="1:8" ht="19.5" customHeight="1">
      <c r="A13" s="369" t="s">
        <v>288</v>
      </c>
      <c r="B13" s="512" t="s">
        <v>669</v>
      </c>
      <c r="C13" s="512"/>
      <c r="D13" s="512"/>
      <c r="E13" s="512"/>
      <c r="F13" s="370"/>
      <c r="G13" s="370"/>
      <c r="H13" s="371">
        <f t="shared" si="0"/>
        <v>0</v>
      </c>
    </row>
    <row r="14" spans="1:8" ht="19.5" customHeight="1">
      <c r="A14" s="369" t="s">
        <v>290</v>
      </c>
      <c r="B14" s="516" t="s">
        <v>670</v>
      </c>
      <c r="C14" s="516"/>
      <c r="D14" s="516"/>
      <c r="E14" s="516"/>
      <c r="F14" s="373">
        <v>1554</v>
      </c>
      <c r="G14" s="373">
        <v>13</v>
      </c>
      <c r="H14" s="371">
        <f t="shared" si="0"/>
        <v>1567</v>
      </c>
    </row>
    <row r="15" spans="1:8" ht="19.5" customHeight="1">
      <c r="A15" s="369" t="s">
        <v>292</v>
      </c>
      <c r="B15" s="512" t="s">
        <v>671</v>
      </c>
      <c r="C15" s="512"/>
      <c r="D15" s="512"/>
      <c r="E15" s="512"/>
      <c r="F15" s="370">
        <v>10</v>
      </c>
      <c r="G15" s="370"/>
      <c r="H15" s="371">
        <f t="shared" si="0"/>
        <v>10</v>
      </c>
    </row>
    <row r="16" spans="1:8" ht="19.5" customHeight="1">
      <c r="A16" s="369" t="s">
        <v>294</v>
      </c>
      <c r="B16" s="512" t="s">
        <v>672</v>
      </c>
      <c r="C16" s="512"/>
      <c r="D16" s="512"/>
      <c r="E16" s="512"/>
      <c r="F16" s="370">
        <v>270</v>
      </c>
      <c r="G16" s="370"/>
      <c r="H16" s="371">
        <f t="shared" si="0"/>
        <v>270</v>
      </c>
    </row>
    <row r="17" spans="1:8" ht="19.5" customHeight="1">
      <c r="A17" s="369" t="s">
        <v>296</v>
      </c>
      <c r="B17" s="512" t="s">
        <v>673</v>
      </c>
      <c r="C17" s="512"/>
      <c r="D17" s="512"/>
      <c r="E17" s="512"/>
      <c r="F17" s="370"/>
      <c r="G17" s="370"/>
      <c r="H17" s="371">
        <f t="shared" si="0"/>
        <v>0</v>
      </c>
    </row>
    <row r="18" spans="1:8" ht="19.5" customHeight="1">
      <c r="A18" s="369" t="s">
        <v>298</v>
      </c>
      <c r="B18" s="516" t="s">
        <v>674</v>
      </c>
      <c r="C18" s="516"/>
      <c r="D18" s="516"/>
      <c r="E18" s="516"/>
      <c r="F18" s="370">
        <f>SUM(F15:F17)</f>
        <v>280</v>
      </c>
      <c r="G18" s="370"/>
      <c r="H18" s="371">
        <f>SUM(H15:H17)</f>
        <v>280</v>
      </c>
    </row>
    <row r="19" spans="1:8" ht="19.5" customHeight="1">
      <c r="A19" s="369" t="s">
        <v>299</v>
      </c>
      <c r="B19" s="515" t="s">
        <v>675</v>
      </c>
      <c r="C19" s="515"/>
      <c r="D19" s="515"/>
      <c r="E19" s="515"/>
      <c r="F19" s="371">
        <f>SUM(F14-F18)</f>
        <v>1274</v>
      </c>
      <c r="G19" s="371">
        <f>SUM(G14-G18)</f>
        <v>13</v>
      </c>
      <c r="H19" s="371">
        <f aca="true" t="shared" si="1" ref="H19:H27">SUM(F19:G19)</f>
        <v>1287</v>
      </c>
    </row>
    <row r="20" spans="1:8" ht="19.5" customHeight="1">
      <c r="A20" s="369" t="s">
        <v>301</v>
      </c>
      <c r="B20" s="517" t="s">
        <v>676</v>
      </c>
      <c r="C20" s="517"/>
      <c r="D20" s="517"/>
      <c r="E20" s="517"/>
      <c r="F20" s="370">
        <v>-309</v>
      </c>
      <c r="G20" s="374"/>
      <c r="H20" s="371">
        <f t="shared" si="1"/>
        <v>-309</v>
      </c>
    </row>
    <row r="21" spans="1:8" ht="19.5" customHeight="1">
      <c r="A21" s="369" t="s">
        <v>303</v>
      </c>
      <c r="B21" s="517" t="s">
        <v>677</v>
      </c>
      <c r="C21" s="517"/>
      <c r="D21" s="517"/>
      <c r="E21" s="517"/>
      <c r="F21" s="370"/>
      <c r="G21" s="374"/>
      <c r="H21" s="371">
        <f t="shared" si="1"/>
        <v>0</v>
      </c>
    </row>
    <row r="22" spans="1:8" ht="19.5" customHeight="1">
      <c r="A22" s="369" t="s">
        <v>305</v>
      </c>
      <c r="B22" s="518" t="s">
        <v>678</v>
      </c>
      <c r="C22" s="518"/>
      <c r="D22" s="518"/>
      <c r="E22" s="518"/>
      <c r="F22" s="371">
        <v>-309</v>
      </c>
      <c r="G22" s="372"/>
      <c r="H22" s="371">
        <f t="shared" si="1"/>
        <v>-309</v>
      </c>
    </row>
    <row r="23" spans="1:8" ht="19.5" customHeight="1">
      <c r="A23" s="369" t="s">
        <v>307</v>
      </c>
      <c r="B23" s="515" t="s">
        <v>679</v>
      </c>
      <c r="C23" s="515"/>
      <c r="D23" s="515"/>
      <c r="E23" s="515"/>
      <c r="F23" s="370"/>
      <c r="G23" s="374"/>
      <c r="H23" s="371">
        <f t="shared" si="1"/>
        <v>0</v>
      </c>
    </row>
    <row r="24" spans="1:8" ht="19.5" customHeight="1">
      <c r="A24" s="369" t="s">
        <v>309</v>
      </c>
      <c r="B24" s="519" t="s">
        <v>680</v>
      </c>
      <c r="C24" s="519"/>
      <c r="D24" s="519"/>
      <c r="E24" s="519"/>
      <c r="F24" s="375">
        <f>SUM(F7+F10+F19+F22+F23)</f>
        <v>11058</v>
      </c>
      <c r="G24" s="375">
        <f>SUM(G7+G19)</f>
        <v>626</v>
      </c>
      <c r="H24" s="375">
        <f t="shared" si="1"/>
        <v>11684</v>
      </c>
    </row>
    <row r="25" spans="1:8" ht="19.5" customHeight="1">
      <c r="A25" s="369" t="s">
        <v>409</v>
      </c>
      <c r="B25" s="512" t="s">
        <v>681</v>
      </c>
      <c r="C25" s="512"/>
      <c r="D25" s="512"/>
      <c r="E25" s="512"/>
      <c r="F25" s="370"/>
      <c r="G25" s="370"/>
      <c r="H25" s="371">
        <f t="shared" si="1"/>
        <v>0</v>
      </c>
    </row>
    <row r="26" spans="1:8" ht="19.5" customHeight="1">
      <c r="A26" s="369" t="s">
        <v>411</v>
      </c>
      <c r="B26" s="512" t="s">
        <v>682</v>
      </c>
      <c r="C26" s="512"/>
      <c r="D26" s="512"/>
      <c r="E26" s="512"/>
      <c r="F26" s="370">
        <v>-260</v>
      </c>
      <c r="G26" s="370"/>
      <c r="H26" s="371">
        <f t="shared" si="1"/>
        <v>-260</v>
      </c>
    </row>
    <row r="27" spans="1:8" ht="19.5" customHeight="1">
      <c r="A27" s="369" t="s">
        <v>413</v>
      </c>
      <c r="B27" s="512" t="s">
        <v>683</v>
      </c>
      <c r="C27" s="512"/>
      <c r="D27" s="512"/>
      <c r="E27" s="512"/>
      <c r="F27" s="370">
        <v>-2047</v>
      </c>
      <c r="G27" s="370">
        <v>2047</v>
      </c>
      <c r="H27" s="371">
        <f t="shared" si="1"/>
        <v>0</v>
      </c>
    </row>
    <row r="28" spans="1:8" ht="19.5" customHeight="1">
      <c r="A28" s="369" t="s">
        <v>415</v>
      </c>
      <c r="B28" s="512" t="s">
        <v>684</v>
      </c>
      <c r="C28" s="512"/>
      <c r="D28" s="512"/>
      <c r="E28" s="512"/>
      <c r="F28" s="370"/>
      <c r="G28" s="370"/>
      <c r="H28" s="371"/>
    </row>
    <row r="29" spans="1:8" ht="19.5" customHeight="1">
      <c r="A29" s="369" t="s">
        <v>431</v>
      </c>
      <c r="B29" s="513" t="s">
        <v>685</v>
      </c>
      <c r="C29" s="513"/>
      <c r="D29" s="513"/>
      <c r="E29" s="513"/>
      <c r="F29" s="371">
        <f>SUM(F25:F28)</f>
        <v>-2307</v>
      </c>
      <c r="G29" s="371">
        <f>SUM(G25:G28)</f>
        <v>2047</v>
      </c>
      <c r="H29" s="371">
        <f>SUM(H25:H28)</f>
        <v>-260</v>
      </c>
    </row>
    <row r="30" spans="1:8" ht="19.5" customHeight="1">
      <c r="A30" s="369" t="s">
        <v>433</v>
      </c>
      <c r="B30" s="515" t="s">
        <v>686</v>
      </c>
      <c r="C30" s="515"/>
      <c r="D30" s="515"/>
      <c r="E30" s="515"/>
      <c r="F30" s="370"/>
      <c r="G30" s="374"/>
      <c r="H30" s="371"/>
    </row>
    <row r="31" spans="1:8" ht="19.5" customHeight="1">
      <c r="A31" s="369" t="s">
        <v>436</v>
      </c>
      <c r="B31" s="513" t="s">
        <v>687</v>
      </c>
      <c r="C31" s="513"/>
      <c r="D31" s="513"/>
      <c r="E31" s="513"/>
      <c r="F31" s="371">
        <f>SUM(F24+F29+F30)</f>
        <v>8751</v>
      </c>
      <c r="G31" s="371">
        <f>SUM(G24+G29+G30)</f>
        <v>2673</v>
      </c>
      <c r="H31" s="371">
        <f>SUM(F31:G31)</f>
        <v>11424</v>
      </c>
    </row>
    <row r="32" spans="1:8" ht="19.5" customHeight="1">
      <c r="A32" s="369" t="s">
        <v>439</v>
      </c>
      <c r="B32" s="514" t="s">
        <v>688</v>
      </c>
      <c r="C32" s="514"/>
      <c r="D32" s="514"/>
      <c r="E32" s="514"/>
      <c r="F32" s="370"/>
      <c r="G32" s="374"/>
      <c r="H32" s="371"/>
    </row>
    <row r="33" spans="1:8" ht="19.5" customHeight="1">
      <c r="A33" s="369" t="s">
        <v>441</v>
      </c>
      <c r="B33" s="514" t="s">
        <v>689</v>
      </c>
      <c r="C33" s="514"/>
      <c r="D33" s="514"/>
      <c r="E33" s="514"/>
      <c r="F33" s="370"/>
      <c r="G33" s="374"/>
      <c r="H33" s="371"/>
    </row>
    <row r="34" spans="1:8" ht="19.5" customHeight="1">
      <c r="A34" s="369" t="s">
        <v>444</v>
      </c>
      <c r="B34" s="519" t="s">
        <v>690</v>
      </c>
      <c r="C34" s="519"/>
      <c r="D34" s="519"/>
      <c r="E34" s="519"/>
      <c r="F34" s="375">
        <f>SUM(F31:F33)</f>
        <v>8751</v>
      </c>
      <c r="G34" s="375">
        <f>SUM(G31)</f>
        <v>2673</v>
      </c>
      <c r="H34" s="375">
        <f>SUM(F34:G34)</f>
        <v>11424</v>
      </c>
    </row>
    <row r="35" spans="1:8" ht="19.5" customHeight="1">
      <c r="A35" s="369" t="s">
        <v>446</v>
      </c>
      <c r="B35" s="520" t="s">
        <v>691</v>
      </c>
      <c r="C35" s="520"/>
      <c r="D35" s="520"/>
      <c r="E35" s="520"/>
      <c r="F35" s="370"/>
      <c r="G35" s="370"/>
      <c r="H35" s="371"/>
    </row>
    <row r="36" spans="1:8" ht="19.5" customHeight="1">
      <c r="A36" s="369" t="s">
        <v>448</v>
      </c>
      <c r="B36" s="520" t="s">
        <v>692</v>
      </c>
      <c r="C36" s="520"/>
      <c r="D36" s="520"/>
      <c r="E36" s="520"/>
      <c r="F36" s="371"/>
      <c r="G36" s="371" t="s">
        <v>372</v>
      </c>
      <c r="H36" s="371"/>
    </row>
    <row r="37" spans="1:8" ht="19.5" customHeight="1">
      <c r="A37" s="369" t="s">
        <v>450</v>
      </c>
      <c r="B37" s="521" t="s">
        <v>693</v>
      </c>
      <c r="C37" s="521"/>
      <c r="D37" s="521"/>
      <c r="E37" s="521"/>
      <c r="F37" s="371">
        <f>F38+F39</f>
        <v>2065</v>
      </c>
      <c r="G37" s="371">
        <f>G38+G39</f>
        <v>13</v>
      </c>
      <c r="H37" s="371">
        <f>H38+H39</f>
        <v>2078</v>
      </c>
    </row>
    <row r="38" spans="1:8" ht="19.5" customHeight="1">
      <c r="A38" s="369" t="s">
        <v>453</v>
      </c>
      <c r="B38" s="520" t="s">
        <v>694</v>
      </c>
      <c r="C38" s="520"/>
      <c r="D38" s="520"/>
      <c r="E38" s="520"/>
      <c r="F38" s="370">
        <v>2065</v>
      </c>
      <c r="G38" s="370">
        <v>13</v>
      </c>
      <c r="H38" s="375">
        <f>SUM(F38:G38)</f>
        <v>2078</v>
      </c>
    </row>
    <row r="39" spans="1:8" ht="19.5" customHeight="1">
      <c r="A39" s="369" t="s">
        <v>455</v>
      </c>
      <c r="B39" s="520" t="s">
        <v>695</v>
      </c>
      <c r="C39" s="520"/>
      <c r="D39" s="520"/>
      <c r="E39" s="520"/>
      <c r="F39" s="370"/>
      <c r="G39" s="371"/>
      <c r="H39" s="375">
        <f>SUM(F39:G39)</f>
        <v>0</v>
      </c>
    </row>
    <row r="40" spans="1:8" ht="19.5" customHeight="1">
      <c r="A40" s="369" t="s">
        <v>457</v>
      </c>
      <c r="B40" s="521" t="s">
        <v>696</v>
      </c>
      <c r="C40" s="521"/>
      <c r="D40" s="521"/>
      <c r="E40" s="521"/>
      <c r="F40" s="371">
        <f>SUM(F41:F42)</f>
        <v>6686</v>
      </c>
      <c r="G40" s="371">
        <f>SUM(G41:G42)</f>
        <v>2660</v>
      </c>
      <c r="H40" s="375">
        <f>SUM(F40:G40)</f>
        <v>9346</v>
      </c>
    </row>
    <row r="41" spans="1:8" ht="19.5" customHeight="1">
      <c r="A41" s="369" t="s">
        <v>459</v>
      </c>
      <c r="B41" s="520" t="s">
        <v>694</v>
      </c>
      <c r="C41" s="520"/>
      <c r="D41" s="520"/>
      <c r="E41" s="520"/>
      <c r="F41" s="370"/>
      <c r="G41" s="370">
        <v>2660</v>
      </c>
      <c r="H41" s="375">
        <f>SUM(F41:G41)</f>
        <v>2660</v>
      </c>
    </row>
    <row r="42" spans="1:8" ht="19.5" customHeight="1">
      <c r="A42" s="369" t="s">
        <v>697</v>
      </c>
      <c r="B42" s="520" t="s">
        <v>695</v>
      </c>
      <c r="C42" s="520"/>
      <c r="D42" s="520"/>
      <c r="E42" s="520"/>
      <c r="F42" s="370">
        <v>6686</v>
      </c>
      <c r="G42" s="370"/>
      <c r="H42" s="375">
        <f>SUM(F42:G42)</f>
        <v>6686</v>
      </c>
    </row>
  </sheetData>
  <sheetProtection selectLockedCells="1" selectUnlockedCells="1"/>
  <mergeCells count="44">
    <mergeCell ref="B41:E41"/>
    <mergeCell ref="B42:E42"/>
    <mergeCell ref="B35:E35"/>
    <mergeCell ref="B36:E36"/>
    <mergeCell ref="B37:E37"/>
    <mergeCell ref="B38:E38"/>
    <mergeCell ref="B39:E39"/>
    <mergeCell ref="B40:E40"/>
    <mergeCell ref="B29:E29"/>
    <mergeCell ref="B30:E30"/>
    <mergeCell ref="B31:E31"/>
    <mergeCell ref="B32:E32"/>
    <mergeCell ref="B33:E33"/>
    <mergeCell ref="B34:E34"/>
    <mergeCell ref="B23:E23"/>
    <mergeCell ref="B24:E24"/>
    <mergeCell ref="B25:E25"/>
    <mergeCell ref="B26:E26"/>
    <mergeCell ref="B27:E27"/>
    <mergeCell ref="B28:E28"/>
    <mergeCell ref="B17:E17"/>
    <mergeCell ref="B18:E18"/>
    <mergeCell ref="B19:E19"/>
    <mergeCell ref="B20:E20"/>
    <mergeCell ref="B21:E21"/>
    <mergeCell ref="B22:E22"/>
    <mergeCell ref="B11:E11"/>
    <mergeCell ref="B12:E12"/>
    <mergeCell ref="B13:E13"/>
    <mergeCell ref="B14:E14"/>
    <mergeCell ref="B15:E15"/>
    <mergeCell ref="B16:E16"/>
    <mergeCell ref="B5:E5"/>
    <mergeCell ref="B6:E6"/>
    <mergeCell ref="B7:E7"/>
    <mergeCell ref="B8:E8"/>
    <mergeCell ref="B9:E9"/>
    <mergeCell ref="B10:E10"/>
    <mergeCell ref="A2:A3"/>
    <mergeCell ref="B2:E3"/>
    <mergeCell ref="F2:F3"/>
    <mergeCell ref="G2:G3"/>
    <mergeCell ref="H2:H3"/>
    <mergeCell ref="B4:E4"/>
  </mergeCells>
  <printOptions/>
  <pageMargins left="0.7" right="0.7" top="0.75" bottom="0.75" header="0.5118055555555555" footer="0.5118055555555555"/>
  <pageSetup horizontalDpi="300" verticalDpi="300" orientation="portrait" paperSize="9" scale="86" r:id="rId1"/>
  <headerFooter alignWithMargins="0">
    <oddHeader>&amp;C3/2014. (V.14.) számú zárszámadási rendelethez
Zalaszabar Község önkormányzata pénzmaradvány kimutatása&amp;R10.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P48"/>
  <sheetViews>
    <sheetView view="pageLayout" zoomScaleSheetLayoutView="100" workbookViewId="0" topLeftCell="A1">
      <selection activeCell="K7" sqref="J7:K7"/>
    </sheetView>
  </sheetViews>
  <sheetFormatPr defaultColWidth="9.00390625" defaultRowHeight="12.75"/>
  <cols>
    <col min="1" max="1" width="50.75390625" style="41" customWidth="1"/>
    <col min="2" max="2" width="12.125" style="41" customWidth="1"/>
    <col min="3" max="3" width="11.25390625" style="41" customWidth="1"/>
    <col min="4" max="4" width="10.75390625" style="41" customWidth="1"/>
    <col min="5" max="5" width="12.625" style="41" customWidth="1"/>
    <col min="6" max="6" width="9.75390625" style="41" customWidth="1"/>
    <col min="7" max="7" width="11.375" style="41" customWidth="1"/>
    <col min="8" max="8" width="11.00390625" style="41" customWidth="1"/>
    <col min="9" max="16384" width="9.125" style="41" customWidth="1"/>
  </cols>
  <sheetData>
    <row r="1" spans="1:9" ht="18" customHeight="1">
      <c r="A1" s="402" t="s">
        <v>81</v>
      </c>
      <c r="B1" s="403" t="s">
        <v>82</v>
      </c>
      <c r="C1" s="403"/>
      <c r="D1" s="403"/>
      <c r="E1" s="403" t="s">
        <v>83</v>
      </c>
      <c r="F1" s="403"/>
      <c r="G1" s="403"/>
      <c r="H1" s="403" t="s">
        <v>84</v>
      </c>
      <c r="I1" s="403"/>
    </row>
    <row r="2" spans="1:9" ht="18" customHeight="1">
      <c r="A2" s="402"/>
      <c r="B2" s="42" t="s">
        <v>85</v>
      </c>
      <c r="C2" s="42" t="s">
        <v>86</v>
      </c>
      <c r="D2" s="43" t="s">
        <v>87</v>
      </c>
      <c r="E2" s="42" t="s">
        <v>85</v>
      </c>
      <c r="F2" s="42" t="s">
        <v>86</v>
      </c>
      <c r="G2" s="43" t="s">
        <v>87</v>
      </c>
      <c r="H2" s="42" t="s">
        <v>85</v>
      </c>
      <c r="I2" s="42" t="s">
        <v>88</v>
      </c>
    </row>
    <row r="3" spans="1:9" ht="18" customHeight="1">
      <c r="A3" s="44"/>
      <c r="B3" s="399" t="s">
        <v>89</v>
      </c>
      <c r="C3" s="401"/>
      <c r="D3" s="400"/>
      <c r="E3" s="399" t="s">
        <v>89</v>
      </c>
      <c r="F3" s="401"/>
      <c r="G3" s="400"/>
      <c r="H3" s="399" t="s">
        <v>698</v>
      </c>
      <c r="I3" s="400"/>
    </row>
    <row r="4" spans="1:9" ht="18" customHeight="1">
      <c r="A4" s="45" t="s">
        <v>90</v>
      </c>
      <c r="B4" s="45"/>
      <c r="C4" s="46"/>
      <c r="D4" s="47"/>
      <c r="E4" s="45"/>
      <c r="F4" s="46"/>
      <c r="G4" s="47"/>
      <c r="H4" s="48"/>
      <c r="I4" s="48"/>
    </row>
    <row r="5" spans="1:9" ht="18" customHeight="1">
      <c r="A5" s="45" t="s">
        <v>91</v>
      </c>
      <c r="B5" s="46"/>
      <c r="C5" s="46"/>
      <c r="D5" s="47"/>
      <c r="E5" s="46"/>
      <c r="F5" s="46"/>
      <c r="G5" s="47"/>
      <c r="H5" s="48"/>
      <c r="I5" s="48"/>
    </row>
    <row r="6" spans="1:9" ht="18" customHeight="1">
      <c r="A6" s="45" t="s">
        <v>92</v>
      </c>
      <c r="B6" s="46"/>
      <c r="C6" s="46"/>
      <c r="D6" s="47"/>
      <c r="E6" s="46"/>
      <c r="F6" s="46"/>
      <c r="G6" s="47"/>
      <c r="H6" s="48"/>
      <c r="I6" s="48"/>
    </row>
    <row r="7" spans="1:9" ht="18" customHeight="1">
      <c r="A7" s="45" t="s">
        <v>93</v>
      </c>
      <c r="B7" s="46"/>
      <c r="C7" s="46"/>
      <c r="D7" s="47"/>
      <c r="E7" s="46"/>
      <c r="F7" s="46"/>
      <c r="G7" s="47"/>
      <c r="H7" s="48"/>
      <c r="I7" s="48"/>
    </row>
    <row r="8" spans="1:9" ht="18" customHeight="1">
      <c r="A8" s="49" t="s">
        <v>94</v>
      </c>
      <c r="B8" s="46"/>
      <c r="C8" s="50"/>
      <c r="D8" s="47"/>
      <c r="E8" s="46"/>
      <c r="F8" s="50"/>
      <c r="G8" s="47"/>
      <c r="H8" s="48"/>
      <c r="I8" s="48"/>
    </row>
    <row r="9" spans="1:9" ht="18" customHeight="1">
      <c r="A9" s="49" t="s">
        <v>95</v>
      </c>
      <c r="B9" s="46"/>
      <c r="C9" s="46"/>
      <c r="D9" s="47">
        <v>3162806</v>
      </c>
      <c r="E9" s="46"/>
      <c r="F9" s="46"/>
      <c r="G9" s="47">
        <v>3162806</v>
      </c>
      <c r="H9" s="48"/>
      <c r="I9" s="48"/>
    </row>
    <row r="10" spans="1:9" ht="18" customHeight="1">
      <c r="A10" s="49" t="s">
        <v>96</v>
      </c>
      <c r="B10" s="46"/>
      <c r="C10" s="46"/>
      <c r="D10" s="47"/>
      <c r="E10" s="46"/>
      <c r="F10" s="46"/>
      <c r="G10" s="47"/>
      <c r="H10" s="48"/>
      <c r="I10" s="48"/>
    </row>
    <row r="11" spans="1:16" ht="18" customHeight="1">
      <c r="A11" s="49" t="s">
        <v>97</v>
      </c>
      <c r="B11" s="46">
        <v>32</v>
      </c>
      <c r="C11" s="46">
        <v>55360</v>
      </c>
      <c r="D11" s="47">
        <v>1771520</v>
      </c>
      <c r="E11" s="46">
        <v>26</v>
      </c>
      <c r="F11" s="46">
        <v>55360</v>
      </c>
      <c r="G11" s="47">
        <v>1439360</v>
      </c>
      <c r="H11" s="48">
        <v>-6</v>
      </c>
      <c r="I11" s="51">
        <v>-332160</v>
      </c>
      <c r="J11" s="52"/>
      <c r="K11" s="52"/>
      <c r="L11" s="52"/>
      <c r="M11" s="52"/>
      <c r="N11" s="52"/>
      <c r="O11" s="52"/>
      <c r="P11" s="52"/>
    </row>
    <row r="12" spans="1:16" ht="18" customHeight="1">
      <c r="A12" s="49" t="s">
        <v>98</v>
      </c>
      <c r="B12" s="46"/>
      <c r="C12" s="46"/>
      <c r="D12" s="47"/>
      <c r="E12" s="46"/>
      <c r="F12" s="46"/>
      <c r="G12" s="47"/>
      <c r="H12" s="48"/>
      <c r="I12" s="48"/>
      <c r="J12" s="52"/>
      <c r="K12" s="52"/>
      <c r="L12" s="52"/>
      <c r="M12" s="52"/>
      <c r="N12" s="52"/>
      <c r="O12" s="52"/>
      <c r="P12" s="52"/>
    </row>
    <row r="13" spans="1:16" ht="18" customHeight="1">
      <c r="A13" s="49" t="s">
        <v>99</v>
      </c>
      <c r="B13" s="46"/>
      <c r="C13" s="46"/>
      <c r="D13" s="47"/>
      <c r="E13" s="46"/>
      <c r="F13" s="46"/>
      <c r="G13" s="47"/>
      <c r="H13" s="48"/>
      <c r="I13" s="48"/>
      <c r="J13" s="52"/>
      <c r="K13" s="52"/>
      <c r="L13" s="52"/>
      <c r="M13" s="52"/>
      <c r="N13" s="52"/>
      <c r="O13" s="52"/>
      <c r="P13" s="52"/>
    </row>
    <row r="14" spans="1:16" ht="18" customHeight="1">
      <c r="A14" s="49" t="s">
        <v>100</v>
      </c>
      <c r="B14" s="46"/>
      <c r="C14" s="46"/>
      <c r="D14" s="47"/>
      <c r="E14" s="46"/>
      <c r="F14" s="46"/>
      <c r="G14" s="47"/>
      <c r="H14" s="48"/>
      <c r="I14" s="48"/>
      <c r="J14" s="52"/>
      <c r="K14" s="52"/>
      <c r="L14" s="52"/>
      <c r="M14" s="52"/>
      <c r="N14" s="52"/>
      <c r="O14" s="52"/>
      <c r="P14" s="52"/>
    </row>
    <row r="15" spans="1:16" ht="18" customHeight="1">
      <c r="A15" s="49" t="s">
        <v>101</v>
      </c>
      <c r="B15" s="46"/>
      <c r="C15" s="46"/>
      <c r="D15" s="47"/>
      <c r="E15" s="46"/>
      <c r="F15" s="46"/>
      <c r="G15" s="47"/>
      <c r="H15" s="48"/>
      <c r="I15" s="48"/>
      <c r="J15" s="52"/>
      <c r="K15" s="52"/>
      <c r="L15" s="52"/>
      <c r="M15" s="52"/>
      <c r="N15" s="52"/>
      <c r="O15" s="52"/>
      <c r="P15" s="52"/>
    </row>
    <row r="16" spans="1:9" ht="18" customHeight="1">
      <c r="A16" s="53" t="s">
        <v>102</v>
      </c>
      <c r="B16" s="54"/>
      <c r="C16" s="54"/>
      <c r="D16" s="55">
        <f>SUM(D4:D11)</f>
        <v>4934326</v>
      </c>
      <c r="E16" s="54"/>
      <c r="F16" s="54"/>
      <c r="G16" s="55">
        <f>SUM(G4:G11)</f>
        <v>4602166</v>
      </c>
      <c r="H16" s="56"/>
      <c r="I16" s="57">
        <f>SUM(I11:I15)</f>
        <v>-332160</v>
      </c>
    </row>
    <row r="17" spans="1:9" ht="18" customHeight="1">
      <c r="A17" s="58" t="s">
        <v>103</v>
      </c>
      <c r="B17" s="46"/>
      <c r="C17" s="48"/>
      <c r="D17" s="59"/>
      <c r="E17" s="46"/>
      <c r="F17" s="48"/>
      <c r="G17" s="59"/>
      <c r="H17" s="48"/>
      <c r="I17" s="48"/>
    </row>
    <row r="18" spans="1:9" ht="18" customHeight="1">
      <c r="A18" s="49" t="s">
        <v>104</v>
      </c>
      <c r="B18" s="46">
        <v>3</v>
      </c>
      <c r="C18" s="46">
        <v>4580000</v>
      </c>
      <c r="D18" s="47">
        <v>14372972</v>
      </c>
      <c r="E18" s="46">
        <v>3</v>
      </c>
      <c r="F18" s="46">
        <v>4580000</v>
      </c>
      <c r="G18" s="47">
        <v>14372972</v>
      </c>
      <c r="H18" s="48"/>
      <c r="I18" s="48"/>
    </row>
    <row r="19" spans="1:9" ht="18" customHeight="1">
      <c r="A19" s="49" t="s">
        <v>105</v>
      </c>
      <c r="B19" s="46"/>
      <c r="C19" s="48"/>
      <c r="D19" s="47"/>
      <c r="E19" s="46"/>
      <c r="F19" s="48"/>
      <c r="G19" s="47"/>
      <c r="H19" s="48"/>
      <c r="I19" s="48"/>
    </row>
    <row r="20" spans="1:9" ht="18" customHeight="1">
      <c r="A20" s="49" t="s">
        <v>106</v>
      </c>
      <c r="B20" s="60">
        <v>2.87</v>
      </c>
      <c r="C20" s="48"/>
      <c r="D20" s="47">
        <v>2317370</v>
      </c>
      <c r="E20" s="60">
        <v>2.87</v>
      </c>
      <c r="F20" s="48"/>
      <c r="G20" s="47">
        <v>2317370</v>
      </c>
      <c r="H20" s="48"/>
      <c r="I20" s="48"/>
    </row>
    <row r="21" spans="1:9" ht="18" customHeight="1">
      <c r="A21" s="49" t="s">
        <v>107</v>
      </c>
      <c r="B21" s="46"/>
      <c r="C21" s="48"/>
      <c r="D21" s="47">
        <v>2279400</v>
      </c>
      <c r="E21" s="46"/>
      <c r="F21" s="48"/>
      <c r="G21" s="47">
        <v>2279400</v>
      </c>
      <c r="H21" s="48"/>
      <c r="I21" s="48"/>
    </row>
    <row r="22" spans="1:9" ht="18" customHeight="1">
      <c r="A22" s="49" t="s">
        <v>108</v>
      </c>
      <c r="B22" s="46"/>
      <c r="C22" s="48"/>
      <c r="D22" s="47">
        <v>213377</v>
      </c>
      <c r="E22" s="46"/>
      <c r="F22" s="48"/>
      <c r="G22" s="47">
        <v>213377</v>
      </c>
      <c r="H22" s="48"/>
      <c r="I22" s="48"/>
    </row>
    <row r="23" spans="1:9" ht="18" customHeight="1">
      <c r="A23" s="49" t="s">
        <v>109</v>
      </c>
      <c r="B23" s="46"/>
      <c r="C23" s="48"/>
      <c r="D23" s="47">
        <v>366799</v>
      </c>
      <c r="E23" s="46"/>
      <c r="F23" s="48"/>
      <c r="G23" s="47">
        <v>366799</v>
      </c>
      <c r="H23" s="48"/>
      <c r="I23" s="48"/>
    </row>
    <row r="24" spans="1:9" ht="18" customHeight="1">
      <c r="A24" s="49" t="s">
        <v>110</v>
      </c>
      <c r="B24" s="46"/>
      <c r="C24" s="48"/>
      <c r="D24" s="47">
        <v>-529275</v>
      </c>
      <c r="E24" s="46"/>
      <c r="F24" s="48"/>
      <c r="G24" s="47">
        <v>-529275</v>
      </c>
      <c r="H24" s="48"/>
      <c r="I24" s="48"/>
    </row>
    <row r="25" spans="1:9" ht="18" customHeight="1">
      <c r="A25" s="49" t="s">
        <v>111</v>
      </c>
      <c r="B25" s="46"/>
      <c r="C25" s="48"/>
      <c r="D25" s="47">
        <v>3000000</v>
      </c>
      <c r="E25" s="46"/>
      <c r="F25" s="48"/>
      <c r="G25" s="47">
        <v>3000000</v>
      </c>
      <c r="H25" s="48"/>
      <c r="I25" s="48"/>
    </row>
    <row r="26" spans="1:9" ht="18" customHeight="1">
      <c r="A26" s="58" t="s">
        <v>112</v>
      </c>
      <c r="B26" s="46"/>
      <c r="C26" s="51"/>
      <c r="D26" s="61">
        <f>SUM(D18:D25)</f>
        <v>22020643</v>
      </c>
      <c r="E26" s="46"/>
      <c r="F26" s="51"/>
      <c r="G26" s="61">
        <f>SUM(G18:G25)</f>
        <v>22020643</v>
      </c>
      <c r="H26" s="48"/>
      <c r="I26" s="48"/>
    </row>
    <row r="27" spans="1:9" ht="18" customHeight="1">
      <c r="A27" s="58" t="s">
        <v>113</v>
      </c>
      <c r="B27" s="46"/>
      <c r="C27" s="51"/>
      <c r="D27" s="61"/>
      <c r="E27" s="46"/>
      <c r="F27" s="51"/>
      <c r="G27" s="61"/>
      <c r="H27" s="48"/>
      <c r="I27" s="48"/>
    </row>
    <row r="28" spans="1:9" ht="18" customHeight="1">
      <c r="A28" s="49" t="s">
        <v>114</v>
      </c>
      <c r="B28" s="46">
        <v>4</v>
      </c>
      <c r="C28" s="51">
        <v>2832000</v>
      </c>
      <c r="D28" s="47">
        <v>9440000</v>
      </c>
      <c r="E28" s="46">
        <v>4</v>
      </c>
      <c r="F28" s="51">
        <v>2832000</v>
      </c>
      <c r="G28" s="47">
        <v>9440000</v>
      </c>
      <c r="H28" s="48"/>
      <c r="I28" s="48"/>
    </row>
    <row r="29" spans="1:9" ht="18" customHeight="1">
      <c r="A29" s="49" t="s">
        <v>115</v>
      </c>
      <c r="B29" s="46">
        <v>2</v>
      </c>
      <c r="C29" s="51">
        <v>1632000</v>
      </c>
      <c r="D29" s="47">
        <v>3264000</v>
      </c>
      <c r="E29" s="46">
        <v>2</v>
      </c>
      <c r="F29" s="51">
        <v>1632000</v>
      </c>
      <c r="G29" s="47">
        <v>3264000</v>
      </c>
      <c r="H29" s="48"/>
      <c r="I29" s="48"/>
    </row>
    <row r="30" spans="1:9" ht="18" customHeight="1">
      <c r="A30" s="62" t="s">
        <v>116</v>
      </c>
      <c r="B30" s="46">
        <v>4</v>
      </c>
      <c r="C30" s="51">
        <v>263100</v>
      </c>
      <c r="D30" s="47">
        <v>1052400</v>
      </c>
      <c r="E30" s="46">
        <v>4</v>
      </c>
      <c r="F30" s="51">
        <v>263100</v>
      </c>
      <c r="G30" s="47">
        <v>1052400</v>
      </c>
      <c r="H30" s="48"/>
      <c r="I30" s="48"/>
    </row>
    <row r="31" spans="1:9" ht="18" customHeight="1">
      <c r="A31" s="49" t="s">
        <v>117</v>
      </c>
      <c r="B31" s="46">
        <v>37</v>
      </c>
      <c r="C31" s="51">
        <v>54000</v>
      </c>
      <c r="D31" s="47">
        <v>1980000</v>
      </c>
      <c r="E31" s="46">
        <v>39</v>
      </c>
      <c r="F31" s="51">
        <v>54000</v>
      </c>
      <c r="G31" s="47">
        <v>2052000</v>
      </c>
      <c r="H31" s="48">
        <v>2</v>
      </c>
      <c r="I31" s="51">
        <v>72000</v>
      </c>
    </row>
    <row r="32" spans="1:9" ht="18" customHeight="1">
      <c r="A32" s="49" t="s">
        <v>118</v>
      </c>
      <c r="B32" s="46">
        <v>19</v>
      </c>
      <c r="C32" s="51">
        <v>102000</v>
      </c>
      <c r="D32" s="47">
        <v>1938000</v>
      </c>
      <c r="E32" s="46">
        <v>19</v>
      </c>
      <c r="F32" s="51">
        <v>102000</v>
      </c>
      <c r="G32" s="47">
        <v>1938000</v>
      </c>
      <c r="H32" s="48"/>
      <c r="I32" s="48"/>
    </row>
    <row r="33" spans="1:9" ht="18" customHeight="1">
      <c r="A33" s="49" t="s">
        <v>119</v>
      </c>
      <c r="B33" s="46"/>
      <c r="C33" s="51"/>
      <c r="D33" s="47">
        <v>2182708</v>
      </c>
      <c r="E33" s="46"/>
      <c r="F33" s="51"/>
      <c r="G33" s="47">
        <v>2182708</v>
      </c>
      <c r="H33" s="48"/>
      <c r="I33" s="48"/>
    </row>
    <row r="34" spans="1:9" ht="18" customHeight="1">
      <c r="A34" s="58" t="s">
        <v>120</v>
      </c>
      <c r="B34" s="46"/>
      <c r="C34" s="51"/>
      <c r="D34" s="61">
        <f>SUM(D28:D33)</f>
        <v>19857108</v>
      </c>
      <c r="E34" s="46"/>
      <c r="F34" s="51"/>
      <c r="G34" s="61">
        <f>SUM(G28:G33)</f>
        <v>19929108</v>
      </c>
      <c r="H34" s="48"/>
      <c r="I34" s="48"/>
    </row>
    <row r="35" spans="1:9" ht="18" customHeight="1">
      <c r="A35" s="58" t="s">
        <v>121</v>
      </c>
      <c r="B35" s="46">
        <v>594</v>
      </c>
      <c r="C35" s="51">
        <v>1140</v>
      </c>
      <c r="D35" s="61">
        <v>677160</v>
      </c>
      <c r="E35" s="46">
        <v>594</v>
      </c>
      <c r="F35" s="51">
        <v>1140</v>
      </c>
      <c r="G35" s="61">
        <v>677160</v>
      </c>
      <c r="H35" s="48"/>
      <c r="I35" s="48"/>
    </row>
    <row r="36" spans="1:9" ht="18" customHeight="1">
      <c r="A36" s="63" t="s">
        <v>122</v>
      </c>
      <c r="B36" s="64"/>
      <c r="C36" s="64"/>
      <c r="D36" s="65">
        <f>SUM(D26+D34+D35)</f>
        <v>42554911</v>
      </c>
      <c r="E36" s="64"/>
      <c r="F36" s="64"/>
      <c r="G36" s="65">
        <f>SUM(G26+G34+G35)</f>
        <v>42626911</v>
      </c>
      <c r="H36" s="56"/>
      <c r="I36" s="57">
        <v>72000</v>
      </c>
    </row>
    <row r="37" spans="1:9" ht="18" customHeight="1">
      <c r="A37" s="48" t="s">
        <v>123</v>
      </c>
      <c r="B37" s="51"/>
      <c r="C37" s="46"/>
      <c r="D37" s="47"/>
      <c r="E37" s="51"/>
      <c r="F37" s="46"/>
      <c r="G37" s="47"/>
      <c r="H37" s="48"/>
      <c r="I37" s="48"/>
    </row>
    <row r="38" spans="1:9" ht="18" customHeight="1">
      <c r="A38" s="48" t="s">
        <v>124</v>
      </c>
      <c r="B38" s="51"/>
      <c r="C38" s="46"/>
      <c r="D38" s="47"/>
      <c r="E38" s="51"/>
      <c r="F38" s="46"/>
      <c r="G38" s="47"/>
      <c r="H38" s="48"/>
      <c r="I38" s="48"/>
    </row>
    <row r="39" spans="1:9" ht="18" customHeight="1">
      <c r="A39" s="58" t="s">
        <v>125</v>
      </c>
      <c r="B39" s="46"/>
      <c r="C39" s="51"/>
      <c r="D39" s="61"/>
      <c r="E39" s="46"/>
      <c r="F39" s="51"/>
      <c r="G39" s="61"/>
      <c r="H39" s="48"/>
      <c r="I39" s="48"/>
    </row>
    <row r="40" spans="1:9" ht="18" customHeight="1">
      <c r="A40" s="49" t="s">
        <v>126</v>
      </c>
      <c r="B40" s="46"/>
      <c r="C40" s="51"/>
      <c r="E40" s="46"/>
      <c r="F40" s="51"/>
      <c r="H40" s="48"/>
      <c r="I40" s="48"/>
    </row>
    <row r="41" spans="1:9" ht="18" customHeight="1">
      <c r="A41" s="49" t="s">
        <v>127</v>
      </c>
      <c r="B41" s="46"/>
      <c r="C41" s="51"/>
      <c r="D41" s="47">
        <v>529275</v>
      </c>
      <c r="E41" s="46"/>
      <c r="F41" s="51"/>
      <c r="G41" s="47">
        <v>529275</v>
      </c>
      <c r="H41" s="48"/>
      <c r="I41" s="48"/>
    </row>
    <row r="42" spans="1:9" ht="18" customHeight="1">
      <c r="A42" s="49" t="s">
        <v>128</v>
      </c>
      <c r="B42" s="46"/>
      <c r="C42" s="51"/>
      <c r="D42" s="47">
        <v>579421</v>
      </c>
      <c r="E42" s="46"/>
      <c r="F42" s="51"/>
      <c r="G42" s="47">
        <v>579421</v>
      </c>
      <c r="H42" s="48"/>
      <c r="I42" s="48"/>
    </row>
    <row r="43" spans="1:9" ht="18" customHeight="1">
      <c r="A43" s="49" t="s">
        <v>129</v>
      </c>
      <c r="B43" s="46"/>
      <c r="C43" s="51"/>
      <c r="D43" s="47">
        <v>464376</v>
      </c>
      <c r="E43" s="46"/>
      <c r="F43" s="51"/>
      <c r="G43" s="47">
        <v>464376</v>
      </c>
      <c r="H43" s="48"/>
      <c r="I43" s="48"/>
    </row>
    <row r="44" spans="1:9" ht="18" customHeight="1">
      <c r="A44" s="49" t="s">
        <v>130</v>
      </c>
      <c r="B44" s="46"/>
      <c r="C44" s="51"/>
      <c r="D44" s="47">
        <v>356616</v>
      </c>
      <c r="E44" s="46"/>
      <c r="F44" s="51"/>
      <c r="G44" s="47">
        <v>356616</v>
      </c>
      <c r="H44" s="48"/>
      <c r="I44" s="48"/>
    </row>
    <row r="45" spans="1:9" ht="18" customHeight="1">
      <c r="A45" s="62" t="s">
        <v>131</v>
      </c>
      <c r="B45" s="46"/>
      <c r="C45" s="51"/>
      <c r="D45" s="47">
        <v>348000</v>
      </c>
      <c r="E45" s="46"/>
      <c r="F45" s="51"/>
      <c r="G45" s="47">
        <v>348000</v>
      </c>
      <c r="H45" s="48"/>
      <c r="I45" s="48"/>
    </row>
    <row r="46" spans="1:9" ht="18" customHeight="1">
      <c r="A46" s="49" t="s">
        <v>132</v>
      </c>
      <c r="B46" s="46"/>
      <c r="C46" s="51"/>
      <c r="D46" s="47">
        <v>1381000</v>
      </c>
      <c r="E46" s="46"/>
      <c r="F46" s="51"/>
      <c r="G46" s="47">
        <v>1381000</v>
      </c>
      <c r="H46" s="48"/>
      <c r="I46" s="48"/>
    </row>
    <row r="47" spans="1:9" ht="18" customHeight="1">
      <c r="A47" s="63"/>
      <c r="B47" s="64"/>
      <c r="C47" s="66"/>
      <c r="D47" s="67"/>
      <c r="E47" s="64"/>
      <c r="F47" s="66"/>
      <c r="G47" s="67"/>
      <c r="H47" s="56"/>
      <c r="I47" s="56"/>
    </row>
    <row r="48" spans="1:9" ht="18" customHeight="1">
      <c r="A48" s="53" t="s">
        <v>133</v>
      </c>
      <c r="B48" s="68"/>
      <c r="C48" s="68"/>
      <c r="D48" s="69">
        <f>SUM(D36+D16+D41+D42+D43+D44+D45+D46)</f>
        <v>51147925</v>
      </c>
      <c r="E48" s="68"/>
      <c r="F48" s="68"/>
      <c r="G48" s="69">
        <f>SUM(G36+G16+G41+G42+G43+G44+G45+G46)</f>
        <v>50887765</v>
      </c>
      <c r="H48" s="56"/>
      <c r="I48" s="57">
        <v>-260160</v>
      </c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</sheetData>
  <sheetProtection selectLockedCells="1" selectUnlockedCells="1"/>
  <mergeCells count="7">
    <mergeCell ref="H3:I3"/>
    <mergeCell ref="E3:G3"/>
    <mergeCell ref="B3:D3"/>
    <mergeCell ref="A1:A2"/>
    <mergeCell ref="B1:D1"/>
    <mergeCell ref="E1:G1"/>
    <mergeCell ref="H1:I1"/>
  </mergeCells>
  <printOptions/>
  <pageMargins left="0.25" right="0.25" top="0.75" bottom="0.75" header="0.3" footer="0.3"/>
  <pageSetup horizontalDpi="300" verticalDpi="300" orientation="landscape" paperSize="9" scale="89" r:id="rId1"/>
  <headerFooter alignWithMargins="0">
    <oddHeader>&amp;C3/2014.(V.14.) számú zárszámadási rendelethez
Zalaszabar Község Önkormányzat központi költségvetséi kapcsolatokból származó bevétele 2013-ban&amp;R1. a. számú melléklet
&amp;P.oldal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L31"/>
  <sheetViews>
    <sheetView view="pageLayout" zoomScaleNormal="80" zoomScaleSheetLayoutView="100" workbookViewId="0" topLeftCell="A1">
      <selection activeCell="H6" sqref="H6"/>
    </sheetView>
  </sheetViews>
  <sheetFormatPr defaultColWidth="9.00390625" defaultRowHeight="12.75"/>
  <cols>
    <col min="1" max="1" width="4.625" style="0" customWidth="1"/>
    <col min="2" max="2" width="46.625" style="0" customWidth="1"/>
    <col min="3" max="4" width="9.875" style="0" customWidth="1"/>
    <col min="5" max="5" width="10.375" style="0" customWidth="1"/>
    <col min="6" max="6" width="10.625" style="0" customWidth="1"/>
    <col min="7" max="7" width="4.625" style="0" customWidth="1"/>
    <col min="8" max="8" width="39.625" style="0" customWidth="1"/>
    <col min="9" max="9" width="10.75390625" style="0" customWidth="1"/>
    <col min="10" max="10" width="10.375" style="0" customWidth="1"/>
    <col min="11" max="11" width="11.375" style="0" customWidth="1"/>
    <col min="12" max="12" width="10.00390625" style="0" customWidth="1"/>
  </cols>
  <sheetData>
    <row r="1" spans="1:12" ht="19.5" customHeight="1">
      <c r="A1" s="404" t="s">
        <v>134</v>
      </c>
      <c r="B1" s="405" t="s">
        <v>135</v>
      </c>
      <c r="C1" s="70" t="s">
        <v>136</v>
      </c>
      <c r="D1" s="71" t="s">
        <v>136</v>
      </c>
      <c r="E1" s="406" t="s">
        <v>137</v>
      </c>
      <c r="F1" s="71" t="s">
        <v>138</v>
      </c>
      <c r="G1" s="404" t="s">
        <v>134</v>
      </c>
      <c r="H1" s="405" t="s">
        <v>135</v>
      </c>
      <c r="I1" s="70" t="s">
        <v>136</v>
      </c>
      <c r="J1" s="70" t="s">
        <v>136</v>
      </c>
      <c r="K1" s="406" t="s">
        <v>137</v>
      </c>
      <c r="L1" s="71" t="s">
        <v>138</v>
      </c>
    </row>
    <row r="2" spans="1:12" ht="19.5" customHeight="1">
      <c r="A2" s="404"/>
      <c r="B2" s="405"/>
      <c r="C2" s="72" t="s">
        <v>139</v>
      </c>
      <c r="D2" s="72" t="s">
        <v>140</v>
      </c>
      <c r="E2" s="406"/>
      <c r="F2" s="72"/>
      <c r="G2" s="404"/>
      <c r="H2" s="405"/>
      <c r="I2" s="72" t="s">
        <v>139</v>
      </c>
      <c r="J2" s="72" t="s">
        <v>141</v>
      </c>
      <c r="K2" s="406"/>
      <c r="L2" s="72"/>
    </row>
    <row r="3" spans="1:12" ht="19.5" customHeight="1">
      <c r="A3" s="407" t="s">
        <v>142</v>
      </c>
      <c r="B3" s="407"/>
      <c r="C3" s="407"/>
      <c r="D3" s="407"/>
      <c r="E3" s="407"/>
      <c r="F3" s="73"/>
      <c r="G3" s="408" t="s">
        <v>143</v>
      </c>
      <c r="H3" s="408"/>
      <c r="I3" s="408"/>
      <c r="J3" s="408"/>
      <c r="K3" s="408"/>
      <c r="L3" s="74"/>
    </row>
    <row r="4" spans="1:12" ht="19.5" customHeight="1">
      <c r="A4" s="75" t="s">
        <v>8</v>
      </c>
      <c r="B4" s="76" t="s">
        <v>144</v>
      </c>
      <c r="C4" s="77">
        <v>27465</v>
      </c>
      <c r="D4" s="77">
        <v>26341</v>
      </c>
      <c r="E4" s="77">
        <v>26624</v>
      </c>
      <c r="F4" s="77">
        <f>SUM(E4/D4)*100</f>
        <v>101.0743707528188</v>
      </c>
      <c r="G4" s="78" t="s">
        <v>145</v>
      </c>
      <c r="H4" s="79" t="s">
        <v>146</v>
      </c>
      <c r="I4" s="80"/>
      <c r="J4" s="80"/>
      <c r="K4" s="81"/>
      <c r="L4" s="74"/>
    </row>
    <row r="5" spans="1:12" ht="19.5" customHeight="1">
      <c r="A5" s="75" t="s">
        <v>10</v>
      </c>
      <c r="B5" s="4" t="s">
        <v>11</v>
      </c>
      <c r="C5" s="11"/>
      <c r="D5" s="11"/>
      <c r="E5" s="11"/>
      <c r="F5" s="77"/>
      <c r="G5" s="82"/>
      <c r="H5" s="79" t="s">
        <v>147</v>
      </c>
      <c r="I5" s="81">
        <v>21939</v>
      </c>
      <c r="J5" s="81">
        <v>28160</v>
      </c>
      <c r="K5" s="81">
        <v>26624</v>
      </c>
      <c r="L5" s="77">
        <f aca="true" t="shared" si="0" ref="L5:L10">SUM(K5/J5)*100</f>
        <v>94.54545454545455</v>
      </c>
    </row>
    <row r="6" spans="1:12" ht="19.5" customHeight="1">
      <c r="A6" s="83"/>
      <c r="B6" s="11" t="s">
        <v>148</v>
      </c>
      <c r="C6" s="80">
        <v>7300</v>
      </c>
      <c r="D6" s="80">
        <v>5831</v>
      </c>
      <c r="E6" s="80">
        <v>6866</v>
      </c>
      <c r="F6" s="77">
        <f>SUM(E6/D6)*100</f>
        <v>117.74995712570741</v>
      </c>
      <c r="G6" s="78"/>
      <c r="H6" s="79" t="s">
        <v>149</v>
      </c>
      <c r="I6" s="81">
        <v>5674</v>
      </c>
      <c r="J6" s="81">
        <v>6252</v>
      </c>
      <c r="K6" s="81">
        <v>5904</v>
      </c>
      <c r="L6" s="77">
        <f t="shared" si="0"/>
        <v>94.43378119001919</v>
      </c>
    </row>
    <row r="7" spans="1:12" ht="19.5" customHeight="1">
      <c r="A7" s="83"/>
      <c r="B7" s="11" t="s">
        <v>13</v>
      </c>
      <c r="C7" s="80">
        <v>900</v>
      </c>
      <c r="D7" s="80">
        <v>900</v>
      </c>
      <c r="E7" s="80">
        <v>1032</v>
      </c>
      <c r="F7" s="77">
        <f>SUM(E7/D7)*100</f>
        <v>114.66666666666667</v>
      </c>
      <c r="G7" s="78"/>
      <c r="H7" s="79" t="s">
        <v>150</v>
      </c>
      <c r="I7" s="81">
        <v>41956</v>
      </c>
      <c r="J7" s="81">
        <v>43761</v>
      </c>
      <c r="K7" s="81">
        <v>39555</v>
      </c>
      <c r="L7" s="77">
        <f t="shared" si="0"/>
        <v>90.38870226914376</v>
      </c>
    </row>
    <row r="8" spans="1:12" ht="19.5" customHeight="1">
      <c r="A8" s="83"/>
      <c r="B8" s="11" t="s">
        <v>151</v>
      </c>
      <c r="C8" s="80"/>
      <c r="D8" s="80"/>
      <c r="E8" s="80">
        <v>77</v>
      </c>
      <c r="F8" s="77"/>
      <c r="G8" s="78" t="s">
        <v>10</v>
      </c>
      <c r="H8" s="79" t="s">
        <v>152</v>
      </c>
      <c r="I8" s="81">
        <v>8016</v>
      </c>
      <c r="J8" s="81">
        <v>14889</v>
      </c>
      <c r="K8" s="81">
        <v>14640</v>
      </c>
      <c r="L8" s="77">
        <f t="shared" si="0"/>
        <v>98.32762442071328</v>
      </c>
    </row>
    <row r="9" spans="1:12" ht="19.5" customHeight="1">
      <c r="A9" s="83"/>
      <c r="B9" s="84" t="s">
        <v>153</v>
      </c>
      <c r="C9" s="85">
        <f>SUM(C6:C8)</f>
        <v>8200</v>
      </c>
      <c r="D9" s="85">
        <f>SUM(D6:D8)</f>
        <v>6731</v>
      </c>
      <c r="E9" s="85">
        <f>SUM(E6:E8)</f>
        <v>7975</v>
      </c>
      <c r="F9" s="77">
        <f aca="true" t="shared" si="1" ref="F9:F31">SUM(E9/D9)*100</f>
        <v>118.48165205764374</v>
      </c>
      <c r="G9" s="86" t="s">
        <v>16</v>
      </c>
      <c r="H9" s="79" t="s">
        <v>154</v>
      </c>
      <c r="I9" s="81">
        <v>1266</v>
      </c>
      <c r="J9" s="81">
        <v>996</v>
      </c>
      <c r="K9" s="81">
        <v>710</v>
      </c>
      <c r="L9" s="77">
        <f t="shared" si="0"/>
        <v>71.285140562249</v>
      </c>
    </row>
    <row r="10" spans="1:12" ht="19.5" customHeight="1">
      <c r="A10" s="75" t="s">
        <v>16</v>
      </c>
      <c r="B10" s="76" t="s">
        <v>17</v>
      </c>
      <c r="C10" s="86"/>
      <c r="D10" s="86"/>
      <c r="E10" s="86"/>
      <c r="F10" s="77"/>
      <c r="G10" s="78" t="s">
        <v>23</v>
      </c>
      <c r="H10" s="79" t="s">
        <v>155</v>
      </c>
      <c r="I10" s="87">
        <v>10883</v>
      </c>
      <c r="J10" s="87">
        <v>11265</v>
      </c>
      <c r="K10" s="87">
        <v>10784</v>
      </c>
      <c r="L10" s="77">
        <f t="shared" si="0"/>
        <v>95.73013759431869</v>
      </c>
    </row>
    <row r="11" spans="1:12" ht="19.5" customHeight="1">
      <c r="A11" s="83"/>
      <c r="B11" s="88" t="s">
        <v>156</v>
      </c>
      <c r="C11" s="86"/>
      <c r="D11" s="86"/>
      <c r="E11" s="86"/>
      <c r="F11" s="77"/>
      <c r="G11" s="78" t="s">
        <v>26</v>
      </c>
      <c r="H11" s="89" t="s">
        <v>157</v>
      </c>
      <c r="I11" s="87"/>
      <c r="J11" s="87"/>
      <c r="K11" s="87"/>
      <c r="L11" s="77"/>
    </row>
    <row r="12" spans="1:12" ht="19.5" customHeight="1">
      <c r="A12" s="83"/>
      <c r="B12" s="88" t="s">
        <v>158</v>
      </c>
      <c r="C12" s="86">
        <v>36144</v>
      </c>
      <c r="D12" s="86">
        <v>51148</v>
      </c>
      <c r="E12" s="86">
        <v>51148</v>
      </c>
      <c r="F12" s="77">
        <f t="shared" si="1"/>
        <v>100</v>
      </c>
      <c r="G12" s="78" t="s">
        <v>31</v>
      </c>
      <c r="H12" s="90" t="s">
        <v>159</v>
      </c>
      <c r="I12" s="81"/>
      <c r="J12" s="81">
        <v>1850</v>
      </c>
      <c r="K12" s="81"/>
      <c r="L12" s="77"/>
    </row>
    <row r="13" spans="1:12" ht="19.5" customHeight="1">
      <c r="A13" s="83"/>
      <c r="B13" s="91" t="s">
        <v>160</v>
      </c>
      <c r="C13" s="86">
        <v>7659</v>
      </c>
      <c r="D13" s="86">
        <v>7284</v>
      </c>
      <c r="E13" s="86">
        <v>7284</v>
      </c>
      <c r="F13" s="77">
        <f t="shared" si="1"/>
        <v>100</v>
      </c>
      <c r="G13" s="78" t="s">
        <v>33</v>
      </c>
      <c r="H13" s="92" t="s">
        <v>161</v>
      </c>
      <c r="I13" s="81"/>
      <c r="J13" s="81"/>
      <c r="K13" s="81"/>
      <c r="L13" s="77"/>
    </row>
    <row r="14" spans="1:12" ht="19.5" customHeight="1">
      <c r="A14" s="83"/>
      <c r="B14" s="91" t="s">
        <v>162</v>
      </c>
      <c r="C14" s="86"/>
      <c r="D14" s="86">
        <v>127</v>
      </c>
      <c r="E14" s="86">
        <v>127</v>
      </c>
      <c r="F14" s="77">
        <f t="shared" si="1"/>
        <v>100</v>
      </c>
      <c r="G14" s="78"/>
      <c r="H14" s="90"/>
      <c r="L14" s="77"/>
    </row>
    <row r="15" spans="1:12" ht="19.5" customHeight="1">
      <c r="A15" s="78"/>
      <c r="B15" s="93" t="s">
        <v>163</v>
      </c>
      <c r="C15" s="94">
        <f>SUM(C12:C14)</f>
        <v>43803</v>
      </c>
      <c r="D15" s="94">
        <f>SUM(D12:D14)</f>
        <v>58559</v>
      </c>
      <c r="E15" s="94">
        <f>SUM(E12:E14)</f>
        <v>58559</v>
      </c>
      <c r="F15" s="77">
        <f t="shared" si="1"/>
        <v>100</v>
      </c>
      <c r="G15" s="78"/>
      <c r="H15" s="92"/>
      <c r="I15" s="81"/>
      <c r="J15" s="81"/>
      <c r="K15" s="81"/>
      <c r="L15" s="77"/>
    </row>
    <row r="16" spans="1:12" ht="19.5" customHeight="1">
      <c r="A16" s="75" t="s">
        <v>23</v>
      </c>
      <c r="B16" s="76" t="s">
        <v>27</v>
      </c>
      <c r="C16" s="86"/>
      <c r="D16" s="86"/>
      <c r="E16" s="86"/>
      <c r="F16" s="77"/>
      <c r="G16" s="78"/>
      <c r="H16" s="88"/>
      <c r="I16" s="81"/>
      <c r="J16" s="81"/>
      <c r="K16" s="81"/>
      <c r="L16" s="77"/>
    </row>
    <row r="17" spans="1:12" ht="19.5" customHeight="1">
      <c r="A17" s="83"/>
      <c r="B17" s="91" t="s">
        <v>164</v>
      </c>
      <c r="C17" s="86">
        <v>5506</v>
      </c>
      <c r="D17" s="86">
        <v>11594</v>
      </c>
      <c r="E17" s="86">
        <v>12516</v>
      </c>
      <c r="F17" s="77">
        <f t="shared" si="1"/>
        <v>107.95238916681042</v>
      </c>
      <c r="G17" s="78"/>
      <c r="H17" s="88"/>
      <c r="I17" s="81"/>
      <c r="J17" s="81"/>
      <c r="K17" s="81"/>
      <c r="L17" s="77"/>
    </row>
    <row r="18" spans="1:12" ht="19.5" customHeight="1">
      <c r="A18" s="83"/>
      <c r="B18" s="91" t="s">
        <v>165</v>
      </c>
      <c r="C18" s="86"/>
      <c r="D18" s="86"/>
      <c r="E18" s="86">
        <v>129</v>
      </c>
      <c r="F18" s="77"/>
      <c r="G18" s="78"/>
      <c r="H18" s="88"/>
      <c r="I18" s="81"/>
      <c r="J18" s="81"/>
      <c r="K18" s="81"/>
      <c r="L18" s="77"/>
    </row>
    <row r="19" spans="1:12" ht="19.5" customHeight="1">
      <c r="A19" s="83"/>
      <c r="B19" s="93" t="s">
        <v>166</v>
      </c>
      <c r="C19" s="94">
        <f>SUM(C17:C18)</f>
        <v>5506</v>
      </c>
      <c r="D19" s="94">
        <f>SUM(D17:D18)</f>
        <v>11594</v>
      </c>
      <c r="E19" s="94">
        <f>SUM(E17:E18)</f>
        <v>12645</v>
      </c>
      <c r="F19" s="77">
        <f t="shared" si="1"/>
        <v>109.06503363808866</v>
      </c>
      <c r="G19" s="78"/>
      <c r="H19" s="88"/>
      <c r="I19" s="81"/>
      <c r="J19" s="81"/>
      <c r="K19" s="81"/>
      <c r="L19" s="77"/>
    </row>
    <row r="20" spans="1:12" ht="19.5" customHeight="1">
      <c r="A20" s="75" t="s">
        <v>26</v>
      </c>
      <c r="B20" s="95" t="s">
        <v>167</v>
      </c>
      <c r="C20" s="86">
        <v>4760</v>
      </c>
      <c r="D20" s="86">
        <v>3948</v>
      </c>
      <c r="E20" s="86">
        <v>4227</v>
      </c>
      <c r="F20" s="77">
        <f t="shared" si="1"/>
        <v>107.06686930091185</v>
      </c>
      <c r="G20" s="78"/>
      <c r="H20" s="88"/>
      <c r="I20" s="81"/>
      <c r="J20" s="81"/>
      <c r="K20" s="81"/>
      <c r="L20" s="77"/>
    </row>
    <row r="21" spans="1:12" ht="19.5" customHeight="1">
      <c r="A21" s="75" t="s">
        <v>31</v>
      </c>
      <c r="B21" s="95" t="s">
        <v>168</v>
      </c>
      <c r="C21" s="80"/>
      <c r="D21" s="80"/>
      <c r="E21" s="80"/>
      <c r="F21" s="77"/>
      <c r="G21" s="78"/>
      <c r="H21" s="88"/>
      <c r="I21" s="81"/>
      <c r="J21" s="81"/>
      <c r="K21" s="81"/>
      <c r="L21" s="77"/>
    </row>
    <row r="22" spans="1:12" ht="19.5" customHeight="1">
      <c r="A22" s="409" t="s">
        <v>169</v>
      </c>
      <c r="B22" s="409"/>
      <c r="C22" s="96">
        <f>C4+C9+C19+C15+C20</f>
        <v>89734</v>
      </c>
      <c r="D22" s="96">
        <f>D4+D9+D19+D15+D20</f>
        <v>107173</v>
      </c>
      <c r="E22" s="96">
        <f>E4+E9+E19+E15+E20</f>
        <v>110030</v>
      </c>
      <c r="F22" s="77">
        <f t="shared" si="1"/>
        <v>102.66578335961482</v>
      </c>
      <c r="G22" s="409" t="s">
        <v>170</v>
      </c>
      <c r="H22" s="409" t="s">
        <v>170</v>
      </c>
      <c r="I22" s="97">
        <f>SUM(I5:I21)</f>
        <v>89734</v>
      </c>
      <c r="J22" s="97">
        <f>SUM(J5:J21)</f>
        <v>107173</v>
      </c>
      <c r="K22" s="97">
        <f>SUM(K5:K21)</f>
        <v>98217</v>
      </c>
      <c r="L22" s="77">
        <f>SUM(K22/J22)*100</f>
        <v>91.64341765183394</v>
      </c>
    </row>
    <row r="23" spans="1:12" ht="19.5" customHeight="1">
      <c r="A23" s="408" t="s">
        <v>171</v>
      </c>
      <c r="B23" s="408"/>
      <c r="C23" s="98"/>
      <c r="D23" s="98"/>
      <c r="E23" s="98"/>
      <c r="F23" s="77"/>
      <c r="G23" s="408" t="s">
        <v>172</v>
      </c>
      <c r="H23" s="408"/>
      <c r="I23" s="99"/>
      <c r="J23" s="99"/>
      <c r="K23" s="99"/>
      <c r="L23" s="77"/>
    </row>
    <row r="24" spans="1:12" ht="19.5" customHeight="1">
      <c r="A24" s="83" t="s">
        <v>8</v>
      </c>
      <c r="B24" s="100" t="s">
        <v>173</v>
      </c>
      <c r="C24" s="80"/>
      <c r="D24" s="80">
        <v>1545</v>
      </c>
      <c r="E24" s="80">
        <v>1545</v>
      </c>
      <c r="F24" s="77">
        <f t="shared" si="1"/>
        <v>100</v>
      </c>
      <c r="G24" s="83" t="s">
        <v>8</v>
      </c>
      <c r="H24" s="88" t="s">
        <v>174</v>
      </c>
      <c r="I24" s="101">
        <v>10351</v>
      </c>
      <c r="J24" s="101">
        <v>10436</v>
      </c>
      <c r="K24" s="101">
        <v>10436</v>
      </c>
      <c r="L24" s="77">
        <f>SUM(K24/J24)*100</f>
        <v>100</v>
      </c>
    </row>
    <row r="25" spans="1:12" ht="19.5" customHeight="1">
      <c r="A25" s="83" t="s">
        <v>10</v>
      </c>
      <c r="B25" s="91" t="s">
        <v>175</v>
      </c>
      <c r="C25" s="80"/>
      <c r="D25" s="80"/>
      <c r="E25" s="80"/>
      <c r="F25" s="77"/>
      <c r="G25" s="83" t="s">
        <v>10</v>
      </c>
      <c r="H25" s="88" t="s">
        <v>176</v>
      </c>
      <c r="I25" s="81">
        <v>200</v>
      </c>
      <c r="J25" s="81">
        <v>200</v>
      </c>
      <c r="K25" s="81">
        <v>200</v>
      </c>
      <c r="L25" s="77">
        <f>SUM(K25/J25)*100</f>
        <v>100</v>
      </c>
    </row>
    <row r="26" spans="1:12" ht="19.5" customHeight="1">
      <c r="A26" s="83" t="s">
        <v>16</v>
      </c>
      <c r="B26" s="88" t="s">
        <v>177</v>
      </c>
      <c r="C26" s="80">
        <v>2317</v>
      </c>
      <c r="D26" s="80">
        <v>310</v>
      </c>
      <c r="E26" s="80">
        <v>310</v>
      </c>
      <c r="F26" s="77">
        <f t="shared" si="1"/>
        <v>100</v>
      </c>
      <c r="G26" s="83" t="s">
        <v>16</v>
      </c>
      <c r="H26" s="88" t="s">
        <v>178</v>
      </c>
      <c r="I26" s="81"/>
      <c r="J26" s="81"/>
      <c r="K26" s="81"/>
      <c r="L26" s="77"/>
    </row>
    <row r="27" spans="1:12" ht="19.5" customHeight="1">
      <c r="A27" s="83" t="s">
        <v>23</v>
      </c>
      <c r="B27" s="91" t="s">
        <v>179</v>
      </c>
      <c r="C27" s="80"/>
      <c r="D27" s="80"/>
      <c r="E27" s="80"/>
      <c r="F27" s="77"/>
      <c r="G27" s="83" t="s">
        <v>23</v>
      </c>
      <c r="H27" s="88" t="s">
        <v>180</v>
      </c>
      <c r="I27" s="81">
        <v>1895</v>
      </c>
      <c r="J27" s="81">
        <v>1895</v>
      </c>
      <c r="K27" s="81">
        <v>1895</v>
      </c>
      <c r="L27" s="77">
        <f>SUM(K27/J27)*100</f>
        <v>100</v>
      </c>
    </row>
    <row r="28" spans="1:12" ht="19.5" customHeight="1">
      <c r="A28" s="83" t="s">
        <v>26</v>
      </c>
      <c r="B28" s="91" t="s">
        <v>181</v>
      </c>
      <c r="C28" s="80">
        <v>10129</v>
      </c>
      <c r="D28" s="80">
        <v>10676</v>
      </c>
      <c r="E28" s="80">
        <v>10676</v>
      </c>
      <c r="F28" s="77">
        <f t="shared" si="1"/>
        <v>100</v>
      </c>
      <c r="G28" s="102" t="s">
        <v>26</v>
      </c>
      <c r="H28" s="103" t="s">
        <v>182</v>
      </c>
      <c r="I28" s="104"/>
      <c r="J28" s="104"/>
      <c r="K28" s="104"/>
      <c r="L28" s="77"/>
    </row>
    <row r="29" spans="1:12" ht="19.5" customHeight="1">
      <c r="A29" s="409" t="s">
        <v>183</v>
      </c>
      <c r="B29" s="409"/>
      <c r="C29" s="96">
        <f>SUM(C26:C28)</f>
        <v>12446</v>
      </c>
      <c r="D29" s="96">
        <f>SUM(D24:D28)</f>
        <v>12531</v>
      </c>
      <c r="E29" s="96">
        <f>SUM(E24:E28)</f>
        <v>12531</v>
      </c>
      <c r="F29" s="77">
        <f t="shared" si="1"/>
        <v>100</v>
      </c>
      <c r="G29" s="409" t="s">
        <v>184</v>
      </c>
      <c r="H29" s="409"/>
      <c r="I29" s="105">
        <f>SUM(I24:I28)</f>
        <v>12446</v>
      </c>
      <c r="J29" s="105">
        <f>SUM(J24:J28)</f>
        <v>12531</v>
      </c>
      <c r="K29" s="105">
        <f>SUM(K24:K28)</f>
        <v>12531</v>
      </c>
      <c r="L29" s="77">
        <f>SUM(K29/J29)*100</f>
        <v>100</v>
      </c>
    </row>
    <row r="30" spans="1:12" ht="19.5" customHeight="1">
      <c r="A30" s="410" t="s">
        <v>185</v>
      </c>
      <c r="B30" s="410"/>
      <c r="E30">
        <v>92</v>
      </c>
      <c r="F30" s="77"/>
      <c r="G30" s="410" t="s">
        <v>186</v>
      </c>
      <c r="H30" s="410"/>
      <c r="K30">
        <v>533</v>
      </c>
      <c r="L30" s="77"/>
    </row>
    <row r="31" spans="1:12" ht="19.5" customHeight="1">
      <c r="A31" s="411" t="s">
        <v>187</v>
      </c>
      <c r="B31" s="411"/>
      <c r="C31" s="106">
        <f>C22+C29</f>
        <v>102180</v>
      </c>
      <c r="D31" s="106">
        <f>D22+D29</f>
        <v>119704</v>
      </c>
      <c r="E31" s="106">
        <f>E22+E29+E30</f>
        <v>122653</v>
      </c>
      <c r="F31" s="77">
        <f t="shared" si="1"/>
        <v>102.46357682282965</v>
      </c>
      <c r="G31" s="411" t="s">
        <v>188</v>
      </c>
      <c r="H31" s="411"/>
      <c r="I31" s="107">
        <f>I22+I29</f>
        <v>102180</v>
      </c>
      <c r="J31" s="107">
        <f>J22+J29</f>
        <v>119704</v>
      </c>
      <c r="K31" s="107">
        <f>K22+K29+K30</f>
        <v>111281</v>
      </c>
      <c r="L31" s="77">
        <f>SUM(K31/J31)*100</f>
        <v>92.96347657555303</v>
      </c>
    </row>
  </sheetData>
  <sheetProtection selectLockedCells="1" selectUnlockedCells="1"/>
  <mergeCells count="18">
    <mergeCell ref="A29:B29"/>
    <mergeCell ref="G29:H29"/>
    <mergeCell ref="A30:B30"/>
    <mergeCell ref="G30:H30"/>
    <mergeCell ref="A31:B31"/>
    <mergeCell ref="G31:H31"/>
    <mergeCell ref="A3:E3"/>
    <mergeCell ref="G3:K3"/>
    <mergeCell ref="A22:B22"/>
    <mergeCell ref="G22:H22"/>
    <mergeCell ref="A23:B23"/>
    <mergeCell ref="G23:H23"/>
    <mergeCell ref="A1:A2"/>
    <mergeCell ref="B1:B2"/>
    <mergeCell ref="E1:E2"/>
    <mergeCell ref="G1:G2"/>
    <mergeCell ref="H1:H2"/>
    <mergeCell ref="K1:K2"/>
  </mergeCells>
  <printOptions horizontalCentered="1"/>
  <pageMargins left="0.2361111111111111" right="0.2361111111111111" top="1.0805555555555555" bottom="0.19027777777777777" header="0.19027777777777777" footer="0.5118055555555555"/>
  <pageSetup horizontalDpi="300" verticalDpi="300" orientation="landscape" paperSize="9" scale="80" r:id="rId1"/>
  <headerFooter alignWithMargins="0">
    <oddHeader>&amp;C&amp;12 3/2014.(V.14.) zárszámadási rendelethez
Zalaszabar Község Önkormányzat
2013.évi működési és felhalmozási célú bevételeinek  és kiadásainak teljesítése&amp;R&amp;A
1. &amp;.oldal
1000.-Ft-ban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U53"/>
  <sheetViews>
    <sheetView tabSelected="1" view="pageLayout" zoomScaleSheetLayoutView="100" workbookViewId="0" topLeftCell="A1">
      <selection activeCell="AO21" sqref="AO21"/>
    </sheetView>
  </sheetViews>
  <sheetFormatPr defaultColWidth="9.00390625" defaultRowHeight="12.75"/>
  <cols>
    <col min="1" max="1" width="5.625" style="1" customWidth="1"/>
    <col min="2" max="3" width="9.125" style="1" customWidth="1"/>
    <col min="4" max="4" width="12.375" style="1" customWidth="1"/>
    <col min="5" max="5" width="14.375" style="1" customWidth="1"/>
    <col min="6" max="8" width="10.375" style="1" customWidth="1"/>
    <col min="9" max="11" width="10.25390625" style="1" customWidth="1"/>
    <col min="12" max="14" width="8.625" style="1" customWidth="1"/>
    <col min="15" max="15" width="8.375" style="1" customWidth="1"/>
    <col min="16" max="17" width="8.00390625" style="1" customWidth="1"/>
    <col min="18" max="18" width="6.125" style="1" customWidth="1"/>
    <col min="19" max="19" width="6.25390625" style="1" customWidth="1"/>
    <col min="20" max="20" width="6.75390625" style="1" customWidth="1"/>
    <col min="21" max="21" width="6.125" style="1" customWidth="1"/>
    <col min="22" max="22" width="6.25390625" style="1" customWidth="1"/>
    <col min="23" max="23" width="6.75390625" style="1" customWidth="1"/>
    <col min="24" max="24" width="6.00390625" style="1" customWidth="1"/>
    <col min="25" max="25" width="6.25390625" style="1" customWidth="1"/>
    <col min="26" max="26" width="5.625" style="1" customWidth="1"/>
    <col min="27" max="27" width="7.25390625" style="1" customWidth="1"/>
    <col min="28" max="31" width="9.375" style="1" customWidth="1"/>
    <col min="32" max="32" width="7.75390625" style="1" customWidth="1"/>
    <col min="33" max="33" width="7.25390625" style="1" customWidth="1"/>
    <col min="34" max="34" width="7.75390625" style="1" customWidth="1"/>
    <col min="35" max="35" width="5.375" style="1" customWidth="1"/>
    <col min="36" max="36" width="5.00390625" style="1" customWidth="1"/>
    <col min="37" max="37" width="3.75390625" style="1" customWidth="1"/>
    <col min="38" max="38" width="6.00390625" style="1" customWidth="1"/>
    <col min="39" max="40" width="5.625" style="1" customWidth="1"/>
    <col min="41" max="41" width="6.00390625" style="1" customWidth="1"/>
    <col min="42" max="42" width="5.625" style="1" customWidth="1"/>
    <col min="43" max="43" width="4.625" style="1" customWidth="1"/>
    <col min="44" max="44" width="11.625" style="1" customWidth="1"/>
    <col min="45" max="45" width="10.25390625" style="1" customWidth="1"/>
    <col min="46" max="46" width="9.25390625" style="1" customWidth="1"/>
    <col min="47" max="16384" width="9.125" style="1" customWidth="1"/>
  </cols>
  <sheetData>
    <row r="1" spans="45:46" ht="12.75">
      <c r="AS1" s="380" t="s">
        <v>0</v>
      </c>
      <c r="AT1" s="380"/>
    </row>
    <row r="2" spans="1:46" ht="27.75" customHeight="1">
      <c r="A2" s="412" t="s">
        <v>1</v>
      </c>
      <c r="B2" s="413" t="s">
        <v>2</v>
      </c>
      <c r="C2" s="413"/>
      <c r="D2" s="413"/>
      <c r="E2" s="413"/>
      <c r="F2" s="414" t="s">
        <v>189</v>
      </c>
      <c r="G2" s="414"/>
      <c r="H2" s="414"/>
      <c r="I2" s="414" t="s">
        <v>190</v>
      </c>
      <c r="J2" s="414"/>
      <c r="K2" s="414"/>
      <c r="L2" s="414" t="s">
        <v>191</v>
      </c>
      <c r="M2" s="414"/>
      <c r="N2" s="414"/>
      <c r="O2" s="414" t="s">
        <v>192</v>
      </c>
      <c r="P2" s="414"/>
      <c r="Q2" s="414"/>
      <c r="R2" s="414" t="s">
        <v>193</v>
      </c>
      <c r="S2" s="414"/>
      <c r="T2" s="414"/>
      <c r="U2" s="414" t="s">
        <v>194</v>
      </c>
      <c r="V2" s="414"/>
      <c r="W2" s="414"/>
      <c r="X2" s="414" t="s">
        <v>195</v>
      </c>
      <c r="Y2" s="414"/>
      <c r="Z2" s="414"/>
      <c r="AA2" s="412" t="s">
        <v>1</v>
      </c>
      <c r="AB2" s="413" t="s">
        <v>2</v>
      </c>
      <c r="AC2" s="413"/>
      <c r="AD2" s="413"/>
      <c r="AE2" s="413"/>
      <c r="AF2" s="414" t="s">
        <v>196</v>
      </c>
      <c r="AG2" s="414"/>
      <c r="AH2" s="414"/>
      <c r="AI2" s="414" t="s">
        <v>197</v>
      </c>
      <c r="AJ2" s="414"/>
      <c r="AK2" s="414"/>
      <c r="AL2" s="414" t="s">
        <v>198</v>
      </c>
      <c r="AM2" s="414"/>
      <c r="AN2" s="414"/>
      <c r="AO2" s="414" t="s">
        <v>199</v>
      </c>
      <c r="AP2" s="414"/>
      <c r="AQ2" s="414"/>
      <c r="AR2" s="412" t="s">
        <v>200</v>
      </c>
      <c r="AS2" s="412" t="s">
        <v>201</v>
      </c>
      <c r="AT2" s="412" t="s">
        <v>137</v>
      </c>
    </row>
    <row r="3" spans="1:46" ht="15" customHeight="1">
      <c r="A3" s="412"/>
      <c r="B3" s="413"/>
      <c r="C3" s="413"/>
      <c r="D3" s="413"/>
      <c r="E3" s="413"/>
      <c r="F3" s="413">
        <v>8899211</v>
      </c>
      <c r="G3" s="413"/>
      <c r="H3" s="413"/>
      <c r="I3" s="414">
        <v>8419011</v>
      </c>
      <c r="J3" s="414"/>
      <c r="K3" s="414"/>
      <c r="L3" s="415">
        <v>841112</v>
      </c>
      <c r="M3" s="415"/>
      <c r="N3" s="415"/>
      <c r="O3" s="413">
        <v>890442</v>
      </c>
      <c r="P3" s="413"/>
      <c r="Q3" s="413"/>
      <c r="R3" s="413">
        <v>680002</v>
      </c>
      <c r="S3" s="413"/>
      <c r="T3" s="413"/>
      <c r="U3" s="413">
        <v>851011</v>
      </c>
      <c r="V3" s="413"/>
      <c r="W3" s="413"/>
      <c r="X3" s="413">
        <v>680001</v>
      </c>
      <c r="Y3" s="413"/>
      <c r="Z3" s="413"/>
      <c r="AA3" s="412"/>
      <c r="AB3" s="413"/>
      <c r="AC3" s="413"/>
      <c r="AD3" s="413"/>
      <c r="AE3" s="413"/>
      <c r="AF3" s="413">
        <v>751999</v>
      </c>
      <c r="AG3" s="413"/>
      <c r="AH3" s="413"/>
      <c r="AI3" s="413">
        <v>960302</v>
      </c>
      <c r="AJ3" s="413"/>
      <c r="AK3" s="413"/>
      <c r="AL3" s="413">
        <v>910502</v>
      </c>
      <c r="AM3" s="413"/>
      <c r="AN3" s="413"/>
      <c r="AO3" s="413">
        <v>841403</v>
      </c>
      <c r="AP3" s="413"/>
      <c r="AQ3" s="413"/>
      <c r="AR3" s="412"/>
      <c r="AS3" s="412"/>
      <c r="AT3" s="412"/>
    </row>
    <row r="4" spans="1:46" ht="9.75" customHeight="1">
      <c r="A4" s="412"/>
      <c r="B4" s="413"/>
      <c r="C4" s="413"/>
      <c r="D4" s="413"/>
      <c r="E4" s="413"/>
      <c r="F4" s="109" t="s">
        <v>139</v>
      </c>
      <c r="G4" s="110" t="s">
        <v>202</v>
      </c>
      <c r="H4" s="110" t="s">
        <v>203</v>
      </c>
      <c r="I4" s="109" t="s">
        <v>139</v>
      </c>
      <c r="J4" s="110" t="s">
        <v>202</v>
      </c>
      <c r="K4" s="110" t="s">
        <v>203</v>
      </c>
      <c r="L4" s="109" t="s">
        <v>139</v>
      </c>
      <c r="M4" s="110" t="s">
        <v>202</v>
      </c>
      <c r="N4" s="110" t="s">
        <v>203</v>
      </c>
      <c r="O4" s="109" t="s">
        <v>139</v>
      </c>
      <c r="P4" s="110" t="s">
        <v>202</v>
      </c>
      <c r="Q4" s="110" t="s">
        <v>203</v>
      </c>
      <c r="R4" s="109" t="s">
        <v>204</v>
      </c>
      <c r="S4" s="110" t="s">
        <v>202</v>
      </c>
      <c r="T4" s="110" t="s">
        <v>203</v>
      </c>
      <c r="U4" s="109" t="s">
        <v>204</v>
      </c>
      <c r="V4" s="110" t="s">
        <v>202</v>
      </c>
      <c r="W4" s="110" t="s">
        <v>203</v>
      </c>
      <c r="X4" s="109" t="s">
        <v>204</v>
      </c>
      <c r="Y4" s="110" t="s">
        <v>202</v>
      </c>
      <c r="Z4" s="110" t="s">
        <v>203</v>
      </c>
      <c r="AA4" s="412"/>
      <c r="AB4" s="413"/>
      <c r="AC4" s="413"/>
      <c r="AD4" s="413"/>
      <c r="AE4" s="413"/>
      <c r="AF4" s="109" t="s">
        <v>139</v>
      </c>
      <c r="AG4" s="110" t="s">
        <v>202</v>
      </c>
      <c r="AH4" s="110" t="s">
        <v>203</v>
      </c>
      <c r="AI4" s="109" t="s">
        <v>204</v>
      </c>
      <c r="AJ4" s="110" t="s">
        <v>202</v>
      </c>
      <c r="AK4" s="110" t="s">
        <v>203</v>
      </c>
      <c r="AL4" s="109" t="s">
        <v>204</v>
      </c>
      <c r="AM4" s="110" t="s">
        <v>202</v>
      </c>
      <c r="AN4" s="110" t="s">
        <v>203</v>
      </c>
      <c r="AO4" s="109" t="s">
        <v>204</v>
      </c>
      <c r="AP4" s="110" t="s">
        <v>202</v>
      </c>
      <c r="AQ4" s="110" t="s">
        <v>203</v>
      </c>
      <c r="AR4" s="108" t="s">
        <v>203</v>
      </c>
      <c r="AS4" s="108"/>
      <c r="AT4" s="108"/>
    </row>
    <row r="5" spans="1:46" ht="16.5" customHeight="1">
      <c r="A5" s="3"/>
      <c r="B5" s="384" t="s">
        <v>205</v>
      </c>
      <c r="C5" s="384"/>
      <c r="D5" s="384"/>
      <c r="E5" s="38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3"/>
      <c r="AB5" s="384" t="s">
        <v>205</v>
      </c>
      <c r="AC5" s="384"/>
      <c r="AD5" s="384"/>
      <c r="AE5" s="38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5"/>
      <c r="AS5" s="5"/>
      <c r="AT5" s="5"/>
    </row>
    <row r="6" spans="1:46" ht="16.5" customHeight="1">
      <c r="A6" s="111"/>
      <c r="B6" s="384" t="s">
        <v>206</v>
      </c>
      <c r="C6" s="384"/>
      <c r="D6" s="384"/>
      <c r="E6" s="38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112"/>
      <c r="S6" s="112"/>
      <c r="T6" s="112"/>
      <c r="U6" s="112"/>
      <c r="V6" s="112"/>
      <c r="W6" s="112"/>
      <c r="X6" s="112"/>
      <c r="Y6" s="112"/>
      <c r="Z6" s="112"/>
      <c r="AA6" s="111"/>
      <c r="AB6" s="384" t="s">
        <v>206</v>
      </c>
      <c r="AC6" s="384"/>
      <c r="AD6" s="384"/>
      <c r="AE6" s="384"/>
      <c r="AF6" s="4"/>
      <c r="AG6" s="4"/>
      <c r="AH6" s="4"/>
      <c r="AI6" s="4"/>
      <c r="AJ6" s="4"/>
      <c r="AK6" s="4"/>
      <c r="AL6" s="13"/>
      <c r="AM6" s="13"/>
      <c r="AN6" s="13"/>
      <c r="AO6" s="13"/>
      <c r="AP6" s="13"/>
      <c r="AQ6" s="13"/>
      <c r="AR6" s="7"/>
      <c r="AS6" s="113"/>
      <c r="AT6" s="113"/>
    </row>
    <row r="7" spans="1:46" ht="16.5" customHeight="1">
      <c r="A7" s="6" t="s">
        <v>8</v>
      </c>
      <c r="B7" s="384" t="s">
        <v>9</v>
      </c>
      <c r="C7" s="384"/>
      <c r="D7" s="384"/>
      <c r="E7" s="384"/>
      <c r="F7" s="112">
        <v>3067</v>
      </c>
      <c r="G7" s="112">
        <v>3067</v>
      </c>
      <c r="H7" s="112">
        <v>2600</v>
      </c>
      <c r="I7" s="112"/>
      <c r="J7" s="112"/>
      <c r="K7" s="112"/>
      <c r="L7" s="112">
        <v>60</v>
      </c>
      <c r="M7" s="112">
        <v>60</v>
      </c>
      <c r="N7" s="112">
        <v>453</v>
      </c>
      <c r="O7" s="112"/>
      <c r="P7" s="112"/>
      <c r="Q7" s="112"/>
      <c r="R7" s="112">
        <v>457</v>
      </c>
      <c r="S7" s="112">
        <v>457</v>
      </c>
      <c r="T7" s="112">
        <v>394</v>
      </c>
      <c r="U7" s="112"/>
      <c r="V7" s="112"/>
      <c r="W7" s="112"/>
      <c r="X7" s="112">
        <v>180</v>
      </c>
      <c r="Y7" s="112">
        <v>180</v>
      </c>
      <c r="Z7" s="112">
        <v>138</v>
      </c>
      <c r="AA7" s="6" t="s">
        <v>8</v>
      </c>
      <c r="AB7" s="384" t="s">
        <v>9</v>
      </c>
      <c r="AC7" s="384"/>
      <c r="AD7" s="384"/>
      <c r="AE7" s="384"/>
      <c r="AF7" s="4"/>
      <c r="AG7" s="4"/>
      <c r="AH7" s="4"/>
      <c r="AI7" s="4">
        <v>30</v>
      </c>
      <c r="AJ7" s="4">
        <v>30</v>
      </c>
      <c r="AK7" s="4">
        <v>26</v>
      </c>
      <c r="AL7" s="4"/>
      <c r="AM7" s="4"/>
      <c r="AN7" s="4">
        <v>20</v>
      </c>
      <c r="AO7" s="4"/>
      <c r="AP7" s="4"/>
      <c r="AQ7" s="4">
        <v>277</v>
      </c>
      <c r="AR7" s="7">
        <f aca="true" t="shared" si="0" ref="AR7:AS13">SUM(F7+I7+L7+O7+R7+X7+AF7+AI7+AL7)</f>
        <v>3794</v>
      </c>
      <c r="AS7" s="7">
        <f t="shared" si="0"/>
        <v>3794</v>
      </c>
      <c r="AT7" s="7">
        <f>SUM(H7+K7+N7+Q7+T7+Z7+AH7+AK7+AN7+AQ7)</f>
        <v>3908</v>
      </c>
    </row>
    <row r="8" spans="1:46" ht="16.5" customHeight="1">
      <c r="A8" s="6" t="s">
        <v>10</v>
      </c>
      <c r="B8" s="384" t="s">
        <v>11</v>
      </c>
      <c r="C8" s="384"/>
      <c r="D8" s="384"/>
      <c r="E8" s="38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6" t="s">
        <v>10</v>
      </c>
      <c r="AB8" s="384" t="s">
        <v>11</v>
      </c>
      <c r="AC8" s="384"/>
      <c r="AD8" s="384"/>
      <c r="AE8" s="38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7">
        <f t="shared" si="0"/>
        <v>0</v>
      </c>
      <c r="AS8" s="7">
        <f t="shared" si="0"/>
        <v>0</v>
      </c>
      <c r="AT8" s="7">
        <f aca="true" t="shared" si="1" ref="AT8:AT35">SUM(H8+K8+N8+Q8+T8+Z8+AH8+AK8+AN8)</f>
        <v>0</v>
      </c>
    </row>
    <row r="9" spans="1:46" ht="16.5" customHeight="1">
      <c r="A9" s="10"/>
      <c r="B9" s="385" t="s">
        <v>148</v>
      </c>
      <c r="C9" s="385"/>
      <c r="D9" s="385"/>
      <c r="E9" s="385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0"/>
      <c r="AB9" s="385" t="s">
        <v>148</v>
      </c>
      <c r="AC9" s="385"/>
      <c r="AD9" s="385"/>
      <c r="AE9" s="385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7">
        <f t="shared" si="0"/>
        <v>0</v>
      </c>
      <c r="AS9" s="7">
        <f t="shared" si="0"/>
        <v>0</v>
      </c>
      <c r="AT9" s="7">
        <f t="shared" si="1"/>
        <v>0</v>
      </c>
    </row>
    <row r="10" spans="1:46" ht="16.5" customHeight="1">
      <c r="A10" s="10"/>
      <c r="B10" s="385" t="s">
        <v>207</v>
      </c>
      <c r="C10" s="385"/>
      <c r="D10" s="385"/>
      <c r="E10" s="385"/>
      <c r="F10" s="114"/>
      <c r="G10" s="114"/>
      <c r="H10" s="114"/>
      <c r="I10" s="115">
        <v>200</v>
      </c>
      <c r="J10" s="115">
        <v>200</v>
      </c>
      <c r="K10" s="115">
        <v>368</v>
      </c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0"/>
      <c r="AB10" s="385" t="s">
        <v>207</v>
      </c>
      <c r="AC10" s="385"/>
      <c r="AD10" s="385"/>
      <c r="AE10" s="38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7">
        <f t="shared" si="0"/>
        <v>200</v>
      </c>
      <c r="AS10" s="7">
        <f t="shared" si="0"/>
        <v>200</v>
      </c>
      <c r="AT10" s="7">
        <f t="shared" si="1"/>
        <v>368</v>
      </c>
    </row>
    <row r="11" spans="1:46" ht="16.5" customHeight="1">
      <c r="A11" s="10"/>
      <c r="B11" s="385" t="s">
        <v>208</v>
      </c>
      <c r="C11" s="385"/>
      <c r="D11" s="385"/>
      <c r="E11" s="385"/>
      <c r="F11" s="114"/>
      <c r="G11" s="114"/>
      <c r="H11" s="114"/>
      <c r="I11" s="9">
        <v>2700</v>
      </c>
      <c r="J11" s="9">
        <v>1600</v>
      </c>
      <c r="K11" s="116">
        <v>1592</v>
      </c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0"/>
      <c r="AB11" s="385" t="s">
        <v>208</v>
      </c>
      <c r="AC11" s="385"/>
      <c r="AD11" s="385"/>
      <c r="AE11" s="385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7">
        <f t="shared" si="0"/>
        <v>2700</v>
      </c>
      <c r="AS11" s="7">
        <f t="shared" si="0"/>
        <v>1600</v>
      </c>
      <c r="AT11" s="7">
        <f t="shared" si="1"/>
        <v>1592</v>
      </c>
    </row>
    <row r="12" spans="1:46" ht="16.5" customHeight="1">
      <c r="A12" s="10"/>
      <c r="B12" s="396" t="s">
        <v>209</v>
      </c>
      <c r="C12" s="396"/>
      <c r="D12" s="396"/>
      <c r="E12" s="396"/>
      <c r="F12" s="114"/>
      <c r="G12" s="114"/>
      <c r="H12" s="114"/>
      <c r="I12" s="116">
        <v>2600</v>
      </c>
      <c r="J12" s="116">
        <v>2231</v>
      </c>
      <c r="K12" s="116">
        <v>3060</v>
      </c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0"/>
      <c r="AB12" s="396" t="s">
        <v>209</v>
      </c>
      <c r="AC12" s="396"/>
      <c r="AD12" s="396"/>
      <c r="AE12" s="396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7">
        <f t="shared" si="0"/>
        <v>2600</v>
      </c>
      <c r="AS12" s="7">
        <f t="shared" si="0"/>
        <v>2231</v>
      </c>
      <c r="AT12" s="7">
        <f t="shared" si="1"/>
        <v>3060</v>
      </c>
    </row>
    <row r="13" spans="1:46" ht="16.5" customHeight="1">
      <c r="A13" s="10"/>
      <c r="B13" s="385" t="s">
        <v>210</v>
      </c>
      <c r="C13" s="385"/>
      <c r="D13" s="385"/>
      <c r="E13" s="385"/>
      <c r="F13" s="114"/>
      <c r="G13" s="114"/>
      <c r="H13" s="114"/>
      <c r="I13" s="116">
        <v>1800</v>
      </c>
      <c r="J13" s="116">
        <v>1800</v>
      </c>
      <c r="K13" s="116">
        <v>1801</v>
      </c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0"/>
      <c r="AB13" s="385" t="s">
        <v>210</v>
      </c>
      <c r="AC13" s="385"/>
      <c r="AD13" s="385"/>
      <c r="AE13" s="38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7">
        <f t="shared" si="0"/>
        <v>1800</v>
      </c>
      <c r="AS13" s="7">
        <f t="shared" si="0"/>
        <v>1800</v>
      </c>
      <c r="AT13" s="7">
        <f t="shared" si="1"/>
        <v>1801</v>
      </c>
    </row>
    <row r="14" spans="1:46" ht="16.5" customHeight="1">
      <c r="A14" s="10"/>
      <c r="B14" s="385" t="s">
        <v>211</v>
      </c>
      <c r="C14" s="385"/>
      <c r="D14" s="385"/>
      <c r="E14" s="385"/>
      <c r="F14" s="114"/>
      <c r="G14" s="114"/>
      <c r="H14" s="114"/>
      <c r="I14" s="116"/>
      <c r="J14" s="116"/>
      <c r="K14" s="116">
        <v>45</v>
      </c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0"/>
      <c r="AB14" s="117"/>
      <c r="AC14" s="118"/>
      <c r="AD14" s="118"/>
      <c r="AE14" s="114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7"/>
      <c r="AS14" s="7"/>
      <c r="AT14" s="7">
        <f t="shared" si="1"/>
        <v>45</v>
      </c>
    </row>
    <row r="15" spans="1:46" ht="16.5" customHeight="1">
      <c r="A15" s="10"/>
      <c r="B15" s="416" t="s">
        <v>212</v>
      </c>
      <c r="C15" s="416"/>
      <c r="D15" s="416"/>
      <c r="E15" s="416"/>
      <c r="F15" s="119">
        <f>SUM(F9:F13)</f>
        <v>0</v>
      </c>
      <c r="G15" s="119">
        <f>SUM(G9:G13)</f>
        <v>0</v>
      </c>
      <c r="H15" s="119"/>
      <c r="I15" s="120">
        <f>SUM(I9:I13)</f>
        <v>7300</v>
      </c>
      <c r="J15" s="120">
        <f>SUM(J9:J13)</f>
        <v>5831</v>
      </c>
      <c r="K15" s="120">
        <f>SUM(K10:K14)</f>
        <v>6866</v>
      </c>
      <c r="L15" s="119">
        <f>SUM(L9:L13)</f>
        <v>0</v>
      </c>
      <c r="M15" s="119">
        <f>SUM(M9:M13)</f>
        <v>0</v>
      </c>
      <c r="N15" s="119"/>
      <c r="O15" s="119">
        <f>SUM(O9:O13)</f>
        <v>0</v>
      </c>
      <c r="P15" s="119">
        <f>SUM(P9:P13)</f>
        <v>0</v>
      </c>
      <c r="Q15" s="119"/>
      <c r="R15" s="119">
        <f>SUM(R9:R13)</f>
        <v>0</v>
      </c>
      <c r="S15" s="119">
        <f>SUM(S9:S13)</f>
        <v>0</v>
      </c>
      <c r="T15" s="119"/>
      <c r="U15" s="119">
        <f>SUM(U9:U13)</f>
        <v>0</v>
      </c>
      <c r="V15" s="119">
        <f>SUM(V9:V13)</f>
        <v>0</v>
      </c>
      <c r="W15" s="119"/>
      <c r="X15" s="119">
        <f>SUM(X9:X13)</f>
        <v>0</v>
      </c>
      <c r="Y15" s="119">
        <f>SUM(Y9:Y13)</f>
        <v>0</v>
      </c>
      <c r="Z15" s="119"/>
      <c r="AA15" s="10"/>
      <c r="AB15" s="416" t="s">
        <v>212</v>
      </c>
      <c r="AC15" s="416"/>
      <c r="AD15" s="416"/>
      <c r="AE15" s="416"/>
      <c r="AF15" s="119">
        <f>SUM(AF9:AF13)</f>
        <v>0</v>
      </c>
      <c r="AG15" s="119">
        <f>SUM(AG9:AG13)</f>
        <v>0</v>
      </c>
      <c r="AH15" s="119"/>
      <c r="AI15" s="119">
        <f>SUM(AI9:AI13)</f>
        <v>0</v>
      </c>
      <c r="AJ15" s="119">
        <f>SUM(AJ9:AJ13)</f>
        <v>0</v>
      </c>
      <c r="AK15" s="119"/>
      <c r="AL15" s="119">
        <f>SUM(AL9:AL13)</f>
        <v>0</v>
      </c>
      <c r="AM15" s="119">
        <f>SUM(AM9:AM13)</f>
        <v>0</v>
      </c>
      <c r="AN15" s="119"/>
      <c r="AO15" s="119">
        <f>SUM(AO9:AO13)</f>
        <v>0</v>
      </c>
      <c r="AP15" s="119">
        <f>SUM(AP9:AP13)</f>
        <v>0</v>
      </c>
      <c r="AQ15" s="119"/>
      <c r="AR15" s="7">
        <f aca="true" t="shared" si="2" ref="AR15:AS19">SUM(F15+I15+L15+O15+R15+X15+AF15+AI15+AL15)</f>
        <v>7300</v>
      </c>
      <c r="AS15" s="7">
        <f t="shared" si="2"/>
        <v>5831</v>
      </c>
      <c r="AT15" s="7">
        <f t="shared" si="1"/>
        <v>6866</v>
      </c>
    </row>
    <row r="16" spans="1:46" ht="16.5" customHeight="1">
      <c r="A16" s="12"/>
      <c r="B16" s="385" t="s">
        <v>13</v>
      </c>
      <c r="C16" s="385"/>
      <c r="D16" s="385"/>
      <c r="E16" s="385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2"/>
      <c r="AB16" s="385" t="s">
        <v>13</v>
      </c>
      <c r="AC16" s="385"/>
      <c r="AD16" s="385"/>
      <c r="AE16" s="385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7">
        <f t="shared" si="2"/>
        <v>0</v>
      </c>
      <c r="AS16" s="7">
        <f t="shared" si="2"/>
        <v>0</v>
      </c>
      <c r="AT16" s="7">
        <f t="shared" si="1"/>
        <v>0</v>
      </c>
    </row>
    <row r="17" spans="1:46" ht="16.5" customHeight="1">
      <c r="A17" s="10"/>
      <c r="B17" s="396" t="s">
        <v>213</v>
      </c>
      <c r="C17" s="396"/>
      <c r="D17" s="396"/>
      <c r="E17" s="396"/>
      <c r="F17" s="114"/>
      <c r="G17" s="114"/>
      <c r="H17" s="114"/>
      <c r="I17" s="115"/>
      <c r="J17" s="115"/>
      <c r="K17" s="115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0"/>
      <c r="AB17" s="396" t="s">
        <v>213</v>
      </c>
      <c r="AC17" s="396"/>
      <c r="AD17" s="396"/>
      <c r="AE17" s="396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7">
        <f t="shared" si="2"/>
        <v>0</v>
      </c>
      <c r="AS17" s="7">
        <f t="shared" si="2"/>
        <v>0</v>
      </c>
      <c r="AT17" s="7">
        <f t="shared" si="1"/>
        <v>0</v>
      </c>
    </row>
    <row r="18" spans="1:46" ht="16.5" customHeight="1">
      <c r="A18" s="10"/>
      <c r="B18" s="385" t="s">
        <v>214</v>
      </c>
      <c r="C18" s="385"/>
      <c r="D18" s="385"/>
      <c r="E18" s="385"/>
      <c r="F18" s="114"/>
      <c r="G18" s="114"/>
      <c r="H18" s="114"/>
      <c r="I18" s="115">
        <v>900</v>
      </c>
      <c r="J18" s="115">
        <v>900</v>
      </c>
      <c r="K18" s="115">
        <v>1032</v>
      </c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0"/>
      <c r="AB18" s="385" t="s">
        <v>214</v>
      </c>
      <c r="AC18" s="385"/>
      <c r="AD18" s="385"/>
      <c r="AE18" s="385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7">
        <f t="shared" si="2"/>
        <v>900</v>
      </c>
      <c r="AS18" s="7">
        <f t="shared" si="2"/>
        <v>900</v>
      </c>
      <c r="AT18" s="7">
        <f t="shared" si="1"/>
        <v>1032</v>
      </c>
    </row>
    <row r="19" spans="1:46" ht="16.5" customHeight="1">
      <c r="A19" s="10"/>
      <c r="B19" s="416" t="s">
        <v>215</v>
      </c>
      <c r="C19" s="416"/>
      <c r="D19" s="416"/>
      <c r="E19" s="416"/>
      <c r="F19" s="115">
        <f>SUM(F17:F18)</f>
        <v>0</v>
      </c>
      <c r="G19" s="115">
        <f>SUM(G17:G18)</f>
        <v>0</v>
      </c>
      <c r="H19" s="115"/>
      <c r="I19" s="115">
        <f>SUM(I17:I18)</f>
        <v>900</v>
      </c>
      <c r="J19" s="115">
        <f>SUM(J17:J18)</f>
        <v>900</v>
      </c>
      <c r="K19" s="115">
        <f>SUM(K18)</f>
        <v>1032</v>
      </c>
      <c r="L19" s="115">
        <f>SUM(L17:L18)</f>
        <v>0</v>
      </c>
      <c r="M19" s="115">
        <f>SUM(M17:M18)</f>
        <v>0</v>
      </c>
      <c r="N19" s="115"/>
      <c r="O19" s="115">
        <f>SUM(O17:O18)</f>
        <v>0</v>
      </c>
      <c r="P19" s="115">
        <f>SUM(P17:P18)</f>
        <v>0</v>
      </c>
      <c r="Q19" s="115"/>
      <c r="R19" s="115">
        <f>SUM(R17:R18)</f>
        <v>0</v>
      </c>
      <c r="S19" s="115">
        <f>SUM(S17:S18)</f>
        <v>0</v>
      </c>
      <c r="T19" s="115"/>
      <c r="U19" s="115">
        <f>SUM(U17:U18)</f>
        <v>0</v>
      </c>
      <c r="V19" s="115">
        <f>SUM(V17:V18)</f>
        <v>0</v>
      </c>
      <c r="W19" s="115"/>
      <c r="X19" s="115">
        <f>SUM(X17:X18)</f>
        <v>0</v>
      </c>
      <c r="Y19" s="115">
        <f>SUM(Y17:Y18)</f>
        <v>0</v>
      </c>
      <c r="Z19" s="115"/>
      <c r="AA19" s="10"/>
      <c r="AB19" s="416" t="s">
        <v>215</v>
      </c>
      <c r="AC19" s="416"/>
      <c r="AD19" s="416"/>
      <c r="AE19" s="416"/>
      <c r="AF19" s="115">
        <f>SUM(AF17:AF18)</f>
        <v>0</v>
      </c>
      <c r="AG19" s="115">
        <f>SUM(AG17:AG18)</f>
        <v>0</v>
      </c>
      <c r="AH19" s="115"/>
      <c r="AI19" s="115">
        <f>SUM(AI17:AI18)</f>
        <v>0</v>
      </c>
      <c r="AJ19" s="115">
        <f>SUM(AJ17:AJ18)</f>
        <v>0</v>
      </c>
      <c r="AK19" s="115"/>
      <c r="AL19" s="115">
        <f>SUM(AL17:AL18)</f>
        <v>0</v>
      </c>
      <c r="AM19" s="115">
        <f>SUM(AM17:AM18)</f>
        <v>0</v>
      </c>
      <c r="AN19" s="115"/>
      <c r="AO19" s="115">
        <f>SUM(AO17:AO18)</f>
        <v>0</v>
      </c>
      <c r="AP19" s="115">
        <f>SUM(AP17:AP18)</f>
        <v>0</v>
      </c>
      <c r="AQ19" s="115"/>
      <c r="AR19" s="7">
        <f t="shared" si="2"/>
        <v>900</v>
      </c>
      <c r="AS19" s="7">
        <f t="shared" si="2"/>
        <v>900</v>
      </c>
      <c r="AT19" s="7">
        <f t="shared" si="1"/>
        <v>1032</v>
      </c>
    </row>
    <row r="20" spans="1:46" ht="16.5" customHeight="1">
      <c r="A20" s="10"/>
      <c r="B20" s="416" t="s">
        <v>216</v>
      </c>
      <c r="C20" s="416"/>
      <c r="D20" s="416"/>
      <c r="E20" s="416"/>
      <c r="F20" s="115"/>
      <c r="G20" s="115"/>
      <c r="H20" s="115"/>
      <c r="I20" s="115"/>
      <c r="J20" s="115"/>
      <c r="K20" s="115"/>
      <c r="L20" s="115"/>
      <c r="M20" s="115"/>
      <c r="N20" s="115">
        <v>77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0"/>
      <c r="AB20" s="121"/>
      <c r="AC20" s="122"/>
      <c r="AD20" s="122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7"/>
      <c r="AS20" s="7"/>
      <c r="AT20" s="7">
        <f t="shared" si="1"/>
        <v>77</v>
      </c>
    </row>
    <row r="21" spans="1:46" ht="16.5" customHeight="1">
      <c r="A21" s="10"/>
      <c r="B21" s="384" t="s">
        <v>15</v>
      </c>
      <c r="C21" s="384"/>
      <c r="D21" s="384"/>
      <c r="E21" s="384"/>
      <c r="F21" s="13">
        <f>SUM(+F15)</f>
        <v>0</v>
      </c>
      <c r="G21" s="13">
        <f>SUM(+G15)</f>
        <v>0</v>
      </c>
      <c r="H21" s="13"/>
      <c r="I21" s="13">
        <f>I15+I19</f>
        <v>8200</v>
      </c>
      <c r="J21" s="13">
        <f>J15+J19</f>
        <v>6731</v>
      </c>
      <c r="K21" s="13">
        <f>K15+K19</f>
        <v>7898</v>
      </c>
      <c r="L21" s="13">
        <f>SUM(+L15)</f>
        <v>0</v>
      </c>
      <c r="M21" s="13">
        <f>SUM(+M15)</f>
        <v>0</v>
      </c>
      <c r="N21" s="13">
        <f>SUM(N20)</f>
        <v>77</v>
      </c>
      <c r="O21" s="13">
        <f>SUM(+O15)</f>
        <v>0</v>
      </c>
      <c r="P21" s="13">
        <f>SUM(+P15)</f>
        <v>0</v>
      </c>
      <c r="Q21" s="13"/>
      <c r="R21" s="13">
        <f>SUM(+R15)</f>
        <v>0</v>
      </c>
      <c r="S21" s="13">
        <f>SUM(+S15)</f>
        <v>0</v>
      </c>
      <c r="T21" s="13"/>
      <c r="U21" s="13">
        <f>SUM(+U15)</f>
        <v>0</v>
      </c>
      <c r="V21" s="13">
        <f>SUM(+V15)</f>
        <v>0</v>
      </c>
      <c r="W21" s="13"/>
      <c r="X21" s="13">
        <f>SUM(+X15)</f>
        <v>0</v>
      </c>
      <c r="Y21" s="13">
        <f>SUM(+Y15)</f>
        <v>0</v>
      </c>
      <c r="Z21" s="13"/>
      <c r="AA21" s="10"/>
      <c r="AB21" s="384" t="s">
        <v>15</v>
      </c>
      <c r="AC21" s="384"/>
      <c r="AD21" s="384"/>
      <c r="AE21" s="384"/>
      <c r="AF21" s="13">
        <f>SUM(+AF15)</f>
        <v>0</v>
      </c>
      <c r="AG21" s="13">
        <f>SUM(+AG15)</f>
        <v>0</v>
      </c>
      <c r="AH21" s="13"/>
      <c r="AI21" s="13">
        <f>SUM(+AI15)</f>
        <v>0</v>
      </c>
      <c r="AJ21" s="13">
        <f>SUM(+AJ15)</f>
        <v>0</v>
      </c>
      <c r="AK21" s="13"/>
      <c r="AL21" s="13">
        <f>SUM(+AL15)</f>
        <v>0</v>
      </c>
      <c r="AM21" s="13">
        <f>SUM(+AM15)</f>
        <v>0</v>
      </c>
      <c r="AN21" s="13"/>
      <c r="AO21" s="13">
        <f>SUM(+AO15)</f>
        <v>0</v>
      </c>
      <c r="AP21" s="13">
        <f>SUM(+AP15)</f>
        <v>0</v>
      </c>
      <c r="AQ21" s="13"/>
      <c r="AR21" s="7">
        <f aca="true" t="shared" si="3" ref="AR21:AR53">SUM(F21+I21+L21+O21+R21+X21+AF21+AI21+AL21)</f>
        <v>8200</v>
      </c>
      <c r="AS21" s="7">
        <f aca="true" t="shared" si="4" ref="AS21:AS53">SUM(G21+J21+M21+P21+S21+Y21+AG21+AJ21+AM21)</f>
        <v>6731</v>
      </c>
      <c r="AT21" s="7">
        <f t="shared" si="1"/>
        <v>7975</v>
      </c>
    </row>
    <row r="22" spans="1:46" ht="16.5" customHeight="1">
      <c r="A22" s="12" t="s">
        <v>16</v>
      </c>
      <c r="B22" s="384" t="s">
        <v>17</v>
      </c>
      <c r="C22" s="384"/>
      <c r="D22" s="384"/>
      <c r="E22" s="384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" t="s">
        <v>16</v>
      </c>
      <c r="AB22" s="384" t="s">
        <v>17</v>
      </c>
      <c r="AC22" s="384"/>
      <c r="AD22" s="384"/>
      <c r="AE22" s="384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7">
        <f t="shared" si="3"/>
        <v>0</v>
      </c>
      <c r="AS22" s="7">
        <f t="shared" si="4"/>
        <v>0</v>
      </c>
      <c r="AT22" s="7">
        <f t="shared" si="1"/>
        <v>0</v>
      </c>
    </row>
    <row r="23" spans="1:46" ht="16.5" customHeight="1">
      <c r="A23" s="10"/>
      <c r="B23" s="385" t="s">
        <v>217</v>
      </c>
      <c r="C23" s="385"/>
      <c r="D23" s="385"/>
      <c r="E23" s="385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0"/>
      <c r="AB23" s="385" t="s">
        <v>217</v>
      </c>
      <c r="AC23" s="385"/>
      <c r="AD23" s="385"/>
      <c r="AE23" s="385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7">
        <f t="shared" si="3"/>
        <v>0</v>
      </c>
      <c r="AS23" s="7">
        <f t="shared" si="4"/>
        <v>0</v>
      </c>
      <c r="AT23" s="7">
        <f t="shared" si="1"/>
        <v>0</v>
      </c>
    </row>
    <row r="24" spans="1:46" ht="16.5" customHeight="1">
      <c r="A24" s="10"/>
      <c r="B24" s="385" t="s">
        <v>218</v>
      </c>
      <c r="C24" s="385"/>
      <c r="D24" s="385"/>
      <c r="E24" s="385"/>
      <c r="F24" s="11"/>
      <c r="G24" s="11"/>
      <c r="H24" s="11"/>
      <c r="I24" s="9">
        <v>36144</v>
      </c>
      <c r="J24" s="9">
        <v>51148</v>
      </c>
      <c r="K24" s="9">
        <v>51148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0"/>
      <c r="AB24" s="385" t="s">
        <v>218</v>
      </c>
      <c r="AC24" s="385"/>
      <c r="AD24" s="385"/>
      <c r="AE24" s="385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7">
        <f t="shared" si="3"/>
        <v>36144</v>
      </c>
      <c r="AS24" s="7">
        <f t="shared" si="4"/>
        <v>51148</v>
      </c>
      <c r="AT24" s="7">
        <f t="shared" si="1"/>
        <v>51148</v>
      </c>
    </row>
    <row r="25" spans="1:46" ht="16.5" customHeight="1">
      <c r="A25" s="10"/>
      <c r="B25" s="385" t="s">
        <v>219</v>
      </c>
      <c r="C25" s="385"/>
      <c r="D25" s="385"/>
      <c r="E25" s="385"/>
      <c r="F25" s="11"/>
      <c r="G25" s="11"/>
      <c r="H25" s="11"/>
      <c r="I25" s="9">
        <v>7659</v>
      </c>
      <c r="J25" s="9">
        <v>7284</v>
      </c>
      <c r="K25" s="9">
        <v>7284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0"/>
      <c r="AB25" s="385" t="s">
        <v>219</v>
      </c>
      <c r="AC25" s="385"/>
      <c r="AD25" s="385"/>
      <c r="AE25" s="385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7">
        <f t="shared" si="3"/>
        <v>7659</v>
      </c>
      <c r="AS25" s="7">
        <f t="shared" si="4"/>
        <v>7284</v>
      </c>
      <c r="AT25" s="7">
        <f t="shared" si="1"/>
        <v>7284</v>
      </c>
    </row>
    <row r="26" spans="1:46" ht="16.5" customHeight="1">
      <c r="A26" s="10"/>
      <c r="B26" s="417" t="s">
        <v>220</v>
      </c>
      <c r="C26" s="417"/>
      <c r="D26" s="417"/>
      <c r="E26" s="417"/>
      <c r="F26" s="11"/>
      <c r="G26" s="11"/>
      <c r="H26" s="11"/>
      <c r="I26" s="124"/>
      <c r="J26" s="124">
        <v>127</v>
      </c>
      <c r="K26" s="124">
        <v>127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0"/>
      <c r="AB26" s="417" t="s">
        <v>220</v>
      </c>
      <c r="AC26" s="417"/>
      <c r="AD26" s="417"/>
      <c r="AE26" s="417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7">
        <f t="shared" si="3"/>
        <v>0</v>
      </c>
      <c r="AS26" s="7">
        <f t="shared" si="4"/>
        <v>127</v>
      </c>
      <c r="AT26" s="7">
        <f t="shared" si="1"/>
        <v>127</v>
      </c>
    </row>
    <row r="27" spans="1:46" ht="16.5" customHeight="1">
      <c r="A27" s="10"/>
      <c r="B27" s="384" t="s">
        <v>22</v>
      </c>
      <c r="C27" s="384"/>
      <c r="D27" s="384"/>
      <c r="E27" s="384"/>
      <c r="F27" s="7">
        <f>SUM(F24:F26)</f>
        <v>0</v>
      </c>
      <c r="G27" s="7">
        <f>SUM(G24:G26)</f>
        <v>0</v>
      </c>
      <c r="H27" s="7"/>
      <c r="I27" s="7">
        <f>SUM(I24:I26)</f>
        <v>43803</v>
      </c>
      <c r="J27" s="7">
        <f>SUM(J24:J26)</f>
        <v>58559</v>
      </c>
      <c r="K27" s="7">
        <f>SUM(K24:K26)</f>
        <v>58559</v>
      </c>
      <c r="L27" s="7">
        <f>SUM(L24:L26)</f>
        <v>0</v>
      </c>
      <c r="M27" s="7">
        <f>SUM(M24:M26)</f>
        <v>0</v>
      </c>
      <c r="N27" s="7"/>
      <c r="O27" s="7">
        <f>SUM(O24:O26)</f>
        <v>0</v>
      </c>
      <c r="P27" s="7">
        <f>SUM(P24:P26)</f>
        <v>0</v>
      </c>
      <c r="Q27" s="7"/>
      <c r="R27" s="7">
        <f>SUM(R24:R26)</f>
        <v>0</v>
      </c>
      <c r="S27" s="7">
        <f>SUM(S24:S26)</f>
        <v>0</v>
      </c>
      <c r="T27" s="7"/>
      <c r="U27" s="7">
        <f>SUM(U24:U26)</f>
        <v>0</v>
      </c>
      <c r="V27" s="7">
        <f>SUM(V24:V26)</f>
        <v>0</v>
      </c>
      <c r="W27" s="7"/>
      <c r="X27" s="7">
        <f>SUM(X24:X26)</f>
        <v>0</v>
      </c>
      <c r="Y27" s="7">
        <f>SUM(Y24:Y26)</f>
        <v>0</v>
      </c>
      <c r="Z27" s="7"/>
      <c r="AA27" s="10"/>
      <c r="AB27" s="384" t="s">
        <v>22</v>
      </c>
      <c r="AC27" s="384"/>
      <c r="AD27" s="384"/>
      <c r="AE27" s="384"/>
      <c r="AF27" s="7">
        <f>SUM(AF24:AF26)</f>
        <v>0</v>
      </c>
      <c r="AG27" s="7">
        <f>SUM(AG24:AG26)</f>
        <v>0</v>
      </c>
      <c r="AH27" s="7"/>
      <c r="AI27" s="7">
        <f>SUM(AI24:AI26)</f>
        <v>0</v>
      </c>
      <c r="AJ27" s="7">
        <f>SUM(AJ24:AJ26)</f>
        <v>0</v>
      </c>
      <c r="AK27" s="7"/>
      <c r="AL27" s="7">
        <f>SUM(AL24:AL26)</f>
        <v>0</v>
      </c>
      <c r="AM27" s="7">
        <f>SUM(AM24:AM26)</f>
        <v>0</v>
      </c>
      <c r="AN27" s="7"/>
      <c r="AO27" s="7">
        <f>SUM(AO24:AO26)</f>
        <v>0</v>
      </c>
      <c r="AP27" s="7">
        <f>SUM(AP24:AP26)</f>
        <v>0</v>
      </c>
      <c r="AQ27" s="7"/>
      <c r="AR27" s="7">
        <f t="shared" si="3"/>
        <v>43803</v>
      </c>
      <c r="AS27" s="7">
        <f t="shared" si="4"/>
        <v>58559</v>
      </c>
      <c r="AT27" s="7">
        <f t="shared" si="1"/>
        <v>58559</v>
      </c>
    </row>
    <row r="28" spans="1:46" ht="16.5" customHeight="1">
      <c r="A28" s="12" t="s">
        <v>23</v>
      </c>
      <c r="B28" s="384" t="s">
        <v>24</v>
      </c>
      <c r="C28" s="384"/>
      <c r="D28" s="384"/>
      <c r="E28" s="384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2" t="s">
        <v>23</v>
      </c>
      <c r="AB28" s="384" t="s">
        <v>24</v>
      </c>
      <c r="AC28" s="384"/>
      <c r="AD28" s="384"/>
      <c r="AE28" s="384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7">
        <f t="shared" si="3"/>
        <v>0</v>
      </c>
      <c r="AS28" s="7">
        <f t="shared" si="4"/>
        <v>0</v>
      </c>
      <c r="AT28" s="7">
        <f t="shared" si="1"/>
        <v>0</v>
      </c>
    </row>
    <row r="29" spans="1:46" ht="16.5" customHeight="1">
      <c r="A29" s="10"/>
      <c r="B29" s="385" t="s">
        <v>221</v>
      </c>
      <c r="C29" s="385"/>
      <c r="D29" s="385"/>
      <c r="E29" s="385"/>
      <c r="F29" s="11"/>
      <c r="G29" s="11"/>
      <c r="H29" s="11"/>
      <c r="I29" s="11"/>
      <c r="J29" s="11"/>
      <c r="K29" s="11"/>
      <c r="L29" s="124"/>
      <c r="M29" s="124"/>
      <c r="N29" s="124"/>
      <c r="O29" s="11"/>
      <c r="P29" s="11"/>
      <c r="Q29" s="11"/>
      <c r="R29" s="124"/>
      <c r="S29" s="124">
        <v>1545</v>
      </c>
      <c r="T29" s="124">
        <v>1545</v>
      </c>
      <c r="U29" s="124"/>
      <c r="V29" s="124"/>
      <c r="W29" s="124"/>
      <c r="X29" s="124"/>
      <c r="Y29" s="124"/>
      <c r="Z29" s="124"/>
      <c r="AA29" s="10"/>
      <c r="AB29" s="385" t="s">
        <v>221</v>
      </c>
      <c r="AC29" s="385"/>
      <c r="AD29" s="385"/>
      <c r="AE29" s="385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7">
        <f t="shared" si="3"/>
        <v>0</v>
      </c>
      <c r="AS29" s="7">
        <f t="shared" si="4"/>
        <v>1545</v>
      </c>
      <c r="AT29" s="7">
        <f t="shared" si="1"/>
        <v>1545</v>
      </c>
    </row>
    <row r="30" spans="1:47" ht="16.5" customHeight="1">
      <c r="A30" s="12" t="s">
        <v>26</v>
      </c>
      <c r="B30" s="384" t="s">
        <v>27</v>
      </c>
      <c r="C30" s="384"/>
      <c r="D30" s="384"/>
      <c r="E30" s="38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12" t="s">
        <v>26</v>
      </c>
      <c r="AB30" s="384" t="s">
        <v>27</v>
      </c>
      <c r="AC30" s="384"/>
      <c r="AD30" s="384"/>
      <c r="AE30" s="38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7">
        <f t="shared" si="3"/>
        <v>0</v>
      </c>
      <c r="AS30" s="7">
        <f t="shared" si="4"/>
        <v>0</v>
      </c>
      <c r="AT30" s="7">
        <f t="shared" si="1"/>
        <v>0</v>
      </c>
      <c r="AU30" s="15"/>
    </row>
    <row r="31" spans="1:46" ht="16.5" customHeight="1">
      <c r="A31" s="16"/>
      <c r="B31" s="385" t="s">
        <v>222</v>
      </c>
      <c r="C31" s="385"/>
      <c r="D31" s="385"/>
      <c r="E31" s="385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6"/>
      <c r="AB31" s="385" t="s">
        <v>222</v>
      </c>
      <c r="AC31" s="385"/>
      <c r="AD31" s="385"/>
      <c r="AE31" s="385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7">
        <f t="shared" si="3"/>
        <v>0</v>
      </c>
      <c r="AS31" s="7">
        <f t="shared" si="4"/>
        <v>0</v>
      </c>
      <c r="AT31" s="7">
        <f t="shared" si="1"/>
        <v>0</v>
      </c>
    </row>
    <row r="32" spans="1:46" ht="16.5" customHeight="1">
      <c r="A32" s="16"/>
      <c r="B32" s="385" t="s">
        <v>223</v>
      </c>
      <c r="C32" s="385"/>
      <c r="D32" s="385"/>
      <c r="E32" s="385"/>
      <c r="F32" s="114"/>
      <c r="G32" s="114"/>
      <c r="H32" s="114"/>
      <c r="I32" s="114"/>
      <c r="J32" s="114"/>
      <c r="K32" s="114"/>
      <c r="L32" s="114"/>
      <c r="M32" s="114"/>
      <c r="N32" s="114"/>
      <c r="O32" s="115">
        <v>652</v>
      </c>
      <c r="P32" s="115">
        <v>6845</v>
      </c>
      <c r="Q32" s="115">
        <v>7189</v>
      </c>
      <c r="R32" s="114"/>
      <c r="S32" s="114"/>
      <c r="T32" s="114"/>
      <c r="U32" s="114"/>
      <c r="V32" s="114"/>
      <c r="W32" s="114"/>
      <c r="X32" s="114"/>
      <c r="Y32" s="114"/>
      <c r="Z32" s="114"/>
      <c r="AA32" s="16"/>
      <c r="AB32" s="385" t="s">
        <v>223</v>
      </c>
      <c r="AC32" s="385"/>
      <c r="AD32" s="385"/>
      <c r="AE32" s="385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7">
        <f t="shared" si="3"/>
        <v>652</v>
      </c>
      <c r="AS32" s="7">
        <f t="shared" si="4"/>
        <v>6845</v>
      </c>
      <c r="AT32" s="7">
        <f t="shared" si="1"/>
        <v>7189</v>
      </c>
    </row>
    <row r="33" spans="1:46" ht="16.5" customHeight="1">
      <c r="A33" s="16"/>
      <c r="B33" s="385" t="s">
        <v>224</v>
      </c>
      <c r="C33" s="385"/>
      <c r="D33" s="385"/>
      <c r="E33" s="385"/>
      <c r="F33" s="114"/>
      <c r="G33" s="114"/>
      <c r="H33" s="114"/>
      <c r="I33" s="114"/>
      <c r="J33" s="114"/>
      <c r="K33" s="114"/>
      <c r="L33" s="115">
        <v>1762</v>
      </c>
      <c r="M33" s="115">
        <v>1762</v>
      </c>
      <c r="N33" s="115">
        <v>1697</v>
      </c>
      <c r="O33" s="115"/>
      <c r="P33" s="115"/>
      <c r="Q33" s="115"/>
      <c r="R33" s="114"/>
      <c r="S33" s="114"/>
      <c r="T33" s="114"/>
      <c r="U33" s="114"/>
      <c r="V33" s="114"/>
      <c r="W33" s="114"/>
      <c r="X33" s="114"/>
      <c r="Y33" s="114"/>
      <c r="Z33" s="114"/>
      <c r="AA33" s="16"/>
      <c r="AB33" s="385" t="s">
        <v>224</v>
      </c>
      <c r="AC33" s="385"/>
      <c r="AD33" s="385"/>
      <c r="AE33" s="385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7">
        <f t="shared" si="3"/>
        <v>1762</v>
      </c>
      <c r="AS33" s="7">
        <f t="shared" si="4"/>
        <v>1762</v>
      </c>
      <c r="AT33" s="7">
        <f t="shared" si="1"/>
        <v>1697</v>
      </c>
    </row>
    <row r="34" spans="1:46" ht="16.5" customHeight="1">
      <c r="A34" s="16"/>
      <c r="B34" s="385" t="s">
        <v>225</v>
      </c>
      <c r="C34" s="385"/>
      <c r="D34" s="385"/>
      <c r="E34" s="385"/>
      <c r="F34" s="114"/>
      <c r="G34" s="114"/>
      <c r="H34" s="114"/>
      <c r="I34" s="114"/>
      <c r="J34" s="114"/>
      <c r="K34" s="114"/>
      <c r="L34" s="115">
        <v>623</v>
      </c>
      <c r="M34" s="115">
        <v>53</v>
      </c>
      <c r="N34" s="115"/>
      <c r="O34" s="115"/>
      <c r="P34" s="115"/>
      <c r="Q34" s="115"/>
      <c r="R34" s="114"/>
      <c r="S34" s="114"/>
      <c r="T34" s="114"/>
      <c r="U34" s="114"/>
      <c r="V34" s="114"/>
      <c r="W34" s="114"/>
      <c r="X34" s="114"/>
      <c r="Y34" s="114"/>
      <c r="Z34" s="114"/>
      <c r="AA34" s="16"/>
      <c r="AB34" s="385" t="s">
        <v>225</v>
      </c>
      <c r="AC34" s="385"/>
      <c r="AD34" s="385"/>
      <c r="AE34" s="385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7">
        <f t="shared" si="3"/>
        <v>623</v>
      </c>
      <c r="AS34" s="7">
        <f t="shared" si="4"/>
        <v>53</v>
      </c>
      <c r="AT34" s="7">
        <f t="shared" si="1"/>
        <v>0</v>
      </c>
    </row>
    <row r="35" spans="1:46" ht="16.5" customHeight="1">
      <c r="A35" s="16"/>
      <c r="B35" s="117" t="s">
        <v>226</v>
      </c>
      <c r="C35" s="118"/>
      <c r="D35" s="118"/>
      <c r="E35" s="114"/>
      <c r="F35" s="114"/>
      <c r="G35" s="114"/>
      <c r="H35" s="114"/>
      <c r="I35" s="114"/>
      <c r="J35" s="114"/>
      <c r="K35" s="114"/>
      <c r="L35" s="115"/>
      <c r="M35" s="115"/>
      <c r="N35" s="115"/>
      <c r="O35" s="115"/>
      <c r="P35" s="115"/>
      <c r="Q35" s="115"/>
      <c r="R35" s="114"/>
      <c r="S35" s="114"/>
      <c r="T35" s="114"/>
      <c r="U35" s="114"/>
      <c r="V35" s="114"/>
      <c r="W35" s="114"/>
      <c r="X35" s="114"/>
      <c r="Y35" s="114"/>
      <c r="Z35" s="114"/>
      <c r="AA35" s="16"/>
      <c r="AB35" s="117" t="s">
        <v>226</v>
      </c>
      <c r="AC35" s="118"/>
      <c r="AD35" s="118"/>
      <c r="AE35" s="114"/>
      <c r="AF35" s="114"/>
      <c r="AG35" s="114"/>
      <c r="AH35" s="114"/>
      <c r="AI35" s="114"/>
      <c r="AJ35" s="114"/>
      <c r="AK35" s="114"/>
      <c r="AL35" s="115">
        <v>2469</v>
      </c>
      <c r="AM35" s="115">
        <v>2469</v>
      </c>
      <c r="AN35" s="115">
        <v>2880</v>
      </c>
      <c r="AO35" s="115"/>
      <c r="AP35" s="115"/>
      <c r="AQ35" s="115"/>
      <c r="AR35" s="7">
        <f t="shared" si="3"/>
        <v>2469</v>
      </c>
      <c r="AS35" s="7">
        <f t="shared" si="4"/>
        <v>2469</v>
      </c>
      <c r="AT35" s="7">
        <f t="shared" si="1"/>
        <v>2880</v>
      </c>
    </row>
    <row r="36" spans="1:46" ht="16.5" customHeight="1">
      <c r="A36" s="16"/>
      <c r="B36" s="117" t="s">
        <v>227</v>
      </c>
      <c r="C36" s="118"/>
      <c r="D36" s="118"/>
      <c r="E36" s="114"/>
      <c r="F36" s="114"/>
      <c r="G36" s="114"/>
      <c r="H36" s="114"/>
      <c r="I36" s="114"/>
      <c r="J36" s="114"/>
      <c r="K36" s="114"/>
      <c r="L36" s="115"/>
      <c r="M36" s="115">
        <v>465</v>
      </c>
      <c r="N36" s="115">
        <v>438</v>
      </c>
      <c r="O36" s="115"/>
      <c r="P36" s="115"/>
      <c r="Q36" s="115"/>
      <c r="R36" s="114"/>
      <c r="S36" s="114"/>
      <c r="T36" s="114"/>
      <c r="U36" s="114"/>
      <c r="V36" s="114"/>
      <c r="W36" s="115">
        <v>312</v>
      </c>
      <c r="X36" s="114"/>
      <c r="Y36" s="114"/>
      <c r="Z36" s="114"/>
      <c r="AA36" s="16"/>
      <c r="AB36" s="117" t="s">
        <v>227</v>
      </c>
      <c r="AC36" s="118"/>
      <c r="AD36" s="118"/>
      <c r="AE36" s="114"/>
      <c r="AF36" s="114"/>
      <c r="AG36" s="114"/>
      <c r="AH36" s="114"/>
      <c r="AI36" s="114"/>
      <c r="AJ36" s="114"/>
      <c r="AK36" s="114"/>
      <c r="AL36" s="115"/>
      <c r="AM36" s="115"/>
      <c r="AN36" s="115"/>
      <c r="AO36" s="115"/>
      <c r="AP36" s="115"/>
      <c r="AQ36" s="115"/>
      <c r="AR36" s="7">
        <f t="shared" si="3"/>
        <v>0</v>
      </c>
      <c r="AS36" s="7">
        <f t="shared" si="4"/>
        <v>465</v>
      </c>
      <c r="AT36" s="7">
        <f>SUM(H36+K36+N36+Q36+T36+Z36+AH36+AK36+AN36+W36)</f>
        <v>750</v>
      </c>
    </row>
    <row r="37" spans="1:46" ht="16.5" customHeight="1">
      <c r="A37" s="10"/>
      <c r="B37" s="125" t="s">
        <v>228</v>
      </c>
      <c r="C37" s="126"/>
      <c r="D37" s="126"/>
      <c r="E37" s="127"/>
      <c r="F37" s="119">
        <f>SUM(F32:F34)</f>
        <v>0</v>
      </c>
      <c r="G37" s="119">
        <f>SUM(G32:G34)</f>
        <v>0</v>
      </c>
      <c r="H37" s="119"/>
      <c r="I37" s="119">
        <f>SUM(I32:I34)</f>
        <v>0</v>
      </c>
      <c r="J37" s="119">
        <f>SUM(J32:J34)</f>
        <v>0</v>
      </c>
      <c r="K37" s="119"/>
      <c r="L37" s="119">
        <f>SUM(L32:L34)</f>
        <v>2385</v>
      </c>
      <c r="M37" s="119">
        <f>SUM(M33:M36)</f>
        <v>2280</v>
      </c>
      <c r="N37" s="119">
        <f>SUM(N33:N36)</f>
        <v>2135</v>
      </c>
      <c r="O37" s="119">
        <f>SUM(O32:O34)</f>
        <v>652</v>
      </c>
      <c r="P37" s="119">
        <f>SUM(P32:P34)</f>
        <v>6845</v>
      </c>
      <c r="Q37" s="119">
        <f>SUM(Q32:Q36)</f>
        <v>7189</v>
      </c>
      <c r="R37" s="119">
        <f>SUM(R32:R34)</f>
        <v>0</v>
      </c>
      <c r="S37" s="119">
        <f>SUM(S32:S34)</f>
        <v>0</v>
      </c>
      <c r="T37" s="119"/>
      <c r="U37" s="119">
        <f>SUM(U32:U34)</f>
        <v>0</v>
      </c>
      <c r="V37" s="119">
        <f>SUM(V32:V34)</f>
        <v>0</v>
      </c>
      <c r="W37" s="119">
        <f>SUM(W36)</f>
        <v>312</v>
      </c>
      <c r="X37" s="119">
        <f>SUM(X32:X34)</f>
        <v>0</v>
      </c>
      <c r="Y37" s="119">
        <f>SUM(Y32:Y34)</f>
        <v>0</v>
      </c>
      <c r="Z37" s="119"/>
      <c r="AA37" s="10"/>
      <c r="AB37" s="125" t="s">
        <v>228</v>
      </c>
      <c r="AC37" s="126"/>
      <c r="AD37" s="126"/>
      <c r="AE37" s="127"/>
      <c r="AF37" s="119">
        <f>SUM(AF32:AF34)</f>
        <v>0</v>
      </c>
      <c r="AG37" s="119">
        <f>SUM(AG32:AG34)</f>
        <v>0</v>
      </c>
      <c r="AH37" s="119"/>
      <c r="AI37" s="119">
        <f>SUM(AI32:AI34)</f>
        <v>0</v>
      </c>
      <c r="AJ37" s="119">
        <f>SUM(AJ32:AJ34)</f>
        <v>0</v>
      </c>
      <c r="AK37" s="119"/>
      <c r="AL37" s="119">
        <f aca="true" t="shared" si="5" ref="AL37:AQ37">SUM(AL32:AL36)</f>
        <v>2469</v>
      </c>
      <c r="AM37" s="119">
        <f t="shared" si="5"/>
        <v>2469</v>
      </c>
      <c r="AN37" s="119">
        <f t="shared" si="5"/>
        <v>2880</v>
      </c>
      <c r="AO37" s="119">
        <f t="shared" si="5"/>
        <v>0</v>
      </c>
      <c r="AP37" s="119">
        <f t="shared" si="5"/>
        <v>0</v>
      </c>
      <c r="AQ37" s="119">
        <f t="shared" si="5"/>
        <v>0</v>
      </c>
      <c r="AR37" s="7">
        <f t="shared" si="3"/>
        <v>5506</v>
      </c>
      <c r="AS37" s="7">
        <f t="shared" si="4"/>
        <v>11594</v>
      </c>
      <c r="AT37" s="7">
        <f>SUM(H37+K37+N37+Q37+T37+Z37+AH37+AK37+AN37+W37)</f>
        <v>12516</v>
      </c>
    </row>
    <row r="38" spans="1:46" ht="16.5" customHeight="1">
      <c r="A38" s="10"/>
      <c r="B38" s="385" t="s">
        <v>29</v>
      </c>
      <c r="C38" s="385"/>
      <c r="D38" s="385"/>
      <c r="E38" s="385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0"/>
      <c r="AB38" s="385" t="s">
        <v>29</v>
      </c>
      <c r="AC38" s="385"/>
      <c r="AD38" s="385"/>
      <c r="AE38" s="385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7">
        <f t="shared" si="3"/>
        <v>0</v>
      </c>
      <c r="AS38" s="7">
        <f t="shared" si="4"/>
        <v>0</v>
      </c>
      <c r="AT38" s="7">
        <f>SUM(H38+K38+N38+Q38+T38+Z38+AH38+AK38+AN38)</f>
        <v>0</v>
      </c>
    </row>
    <row r="39" spans="1:46" ht="16.5" customHeight="1">
      <c r="A39" s="10"/>
      <c r="B39" s="385" t="s">
        <v>229</v>
      </c>
      <c r="C39" s="385"/>
      <c r="D39" s="385"/>
      <c r="E39" s="385"/>
      <c r="F39" s="11"/>
      <c r="G39" s="11"/>
      <c r="H39" s="11"/>
      <c r="I39" s="11"/>
      <c r="J39" s="11"/>
      <c r="K39" s="11"/>
      <c r="L39" s="124"/>
      <c r="M39" s="124"/>
      <c r="N39" s="124"/>
      <c r="O39" s="11"/>
      <c r="P39" s="11"/>
      <c r="Q39" s="11"/>
      <c r="R39" s="124">
        <v>2317</v>
      </c>
      <c r="S39" s="124">
        <v>310</v>
      </c>
      <c r="T39" s="124">
        <v>310</v>
      </c>
      <c r="U39" s="124"/>
      <c r="V39" s="124"/>
      <c r="W39" s="124"/>
      <c r="X39" s="124"/>
      <c r="Y39" s="124"/>
      <c r="Z39" s="124"/>
      <c r="AA39" s="10"/>
      <c r="AB39" s="385" t="s">
        <v>229</v>
      </c>
      <c r="AC39" s="385"/>
      <c r="AD39" s="385"/>
      <c r="AE39" s="385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7">
        <f t="shared" si="3"/>
        <v>2317</v>
      </c>
      <c r="AS39" s="7">
        <f t="shared" si="4"/>
        <v>310</v>
      </c>
      <c r="AT39" s="7">
        <f>SUM(H39+K39+N39+Q39+T39+Z39+AH39+AK39+AN39)</f>
        <v>310</v>
      </c>
    </row>
    <row r="40" spans="1:46" ht="16.5" customHeight="1">
      <c r="A40" s="10"/>
      <c r="B40" s="385" t="s">
        <v>230</v>
      </c>
      <c r="C40" s="385"/>
      <c r="D40" s="385"/>
      <c r="E40" s="385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0"/>
      <c r="AB40" s="385" t="s">
        <v>230</v>
      </c>
      <c r="AC40" s="385"/>
      <c r="AD40" s="385"/>
      <c r="AE40" s="385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7">
        <f t="shared" si="3"/>
        <v>0</v>
      </c>
      <c r="AS40" s="7">
        <f t="shared" si="4"/>
        <v>0</v>
      </c>
      <c r="AT40" s="7">
        <f>SUM(H40+K40+N40+Q40+T40+Z40+AH40+AK40+AN40)</f>
        <v>0</v>
      </c>
    </row>
    <row r="41" spans="1:47" ht="16.5" customHeight="1">
      <c r="A41" s="17"/>
      <c r="B41" s="418" t="s">
        <v>231</v>
      </c>
      <c r="C41" s="418"/>
      <c r="D41" s="418"/>
      <c r="E41" s="418"/>
      <c r="F41" s="128">
        <f>SUM(F39:F40)</f>
        <v>0</v>
      </c>
      <c r="G41" s="128">
        <f>SUM(G39:G40)</f>
        <v>0</v>
      </c>
      <c r="H41" s="128"/>
      <c r="I41" s="128">
        <f>SUM(I39:I40)</f>
        <v>0</v>
      </c>
      <c r="J41" s="128">
        <f>SUM(J39:J40)</f>
        <v>0</v>
      </c>
      <c r="K41" s="128"/>
      <c r="L41" s="128">
        <f>SUM(L39:L40)</f>
        <v>0</v>
      </c>
      <c r="M41" s="128">
        <f>SUM(M39:M40)</f>
        <v>0</v>
      </c>
      <c r="N41" s="128"/>
      <c r="O41" s="128">
        <f>SUM(O39:O40)</f>
        <v>0</v>
      </c>
      <c r="P41" s="128">
        <f>SUM(P39:P40)</f>
        <v>0</v>
      </c>
      <c r="Q41" s="128"/>
      <c r="R41" s="128">
        <f aca="true" t="shared" si="6" ref="R41:Y41">SUM(R39:R40)</f>
        <v>2317</v>
      </c>
      <c r="S41" s="128">
        <f t="shared" si="6"/>
        <v>310</v>
      </c>
      <c r="T41" s="128">
        <f t="shared" si="6"/>
        <v>310</v>
      </c>
      <c r="U41" s="128">
        <f t="shared" si="6"/>
        <v>0</v>
      </c>
      <c r="V41" s="128">
        <f t="shared" si="6"/>
        <v>0</v>
      </c>
      <c r="W41" s="128">
        <f t="shared" si="6"/>
        <v>0</v>
      </c>
      <c r="X41" s="128">
        <f t="shared" si="6"/>
        <v>0</v>
      </c>
      <c r="Y41" s="128">
        <f t="shared" si="6"/>
        <v>0</v>
      </c>
      <c r="Z41" s="128"/>
      <c r="AA41" s="17"/>
      <c r="AB41" s="418" t="s">
        <v>231</v>
      </c>
      <c r="AC41" s="418"/>
      <c r="AD41" s="418"/>
      <c r="AE41" s="418"/>
      <c r="AF41" s="128">
        <f>SUM(AF39:AF40)</f>
        <v>0</v>
      </c>
      <c r="AG41" s="128">
        <f>SUM(AG39:AG40)</f>
        <v>0</v>
      </c>
      <c r="AH41" s="128"/>
      <c r="AI41" s="128">
        <f>SUM(AI39:AI40)</f>
        <v>0</v>
      </c>
      <c r="AJ41" s="128">
        <f>SUM(AJ39:AJ40)</f>
        <v>0</v>
      </c>
      <c r="AK41" s="128"/>
      <c r="AL41" s="128">
        <f>SUM(AL39:AL40)</f>
        <v>0</v>
      </c>
      <c r="AM41" s="128">
        <f>SUM(AM39:AM40)</f>
        <v>0</v>
      </c>
      <c r="AN41" s="128"/>
      <c r="AO41" s="128">
        <f>SUM(AO39:AO40)</f>
        <v>0</v>
      </c>
      <c r="AP41" s="128">
        <f>SUM(AP39:AP40)</f>
        <v>0</v>
      </c>
      <c r="AQ41" s="128"/>
      <c r="AR41" s="7">
        <f t="shared" si="3"/>
        <v>2317</v>
      </c>
      <c r="AS41" s="7">
        <f t="shared" si="4"/>
        <v>310</v>
      </c>
      <c r="AT41" s="7">
        <f>SUM(H41+K41+N41+Q41+T41+Z41+AH41+AK41+AN41)</f>
        <v>310</v>
      </c>
      <c r="AU41" s="15"/>
    </row>
    <row r="42" spans="1:47" ht="16.5" customHeight="1">
      <c r="A42" s="17"/>
      <c r="B42" s="384" t="s">
        <v>30</v>
      </c>
      <c r="C42" s="384"/>
      <c r="D42" s="384"/>
      <c r="E42" s="384"/>
      <c r="F42" s="129">
        <f>SUM(F41+F37)</f>
        <v>0</v>
      </c>
      <c r="G42" s="129">
        <f>SUM(G41+G37)</f>
        <v>0</v>
      </c>
      <c r="H42" s="129"/>
      <c r="I42" s="129">
        <f>SUM(I41+I37)</f>
        <v>0</v>
      </c>
      <c r="J42" s="129">
        <f>SUM(J41+J37)</f>
        <v>0</v>
      </c>
      <c r="K42" s="129"/>
      <c r="L42" s="129">
        <f aca="true" t="shared" si="7" ref="L42:Y42">SUM(L41+L37)</f>
        <v>2385</v>
      </c>
      <c r="M42" s="129">
        <f t="shared" si="7"/>
        <v>2280</v>
      </c>
      <c r="N42" s="129">
        <f t="shared" si="7"/>
        <v>2135</v>
      </c>
      <c r="O42" s="129">
        <f t="shared" si="7"/>
        <v>652</v>
      </c>
      <c r="P42" s="129">
        <f t="shared" si="7"/>
        <v>6845</v>
      </c>
      <c r="Q42" s="129">
        <f t="shared" si="7"/>
        <v>7189</v>
      </c>
      <c r="R42" s="129">
        <f t="shared" si="7"/>
        <v>2317</v>
      </c>
      <c r="S42" s="129">
        <f t="shared" si="7"/>
        <v>310</v>
      </c>
      <c r="T42" s="129">
        <f t="shared" si="7"/>
        <v>310</v>
      </c>
      <c r="U42" s="129">
        <f t="shared" si="7"/>
        <v>0</v>
      </c>
      <c r="V42" s="129">
        <f t="shared" si="7"/>
        <v>0</v>
      </c>
      <c r="W42" s="129">
        <f t="shared" si="7"/>
        <v>312</v>
      </c>
      <c r="X42" s="129">
        <f t="shared" si="7"/>
        <v>0</v>
      </c>
      <c r="Y42" s="129">
        <f t="shared" si="7"/>
        <v>0</v>
      </c>
      <c r="Z42" s="129"/>
      <c r="AA42" s="17"/>
      <c r="AB42" s="384" t="s">
        <v>30</v>
      </c>
      <c r="AC42" s="384"/>
      <c r="AD42" s="384"/>
      <c r="AE42" s="384"/>
      <c r="AF42" s="129">
        <f>SUM(AF41+AF37)</f>
        <v>0</v>
      </c>
      <c r="AG42" s="129">
        <f>SUM(AG41+AG37)</f>
        <v>0</v>
      </c>
      <c r="AH42" s="129"/>
      <c r="AI42" s="129">
        <f>SUM(AI41+AI37)</f>
        <v>0</v>
      </c>
      <c r="AJ42" s="129">
        <f>SUM(AJ41+AJ37)</f>
        <v>0</v>
      </c>
      <c r="AK42" s="129"/>
      <c r="AL42" s="129">
        <f aca="true" t="shared" si="8" ref="AL42:AQ42">SUM(AL41+AL37)</f>
        <v>2469</v>
      </c>
      <c r="AM42" s="129">
        <f t="shared" si="8"/>
        <v>2469</v>
      </c>
      <c r="AN42" s="129">
        <f t="shared" si="8"/>
        <v>2880</v>
      </c>
      <c r="AO42" s="129">
        <f t="shared" si="8"/>
        <v>0</v>
      </c>
      <c r="AP42" s="129">
        <f t="shared" si="8"/>
        <v>0</v>
      </c>
      <c r="AQ42" s="130">
        <f t="shared" si="8"/>
        <v>0</v>
      </c>
      <c r="AR42" s="7">
        <f t="shared" si="3"/>
        <v>7823</v>
      </c>
      <c r="AS42" s="7">
        <f t="shared" si="4"/>
        <v>11904</v>
      </c>
      <c r="AT42" s="7">
        <f>SUM(H42+K42+N42+Q42+T42+Z42+AH42+AK42+AN42+W42)</f>
        <v>12826</v>
      </c>
      <c r="AU42" s="15"/>
    </row>
    <row r="43" spans="1:47" ht="16.5" customHeight="1">
      <c r="A43" s="19" t="s">
        <v>31</v>
      </c>
      <c r="B43" s="384" t="s">
        <v>232</v>
      </c>
      <c r="C43" s="384"/>
      <c r="D43" s="384"/>
      <c r="E43" s="384"/>
      <c r="F43" s="112"/>
      <c r="G43" s="112"/>
      <c r="H43" s="112"/>
      <c r="I43" s="112"/>
      <c r="J43" s="112"/>
      <c r="K43" s="112"/>
      <c r="L43" s="112"/>
      <c r="M43" s="112"/>
      <c r="N43" s="112">
        <v>129</v>
      </c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9" t="s">
        <v>31</v>
      </c>
      <c r="AB43" s="419" t="s">
        <v>232</v>
      </c>
      <c r="AC43" s="419"/>
      <c r="AD43" s="419"/>
      <c r="AE43" s="419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7">
        <f t="shared" si="3"/>
        <v>0</v>
      </c>
      <c r="AS43" s="7">
        <f t="shared" si="4"/>
        <v>0</v>
      </c>
      <c r="AT43" s="7">
        <f aca="true" t="shared" si="9" ref="AT43:AT52">SUM(H43+K43+N43+Q43+T43+Z43+AH43+AK43+AN43)</f>
        <v>129</v>
      </c>
      <c r="AU43" s="15"/>
    </row>
    <row r="44" spans="1:47" ht="16.5" customHeight="1">
      <c r="A44" s="20" t="s">
        <v>33</v>
      </c>
      <c r="B44" s="420" t="s">
        <v>233</v>
      </c>
      <c r="C44" s="420"/>
      <c r="D44" s="420"/>
      <c r="E44" s="420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0" t="s">
        <v>33</v>
      </c>
      <c r="AB44" s="420" t="s">
        <v>233</v>
      </c>
      <c r="AC44" s="420"/>
      <c r="AD44" s="420"/>
      <c r="AE44" s="420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7">
        <f t="shared" si="3"/>
        <v>0</v>
      </c>
      <c r="AS44" s="7">
        <f t="shared" si="4"/>
        <v>0</v>
      </c>
      <c r="AT44" s="7">
        <f t="shared" si="9"/>
        <v>0</v>
      </c>
      <c r="AU44" s="15"/>
    </row>
    <row r="45" spans="1:46" ht="16.5" customHeight="1">
      <c r="A45" s="22"/>
      <c r="B45" s="421" t="s">
        <v>234</v>
      </c>
      <c r="C45" s="421"/>
      <c r="D45" s="421"/>
      <c r="E45" s="42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22"/>
      <c r="AB45" s="421" t="s">
        <v>234</v>
      </c>
      <c r="AC45" s="421"/>
      <c r="AD45" s="421"/>
      <c r="AE45" s="42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7">
        <f t="shared" si="3"/>
        <v>0</v>
      </c>
      <c r="AS45" s="7">
        <f t="shared" si="4"/>
        <v>0</v>
      </c>
      <c r="AT45" s="7">
        <f t="shared" si="9"/>
        <v>0</v>
      </c>
    </row>
    <row r="46" spans="1:46" ht="16.5" customHeight="1">
      <c r="A46" s="22"/>
      <c r="B46" s="385" t="s">
        <v>235</v>
      </c>
      <c r="C46" s="385"/>
      <c r="D46" s="385"/>
      <c r="E46" s="385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22"/>
      <c r="AB46" s="385" t="s">
        <v>235</v>
      </c>
      <c r="AC46" s="385"/>
      <c r="AD46" s="385"/>
      <c r="AE46" s="385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7">
        <f t="shared" si="3"/>
        <v>0</v>
      </c>
      <c r="AS46" s="7">
        <f t="shared" si="4"/>
        <v>0</v>
      </c>
      <c r="AT46" s="7">
        <f t="shared" si="9"/>
        <v>0</v>
      </c>
    </row>
    <row r="47" spans="1:46" ht="16.5" customHeight="1">
      <c r="A47" s="22"/>
      <c r="B47" s="385" t="s">
        <v>236</v>
      </c>
      <c r="C47" s="385"/>
      <c r="D47" s="385"/>
      <c r="E47" s="385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22"/>
      <c r="AB47" s="385" t="s">
        <v>236</v>
      </c>
      <c r="AC47" s="385"/>
      <c r="AD47" s="385"/>
      <c r="AE47" s="385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7">
        <f t="shared" si="3"/>
        <v>0</v>
      </c>
      <c r="AS47" s="7">
        <f t="shared" si="4"/>
        <v>0</v>
      </c>
      <c r="AT47" s="7">
        <f t="shared" si="9"/>
        <v>0</v>
      </c>
    </row>
    <row r="48" spans="1:46" ht="16.5" customHeight="1">
      <c r="A48" s="22"/>
      <c r="B48" s="418" t="s">
        <v>237</v>
      </c>
      <c r="C48" s="418"/>
      <c r="D48" s="418"/>
      <c r="E48" s="418"/>
      <c r="F48" s="133">
        <f>SUM(F46:F47)</f>
        <v>0</v>
      </c>
      <c r="G48" s="133">
        <f>SUM(G46:G47)</f>
        <v>0</v>
      </c>
      <c r="H48" s="133"/>
      <c r="I48" s="133">
        <f>SUM(I46:I47)</f>
        <v>0</v>
      </c>
      <c r="J48" s="133">
        <f>SUM(J46:J47)</f>
        <v>0</v>
      </c>
      <c r="K48" s="133"/>
      <c r="L48" s="133">
        <f>SUM(L46:L47)</f>
        <v>0</v>
      </c>
      <c r="M48" s="133">
        <f>SUM(M46:M47)</f>
        <v>0</v>
      </c>
      <c r="N48" s="133"/>
      <c r="O48" s="133">
        <f>SUM(O46:O47)</f>
        <v>0</v>
      </c>
      <c r="P48" s="133">
        <f>SUM(P46:P47)</f>
        <v>0</v>
      </c>
      <c r="Q48" s="133"/>
      <c r="R48" s="133">
        <f>SUM(R46:R47)</f>
        <v>0</v>
      </c>
      <c r="S48" s="133">
        <f>SUM(S46:S47)</f>
        <v>0</v>
      </c>
      <c r="T48" s="133"/>
      <c r="U48" s="133">
        <f>SUM(U46:U47)</f>
        <v>0</v>
      </c>
      <c r="V48" s="133">
        <f>SUM(V46:V47)</f>
        <v>0</v>
      </c>
      <c r="W48" s="133"/>
      <c r="X48" s="133">
        <f>SUM(X46:X47)</f>
        <v>0</v>
      </c>
      <c r="Y48" s="133">
        <f>SUM(Y46:Y47)</f>
        <v>0</v>
      </c>
      <c r="Z48" s="133"/>
      <c r="AA48" s="22"/>
      <c r="AB48" s="418" t="s">
        <v>237</v>
      </c>
      <c r="AC48" s="418"/>
      <c r="AD48" s="418"/>
      <c r="AE48" s="418"/>
      <c r="AF48" s="133">
        <f>SUM(AF46:AF47)</f>
        <v>0</v>
      </c>
      <c r="AG48" s="133">
        <f>SUM(AG46:AG47)</f>
        <v>0</v>
      </c>
      <c r="AH48" s="133"/>
      <c r="AI48" s="133">
        <f>SUM(AI46:AI47)</f>
        <v>0</v>
      </c>
      <c r="AJ48" s="133">
        <f>SUM(AJ46:AJ47)</f>
        <v>0</v>
      </c>
      <c r="AK48" s="133"/>
      <c r="AL48" s="133">
        <f>SUM(AL46:AL47)</f>
        <v>0</v>
      </c>
      <c r="AM48" s="133">
        <f>SUM(AM46:AM47)</f>
        <v>0</v>
      </c>
      <c r="AN48" s="133"/>
      <c r="AO48" s="133">
        <f>SUM(AO46:AO47)</f>
        <v>0</v>
      </c>
      <c r="AP48" s="133">
        <f>SUM(AP46:AP47)</f>
        <v>0</v>
      </c>
      <c r="AQ48" s="133"/>
      <c r="AR48" s="7">
        <f t="shared" si="3"/>
        <v>0</v>
      </c>
      <c r="AS48" s="7">
        <f t="shared" si="4"/>
        <v>0</v>
      </c>
      <c r="AT48" s="7">
        <f t="shared" si="9"/>
        <v>0</v>
      </c>
    </row>
    <row r="49" spans="1:46" ht="16.5" customHeight="1">
      <c r="A49" s="134" t="s">
        <v>36</v>
      </c>
      <c r="B49" s="384" t="s">
        <v>238</v>
      </c>
      <c r="C49" s="384"/>
      <c r="D49" s="384"/>
      <c r="E49" s="384"/>
      <c r="F49" s="135"/>
      <c r="G49" s="135"/>
      <c r="H49" s="135"/>
      <c r="I49" s="135"/>
      <c r="J49" s="135"/>
      <c r="K49" s="135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4" t="s">
        <v>36</v>
      </c>
      <c r="AB49" s="384" t="s">
        <v>238</v>
      </c>
      <c r="AC49" s="384"/>
      <c r="AD49" s="384"/>
      <c r="AE49" s="384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7">
        <f t="shared" si="3"/>
        <v>0</v>
      </c>
      <c r="AS49" s="7">
        <f t="shared" si="4"/>
        <v>0</v>
      </c>
      <c r="AT49" s="7">
        <f t="shared" si="9"/>
        <v>0</v>
      </c>
    </row>
    <row r="50" spans="1:46" ht="16.5" customHeight="1">
      <c r="A50" s="12" t="s">
        <v>41</v>
      </c>
      <c r="B50" s="384" t="s">
        <v>42</v>
      </c>
      <c r="C50" s="384"/>
      <c r="D50" s="384"/>
      <c r="E50" s="38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12" t="s">
        <v>41</v>
      </c>
      <c r="AB50" s="384" t="s">
        <v>42</v>
      </c>
      <c r="AC50" s="384"/>
      <c r="AD50" s="384"/>
      <c r="AE50" s="38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7">
        <f t="shared" si="3"/>
        <v>0</v>
      </c>
      <c r="AS50" s="7">
        <f t="shared" si="4"/>
        <v>0</v>
      </c>
      <c r="AT50" s="7">
        <f t="shared" si="9"/>
        <v>0</v>
      </c>
    </row>
    <row r="51" spans="1:46" ht="16.5" customHeight="1">
      <c r="A51" s="10"/>
      <c r="B51" s="385" t="s">
        <v>239</v>
      </c>
      <c r="C51" s="385"/>
      <c r="D51" s="385"/>
      <c r="E51" s="385"/>
      <c r="F51" s="11"/>
      <c r="G51" s="11"/>
      <c r="H51" s="11"/>
      <c r="I51" s="11"/>
      <c r="J51" s="11"/>
      <c r="K51" s="11"/>
      <c r="L51" s="11"/>
      <c r="M51" s="11"/>
      <c r="N51" s="11"/>
      <c r="O51" s="11">
        <v>400</v>
      </c>
      <c r="P51" s="11">
        <v>400</v>
      </c>
      <c r="Q51" s="11">
        <v>400</v>
      </c>
      <c r="R51" s="11"/>
      <c r="S51" s="11"/>
      <c r="T51" s="11"/>
      <c r="U51" s="11"/>
      <c r="V51" s="11"/>
      <c r="W51" s="11"/>
      <c r="X51" s="11"/>
      <c r="Y51" s="11"/>
      <c r="Z51" s="11"/>
      <c r="AA51" s="10"/>
      <c r="AB51" s="385" t="s">
        <v>239</v>
      </c>
      <c r="AC51" s="385"/>
      <c r="AD51" s="385"/>
      <c r="AE51" s="385"/>
      <c r="AF51" s="124">
        <v>14489</v>
      </c>
      <c r="AG51" s="124">
        <v>14224</v>
      </c>
      <c r="AH51" s="124">
        <v>14095</v>
      </c>
      <c r="AI51" s="11"/>
      <c r="AJ51" s="11"/>
      <c r="AK51" s="11"/>
      <c r="AL51" s="11"/>
      <c r="AM51" s="11"/>
      <c r="AN51" s="11"/>
      <c r="AO51" s="11"/>
      <c r="AP51" s="11"/>
      <c r="AQ51" s="11"/>
      <c r="AR51" s="7">
        <f t="shared" si="3"/>
        <v>14889</v>
      </c>
      <c r="AS51" s="7">
        <f t="shared" si="4"/>
        <v>14624</v>
      </c>
      <c r="AT51" s="7">
        <f t="shared" si="9"/>
        <v>14495</v>
      </c>
    </row>
    <row r="52" spans="1:46" ht="16.5" customHeight="1">
      <c r="A52" s="10"/>
      <c r="B52" s="384" t="s">
        <v>240</v>
      </c>
      <c r="C52" s="384"/>
      <c r="D52" s="384"/>
      <c r="E52" s="384"/>
      <c r="F52" s="7">
        <f>SUM(F51)</f>
        <v>0</v>
      </c>
      <c r="G52" s="7"/>
      <c r="H52" s="7"/>
      <c r="I52" s="7">
        <f>SUM(I51)</f>
        <v>0</v>
      </c>
      <c r="J52" s="7"/>
      <c r="K52" s="7"/>
      <c r="L52" s="7">
        <f>SUM(L51)</f>
        <v>0</v>
      </c>
      <c r="M52" s="7"/>
      <c r="N52" s="7"/>
      <c r="O52" s="7">
        <f>SUM(O51)</f>
        <v>400</v>
      </c>
      <c r="P52" s="7">
        <f>SUM(P51)</f>
        <v>400</v>
      </c>
      <c r="Q52" s="7">
        <f>SUM(Q51)</f>
        <v>400</v>
      </c>
      <c r="R52" s="7">
        <f>SUM(R51)</f>
        <v>0</v>
      </c>
      <c r="S52" s="7"/>
      <c r="T52" s="7"/>
      <c r="U52" s="7">
        <f>SUM(U51)</f>
        <v>0</v>
      </c>
      <c r="V52" s="7"/>
      <c r="W52" s="7"/>
      <c r="X52" s="7">
        <v>0</v>
      </c>
      <c r="Y52" s="7"/>
      <c r="Z52" s="7"/>
      <c r="AA52" s="10"/>
      <c r="AB52" s="384" t="s">
        <v>240</v>
      </c>
      <c r="AC52" s="384"/>
      <c r="AD52" s="384"/>
      <c r="AE52" s="384"/>
      <c r="AF52" s="7">
        <f>SUM(AF51)</f>
        <v>14489</v>
      </c>
      <c r="AG52" s="7">
        <f>SUM(AG51)</f>
        <v>14224</v>
      </c>
      <c r="AH52" s="7">
        <f>SUM(AH51)</f>
        <v>14095</v>
      </c>
      <c r="AI52" s="7">
        <f>SUM(AI51)</f>
        <v>0</v>
      </c>
      <c r="AJ52" s="7"/>
      <c r="AK52" s="7"/>
      <c r="AL52" s="7">
        <f>SUM(AL51)</f>
        <v>0</v>
      </c>
      <c r="AM52" s="7"/>
      <c r="AN52" s="7"/>
      <c r="AO52" s="7">
        <f>SUM(AO51)</f>
        <v>0</v>
      </c>
      <c r="AP52" s="7"/>
      <c r="AQ52" s="7"/>
      <c r="AR52" s="7">
        <f t="shared" si="3"/>
        <v>14889</v>
      </c>
      <c r="AS52" s="7">
        <f t="shared" si="4"/>
        <v>14624</v>
      </c>
      <c r="AT52" s="7">
        <f t="shared" si="9"/>
        <v>14495</v>
      </c>
    </row>
    <row r="53" spans="1:46" ht="16.5" customHeight="1">
      <c r="A53" s="26"/>
      <c r="B53" s="390" t="s">
        <v>241</v>
      </c>
      <c r="C53" s="390"/>
      <c r="D53" s="390"/>
      <c r="E53" s="390"/>
      <c r="F53" s="138">
        <f aca="true" t="shared" si="10" ref="F53:Z53">SUM(F52+F48+F49+F42+F43+F27+F29+F21+F7+F6)</f>
        <v>3067</v>
      </c>
      <c r="G53" s="138">
        <f t="shared" si="10"/>
        <v>3067</v>
      </c>
      <c r="H53" s="138">
        <f t="shared" si="10"/>
        <v>2600</v>
      </c>
      <c r="I53" s="138">
        <f t="shared" si="10"/>
        <v>52003</v>
      </c>
      <c r="J53" s="138">
        <f t="shared" si="10"/>
        <v>65290</v>
      </c>
      <c r="K53" s="138">
        <f t="shared" si="10"/>
        <v>66457</v>
      </c>
      <c r="L53" s="138">
        <f t="shared" si="10"/>
        <v>2445</v>
      </c>
      <c r="M53" s="138">
        <f t="shared" si="10"/>
        <v>2340</v>
      </c>
      <c r="N53" s="138">
        <f t="shared" si="10"/>
        <v>2794</v>
      </c>
      <c r="O53" s="138">
        <f t="shared" si="10"/>
        <v>1052</v>
      </c>
      <c r="P53" s="138">
        <f t="shared" si="10"/>
        <v>7245</v>
      </c>
      <c r="Q53" s="138">
        <f t="shared" si="10"/>
        <v>7589</v>
      </c>
      <c r="R53" s="138">
        <f t="shared" si="10"/>
        <v>2774</v>
      </c>
      <c r="S53" s="138">
        <f t="shared" si="10"/>
        <v>2312</v>
      </c>
      <c r="T53" s="138">
        <f t="shared" si="10"/>
        <v>2249</v>
      </c>
      <c r="U53" s="138">
        <f t="shared" si="10"/>
        <v>0</v>
      </c>
      <c r="V53" s="138">
        <f t="shared" si="10"/>
        <v>0</v>
      </c>
      <c r="W53" s="138">
        <f t="shared" si="10"/>
        <v>312</v>
      </c>
      <c r="X53" s="138">
        <f t="shared" si="10"/>
        <v>180</v>
      </c>
      <c r="Y53" s="138">
        <f t="shared" si="10"/>
        <v>180</v>
      </c>
      <c r="Z53" s="138">
        <f t="shared" si="10"/>
        <v>138</v>
      </c>
      <c r="AA53" s="26"/>
      <c r="AB53" s="390" t="s">
        <v>241</v>
      </c>
      <c r="AC53" s="390"/>
      <c r="AD53" s="390"/>
      <c r="AE53" s="390"/>
      <c r="AF53" s="138">
        <f>SUM(AF52+AF48+AF49+AF42+AF43+AF27+AF29+AF21+AF7+AF6)</f>
        <v>14489</v>
      </c>
      <c r="AG53" s="138">
        <f>SUM(AG52+AG48+AG49+AG42+AG43+AG27+AG29+AG21+AG7+AG6)</f>
        <v>14224</v>
      </c>
      <c r="AH53" s="138">
        <f>SUM(AH52+AH48+AH49+AH42+AH43+AH27+AH29+AH21+AH7+AH6)</f>
        <v>14095</v>
      </c>
      <c r="AI53" s="138">
        <f aca="true" t="shared" si="11" ref="AI53:AQ53">SUM(AI52+AI48+AI49+AI42+AI43+AI27+AI29+AI21+AI7+AI6)</f>
        <v>30</v>
      </c>
      <c r="AJ53" s="138">
        <f t="shared" si="11"/>
        <v>30</v>
      </c>
      <c r="AK53" s="138">
        <f t="shared" si="11"/>
        <v>26</v>
      </c>
      <c r="AL53" s="138">
        <f t="shared" si="11"/>
        <v>2469</v>
      </c>
      <c r="AM53" s="139">
        <f t="shared" si="11"/>
        <v>2469</v>
      </c>
      <c r="AN53" s="139">
        <f t="shared" si="11"/>
        <v>2900</v>
      </c>
      <c r="AO53" s="138">
        <f t="shared" si="11"/>
        <v>0</v>
      </c>
      <c r="AP53" s="139">
        <f t="shared" si="11"/>
        <v>0</v>
      </c>
      <c r="AQ53" s="139">
        <f t="shared" si="11"/>
        <v>277</v>
      </c>
      <c r="AR53" s="138">
        <f t="shared" si="3"/>
        <v>78509</v>
      </c>
      <c r="AS53" s="138">
        <f t="shared" si="4"/>
        <v>97157</v>
      </c>
      <c r="AT53" s="138">
        <f>SUM(H53+K53+N53+Q53+T53+Z53+AH53+AK53+AN53+AQ53+W53)</f>
        <v>99437</v>
      </c>
    </row>
    <row r="59" ht="18" customHeight="1"/>
    <row r="62" ht="13.5" customHeight="1"/>
    <row r="74" ht="18" customHeight="1"/>
    <row r="75" ht="12.75" customHeight="1"/>
    <row r="78" ht="15" customHeight="1"/>
  </sheetData>
  <sheetProtection selectLockedCells="1" selectUnlockedCells="1"/>
  <mergeCells count="120">
    <mergeCell ref="B52:E52"/>
    <mergeCell ref="AB52:AE52"/>
    <mergeCell ref="B53:E53"/>
    <mergeCell ref="AB53:AE53"/>
    <mergeCell ref="B49:E49"/>
    <mergeCell ref="AB49:AE49"/>
    <mergeCell ref="B50:E50"/>
    <mergeCell ref="AB50:AE50"/>
    <mergeCell ref="B51:E51"/>
    <mergeCell ref="AB51:AE51"/>
    <mergeCell ref="B46:E46"/>
    <mergeCell ref="AB46:AE46"/>
    <mergeCell ref="B47:E47"/>
    <mergeCell ref="AB47:AE47"/>
    <mergeCell ref="B48:E48"/>
    <mergeCell ref="AB48:AE48"/>
    <mergeCell ref="B43:E43"/>
    <mergeCell ref="AB43:AE43"/>
    <mergeCell ref="B44:E44"/>
    <mergeCell ref="AB44:AE44"/>
    <mergeCell ref="B45:E45"/>
    <mergeCell ref="AB45:AE45"/>
    <mergeCell ref="B40:E40"/>
    <mergeCell ref="AB40:AE40"/>
    <mergeCell ref="B41:E41"/>
    <mergeCell ref="AB41:AE41"/>
    <mergeCell ref="B42:E42"/>
    <mergeCell ref="AB42:AE42"/>
    <mergeCell ref="B34:E34"/>
    <mergeCell ref="AB34:AE34"/>
    <mergeCell ref="B38:E38"/>
    <mergeCell ref="AB38:AE38"/>
    <mergeCell ref="B39:E39"/>
    <mergeCell ref="AB39:AE39"/>
    <mergeCell ref="B31:E31"/>
    <mergeCell ref="AB31:AE31"/>
    <mergeCell ref="B32:E32"/>
    <mergeCell ref="AB32:AE32"/>
    <mergeCell ref="B33:E33"/>
    <mergeCell ref="AB33:AE33"/>
    <mergeCell ref="B28:E28"/>
    <mergeCell ref="AB28:AE28"/>
    <mergeCell ref="B29:E29"/>
    <mergeCell ref="AB29:AE29"/>
    <mergeCell ref="B30:E30"/>
    <mergeCell ref="AB30:AE30"/>
    <mergeCell ref="B25:E25"/>
    <mergeCell ref="AB25:AE25"/>
    <mergeCell ref="B26:E26"/>
    <mergeCell ref="AB26:AE26"/>
    <mergeCell ref="B27:E27"/>
    <mergeCell ref="AB27:AE27"/>
    <mergeCell ref="B22:E22"/>
    <mergeCell ref="AB22:AE22"/>
    <mergeCell ref="B23:E23"/>
    <mergeCell ref="AB23:AE23"/>
    <mergeCell ref="B24:E24"/>
    <mergeCell ref="AB24:AE24"/>
    <mergeCell ref="B18:E18"/>
    <mergeCell ref="AB18:AE18"/>
    <mergeCell ref="B19:E19"/>
    <mergeCell ref="AB19:AE19"/>
    <mergeCell ref="B20:E20"/>
    <mergeCell ref="B21:E21"/>
    <mergeCell ref="AB21:AE21"/>
    <mergeCell ref="B14:E14"/>
    <mergeCell ref="B15:E15"/>
    <mergeCell ref="AB15:AE15"/>
    <mergeCell ref="B16:E16"/>
    <mergeCell ref="AB16:AE16"/>
    <mergeCell ref="B17:E17"/>
    <mergeCell ref="AB17:AE17"/>
    <mergeCell ref="B11:E11"/>
    <mergeCell ref="AB11:AE11"/>
    <mergeCell ref="B12:E12"/>
    <mergeCell ref="AB12:AE12"/>
    <mergeCell ref="B13:E13"/>
    <mergeCell ref="AB13:AE13"/>
    <mergeCell ref="B8:E8"/>
    <mergeCell ref="AB8:AE8"/>
    <mergeCell ref="B9:E9"/>
    <mergeCell ref="AB9:AE9"/>
    <mergeCell ref="B10:E10"/>
    <mergeCell ref="AB10:AE10"/>
    <mergeCell ref="B5:E5"/>
    <mergeCell ref="AB5:AE5"/>
    <mergeCell ref="B6:E6"/>
    <mergeCell ref="AB6:AE6"/>
    <mergeCell ref="B7:E7"/>
    <mergeCell ref="AB7:AE7"/>
    <mergeCell ref="AR2:AR3"/>
    <mergeCell ref="AS2:AS3"/>
    <mergeCell ref="AT2:AT3"/>
    <mergeCell ref="F3:H3"/>
    <mergeCell ref="I3:K3"/>
    <mergeCell ref="L3:N3"/>
    <mergeCell ref="O3:Q3"/>
    <mergeCell ref="R3:T3"/>
    <mergeCell ref="U3:W3"/>
    <mergeCell ref="X3:Z3"/>
    <mergeCell ref="AA2:AA4"/>
    <mergeCell ref="AB2:AE4"/>
    <mergeCell ref="AF2:AH2"/>
    <mergeCell ref="AI2:AK2"/>
    <mergeCell ref="AL2:AN2"/>
    <mergeCell ref="AO2:AQ2"/>
    <mergeCell ref="AF3:AH3"/>
    <mergeCell ref="AI3:AK3"/>
    <mergeCell ref="AL3:AN3"/>
    <mergeCell ref="AO3:AQ3"/>
    <mergeCell ref="AS1:AT1"/>
    <mergeCell ref="A2:A4"/>
    <mergeCell ref="B2:E4"/>
    <mergeCell ref="F2:H2"/>
    <mergeCell ref="I2:K2"/>
    <mergeCell ref="L2:N2"/>
    <mergeCell ref="O2:Q2"/>
    <mergeCell ref="R2:T2"/>
    <mergeCell ref="U2:W2"/>
    <mergeCell ref="X2:Z2"/>
  </mergeCells>
  <printOptions horizontalCentered="1"/>
  <pageMargins left="0.25" right="0.25" top="0.75" bottom="0.75" header="0.3" footer="0.3"/>
  <pageSetup horizontalDpi="300" verticalDpi="300" orientation="landscape" paperSize="9" scale="53" r:id="rId1"/>
  <headerFooter alignWithMargins="0">
    <oddHeader>&amp;C&amp;"Garamond,Normál"&amp;14 3/2014.(V.14.) számú zárszámadási rendelethez
Zalaszabar Község Önkormányzat
 2013.évi bevételeinek teljesítése&amp;R&amp;A
&amp;P.oldal</oddHeader>
  </headerFooter>
  <colBreaks count="1" manualBreakCount="1">
    <brk id="2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AR18"/>
  <sheetViews>
    <sheetView view="pageLayout" zoomScaleSheetLayoutView="100" workbookViewId="0" topLeftCell="I1">
      <selection activeCell="F24" sqref="F24"/>
    </sheetView>
  </sheetViews>
  <sheetFormatPr defaultColWidth="9.00390625" defaultRowHeight="12.75"/>
  <cols>
    <col min="1" max="1" width="4.625" style="1" customWidth="1"/>
    <col min="2" max="2" width="5.625" style="1" customWidth="1"/>
    <col min="3" max="3" width="34.25390625" style="1" customWidth="1"/>
    <col min="4" max="4" width="0" style="1" hidden="1" customWidth="1"/>
    <col min="5" max="5" width="8.75390625" style="1" customWidth="1"/>
    <col min="6" max="6" width="7.75390625" style="1" customWidth="1"/>
    <col min="7" max="7" width="6.625" style="1" customWidth="1"/>
    <col min="8" max="16" width="8.75390625" style="1" customWidth="1"/>
    <col min="17" max="17" width="4.625" style="1" customWidth="1"/>
    <col min="18" max="18" width="5.625" style="1" customWidth="1"/>
    <col min="19" max="19" width="34.25390625" style="1" customWidth="1"/>
    <col min="20" max="20" width="4.625" style="1" customWidth="1"/>
    <col min="21" max="21" width="8.75390625" style="1" customWidth="1"/>
    <col min="22" max="22" width="7.75390625" style="1" customWidth="1"/>
    <col min="23" max="23" width="6.75390625" style="1" customWidth="1"/>
    <col min="24" max="25" width="8.75390625" style="1" customWidth="1"/>
    <col min="26" max="28" width="7.875" style="1" customWidth="1"/>
    <col min="29" max="32" width="9.125" style="1" customWidth="1"/>
    <col min="33" max="33" width="13.75390625" style="1" customWidth="1"/>
    <col min="34" max="41" width="9.125" style="1" customWidth="1"/>
    <col min="42" max="42" width="10.00390625" style="1" customWidth="1"/>
    <col min="43" max="43" width="10.125" style="1" customWidth="1"/>
    <col min="44" max="16384" width="9.125" style="1" customWidth="1"/>
  </cols>
  <sheetData>
    <row r="1" spans="8:44" ht="12.75">
      <c r="H1" s="140" t="s">
        <v>242</v>
      </c>
      <c r="I1" s="140"/>
      <c r="J1" s="140"/>
      <c r="K1" s="140"/>
      <c r="L1" s="140"/>
      <c r="M1" s="140"/>
      <c r="N1" s="140"/>
      <c r="O1" s="140"/>
      <c r="P1" s="140"/>
      <c r="S1" s="425"/>
      <c r="T1" s="425"/>
      <c r="U1" s="140"/>
      <c r="V1" s="140"/>
      <c r="W1" s="140"/>
      <c r="X1" s="140"/>
      <c r="Y1" s="140"/>
      <c r="Z1" s="140"/>
      <c r="AA1" s="140"/>
      <c r="AB1" s="2"/>
      <c r="AC1" s="2"/>
      <c r="AR1" s="15"/>
    </row>
    <row r="2" spans="1:44" ht="60" customHeight="1">
      <c r="A2" s="426" t="s">
        <v>243</v>
      </c>
      <c r="B2" s="427" t="s">
        <v>1</v>
      </c>
      <c r="C2" s="428" t="s">
        <v>244</v>
      </c>
      <c r="D2" s="428"/>
      <c r="E2" s="429" t="s">
        <v>245</v>
      </c>
      <c r="F2" s="429"/>
      <c r="G2" s="429"/>
      <c r="H2" s="429" t="s">
        <v>246</v>
      </c>
      <c r="I2" s="429"/>
      <c r="J2" s="429"/>
      <c r="K2" s="429" t="s">
        <v>247</v>
      </c>
      <c r="L2" s="429"/>
      <c r="M2" s="429"/>
      <c r="N2" s="429" t="s">
        <v>248</v>
      </c>
      <c r="O2" s="429"/>
      <c r="P2" s="429"/>
      <c r="Q2" s="426" t="s">
        <v>243</v>
      </c>
      <c r="R2" s="427" t="s">
        <v>1</v>
      </c>
      <c r="S2" s="428" t="s">
        <v>244</v>
      </c>
      <c r="T2" s="428"/>
      <c r="U2" s="429" t="s">
        <v>249</v>
      </c>
      <c r="V2" s="429"/>
      <c r="W2" s="429"/>
      <c r="X2" s="429" t="s">
        <v>250</v>
      </c>
      <c r="Y2" s="429"/>
      <c r="Z2" s="429"/>
      <c r="AA2" s="141" t="s">
        <v>200</v>
      </c>
      <c r="AB2" s="141" t="s">
        <v>251</v>
      </c>
      <c r="AC2" s="141" t="s">
        <v>137</v>
      </c>
      <c r="AD2" s="143"/>
      <c r="AE2" s="144"/>
      <c r="AF2" s="144"/>
      <c r="AG2" s="144"/>
      <c r="AH2" s="145"/>
      <c r="AI2" s="145"/>
      <c r="AJ2" s="145"/>
      <c r="AK2" s="145"/>
      <c r="AL2" s="146"/>
      <c r="AM2" s="146"/>
      <c r="AN2" s="146"/>
      <c r="AO2" s="146"/>
      <c r="AP2" s="422"/>
      <c r="AQ2" s="423"/>
      <c r="AR2" s="424"/>
    </row>
    <row r="3" spans="1:44" ht="12.75" customHeight="1">
      <c r="A3" s="426"/>
      <c r="B3" s="426"/>
      <c r="C3" s="428"/>
      <c r="D3" s="428"/>
      <c r="E3" s="428">
        <v>562912</v>
      </c>
      <c r="F3" s="428"/>
      <c r="G3" s="428"/>
      <c r="H3" s="428">
        <v>562913</v>
      </c>
      <c r="I3" s="428"/>
      <c r="J3" s="428"/>
      <c r="K3" s="428">
        <v>562917</v>
      </c>
      <c r="L3" s="428"/>
      <c r="M3" s="428"/>
      <c r="N3" s="428">
        <v>851011</v>
      </c>
      <c r="O3" s="428"/>
      <c r="P3" s="428"/>
      <c r="Q3" s="426"/>
      <c r="R3" s="426"/>
      <c r="S3" s="428"/>
      <c r="T3" s="428"/>
      <c r="U3" s="428">
        <v>841907</v>
      </c>
      <c r="V3" s="428"/>
      <c r="W3" s="428"/>
      <c r="X3" s="428">
        <v>562920</v>
      </c>
      <c r="Y3" s="428"/>
      <c r="Z3" s="428"/>
      <c r="AA3" s="150"/>
      <c r="AB3" s="150"/>
      <c r="AC3" s="150"/>
      <c r="AD3" s="143"/>
      <c r="AE3" s="144"/>
      <c r="AF3" s="144"/>
      <c r="AG3" s="144"/>
      <c r="AH3" s="151"/>
      <c r="AI3" s="151"/>
      <c r="AJ3" s="151"/>
      <c r="AK3" s="152"/>
      <c r="AL3" s="151"/>
      <c r="AM3" s="151"/>
      <c r="AN3" s="151"/>
      <c r="AO3" s="151"/>
      <c r="AP3" s="422"/>
      <c r="AQ3" s="423"/>
      <c r="AR3" s="424"/>
    </row>
    <row r="4" spans="1:44" ht="12.75">
      <c r="A4" s="153"/>
      <c r="B4" s="427"/>
      <c r="C4" s="428"/>
      <c r="D4" s="428"/>
      <c r="E4" s="142" t="s">
        <v>139</v>
      </c>
      <c r="F4" s="142" t="s">
        <v>202</v>
      </c>
      <c r="G4" s="142" t="s">
        <v>252</v>
      </c>
      <c r="H4" s="142" t="s">
        <v>139</v>
      </c>
      <c r="I4" s="142" t="s">
        <v>202</v>
      </c>
      <c r="J4" s="142" t="s">
        <v>252</v>
      </c>
      <c r="K4" s="142" t="s">
        <v>139</v>
      </c>
      <c r="L4" s="142" t="s">
        <v>202</v>
      </c>
      <c r="M4" s="142" t="s">
        <v>252</v>
      </c>
      <c r="N4" s="142" t="s">
        <v>139</v>
      </c>
      <c r="O4" s="142" t="s">
        <v>202</v>
      </c>
      <c r="P4" s="142" t="s">
        <v>252</v>
      </c>
      <c r="Q4" s="153"/>
      <c r="R4" s="427"/>
      <c r="S4" s="428"/>
      <c r="T4" s="428"/>
      <c r="U4" s="142" t="s">
        <v>139</v>
      </c>
      <c r="V4" s="142" t="s">
        <v>202</v>
      </c>
      <c r="W4" s="142" t="s">
        <v>252</v>
      </c>
      <c r="X4" s="142" t="s">
        <v>139</v>
      </c>
      <c r="Y4" s="142" t="s">
        <v>202</v>
      </c>
      <c r="Z4" s="142" t="s">
        <v>252</v>
      </c>
      <c r="AA4" s="154"/>
      <c r="AB4" s="154"/>
      <c r="AC4" s="154"/>
      <c r="AD4" s="152"/>
      <c r="AE4" s="152"/>
      <c r="AF4" s="152"/>
      <c r="AG4" s="152"/>
      <c r="AH4" s="151"/>
      <c r="AI4" s="151"/>
      <c r="AJ4" s="151"/>
      <c r="AK4" s="152"/>
      <c r="AL4" s="151"/>
      <c r="AM4" s="151"/>
      <c r="AN4" s="151"/>
      <c r="AO4" s="151"/>
      <c r="AP4" s="147"/>
      <c r="AQ4" s="148"/>
      <c r="AR4" s="149"/>
    </row>
    <row r="5" spans="1:44" ht="19.5" customHeight="1">
      <c r="A5" s="155">
        <v>2</v>
      </c>
      <c r="B5" s="156"/>
      <c r="C5" s="157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5">
        <v>2</v>
      </c>
      <c r="R5" s="156"/>
      <c r="S5" s="430"/>
      <c r="T5" s="430"/>
      <c r="U5" s="431"/>
      <c r="V5" s="431"/>
      <c r="W5" s="431"/>
      <c r="X5" s="431"/>
      <c r="Y5" s="431"/>
      <c r="Z5" s="431"/>
      <c r="AA5" s="431"/>
      <c r="AB5" s="159"/>
      <c r="AC5" s="159"/>
      <c r="AD5" s="152"/>
      <c r="AE5" s="152"/>
      <c r="AF5" s="152"/>
      <c r="AG5" s="152"/>
      <c r="AH5" s="149"/>
      <c r="AI5" s="149"/>
      <c r="AJ5" s="149"/>
      <c r="AK5" s="149"/>
      <c r="AL5" s="149"/>
      <c r="AM5" s="149"/>
      <c r="AN5" s="149"/>
      <c r="AO5" s="149"/>
      <c r="AP5" s="147"/>
      <c r="AQ5" s="148"/>
      <c r="AR5" s="149"/>
    </row>
    <row r="6" spans="1:44" ht="24.75" customHeight="1">
      <c r="A6" s="14"/>
      <c r="B6" s="156"/>
      <c r="C6" s="432" t="s">
        <v>253</v>
      </c>
      <c r="D6" s="432"/>
      <c r="E6" s="160"/>
      <c r="F6" s="160"/>
      <c r="G6" s="160"/>
      <c r="H6" s="161"/>
      <c r="I6" s="161"/>
      <c r="J6" s="161"/>
      <c r="K6" s="161"/>
      <c r="L6" s="161"/>
      <c r="M6" s="161"/>
      <c r="N6" s="161"/>
      <c r="O6" s="161"/>
      <c r="P6" s="161"/>
      <c r="Q6" s="14"/>
      <c r="R6" s="156"/>
      <c r="S6" s="432" t="s">
        <v>253</v>
      </c>
      <c r="T6" s="432"/>
      <c r="U6" s="161"/>
      <c r="V6" s="161"/>
      <c r="W6" s="161"/>
      <c r="X6" s="161"/>
      <c r="Y6" s="161"/>
      <c r="Z6" s="161"/>
      <c r="AA6" s="161"/>
      <c r="AB6" s="161"/>
      <c r="AC6" s="161"/>
      <c r="AD6" s="152"/>
      <c r="AE6" s="152"/>
      <c r="AF6" s="152"/>
      <c r="AG6" s="152"/>
      <c r="AH6" s="149"/>
      <c r="AI6" s="149"/>
      <c r="AJ6" s="149"/>
      <c r="AK6" s="149"/>
      <c r="AL6" s="149"/>
      <c r="AM6" s="149"/>
      <c r="AN6" s="149"/>
      <c r="AO6" s="149"/>
      <c r="AP6" s="147"/>
      <c r="AQ6" s="148"/>
      <c r="AR6" s="149"/>
    </row>
    <row r="7" spans="1:44" ht="24.75" customHeight="1">
      <c r="A7" s="14"/>
      <c r="B7" s="162" t="s">
        <v>8</v>
      </c>
      <c r="C7" s="433" t="s">
        <v>254</v>
      </c>
      <c r="D7" s="433"/>
      <c r="E7" s="163">
        <v>552</v>
      </c>
      <c r="F7" s="163">
        <v>552</v>
      </c>
      <c r="G7" s="163">
        <v>751</v>
      </c>
      <c r="H7" s="163">
        <v>2458</v>
      </c>
      <c r="I7" s="163">
        <v>2458</v>
      </c>
      <c r="J7" s="163">
        <v>2132</v>
      </c>
      <c r="K7" s="163">
        <v>246</v>
      </c>
      <c r="L7" s="163">
        <v>246</v>
      </c>
      <c r="M7" s="163">
        <v>288</v>
      </c>
      <c r="N7" s="163">
        <v>11079</v>
      </c>
      <c r="O7" s="163">
        <v>12543</v>
      </c>
      <c r="P7" s="163">
        <v>11849</v>
      </c>
      <c r="Q7" s="14"/>
      <c r="R7" s="162" t="s">
        <v>8</v>
      </c>
      <c r="S7" s="433" t="s">
        <v>254</v>
      </c>
      <c r="T7" s="433"/>
      <c r="U7" s="163"/>
      <c r="V7" s="163"/>
      <c r="W7" s="163"/>
      <c r="X7" s="163">
        <v>2888</v>
      </c>
      <c r="Y7" s="163">
        <v>2888</v>
      </c>
      <c r="Z7" s="163">
        <v>2605</v>
      </c>
      <c r="AA7" s="164">
        <f aca="true" t="shared" si="0" ref="AA7:AB10">SUM(E7+H7+K7+N7+U7+X7)</f>
        <v>17223</v>
      </c>
      <c r="AB7" s="164">
        <f t="shared" si="0"/>
        <v>18687</v>
      </c>
      <c r="AC7" s="164">
        <f aca="true" t="shared" si="1" ref="AC7:AC18">G7+J7+M7+P7+W7+Z7</f>
        <v>17625</v>
      </c>
      <c r="AD7" s="165"/>
      <c r="AE7" s="165"/>
      <c r="AF7" s="165"/>
      <c r="AG7" s="165"/>
      <c r="AH7" s="166"/>
      <c r="AI7" s="166"/>
      <c r="AJ7" s="166"/>
      <c r="AK7" s="167"/>
      <c r="AL7" s="167"/>
      <c r="AM7" s="167"/>
      <c r="AN7" s="166"/>
      <c r="AO7" s="166"/>
      <c r="AP7" s="166"/>
      <c r="AQ7" s="166"/>
      <c r="AR7" s="168"/>
    </row>
    <row r="8" spans="1:44" ht="24.75" customHeight="1">
      <c r="A8" s="14"/>
      <c r="B8" s="162" t="s">
        <v>10</v>
      </c>
      <c r="C8" s="433" t="s">
        <v>255</v>
      </c>
      <c r="D8" s="433"/>
      <c r="E8" s="163">
        <v>141</v>
      </c>
      <c r="F8" s="163">
        <v>141</v>
      </c>
      <c r="G8" s="163">
        <v>187</v>
      </c>
      <c r="H8" s="163">
        <v>625</v>
      </c>
      <c r="I8" s="163">
        <v>625</v>
      </c>
      <c r="J8" s="163">
        <v>531</v>
      </c>
      <c r="K8" s="163">
        <v>62</v>
      </c>
      <c r="L8" s="163">
        <v>62</v>
      </c>
      <c r="M8" s="163">
        <v>72</v>
      </c>
      <c r="N8" s="163">
        <v>2920</v>
      </c>
      <c r="O8" s="163">
        <v>2855</v>
      </c>
      <c r="P8" s="163">
        <v>2749</v>
      </c>
      <c r="Q8" s="14"/>
      <c r="R8" s="162" t="s">
        <v>10</v>
      </c>
      <c r="S8" s="433" t="s">
        <v>255</v>
      </c>
      <c r="T8" s="433"/>
      <c r="U8" s="163"/>
      <c r="V8" s="163"/>
      <c r="W8" s="163"/>
      <c r="X8" s="163">
        <v>735</v>
      </c>
      <c r="Y8" s="163">
        <v>735</v>
      </c>
      <c r="Z8" s="163">
        <v>647</v>
      </c>
      <c r="AA8" s="164">
        <f t="shared" si="0"/>
        <v>4483</v>
      </c>
      <c r="AB8" s="164">
        <f t="shared" si="0"/>
        <v>4418</v>
      </c>
      <c r="AC8" s="164">
        <f t="shared" si="1"/>
        <v>4186</v>
      </c>
      <c r="AD8" s="434"/>
      <c r="AE8" s="434"/>
      <c r="AF8" s="434"/>
      <c r="AG8" s="434"/>
      <c r="AH8" s="166"/>
      <c r="AI8" s="166"/>
      <c r="AJ8" s="166"/>
      <c r="AK8" s="167"/>
      <c r="AL8" s="167"/>
      <c r="AM8" s="167"/>
      <c r="AN8" s="166"/>
      <c r="AO8" s="166"/>
      <c r="AP8" s="166"/>
      <c r="AQ8" s="166"/>
      <c r="AR8" s="168"/>
    </row>
    <row r="9" spans="1:44" ht="24.75" customHeight="1">
      <c r="A9" s="14"/>
      <c r="B9" s="162" t="s">
        <v>16</v>
      </c>
      <c r="C9" s="433" t="s">
        <v>256</v>
      </c>
      <c r="D9" s="433"/>
      <c r="E9" s="163">
        <v>1502</v>
      </c>
      <c r="F9" s="163">
        <v>1232</v>
      </c>
      <c r="G9" s="163">
        <v>1890</v>
      </c>
      <c r="H9" s="163">
        <v>6676</v>
      </c>
      <c r="I9" s="163">
        <v>5476</v>
      </c>
      <c r="J9" s="163">
        <v>5389</v>
      </c>
      <c r="K9" s="163">
        <v>668</v>
      </c>
      <c r="L9" s="163">
        <v>548</v>
      </c>
      <c r="M9" s="163">
        <v>727</v>
      </c>
      <c r="N9" s="163">
        <v>1944</v>
      </c>
      <c r="O9" s="163">
        <v>4953</v>
      </c>
      <c r="P9" s="163">
        <v>3301</v>
      </c>
      <c r="Q9" s="14"/>
      <c r="R9" s="162" t="s">
        <v>16</v>
      </c>
      <c r="S9" s="433" t="s">
        <v>256</v>
      </c>
      <c r="T9" s="433"/>
      <c r="U9" s="163"/>
      <c r="V9" s="163"/>
      <c r="W9" s="163"/>
      <c r="X9" s="163">
        <v>7844</v>
      </c>
      <c r="Y9" s="163">
        <v>6434</v>
      </c>
      <c r="Z9" s="163">
        <v>6534</v>
      </c>
      <c r="AA9" s="164">
        <f t="shared" si="0"/>
        <v>18634</v>
      </c>
      <c r="AB9" s="164">
        <f t="shared" si="0"/>
        <v>18643</v>
      </c>
      <c r="AC9" s="164">
        <f t="shared" si="1"/>
        <v>17841</v>
      </c>
      <c r="AD9" s="434"/>
      <c r="AE9" s="434"/>
      <c r="AF9" s="434"/>
      <c r="AG9" s="434"/>
      <c r="AH9" s="166"/>
      <c r="AI9" s="166"/>
      <c r="AJ9" s="166"/>
      <c r="AK9" s="167"/>
      <c r="AL9" s="167"/>
      <c r="AM9" s="167"/>
      <c r="AN9" s="166"/>
      <c r="AO9" s="166"/>
      <c r="AP9" s="166"/>
      <c r="AQ9" s="166"/>
      <c r="AR9" s="168"/>
    </row>
    <row r="10" spans="1:44" ht="24.75" customHeight="1">
      <c r="A10" s="14"/>
      <c r="B10" s="170"/>
      <c r="C10" s="435" t="s">
        <v>257</v>
      </c>
      <c r="D10" s="435"/>
      <c r="E10" s="171">
        <f aca="true" t="shared" si="2" ref="E10:P10">SUM(E7:E9)</f>
        <v>2195</v>
      </c>
      <c r="F10" s="171">
        <f t="shared" si="2"/>
        <v>1925</v>
      </c>
      <c r="G10" s="171">
        <f t="shared" si="2"/>
        <v>2828</v>
      </c>
      <c r="H10" s="171">
        <f t="shared" si="2"/>
        <v>9759</v>
      </c>
      <c r="I10" s="171">
        <f t="shared" si="2"/>
        <v>8559</v>
      </c>
      <c r="J10" s="171">
        <f t="shared" si="2"/>
        <v>8052</v>
      </c>
      <c r="K10" s="171">
        <f t="shared" si="2"/>
        <v>976</v>
      </c>
      <c r="L10" s="171">
        <f t="shared" si="2"/>
        <v>856</v>
      </c>
      <c r="M10" s="171">
        <f t="shared" si="2"/>
        <v>1087</v>
      </c>
      <c r="N10" s="171">
        <f t="shared" si="2"/>
        <v>15943</v>
      </c>
      <c r="O10" s="171">
        <f t="shared" si="2"/>
        <v>20351</v>
      </c>
      <c r="P10" s="171">
        <f t="shared" si="2"/>
        <v>17899</v>
      </c>
      <c r="Q10" s="14"/>
      <c r="R10" s="170"/>
      <c r="S10" s="435" t="s">
        <v>257</v>
      </c>
      <c r="T10" s="435"/>
      <c r="U10" s="171">
        <f>SUM(U7:U9)</f>
        <v>0</v>
      </c>
      <c r="V10" s="171">
        <f>SUM(V7:V9)</f>
        <v>0</v>
      </c>
      <c r="W10" s="171"/>
      <c r="X10" s="171">
        <f>SUM(X7:X9)</f>
        <v>11467</v>
      </c>
      <c r="Y10" s="171">
        <f>SUM(Y7:Y9)</f>
        <v>10057</v>
      </c>
      <c r="Z10" s="171">
        <f>SUM(Z7:Z9)</f>
        <v>9786</v>
      </c>
      <c r="AA10" s="164">
        <f t="shared" si="0"/>
        <v>40340</v>
      </c>
      <c r="AB10" s="164">
        <f t="shared" si="0"/>
        <v>41748</v>
      </c>
      <c r="AC10" s="164">
        <f t="shared" si="1"/>
        <v>39652</v>
      </c>
      <c r="AD10" s="436"/>
      <c r="AE10" s="436"/>
      <c r="AF10" s="436"/>
      <c r="AG10" s="436"/>
      <c r="AH10" s="173"/>
      <c r="AI10" s="173"/>
      <c r="AJ10" s="173"/>
      <c r="AK10" s="173"/>
      <c r="AL10" s="173"/>
      <c r="AM10" s="173"/>
      <c r="AN10" s="173"/>
      <c r="AO10" s="173"/>
      <c r="AP10" s="173"/>
      <c r="AQ10" s="174"/>
      <c r="AR10" s="168"/>
    </row>
    <row r="11" spans="1:44" ht="24.75" customHeight="1">
      <c r="A11" s="14"/>
      <c r="B11" s="170"/>
      <c r="C11" s="175"/>
      <c r="D11" s="176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4"/>
      <c r="R11" s="170"/>
      <c r="S11" s="430"/>
      <c r="T11" s="430"/>
      <c r="U11" s="171"/>
      <c r="V11" s="171"/>
      <c r="W11" s="171"/>
      <c r="X11" s="171"/>
      <c r="Y11" s="171"/>
      <c r="Z11" s="171"/>
      <c r="AA11" s="164">
        <f>SUM(E11:U11)</f>
        <v>0</v>
      </c>
      <c r="AB11" s="164">
        <f aca="true" t="shared" si="3" ref="AB11:AB17">SUM(F11+I11+L11+O11+V11+Y11)</f>
        <v>0</v>
      </c>
      <c r="AC11" s="164">
        <f t="shared" si="1"/>
        <v>0</v>
      </c>
      <c r="AD11" s="172"/>
      <c r="AE11" s="172"/>
      <c r="AF11" s="172"/>
      <c r="AG11" s="172"/>
      <c r="AH11" s="173"/>
      <c r="AI11" s="173"/>
      <c r="AJ11" s="173"/>
      <c r="AK11" s="173"/>
      <c r="AL11" s="173"/>
      <c r="AM11" s="173"/>
      <c r="AN11" s="173"/>
      <c r="AO11" s="173"/>
      <c r="AP11" s="173"/>
      <c r="AQ11" s="174"/>
      <c r="AR11" s="168"/>
    </row>
    <row r="12" spans="1:44" ht="24.75" customHeight="1">
      <c r="A12" s="14"/>
      <c r="B12" s="177"/>
      <c r="C12" s="435" t="s">
        <v>205</v>
      </c>
      <c r="D12" s="435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4"/>
      <c r="R12" s="177"/>
      <c r="S12" s="435" t="s">
        <v>205</v>
      </c>
      <c r="T12" s="435"/>
      <c r="U12" s="163"/>
      <c r="V12" s="163"/>
      <c r="W12" s="163"/>
      <c r="X12" s="163"/>
      <c r="Y12" s="163"/>
      <c r="Z12" s="163"/>
      <c r="AA12" s="164">
        <f>SUM(E12:U12)</f>
        <v>0</v>
      </c>
      <c r="AB12" s="164">
        <f t="shared" si="3"/>
        <v>0</v>
      </c>
      <c r="AC12" s="164">
        <f t="shared" si="1"/>
        <v>0</v>
      </c>
      <c r="AD12" s="437"/>
      <c r="AE12" s="437"/>
      <c r="AF12" s="437"/>
      <c r="AG12" s="437"/>
      <c r="AH12" s="166"/>
      <c r="AI12" s="166"/>
      <c r="AJ12" s="166"/>
      <c r="AK12" s="167"/>
      <c r="AL12" s="167"/>
      <c r="AM12" s="167"/>
      <c r="AN12" s="166"/>
      <c r="AO12" s="166"/>
      <c r="AP12" s="166"/>
      <c r="AQ12" s="166"/>
      <c r="AR12" s="168"/>
    </row>
    <row r="13" spans="1:44" ht="24.75" customHeight="1">
      <c r="A13" s="14"/>
      <c r="B13" s="170" t="s">
        <v>8</v>
      </c>
      <c r="C13" s="433" t="s">
        <v>258</v>
      </c>
      <c r="D13" s="433"/>
      <c r="E13" s="163">
        <v>1584</v>
      </c>
      <c r="F13" s="163">
        <v>460</v>
      </c>
      <c r="G13" s="163">
        <v>450</v>
      </c>
      <c r="H13" s="163">
        <v>9234</v>
      </c>
      <c r="I13" s="163">
        <v>9234</v>
      </c>
      <c r="J13" s="163">
        <v>9591</v>
      </c>
      <c r="K13" s="163">
        <v>1184</v>
      </c>
      <c r="L13" s="163">
        <v>1184</v>
      </c>
      <c r="M13" s="163">
        <v>1177</v>
      </c>
      <c r="N13" s="163"/>
      <c r="O13" s="163"/>
      <c r="P13" s="163">
        <v>7</v>
      </c>
      <c r="Q13" s="14"/>
      <c r="R13" s="170" t="s">
        <v>8</v>
      </c>
      <c r="S13" s="433" t="s">
        <v>258</v>
      </c>
      <c r="T13" s="433"/>
      <c r="U13" s="163"/>
      <c r="V13" s="163"/>
      <c r="W13" s="163"/>
      <c r="X13" s="163">
        <v>11669</v>
      </c>
      <c r="Y13" s="163">
        <v>11669</v>
      </c>
      <c r="Z13" s="163">
        <v>11491</v>
      </c>
      <c r="AA13" s="164">
        <f>SUM(E13+H13+K13+N13+U13+X13)</f>
        <v>23671</v>
      </c>
      <c r="AB13" s="164">
        <f t="shared" si="3"/>
        <v>22547</v>
      </c>
      <c r="AC13" s="164">
        <f t="shared" si="1"/>
        <v>22716</v>
      </c>
      <c r="AD13" s="434"/>
      <c r="AE13" s="434"/>
      <c r="AF13" s="434"/>
      <c r="AG13" s="434"/>
      <c r="AH13" s="166"/>
      <c r="AI13" s="166"/>
      <c r="AJ13" s="166"/>
      <c r="AK13" s="167"/>
      <c r="AL13" s="167"/>
      <c r="AM13" s="167"/>
      <c r="AN13" s="166"/>
      <c r="AO13" s="166"/>
      <c r="AP13" s="166"/>
      <c r="AQ13" s="166"/>
      <c r="AR13" s="168"/>
    </row>
    <row r="14" spans="1:44" ht="24.75" customHeight="1">
      <c r="A14" s="14"/>
      <c r="B14" s="170" t="s">
        <v>10</v>
      </c>
      <c r="C14" s="433" t="s">
        <v>259</v>
      </c>
      <c r="D14" s="433"/>
      <c r="E14" s="163"/>
      <c r="F14" s="163"/>
      <c r="G14" s="163"/>
      <c r="H14" s="178"/>
      <c r="I14" s="178"/>
      <c r="J14" s="178"/>
      <c r="K14" s="178"/>
      <c r="L14" s="178"/>
      <c r="M14" s="178"/>
      <c r="N14" s="178"/>
      <c r="O14" s="178"/>
      <c r="P14" s="178"/>
      <c r="Q14" s="14"/>
      <c r="R14" s="170" t="s">
        <v>10</v>
      </c>
      <c r="S14" s="433" t="s">
        <v>259</v>
      </c>
      <c r="T14" s="433"/>
      <c r="U14" s="163">
        <v>16669</v>
      </c>
      <c r="V14" s="163">
        <v>19201</v>
      </c>
      <c r="W14" s="163">
        <v>17154</v>
      </c>
      <c r="X14" s="163"/>
      <c r="Y14" s="163"/>
      <c r="Z14" s="163"/>
      <c r="AA14" s="164">
        <f>SUM(E14+H14+K14+N14+U14+X14)</f>
        <v>16669</v>
      </c>
      <c r="AB14" s="164">
        <f t="shared" si="3"/>
        <v>19201</v>
      </c>
      <c r="AC14" s="164">
        <f t="shared" si="1"/>
        <v>17154</v>
      </c>
      <c r="AD14" s="438"/>
      <c r="AE14" s="438"/>
      <c r="AF14" s="438"/>
      <c r="AG14" s="438"/>
      <c r="AH14" s="179"/>
      <c r="AI14" s="179"/>
      <c r="AJ14" s="179"/>
      <c r="AK14" s="180"/>
      <c r="AL14" s="180"/>
      <c r="AM14" s="180"/>
      <c r="AN14" s="179"/>
      <c r="AO14" s="179"/>
      <c r="AP14" s="166"/>
      <c r="AQ14" s="166"/>
      <c r="AR14" s="168"/>
    </row>
    <row r="15" spans="1:44" ht="24.75" customHeight="1">
      <c r="A15" s="14"/>
      <c r="B15" s="170" t="s">
        <v>16</v>
      </c>
      <c r="C15" s="181" t="s">
        <v>260</v>
      </c>
      <c r="D15" s="182"/>
      <c r="E15" s="163"/>
      <c r="F15" s="163"/>
      <c r="G15" s="163"/>
      <c r="H15" s="178"/>
      <c r="I15" s="178"/>
      <c r="J15" s="178"/>
      <c r="K15" s="178"/>
      <c r="L15" s="178"/>
      <c r="M15" s="178"/>
      <c r="N15" s="178"/>
      <c r="O15" s="178"/>
      <c r="P15" s="178"/>
      <c r="Q15" s="14"/>
      <c r="R15" s="170" t="s">
        <v>16</v>
      </c>
      <c r="S15" s="439" t="s">
        <v>260</v>
      </c>
      <c r="T15" s="439"/>
      <c r="U15" s="163"/>
      <c r="V15" s="163"/>
      <c r="W15" s="163"/>
      <c r="X15" s="163"/>
      <c r="Y15" s="163"/>
      <c r="Z15" s="163"/>
      <c r="AA15" s="164">
        <f>SUM(E15:X15)</f>
        <v>0</v>
      </c>
      <c r="AB15" s="164">
        <f t="shared" si="3"/>
        <v>0</v>
      </c>
      <c r="AC15" s="164">
        <f t="shared" si="1"/>
        <v>0</v>
      </c>
      <c r="AD15" s="169"/>
      <c r="AE15" s="169"/>
      <c r="AF15" s="169"/>
      <c r="AG15" s="169"/>
      <c r="AH15" s="179"/>
      <c r="AI15" s="179"/>
      <c r="AJ15" s="179"/>
      <c r="AK15" s="180"/>
      <c r="AL15" s="180"/>
      <c r="AM15" s="180"/>
      <c r="AN15" s="179"/>
      <c r="AO15" s="179"/>
      <c r="AP15" s="166"/>
      <c r="AQ15" s="166"/>
      <c r="AR15" s="168"/>
    </row>
    <row r="16" spans="1:44" ht="24.75" customHeight="1">
      <c r="A16" s="14"/>
      <c r="B16" s="378" t="s">
        <v>23</v>
      </c>
      <c r="C16" s="376" t="s">
        <v>261</v>
      </c>
      <c r="D16" s="376"/>
      <c r="E16" s="163"/>
      <c r="F16" s="163"/>
      <c r="G16" s="163"/>
      <c r="H16" s="178"/>
      <c r="I16" s="178"/>
      <c r="J16" s="178"/>
      <c r="K16" s="178"/>
      <c r="L16" s="178"/>
      <c r="M16" s="178"/>
      <c r="N16" s="178"/>
      <c r="O16" s="178"/>
      <c r="P16" s="183">
        <v>408</v>
      </c>
      <c r="Q16" s="379"/>
      <c r="R16" s="170" t="s">
        <v>23</v>
      </c>
      <c r="S16" s="440" t="s">
        <v>261</v>
      </c>
      <c r="T16" s="440"/>
      <c r="U16" s="163"/>
      <c r="V16" s="163"/>
      <c r="W16" s="163"/>
      <c r="X16" s="163"/>
      <c r="Y16" s="163"/>
      <c r="Z16" s="163"/>
      <c r="AA16" s="164"/>
      <c r="AB16" s="164">
        <f t="shared" si="3"/>
        <v>0</v>
      </c>
      <c r="AC16" s="164">
        <f t="shared" si="1"/>
        <v>408</v>
      </c>
      <c r="AD16" s="169"/>
      <c r="AE16" s="169"/>
      <c r="AF16" s="169"/>
      <c r="AG16" s="169"/>
      <c r="AH16" s="179"/>
      <c r="AI16" s="179"/>
      <c r="AJ16" s="179"/>
      <c r="AK16" s="180"/>
      <c r="AL16" s="180"/>
      <c r="AM16" s="180"/>
      <c r="AN16" s="179"/>
      <c r="AO16" s="179"/>
      <c r="AP16" s="166"/>
      <c r="AQ16" s="166"/>
      <c r="AR16" s="168"/>
    </row>
    <row r="17" spans="1:44" ht="24.75" customHeight="1">
      <c r="A17" s="14"/>
      <c r="B17" s="378"/>
      <c r="C17" s="441" t="s">
        <v>262</v>
      </c>
      <c r="D17" s="441"/>
      <c r="E17" s="164">
        <f>SUM(E13:E14)</f>
        <v>1584</v>
      </c>
      <c r="F17" s="164">
        <f>SUM(F13:F14)</f>
        <v>460</v>
      </c>
      <c r="G17" s="164">
        <f>SUM(G13:G16)</f>
        <v>450</v>
      </c>
      <c r="H17" s="164">
        <f>SUM(H13:H14)</f>
        <v>9234</v>
      </c>
      <c r="I17" s="164">
        <f>SUM(I13:I14)</f>
        <v>9234</v>
      </c>
      <c r="J17" s="164">
        <f>SUM(J13:J16)</f>
        <v>9591</v>
      </c>
      <c r="K17" s="164">
        <f>SUM(K13:K14)</f>
        <v>1184</v>
      </c>
      <c r="L17" s="164">
        <f>SUM(L13:L14)</f>
        <v>1184</v>
      </c>
      <c r="M17" s="164">
        <f>SUM(M13:M16)</f>
        <v>1177</v>
      </c>
      <c r="N17" s="164">
        <f>SUM(N13:N14)</f>
        <v>0</v>
      </c>
      <c r="O17" s="164">
        <f>SUM(O13:O14)</f>
        <v>0</v>
      </c>
      <c r="P17" s="164">
        <f>SUM(P13:P16)</f>
        <v>415</v>
      </c>
      <c r="Q17" s="379"/>
      <c r="R17" s="170"/>
      <c r="S17" s="441" t="s">
        <v>262</v>
      </c>
      <c r="T17" s="441"/>
      <c r="U17" s="164">
        <f>SUM(U13:U14)</f>
        <v>16669</v>
      </c>
      <c r="V17" s="164">
        <f>SUM(V13:V14)</f>
        <v>19201</v>
      </c>
      <c r="W17" s="164">
        <f>SUM(W13:W16)</f>
        <v>17154</v>
      </c>
      <c r="X17" s="164">
        <f>SUM(X13:X14)</f>
        <v>11669</v>
      </c>
      <c r="Y17" s="164">
        <f>SUM(Y13:Y14)</f>
        <v>11669</v>
      </c>
      <c r="Z17" s="164">
        <f>SUM(Z13:Z16)</f>
        <v>11491</v>
      </c>
      <c r="AA17" s="164">
        <f>SUM(AA13:AA16)</f>
        <v>40340</v>
      </c>
      <c r="AB17" s="164">
        <f t="shared" si="3"/>
        <v>41748</v>
      </c>
      <c r="AC17" s="164">
        <f t="shared" si="1"/>
        <v>40278</v>
      </c>
      <c r="AD17" s="434"/>
      <c r="AE17" s="434"/>
      <c r="AF17" s="434"/>
      <c r="AG17" s="434"/>
      <c r="AH17" s="166"/>
      <c r="AI17" s="166"/>
      <c r="AJ17" s="166"/>
      <c r="AK17" s="167"/>
      <c r="AL17" s="167"/>
      <c r="AM17" s="167"/>
      <c r="AN17" s="166"/>
      <c r="AO17" s="166"/>
      <c r="AP17" s="166"/>
      <c r="AQ17" s="166"/>
      <c r="AR17" s="168"/>
    </row>
    <row r="18" spans="1:44" ht="24.75" customHeight="1">
      <c r="A18" s="14"/>
      <c r="B18" s="378"/>
      <c r="C18" s="441" t="s">
        <v>263</v>
      </c>
      <c r="D18" s="441"/>
      <c r="E18" s="164">
        <v>1</v>
      </c>
      <c r="F18" s="164">
        <v>1</v>
      </c>
      <c r="G18" s="164">
        <v>1</v>
      </c>
      <c r="H18" s="164">
        <v>1</v>
      </c>
      <c r="I18" s="164">
        <v>1</v>
      </c>
      <c r="J18" s="164">
        <v>1</v>
      </c>
      <c r="K18" s="164">
        <v>1</v>
      </c>
      <c r="L18" s="164">
        <v>1</v>
      </c>
      <c r="M18" s="164">
        <v>1</v>
      </c>
      <c r="N18" s="164">
        <v>6</v>
      </c>
      <c r="O18" s="164">
        <v>7</v>
      </c>
      <c r="P18" s="164">
        <v>5</v>
      </c>
      <c r="Q18" s="379"/>
      <c r="R18" s="170"/>
      <c r="S18" s="441" t="s">
        <v>263</v>
      </c>
      <c r="T18" s="441"/>
      <c r="U18" s="184"/>
      <c r="V18" s="184"/>
      <c r="W18" s="184"/>
      <c r="X18" s="184">
        <v>1</v>
      </c>
      <c r="Y18" s="184">
        <v>1</v>
      </c>
      <c r="Z18" s="184">
        <v>1</v>
      </c>
      <c r="AA18" s="185">
        <f>E18+H18+K18+N18+X18</f>
        <v>10</v>
      </c>
      <c r="AB18" s="185">
        <f>F18+I18+L18+O18+Y18</f>
        <v>11</v>
      </c>
      <c r="AC18" s="164">
        <f t="shared" si="1"/>
        <v>9</v>
      </c>
      <c r="AD18" s="437"/>
      <c r="AE18" s="437"/>
      <c r="AF18" s="437"/>
      <c r="AG18" s="437"/>
      <c r="AH18" s="174"/>
      <c r="AI18" s="174"/>
      <c r="AJ18" s="174"/>
      <c r="AK18" s="174"/>
      <c r="AL18" s="174"/>
      <c r="AM18" s="174"/>
      <c r="AN18" s="174"/>
      <c r="AO18" s="174"/>
      <c r="AP18" s="174"/>
      <c r="AQ18" s="166"/>
      <c r="AR18" s="168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53" ht="18" customHeight="1"/>
    <row r="56" ht="13.5" customHeight="1"/>
    <row r="68" ht="18" customHeight="1"/>
    <row r="69" ht="12.75" customHeight="1"/>
    <row r="72" ht="15" customHeight="1"/>
  </sheetData>
  <sheetProtection selectLockedCells="1" selectUnlockedCells="1"/>
  <mergeCells count="55">
    <mergeCell ref="S15:T15"/>
    <mergeCell ref="S16:T16"/>
    <mergeCell ref="C17:D17"/>
    <mergeCell ref="S17:T17"/>
    <mergeCell ref="AD17:AG17"/>
    <mergeCell ref="C18:D18"/>
    <mergeCell ref="S18:T18"/>
    <mergeCell ref="AD18:AG18"/>
    <mergeCell ref="C13:D13"/>
    <mergeCell ref="S13:T13"/>
    <mergeCell ref="AD13:AG13"/>
    <mergeCell ref="C14:D14"/>
    <mergeCell ref="S14:T14"/>
    <mergeCell ref="AD14:AG14"/>
    <mergeCell ref="C10:D10"/>
    <mergeCell ref="S10:T10"/>
    <mergeCell ref="AD10:AG10"/>
    <mergeCell ref="S11:T11"/>
    <mergeCell ref="C12:D12"/>
    <mergeCell ref="S12:T12"/>
    <mergeCell ref="AD12:AG12"/>
    <mergeCell ref="C7:D7"/>
    <mergeCell ref="S7:T7"/>
    <mergeCell ref="C8:D8"/>
    <mergeCell ref="S8:T8"/>
    <mergeCell ref="AD8:AG8"/>
    <mergeCell ref="C9:D9"/>
    <mergeCell ref="S9:T9"/>
    <mergeCell ref="AD9:AG9"/>
    <mergeCell ref="Q2:Q3"/>
    <mergeCell ref="R2:R4"/>
    <mergeCell ref="S5:T5"/>
    <mergeCell ref="U5:AA5"/>
    <mergeCell ref="C6:D6"/>
    <mergeCell ref="S6:T6"/>
    <mergeCell ref="E3:G3"/>
    <mergeCell ref="H3:J3"/>
    <mergeCell ref="K3:M3"/>
    <mergeCell ref="N3:P3"/>
    <mergeCell ref="U3:W3"/>
    <mergeCell ref="X3:Z3"/>
    <mergeCell ref="S2:T4"/>
    <mergeCell ref="U2:W2"/>
    <mergeCell ref="X2:Z2"/>
    <mergeCell ref="N2:P2"/>
    <mergeCell ref="AP2:AP3"/>
    <mergeCell ref="AQ2:AQ3"/>
    <mergeCell ref="AR2:AR3"/>
    <mergeCell ref="S1:T1"/>
    <mergeCell ref="A2:A3"/>
    <mergeCell ref="B2:B4"/>
    <mergeCell ref="C2:D4"/>
    <mergeCell ref="E2:G2"/>
    <mergeCell ref="H2:J2"/>
    <mergeCell ref="K2:M2"/>
  </mergeCells>
  <printOptions horizontalCentered="1"/>
  <pageMargins left="0.2" right="0.2" top="1.1604166666666667" bottom="0.19027777777777777" header="0.3701388888888889" footer="0.5118055555555555"/>
  <pageSetup horizontalDpi="300" verticalDpi="300" orientation="landscape" paperSize="9" scale="85" r:id="rId1"/>
  <headerFooter alignWithMargins="0">
    <oddHeader>&amp;C&amp;"Garamond,Normál"&amp;14 3/2014.(V.14.) számú zárszámadási rendelethez
Zalaszabari Napköziotthonos Óvoda 2013.évi bevételei és kiadásai&amp;R&amp;A
&amp;P.oldal</oddHeader>
  </headerFooter>
  <rowBreaks count="1" manualBreakCount="1">
    <brk id="18" max="255" man="1"/>
  </rowBreaks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O28"/>
  <sheetViews>
    <sheetView view="pageLayout" zoomScaleNormal="75" zoomScaleSheetLayoutView="75" workbookViewId="0" topLeftCell="AA1">
      <selection activeCell="AH4" sqref="AH4"/>
    </sheetView>
  </sheetViews>
  <sheetFormatPr defaultColWidth="9.00390625" defaultRowHeight="12.75"/>
  <cols>
    <col min="1" max="1" width="4.875" style="186" customWidth="1"/>
    <col min="2" max="2" width="11.875" style="186" customWidth="1"/>
    <col min="3" max="3" width="44.25390625" style="186" customWidth="1"/>
    <col min="4" max="4" width="7.00390625" style="186" customWidth="1"/>
    <col min="5" max="5" width="6.875" style="186" customWidth="1"/>
    <col min="6" max="6" width="10.375" style="186" customWidth="1"/>
    <col min="7" max="8" width="10.00390625" style="186" customWidth="1"/>
    <col min="9" max="9" width="10.75390625" style="186" customWidth="1"/>
    <col min="10" max="12" width="10.625" style="186" customWidth="1"/>
    <col min="13" max="17" width="9.75390625" style="186" customWidth="1"/>
    <col min="18" max="18" width="10.625" style="186" customWidth="1"/>
    <col min="19" max="20" width="10.125" style="186" customWidth="1"/>
    <col min="21" max="24" width="9.00390625" style="186" customWidth="1"/>
    <col min="25" max="25" width="17.00390625" style="186" customWidth="1"/>
    <col min="26" max="26" width="50.875" style="186" customWidth="1"/>
    <col min="27" max="27" width="10.25390625" style="186" customWidth="1"/>
    <col min="28" max="29" width="9.75390625" style="186" customWidth="1"/>
    <col min="30" max="30" width="10.00390625" style="186" customWidth="1"/>
    <col min="31" max="35" width="9.875" style="186" customWidth="1"/>
    <col min="36" max="36" width="10.125" style="186" customWidth="1"/>
    <col min="37" max="38" width="9.625" style="186" customWidth="1"/>
    <col min="39" max="39" width="11.25390625" style="186" customWidth="1"/>
    <col min="40" max="40" width="12.25390625" style="186" customWidth="1"/>
    <col min="41" max="41" width="9.875" style="186" customWidth="1"/>
    <col min="42" max="16384" width="9.125" style="186" customWidth="1"/>
  </cols>
  <sheetData>
    <row r="1" spans="1:41" ht="27.75" customHeight="1">
      <c r="A1" s="442" t="s">
        <v>134</v>
      </c>
      <c r="B1" s="443" t="s">
        <v>264</v>
      </c>
      <c r="C1" s="442" t="s">
        <v>2</v>
      </c>
      <c r="D1" s="444" t="s">
        <v>265</v>
      </c>
      <c r="E1" s="444"/>
      <c r="F1" s="444" t="s">
        <v>48</v>
      </c>
      <c r="G1" s="444"/>
      <c r="H1" s="444"/>
      <c r="I1" s="444"/>
      <c r="J1" s="444"/>
      <c r="K1" s="444"/>
      <c r="L1" s="444"/>
      <c r="M1" s="444"/>
      <c r="N1" s="444"/>
      <c r="O1" s="443" t="s">
        <v>266</v>
      </c>
      <c r="P1" s="443"/>
      <c r="Q1" s="443"/>
      <c r="R1" s="443" t="s">
        <v>267</v>
      </c>
      <c r="S1" s="443"/>
      <c r="T1" s="443"/>
      <c r="U1" s="443" t="s">
        <v>57</v>
      </c>
      <c r="V1" s="443"/>
      <c r="W1" s="443"/>
      <c r="X1" s="442" t="s">
        <v>134</v>
      </c>
      <c r="Y1" s="443" t="s">
        <v>264</v>
      </c>
      <c r="Z1" s="442" t="s">
        <v>2</v>
      </c>
      <c r="AA1" s="443" t="s">
        <v>268</v>
      </c>
      <c r="AB1" s="443"/>
      <c r="AC1" s="443"/>
      <c r="AD1" s="443" t="s">
        <v>269</v>
      </c>
      <c r="AE1" s="443"/>
      <c r="AF1" s="443"/>
      <c r="AG1" s="450" t="s">
        <v>270</v>
      </c>
      <c r="AH1" s="450"/>
      <c r="AI1" s="450"/>
      <c r="AJ1" s="444" t="s">
        <v>73</v>
      </c>
      <c r="AK1" s="444"/>
      <c r="AL1" s="444"/>
      <c r="AM1" s="445" t="s">
        <v>271</v>
      </c>
      <c r="AN1" s="445"/>
      <c r="AO1" s="445"/>
    </row>
    <row r="2" spans="1:41" ht="27.75" customHeight="1">
      <c r="A2" s="442"/>
      <c r="B2" s="443"/>
      <c r="C2" s="442"/>
      <c r="D2" s="446" t="s">
        <v>272</v>
      </c>
      <c r="E2" s="446"/>
      <c r="F2" s="446" t="s">
        <v>273</v>
      </c>
      <c r="G2" s="446"/>
      <c r="H2" s="446"/>
      <c r="I2" s="446" t="s">
        <v>274</v>
      </c>
      <c r="J2" s="446"/>
      <c r="K2" s="446"/>
      <c r="L2" s="446" t="s">
        <v>275</v>
      </c>
      <c r="M2" s="446"/>
      <c r="N2" s="446"/>
      <c r="O2" s="443"/>
      <c r="P2" s="443"/>
      <c r="Q2" s="443"/>
      <c r="R2" s="443"/>
      <c r="S2" s="443"/>
      <c r="T2" s="443"/>
      <c r="U2" s="443"/>
      <c r="V2" s="443"/>
      <c r="W2" s="443"/>
      <c r="X2" s="442"/>
      <c r="Y2" s="443"/>
      <c r="Z2" s="442"/>
      <c r="AA2" s="443"/>
      <c r="AB2" s="443"/>
      <c r="AC2" s="443"/>
      <c r="AD2" s="443"/>
      <c r="AE2" s="443"/>
      <c r="AF2" s="443"/>
      <c r="AG2" s="447" t="s">
        <v>276</v>
      </c>
      <c r="AH2" s="447"/>
      <c r="AI2" s="447"/>
      <c r="AJ2" s="448"/>
      <c r="AK2" s="448"/>
      <c r="AL2" s="448"/>
      <c r="AM2" s="445"/>
      <c r="AN2" s="445"/>
      <c r="AO2" s="445"/>
    </row>
    <row r="3" spans="1:41" ht="27.75" customHeight="1">
      <c r="A3" s="442"/>
      <c r="B3" s="443"/>
      <c r="C3" s="442"/>
      <c r="D3" s="187">
        <v>2013</v>
      </c>
      <c r="E3" s="187" t="s">
        <v>202</v>
      </c>
      <c r="F3" s="187">
        <v>2013</v>
      </c>
      <c r="G3" s="187" t="s">
        <v>202</v>
      </c>
      <c r="H3" s="187" t="s">
        <v>252</v>
      </c>
      <c r="I3" s="187">
        <v>2013</v>
      </c>
      <c r="J3" s="187" t="s">
        <v>202</v>
      </c>
      <c r="K3" s="187" t="s">
        <v>252</v>
      </c>
      <c r="L3" s="187">
        <v>2013</v>
      </c>
      <c r="M3" s="187" t="s">
        <v>202</v>
      </c>
      <c r="N3" s="187" t="s">
        <v>252</v>
      </c>
      <c r="O3" s="187">
        <v>2013</v>
      </c>
      <c r="P3" s="187" t="s">
        <v>202</v>
      </c>
      <c r="Q3" s="187" t="s">
        <v>252</v>
      </c>
      <c r="R3" s="187">
        <v>2013</v>
      </c>
      <c r="S3" s="187" t="s">
        <v>202</v>
      </c>
      <c r="T3" s="187" t="s">
        <v>252</v>
      </c>
      <c r="U3" s="187">
        <v>2013</v>
      </c>
      <c r="V3" s="187" t="s">
        <v>202</v>
      </c>
      <c r="W3" s="187" t="s">
        <v>252</v>
      </c>
      <c r="X3" s="442"/>
      <c r="Y3" s="443"/>
      <c r="Z3" s="442"/>
      <c r="AA3" s="187">
        <v>2013</v>
      </c>
      <c r="AB3" s="187" t="s">
        <v>202</v>
      </c>
      <c r="AC3" s="187" t="s">
        <v>252</v>
      </c>
      <c r="AD3" s="187">
        <v>2013</v>
      </c>
      <c r="AE3" s="187" t="s">
        <v>202</v>
      </c>
      <c r="AF3" s="187" t="s">
        <v>252</v>
      </c>
      <c r="AG3" s="187">
        <v>2013</v>
      </c>
      <c r="AH3" s="187" t="s">
        <v>202</v>
      </c>
      <c r="AI3" s="187" t="s">
        <v>252</v>
      </c>
      <c r="AJ3" s="187">
        <v>2013</v>
      </c>
      <c r="AK3" s="187">
        <v>2013</v>
      </c>
      <c r="AL3" s="187" t="s">
        <v>203</v>
      </c>
      <c r="AM3" s="187">
        <v>2013</v>
      </c>
      <c r="AN3" s="187" t="s">
        <v>202</v>
      </c>
      <c r="AO3" s="187" t="s">
        <v>252</v>
      </c>
    </row>
    <row r="4" spans="1:41" ht="24.75" customHeight="1">
      <c r="A4" s="188"/>
      <c r="B4" s="189"/>
      <c r="C4" s="190" t="s">
        <v>277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88"/>
      <c r="Y4" s="189"/>
      <c r="Z4" s="190" t="s">
        <v>277</v>
      </c>
      <c r="AA4" s="191"/>
      <c r="AB4" s="191"/>
      <c r="AC4" s="191"/>
      <c r="AD4" s="191"/>
      <c r="AE4" s="191"/>
      <c r="AF4" s="191"/>
      <c r="AG4" s="191"/>
      <c r="AH4" s="191"/>
      <c r="AI4" s="191"/>
      <c r="AJ4" s="192"/>
      <c r="AK4" s="192"/>
      <c r="AL4" s="192"/>
      <c r="AM4" s="193"/>
      <c r="AN4" s="194"/>
      <c r="AO4" s="195"/>
    </row>
    <row r="5" spans="1:41" ht="24.75" customHeight="1">
      <c r="A5" s="196" t="s">
        <v>8</v>
      </c>
      <c r="B5" s="197">
        <v>522110</v>
      </c>
      <c r="C5" s="198" t="s">
        <v>278</v>
      </c>
      <c r="D5" s="199"/>
      <c r="E5" s="199"/>
      <c r="F5" s="199"/>
      <c r="G5" s="199"/>
      <c r="H5" s="199"/>
      <c r="I5" s="199"/>
      <c r="J5" s="199"/>
      <c r="K5" s="199"/>
      <c r="L5" s="199">
        <v>370</v>
      </c>
      <c r="M5" s="199">
        <v>370</v>
      </c>
      <c r="N5" s="199">
        <v>192</v>
      </c>
      <c r="O5" s="200">
        <f aca="true" t="shared" si="0" ref="O5:O27">SUM(F5+I5+L5)</f>
        <v>370</v>
      </c>
      <c r="P5" s="200">
        <f aca="true" t="shared" si="1" ref="P5:P27">SUM(G5+J5+M5)</f>
        <v>370</v>
      </c>
      <c r="Q5" s="200">
        <f aca="true" t="shared" si="2" ref="Q5:Q27">SUM(H5+K5+N5)</f>
        <v>192</v>
      </c>
      <c r="R5" s="199"/>
      <c r="S5" s="199"/>
      <c r="T5" s="199"/>
      <c r="U5" s="199"/>
      <c r="V5" s="199"/>
      <c r="W5" s="199"/>
      <c r="X5" s="196" t="s">
        <v>8</v>
      </c>
      <c r="Y5" s="197">
        <v>522110</v>
      </c>
      <c r="Z5" s="198" t="s">
        <v>278</v>
      </c>
      <c r="AA5" s="201"/>
      <c r="AB5" s="201"/>
      <c r="AC5" s="201"/>
      <c r="AD5" s="199"/>
      <c r="AE5" s="199"/>
      <c r="AF5" s="199"/>
      <c r="AG5" s="199"/>
      <c r="AH5" s="199"/>
      <c r="AI5" s="199"/>
      <c r="AJ5" s="199"/>
      <c r="AK5" s="199"/>
      <c r="AL5" s="199"/>
      <c r="AM5" s="200">
        <f aca="true" t="shared" si="3" ref="AM5:AM25">SUM(O5+R5+U5+AA5+AD5+AG5+AJ5)</f>
        <v>370</v>
      </c>
      <c r="AN5" s="200">
        <f aca="true" t="shared" si="4" ref="AN5:AN25">SUM(P5+S5+V5+AB5+AE5+AH5+AK5)</f>
        <v>370</v>
      </c>
      <c r="AO5" s="200">
        <f aca="true" t="shared" si="5" ref="AO5:AO25">SUM(Q5+T5+W5+AC5+AF5+AI5+AL5)</f>
        <v>192</v>
      </c>
    </row>
    <row r="6" spans="1:41" ht="24.75" customHeight="1">
      <c r="A6" s="196" t="s">
        <v>10</v>
      </c>
      <c r="B6" s="197">
        <v>682002</v>
      </c>
      <c r="C6" s="198" t="s">
        <v>279</v>
      </c>
      <c r="D6" s="199"/>
      <c r="E6" s="199"/>
      <c r="F6" s="199"/>
      <c r="G6" s="199"/>
      <c r="H6" s="199"/>
      <c r="I6" s="199"/>
      <c r="J6" s="199"/>
      <c r="K6" s="199"/>
      <c r="L6" s="199">
        <v>157</v>
      </c>
      <c r="M6" s="199">
        <v>157</v>
      </c>
      <c r="N6" s="199">
        <v>25</v>
      </c>
      <c r="O6" s="200">
        <f t="shared" si="0"/>
        <v>157</v>
      </c>
      <c r="P6" s="200">
        <f t="shared" si="1"/>
        <v>157</v>
      </c>
      <c r="Q6" s="200">
        <f t="shared" si="2"/>
        <v>25</v>
      </c>
      <c r="R6" s="199"/>
      <c r="S6" s="199"/>
      <c r="T6" s="199"/>
      <c r="U6" s="199"/>
      <c r="V6" s="199"/>
      <c r="W6" s="199"/>
      <c r="X6" s="196" t="s">
        <v>10</v>
      </c>
      <c r="Y6" s="197">
        <v>682002</v>
      </c>
      <c r="Z6" s="198" t="s">
        <v>279</v>
      </c>
      <c r="AA6" s="201"/>
      <c r="AB6" s="201"/>
      <c r="AC6" s="201"/>
      <c r="AD6" s="199">
        <v>10351</v>
      </c>
      <c r="AE6" s="199">
        <v>10436</v>
      </c>
      <c r="AF6" s="199">
        <v>10436</v>
      </c>
      <c r="AG6" s="199"/>
      <c r="AH6" s="199"/>
      <c r="AI6" s="199"/>
      <c r="AJ6" s="199"/>
      <c r="AK6" s="199"/>
      <c r="AL6" s="199"/>
      <c r="AM6" s="200">
        <f t="shared" si="3"/>
        <v>10508</v>
      </c>
      <c r="AN6" s="200">
        <f t="shared" si="4"/>
        <v>10593</v>
      </c>
      <c r="AO6" s="202">
        <f t="shared" si="5"/>
        <v>10461</v>
      </c>
    </row>
    <row r="7" spans="1:41" ht="24.75" customHeight="1">
      <c r="A7" s="196" t="s">
        <v>16</v>
      </c>
      <c r="B7" s="197">
        <v>841126</v>
      </c>
      <c r="C7" s="198" t="s">
        <v>280</v>
      </c>
      <c r="D7" s="203"/>
      <c r="E7" s="203"/>
      <c r="F7" s="199">
        <v>1736</v>
      </c>
      <c r="G7" s="199">
        <v>1736</v>
      </c>
      <c r="H7" s="199">
        <v>1674</v>
      </c>
      <c r="I7" s="199">
        <v>480</v>
      </c>
      <c r="J7" s="199">
        <v>480</v>
      </c>
      <c r="K7" s="199">
        <v>454</v>
      </c>
      <c r="L7" s="199">
        <v>6558</v>
      </c>
      <c r="M7" s="199">
        <v>7014</v>
      </c>
      <c r="N7" s="199">
        <v>4291</v>
      </c>
      <c r="O7" s="200">
        <f t="shared" si="0"/>
        <v>8774</v>
      </c>
      <c r="P7" s="200">
        <f t="shared" si="1"/>
        <v>9230</v>
      </c>
      <c r="Q7" s="200">
        <f t="shared" si="2"/>
        <v>6419</v>
      </c>
      <c r="R7" s="199"/>
      <c r="S7" s="199"/>
      <c r="T7" s="199"/>
      <c r="U7" s="199">
        <v>7590</v>
      </c>
      <c r="V7" s="204">
        <v>14354</v>
      </c>
      <c r="W7" s="204">
        <v>14121</v>
      </c>
      <c r="X7" s="196" t="s">
        <v>16</v>
      </c>
      <c r="Y7" s="197">
        <v>841126</v>
      </c>
      <c r="Z7" s="198" t="s">
        <v>280</v>
      </c>
      <c r="AA7" s="201">
        <v>200</v>
      </c>
      <c r="AB7" s="201">
        <v>200</v>
      </c>
      <c r="AC7" s="201">
        <v>200</v>
      </c>
      <c r="AD7" s="199"/>
      <c r="AE7" s="199"/>
      <c r="AF7" s="199"/>
      <c r="AG7" s="199"/>
      <c r="AH7" s="199"/>
      <c r="AI7" s="199"/>
      <c r="AJ7" s="199"/>
      <c r="AK7" s="199"/>
      <c r="AL7" s="199"/>
      <c r="AM7" s="200">
        <f t="shared" si="3"/>
        <v>16564</v>
      </c>
      <c r="AN7" s="200">
        <f t="shared" si="4"/>
        <v>23784</v>
      </c>
      <c r="AO7" s="202">
        <f t="shared" si="5"/>
        <v>20740</v>
      </c>
    </row>
    <row r="8" spans="1:41" ht="24.75" customHeight="1">
      <c r="A8" s="196" t="s">
        <v>23</v>
      </c>
      <c r="B8" s="197">
        <v>841403</v>
      </c>
      <c r="C8" s="198" t="s">
        <v>281</v>
      </c>
      <c r="D8" s="203"/>
      <c r="E8" s="203"/>
      <c r="F8" s="199"/>
      <c r="G8" s="199"/>
      <c r="H8" s="199">
        <v>70</v>
      </c>
      <c r="I8" s="199"/>
      <c r="J8" s="199"/>
      <c r="K8" s="199">
        <v>19</v>
      </c>
      <c r="L8" s="199">
        <v>2329</v>
      </c>
      <c r="M8" s="199">
        <v>2651</v>
      </c>
      <c r="N8" s="199">
        <v>3387</v>
      </c>
      <c r="O8" s="200">
        <f t="shared" si="0"/>
        <v>2329</v>
      </c>
      <c r="P8" s="200">
        <f t="shared" si="1"/>
        <v>2651</v>
      </c>
      <c r="Q8" s="200">
        <f t="shared" si="2"/>
        <v>3476</v>
      </c>
      <c r="R8" s="199"/>
      <c r="S8" s="199"/>
      <c r="T8" s="199"/>
      <c r="U8" s="199"/>
      <c r="V8" s="199"/>
      <c r="W8" s="199"/>
      <c r="X8" s="196" t="s">
        <v>23</v>
      </c>
      <c r="Y8" s="197">
        <v>841403</v>
      </c>
      <c r="Z8" s="198" t="s">
        <v>281</v>
      </c>
      <c r="AA8" s="201">
        <v>270</v>
      </c>
      <c r="AB8" s="201"/>
      <c r="AC8" s="201"/>
      <c r="AD8" s="199"/>
      <c r="AE8" s="199"/>
      <c r="AF8" s="199"/>
      <c r="AG8" s="199"/>
      <c r="AH8" s="199"/>
      <c r="AI8" s="199"/>
      <c r="AJ8" s="199"/>
      <c r="AK8" s="199"/>
      <c r="AL8" s="199"/>
      <c r="AM8" s="200">
        <f t="shared" si="3"/>
        <v>2599</v>
      </c>
      <c r="AN8" s="200">
        <f t="shared" si="4"/>
        <v>2651</v>
      </c>
      <c r="AO8" s="200">
        <f t="shared" si="5"/>
        <v>3476</v>
      </c>
    </row>
    <row r="9" spans="1:41" ht="24.75" customHeight="1">
      <c r="A9" s="196" t="s">
        <v>26</v>
      </c>
      <c r="B9" s="197">
        <v>960302</v>
      </c>
      <c r="C9" s="198" t="s">
        <v>282</v>
      </c>
      <c r="D9" s="199"/>
      <c r="E9" s="199"/>
      <c r="F9" s="199"/>
      <c r="G9" s="199"/>
      <c r="H9" s="199"/>
      <c r="I9" s="199"/>
      <c r="J9" s="199"/>
      <c r="K9" s="199"/>
      <c r="L9" s="199">
        <v>313</v>
      </c>
      <c r="M9" s="199">
        <v>313</v>
      </c>
      <c r="N9" s="199">
        <v>273</v>
      </c>
      <c r="O9" s="200">
        <f t="shared" si="0"/>
        <v>313</v>
      </c>
      <c r="P9" s="200">
        <f t="shared" si="1"/>
        <v>313</v>
      </c>
      <c r="Q9" s="200">
        <f t="shared" si="2"/>
        <v>273</v>
      </c>
      <c r="R9" s="199"/>
      <c r="S9" s="199"/>
      <c r="T9" s="199"/>
      <c r="U9" s="199"/>
      <c r="V9" s="199"/>
      <c r="W9" s="199"/>
      <c r="X9" s="196" t="s">
        <v>26</v>
      </c>
      <c r="Y9" s="197">
        <v>960302</v>
      </c>
      <c r="Z9" s="198" t="s">
        <v>282</v>
      </c>
      <c r="AA9" s="201"/>
      <c r="AB9" s="201"/>
      <c r="AC9" s="201"/>
      <c r="AD9" s="199"/>
      <c r="AE9" s="199"/>
      <c r="AF9" s="199"/>
      <c r="AG9" s="199"/>
      <c r="AH9" s="199"/>
      <c r="AI9" s="199"/>
      <c r="AJ9" s="199"/>
      <c r="AK9" s="199"/>
      <c r="AL9" s="199"/>
      <c r="AM9" s="200">
        <f t="shared" si="3"/>
        <v>313</v>
      </c>
      <c r="AN9" s="200">
        <f t="shared" si="4"/>
        <v>313</v>
      </c>
      <c r="AO9" s="200">
        <f t="shared" si="5"/>
        <v>273</v>
      </c>
    </row>
    <row r="10" spans="1:41" ht="24.75" customHeight="1">
      <c r="A10" s="196" t="s">
        <v>31</v>
      </c>
      <c r="B10" s="197">
        <v>841402</v>
      </c>
      <c r="C10" s="198" t="s">
        <v>283</v>
      </c>
      <c r="D10" s="199"/>
      <c r="E10" s="199"/>
      <c r="F10" s="199"/>
      <c r="G10" s="199"/>
      <c r="H10" s="199"/>
      <c r="I10" s="199"/>
      <c r="J10" s="199"/>
      <c r="K10" s="199"/>
      <c r="L10" s="199">
        <v>2271</v>
      </c>
      <c r="M10" s="199">
        <v>2271</v>
      </c>
      <c r="N10" s="199">
        <v>2375</v>
      </c>
      <c r="O10" s="200">
        <f t="shared" si="0"/>
        <v>2271</v>
      </c>
      <c r="P10" s="200">
        <f t="shared" si="1"/>
        <v>2271</v>
      </c>
      <c r="Q10" s="200">
        <f t="shared" si="2"/>
        <v>2375</v>
      </c>
      <c r="R10" s="199"/>
      <c r="S10" s="199"/>
      <c r="T10" s="199"/>
      <c r="U10" s="199"/>
      <c r="V10" s="199"/>
      <c r="W10" s="199"/>
      <c r="X10" s="196" t="s">
        <v>31</v>
      </c>
      <c r="Y10" s="197">
        <v>841402</v>
      </c>
      <c r="Z10" s="198" t="s">
        <v>283</v>
      </c>
      <c r="AA10" s="201"/>
      <c r="AB10" s="201"/>
      <c r="AC10" s="201"/>
      <c r="AD10" s="199"/>
      <c r="AE10" s="199"/>
      <c r="AF10" s="199"/>
      <c r="AG10" s="199"/>
      <c r="AH10" s="199"/>
      <c r="AI10" s="199"/>
      <c r="AJ10" s="199"/>
      <c r="AK10" s="199"/>
      <c r="AL10" s="199"/>
      <c r="AM10" s="200">
        <f t="shared" si="3"/>
        <v>2271</v>
      </c>
      <c r="AN10" s="200">
        <f t="shared" si="4"/>
        <v>2271</v>
      </c>
      <c r="AO10" s="200">
        <f t="shared" si="5"/>
        <v>2375</v>
      </c>
    </row>
    <row r="11" spans="1:41" ht="24.75" customHeight="1">
      <c r="A11" s="196" t="s">
        <v>33</v>
      </c>
      <c r="B11" s="197">
        <v>750000</v>
      </c>
      <c r="C11" s="198" t="s">
        <v>284</v>
      </c>
      <c r="D11" s="199"/>
      <c r="E11" s="199"/>
      <c r="F11" s="199"/>
      <c r="G11" s="199"/>
      <c r="H11" s="199"/>
      <c r="I11" s="199"/>
      <c r="J11" s="199"/>
      <c r="K11" s="199"/>
      <c r="L11" s="199">
        <v>33</v>
      </c>
      <c r="M11" s="199">
        <v>33</v>
      </c>
      <c r="N11" s="199">
        <v>39</v>
      </c>
      <c r="O11" s="200">
        <f t="shared" si="0"/>
        <v>33</v>
      </c>
      <c r="P11" s="200">
        <f t="shared" si="1"/>
        <v>33</v>
      </c>
      <c r="Q11" s="200">
        <f t="shared" si="2"/>
        <v>39</v>
      </c>
      <c r="R11" s="199"/>
      <c r="S11" s="199"/>
      <c r="T11" s="199"/>
      <c r="U11" s="199"/>
      <c r="V11" s="199"/>
      <c r="W11" s="199"/>
      <c r="X11" s="196" t="s">
        <v>33</v>
      </c>
      <c r="Y11" s="197">
        <v>750000</v>
      </c>
      <c r="Z11" s="198" t="s">
        <v>284</v>
      </c>
      <c r="AA11" s="201"/>
      <c r="AB11" s="201"/>
      <c r="AC11" s="201"/>
      <c r="AD11" s="199"/>
      <c r="AE11" s="199"/>
      <c r="AF11" s="199"/>
      <c r="AG11" s="199"/>
      <c r="AH11" s="199"/>
      <c r="AI11" s="199"/>
      <c r="AJ11" s="199"/>
      <c r="AK11" s="199"/>
      <c r="AL11" s="199"/>
      <c r="AM11" s="200">
        <f t="shared" si="3"/>
        <v>33</v>
      </c>
      <c r="AN11" s="200">
        <f t="shared" si="4"/>
        <v>33</v>
      </c>
      <c r="AO11" s="200">
        <f t="shared" si="5"/>
        <v>39</v>
      </c>
    </row>
    <row r="12" spans="1:41" ht="24.75" customHeight="1">
      <c r="A12" s="196" t="s">
        <v>36</v>
      </c>
      <c r="B12" s="197">
        <v>889921</v>
      </c>
      <c r="C12" s="198" t="s">
        <v>285</v>
      </c>
      <c r="D12" s="199"/>
      <c r="E12" s="199"/>
      <c r="F12" s="199"/>
      <c r="G12" s="199"/>
      <c r="H12" s="199"/>
      <c r="I12" s="199"/>
      <c r="J12" s="199"/>
      <c r="K12" s="199"/>
      <c r="L12" s="199">
        <v>5179</v>
      </c>
      <c r="M12" s="199">
        <v>5179</v>
      </c>
      <c r="N12" s="199">
        <v>4118</v>
      </c>
      <c r="O12" s="200">
        <f t="shared" si="0"/>
        <v>5179</v>
      </c>
      <c r="P12" s="200">
        <f t="shared" si="1"/>
        <v>5179</v>
      </c>
      <c r="Q12" s="200">
        <f t="shared" si="2"/>
        <v>4118</v>
      </c>
      <c r="R12" s="199"/>
      <c r="S12" s="199"/>
      <c r="T12" s="199"/>
      <c r="U12" s="199"/>
      <c r="V12" s="199"/>
      <c r="W12" s="199"/>
      <c r="X12" s="196" t="s">
        <v>36</v>
      </c>
      <c r="Y12" s="197">
        <v>889921</v>
      </c>
      <c r="Z12" s="198" t="s">
        <v>285</v>
      </c>
      <c r="AA12" s="201"/>
      <c r="AB12" s="201"/>
      <c r="AC12" s="201"/>
      <c r="AD12" s="199"/>
      <c r="AE12" s="199"/>
      <c r="AF12" s="199"/>
      <c r="AG12" s="199"/>
      <c r="AH12" s="199"/>
      <c r="AI12" s="199"/>
      <c r="AJ12" s="199"/>
      <c r="AK12" s="199"/>
      <c r="AL12" s="199"/>
      <c r="AM12" s="200">
        <f t="shared" si="3"/>
        <v>5179</v>
      </c>
      <c r="AN12" s="200">
        <f t="shared" si="4"/>
        <v>5179</v>
      </c>
      <c r="AO12" s="200">
        <f t="shared" si="5"/>
        <v>4118</v>
      </c>
    </row>
    <row r="13" spans="1:41" ht="24.75" customHeight="1">
      <c r="A13" s="196" t="s">
        <v>41</v>
      </c>
      <c r="B13" s="197" t="s">
        <v>286</v>
      </c>
      <c r="C13" s="198" t="s">
        <v>287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>
        <f t="shared" si="0"/>
        <v>0</v>
      </c>
      <c r="P13" s="200">
        <f t="shared" si="1"/>
        <v>0</v>
      </c>
      <c r="Q13" s="200">
        <f t="shared" si="2"/>
        <v>0</v>
      </c>
      <c r="R13" s="199">
        <v>10883</v>
      </c>
      <c r="S13" s="199">
        <v>11265</v>
      </c>
      <c r="T13" s="199">
        <v>10784</v>
      </c>
      <c r="U13" s="199"/>
      <c r="V13" s="199"/>
      <c r="W13" s="199"/>
      <c r="X13" s="196" t="s">
        <v>41</v>
      </c>
      <c r="Y13" s="197" t="s">
        <v>286</v>
      </c>
      <c r="Z13" s="198" t="s">
        <v>287</v>
      </c>
      <c r="AA13" s="201"/>
      <c r="AB13" s="201"/>
      <c r="AC13" s="201"/>
      <c r="AD13" s="199"/>
      <c r="AE13" s="199"/>
      <c r="AF13" s="199"/>
      <c r="AG13" s="199"/>
      <c r="AH13" s="199"/>
      <c r="AI13" s="199"/>
      <c r="AJ13" s="199"/>
      <c r="AK13" s="199"/>
      <c r="AL13" s="199"/>
      <c r="AM13" s="200">
        <f t="shared" si="3"/>
        <v>10883</v>
      </c>
      <c r="AN13" s="200">
        <f t="shared" si="4"/>
        <v>11265</v>
      </c>
      <c r="AO13" s="202">
        <f t="shared" si="5"/>
        <v>10784</v>
      </c>
    </row>
    <row r="14" spans="1:41" ht="24.75" customHeight="1">
      <c r="A14" s="196" t="s">
        <v>288</v>
      </c>
      <c r="B14" s="197" t="s">
        <v>286</v>
      </c>
      <c r="C14" s="198" t="s">
        <v>289</v>
      </c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200">
        <f t="shared" si="0"/>
        <v>0</v>
      </c>
      <c r="P14" s="200">
        <f t="shared" si="1"/>
        <v>0</v>
      </c>
      <c r="Q14" s="200">
        <f t="shared" si="2"/>
        <v>0</v>
      </c>
      <c r="R14" s="199"/>
      <c r="S14" s="199"/>
      <c r="T14" s="199"/>
      <c r="U14" s="199"/>
      <c r="V14" s="199"/>
      <c r="W14" s="199"/>
      <c r="X14" s="196" t="s">
        <v>288</v>
      </c>
      <c r="Y14" s="197" t="s">
        <v>286</v>
      </c>
      <c r="Z14" s="198" t="s">
        <v>289</v>
      </c>
      <c r="AA14" s="201"/>
      <c r="AB14" s="201"/>
      <c r="AC14" s="201"/>
      <c r="AD14" s="199"/>
      <c r="AE14" s="199"/>
      <c r="AF14" s="199"/>
      <c r="AG14" s="199"/>
      <c r="AH14" s="199"/>
      <c r="AI14" s="199"/>
      <c r="AJ14" s="199"/>
      <c r="AK14" s="199"/>
      <c r="AL14" s="199"/>
      <c r="AM14" s="200">
        <f t="shared" si="3"/>
        <v>0</v>
      </c>
      <c r="AN14" s="200">
        <f t="shared" si="4"/>
        <v>0</v>
      </c>
      <c r="AO14" s="200">
        <f t="shared" si="5"/>
        <v>0</v>
      </c>
    </row>
    <row r="15" spans="1:41" ht="24.75" customHeight="1">
      <c r="A15" s="196" t="s">
        <v>290</v>
      </c>
      <c r="B15" s="197">
        <v>681001</v>
      </c>
      <c r="C15" s="198" t="s">
        <v>291</v>
      </c>
      <c r="D15" s="203"/>
      <c r="E15" s="203"/>
      <c r="F15" s="199"/>
      <c r="G15" s="199"/>
      <c r="H15" s="199"/>
      <c r="I15" s="199"/>
      <c r="J15" s="199"/>
      <c r="K15" s="199"/>
      <c r="L15" s="199">
        <v>54</v>
      </c>
      <c r="M15" s="199">
        <v>54</v>
      </c>
      <c r="N15" s="199">
        <v>36</v>
      </c>
      <c r="O15" s="200">
        <f t="shared" si="0"/>
        <v>54</v>
      </c>
      <c r="P15" s="200">
        <f t="shared" si="1"/>
        <v>54</v>
      </c>
      <c r="Q15" s="200">
        <f t="shared" si="2"/>
        <v>36</v>
      </c>
      <c r="R15" s="199"/>
      <c r="S15" s="199"/>
      <c r="T15" s="199"/>
      <c r="U15" s="199"/>
      <c r="V15" s="199"/>
      <c r="W15" s="199"/>
      <c r="X15" s="196" t="s">
        <v>290</v>
      </c>
      <c r="Y15" s="197">
        <v>681001</v>
      </c>
      <c r="Z15" s="198" t="s">
        <v>291</v>
      </c>
      <c r="AA15" s="201"/>
      <c r="AB15" s="201"/>
      <c r="AC15" s="201"/>
      <c r="AD15" s="199"/>
      <c r="AE15" s="199"/>
      <c r="AF15" s="199"/>
      <c r="AG15" s="199"/>
      <c r="AH15" s="199"/>
      <c r="AI15" s="199"/>
      <c r="AJ15" s="199"/>
      <c r="AK15" s="199"/>
      <c r="AL15" s="199"/>
      <c r="AM15" s="200">
        <f t="shared" si="3"/>
        <v>54</v>
      </c>
      <c r="AN15" s="200">
        <f t="shared" si="4"/>
        <v>54</v>
      </c>
      <c r="AO15" s="200">
        <f t="shared" si="5"/>
        <v>36</v>
      </c>
    </row>
    <row r="16" spans="1:41" ht="24.75" customHeight="1">
      <c r="A16" s="196" t="s">
        <v>292</v>
      </c>
      <c r="B16" s="197">
        <v>382101</v>
      </c>
      <c r="C16" s="198" t="s">
        <v>293</v>
      </c>
      <c r="D16" s="199"/>
      <c r="E16" s="199"/>
      <c r="F16" s="199"/>
      <c r="G16" s="199"/>
      <c r="H16" s="199"/>
      <c r="I16" s="199"/>
      <c r="J16" s="199"/>
      <c r="K16" s="199"/>
      <c r="L16" s="199">
        <v>4933</v>
      </c>
      <c r="M16" s="199">
        <v>4933</v>
      </c>
      <c r="N16" s="199">
        <v>4200</v>
      </c>
      <c r="O16" s="200">
        <f t="shared" si="0"/>
        <v>4933</v>
      </c>
      <c r="P16" s="200">
        <f t="shared" si="1"/>
        <v>4933</v>
      </c>
      <c r="Q16" s="200">
        <f t="shared" si="2"/>
        <v>4200</v>
      </c>
      <c r="R16" s="199"/>
      <c r="S16" s="199"/>
      <c r="T16" s="199"/>
      <c r="U16" s="199"/>
      <c r="V16" s="199"/>
      <c r="W16" s="199"/>
      <c r="X16" s="196" t="s">
        <v>292</v>
      </c>
      <c r="Y16" s="197">
        <v>382101</v>
      </c>
      <c r="Z16" s="198" t="s">
        <v>293</v>
      </c>
      <c r="AA16" s="201"/>
      <c r="AB16" s="201"/>
      <c r="AC16" s="201"/>
      <c r="AD16" s="199"/>
      <c r="AE16" s="199"/>
      <c r="AF16" s="199"/>
      <c r="AG16" s="199"/>
      <c r="AH16" s="199"/>
      <c r="AI16" s="199"/>
      <c r="AJ16" s="199"/>
      <c r="AK16" s="199"/>
      <c r="AL16" s="199"/>
      <c r="AM16" s="200">
        <f t="shared" si="3"/>
        <v>4933</v>
      </c>
      <c r="AN16" s="200">
        <f t="shared" si="4"/>
        <v>4933</v>
      </c>
      <c r="AO16" s="200">
        <f t="shared" si="5"/>
        <v>4200</v>
      </c>
    </row>
    <row r="17" spans="1:41" ht="24.75" customHeight="1">
      <c r="A17" s="196" t="s">
        <v>294</v>
      </c>
      <c r="B17" s="197">
        <v>830000</v>
      </c>
      <c r="C17" s="198" t="s">
        <v>295</v>
      </c>
      <c r="D17" s="199"/>
      <c r="E17" s="199"/>
      <c r="F17" s="199"/>
      <c r="G17" s="199"/>
      <c r="H17" s="199"/>
      <c r="I17" s="199"/>
      <c r="J17" s="199"/>
      <c r="K17" s="199"/>
      <c r="L17" s="199">
        <v>225</v>
      </c>
      <c r="M17" s="199">
        <v>225</v>
      </c>
      <c r="N17" s="199">
        <v>932</v>
      </c>
      <c r="O17" s="200">
        <f t="shared" si="0"/>
        <v>225</v>
      </c>
      <c r="P17" s="200">
        <f t="shared" si="1"/>
        <v>225</v>
      </c>
      <c r="Q17" s="200">
        <f t="shared" si="2"/>
        <v>932</v>
      </c>
      <c r="R17" s="199"/>
      <c r="S17" s="199"/>
      <c r="T17" s="199"/>
      <c r="U17" s="199"/>
      <c r="V17" s="199"/>
      <c r="W17" s="199"/>
      <c r="X17" s="196" t="s">
        <v>294</v>
      </c>
      <c r="Y17" s="197">
        <v>830000</v>
      </c>
      <c r="Z17" s="198" t="s">
        <v>295</v>
      </c>
      <c r="AA17" s="201"/>
      <c r="AB17" s="201"/>
      <c r="AC17" s="201"/>
      <c r="AD17" s="199"/>
      <c r="AE17" s="199"/>
      <c r="AF17" s="199"/>
      <c r="AG17" s="199"/>
      <c r="AH17" s="199"/>
      <c r="AI17" s="199"/>
      <c r="AJ17" s="199"/>
      <c r="AK17" s="199"/>
      <c r="AL17" s="199"/>
      <c r="AM17" s="200">
        <f t="shared" si="3"/>
        <v>225</v>
      </c>
      <c r="AN17" s="200">
        <f t="shared" si="4"/>
        <v>225</v>
      </c>
      <c r="AO17" s="200">
        <f t="shared" si="5"/>
        <v>932</v>
      </c>
    </row>
    <row r="18" spans="1:41" ht="24.75" customHeight="1">
      <c r="A18" s="196" t="s">
        <v>296</v>
      </c>
      <c r="B18" s="197">
        <v>890443</v>
      </c>
      <c r="C18" s="198" t="s">
        <v>297</v>
      </c>
      <c r="D18" s="199">
        <v>1</v>
      </c>
      <c r="E18" s="199">
        <v>10</v>
      </c>
      <c r="F18" s="199">
        <v>890</v>
      </c>
      <c r="G18" s="199">
        <v>5647</v>
      </c>
      <c r="H18" s="199">
        <v>5197</v>
      </c>
      <c r="I18" s="199">
        <v>162</v>
      </c>
      <c r="J18" s="199">
        <v>805</v>
      </c>
      <c r="K18" s="199">
        <v>701</v>
      </c>
      <c r="L18" s="199"/>
      <c r="M18" s="199">
        <v>794</v>
      </c>
      <c r="N18" s="199">
        <v>74</v>
      </c>
      <c r="O18" s="200">
        <f t="shared" si="0"/>
        <v>1052</v>
      </c>
      <c r="P18" s="200">
        <f t="shared" si="1"/>
        <v>7246</v>
      </c>
      <c r="Q18" s="200">
        <f t="shared" si="2"/>
        <v>5972</v>
      </c>
      <c r="R18" s="199"/>
      <c r="S18" s="199"/>
      <c r="T18" s="199"/>
      <c r="U18" s="199"/>
      <c r="V18" s="199"/>
      <c r="W18" s="199"/>
      <c r="X18" s="196" t="s">
        <v>296</v>
      </c>
      <c r="Y18" s="197">
        <v>890443</v>
      </c>
      <c r="Z18" s="198" t="s">
        <v>297</v>
      </c>
      <c r="AA18" s="201"/>
      <c r="AB18" s="201"/>
      <c r="AC18" s="201"/>
      <c r="AD18" s="199"/>
      <c r="AE18" s="199"/>
      <c r="AF18" s="199"/>
      <c r="AG18" s="199"/>
      <c r="AH18" s="199"/>
      <c r="AI18" s="199"/>
      <c r="AJ18" s="199"/>
      <c r="AK18" s="199"/>
      <c r="AL18" s="199"/>
      <c r="AM18" s="200">
        <f t="shared" si="3"/>
        <v>1052</v>
      </c>
      <c r="AN18" s="200">
        <f t="shared" si="4"/>
        <v>7246</v>
      </c>
      <c r="AO18" s="200">
        <f t="shared" si="5"/>
        <v>5972</v>
      </c>
    </row>
    <row r="19" spans="1:41" ht="24.75" customHeight="1">
      <c r="A19" s="196" t="s">
        <v>298</v>
      </c>
      <c r="B19" s="197">
        <v>841908</v>
      </c>
      <c r="C19" s="198" t="s">
        <v>67</v>
      </c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200">
        <f t="shared" si="0"/>
        <v>0</v>
      </c>
      <c r="P19" s="200">
        <f t="shared" si="1"/>
        <v>0</v>
      </c>
      <c r="Q19" s="200">
        <f t="shared" si="2"/>
        <v>0</v>
      </c>
      <c r="R19" s="199"/>
      <c r="S19" s="199"/>
      <c r="T19" s="199"/>
      <c r="U19" s="199"/>
      <c r="V19" s="199"/>
      <c r="W19" s="199"/>
      <c r="X19" s="196" t="s">
        <v>298</v>
      </c>
      <c r="Y19" s="197">
        <v>841908</v>
      </c>
      <c r="Z19" s="198" t="s">
        <v>67</v>
      </c>
      <c r="AA19" s="201"/>
      <c r="AB19" s="201"/>
      <c r="AC19" s="201"/>
      <c r="AD19" s="199"/>
      <c r="AE19" s="199"/>
      <c r="AF19" s="199"/>
      <c r="AG19" s="199"/>
      <c r="AH19" s="205">
        <v>1850</v>
      </c>
      <c r="AI19" s="205"/>
      <c r="AJ19" s="199"/>
      <c r="AK19" s="199"/>
      <c r="AL19" s="199"/>
      <c r="AM19" s="200">
        <f t="shared" si="3"/>
        <v>0</v>
      </c>
      <c r="AN19" s="200">
        <f t="shared" si="4"/>
        <v>1850</v>
      </c>
      <c r="AO19" s="200">
        <f t="shared" si="5"/>
        <v>0</v>
      </c>
    </row>
    <row r="20" spans="1:41" ht="24.75" customHeight="1">
      <c r="A20" s="196" t="s">
        <v>299</v>
      </c>
      <c r="B20" s="197">
        <v>841906</v>
      </c>
      <c r="C20" s="198" t="s">
        <v>300</v>
      </c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200">
        <f t="shared" si="0"/>
        <v>0</v>
      </c>
      <c r="P20" s="200">
        <f t="shared" si="1"/>
        <v>0</v>
      </c>
      <c r="Q20" s="200">
        <f t="shared" si="2"/>
        <v>0</v>
      </c>
      <c r="R20" s="199"/>
      <c r="S20" s="199"/>
      <c r="T20" s="199"/>
      <c r="U20" s="199"/>
      <c r="V20" s="199"/>
      <c r="W20" s="199"/>
      <c r="X20" s="196" t="s">
        <v>299</v>
      </c>
      <c r="Y20" s="197">
        <v>841906</v>
      </c>
      <c r="Z20" s="198" t="s">
        <v>300</v>
      </c>
      <c r="AA20" s="201"/>
      <c r="AB20" s="201"/>
      <c r="AC20" s="201"/>
      <c r="AD20" s="199"/>
      <c r="AE20" s="199"/>
      <c r="AF20" s="199"/>
      <c r="AG20" s="199"/>
      <c r="AH20" s="199"/>
      <c r="AI20" s="199"/>
      <c r="AJ20" s="199">
        <v>1895</v>
      </c>
      <c r="AK20" s="199">
        <v>1895</v>
      </c>
      <c r="AL20" s="199">
        <v>1895</v>
      </c>
      <c r="AM20" s="200">
        <f t="shared" si="3"/>
        <v>1895</v>
      </c>
      <c r="AN20" s="200">
        <f t="shared" si="4"/>
        <v>1895</v>
      </c>
      <c r="AO20" s="200">
        <f t="shared" si="5"/>
        <v>1895</v>
      </c>
    </row>
    <row r="21" spans="1:41" ht="24.75" customHeight="1">
      <c r="A21" s="196" t="s">
        <v>301</v>
      </c>
      <c r="B21" s="197">
        <v>910502</v>
      </c>
      <c r="C21" s="198" t="s">
        <v>302</v>
      </c>
      <c r="D21" s="199">
        <v>1</v>
      </c>
      <c r="E21" s="199">
        <v>1</v>
      </c>
      <c r="F21" s="199">
        <v>2090</v>
      </c>
      <c r="G21" s="199">
        <v>2090</v>
      </c>
      <c r="H21" s="199">
        <v>2058</v>
      </c>
      <c r="I21" s="199">
        <v>549</v>
      </c>
      <c r="J21" s="199">
        <v>549</v>
      </c>
      <c r="K21" s="199">
        <v>544</v>
      </c>
      <c r="L21" s="199">
        <v>900</v>
      </c>
      <c r="M21" s="199">
        <v>1124</v>
      </c>
      <c r="N21" s="199">
        <v>1772</v>
      </c>
      <c r="O21" s="200">
        <f t="shared" si="0"/>
        <v>3539</v>
      </c>
      <c r="P21" s="200">
        <f t="shared" si="1"/>
        <v>3763</v>
      </c>
      <c r="Q21" s="200">
        <f t="shared" si="2"/>
        <v>4374</v>
      </c>
      <c r="R21" s="199"/>
      <c r="S21" s="199"/>
      <c r="T21" s="199"/>
      <c r="U21" s="199"/>
      <c r="V21" s="199"/>
      <c r="W21" s="199"/>
      <c r="X21" s="196" t="s">
        <v>301</v>
      </c>
      <c r="Y21" s="197">
        <v>910502</v>
      </c>
      <c r="Z21" s="198" t="s">
        <v>302</v>
      </c>
      <c r="AA21" s="201"/>
      <c r="AB21" s="201"/>
      <c r="AC21" s="201"/>
      <c r="AD21" s="199"/>
      <c r="AE21" s="199"/>
      <c r="AF21" s="199"/>
      <c r="AG21" s="199"/>
      <c r="AH21" s="199"/>
      <c r="AI21" s="199"/>
      <c r="AJ21" s="199"/>
      <c r="AK21" s="199"/>
      <c r="AL21" s="199"/>
      <c r="AM21" s="200">
        <f t="shared" si="3"/>
        <v>3539</v>
      </c>
      <c r="AN21" s="200">
        <f t="shared" si="4"/>
        <v>3763</v>
      </c>
      <c r="AO21" s="200">
        <f t="shared" si="5"/>
        <v>4374</v>
      </c>
    </row>
    <row r="22" spans="1:41" ht="24.75" customHeight="1">
      <c r="A22" s="196" t="s">
        <v>303</v>
      </c>
      <c r="B22" s="197">
        <v>862102</v>
      </c>
      <c r="C22" s="198" t="s">
        <v>304</v>
      </c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200">
        <f t="shared" si="0"/>
        <v>0</v>
      </c>
      <c r="P22" s="200">
        <f t="shared" si="1"/>
        <v>0</v>
      </c>
      <c r="Q22" s="200">
        <f t="shared" si="2"/>
        <v>0</v>
      </c>
      <c r="R22" s="199"/>
      <c r="S22" s="199"/>
      <c r="T22" s="199"/>
      <c r="U22" s="199">
        <v>396</v>
      </c>
      <c r="V22" s="199">
        <v>505</v>
      </c>
      <c r="W22" s="199">
        <v>504</v>
      </c>
      <c r="X22" s="196" t="s">
        <v>303</v>
      </c>
      <c r="Y22" s="197">
        <v>862102</v>
      </c>
      <c r="Z22" s="198" t="s">
        <v>304</v>
      </c>
      <c r="AA22" s="201"/>
      <c r="AB22" s="201"/>
      <c r="AC22" s="201"/>
      <c r="AD22" s="199"/>
      <c r="AE22" s="199"/>
      <c r="AF22" s="199"/>
      <c r="AG22" s="199"/>
      <c r="AH22" s="199"/>
      <c r="AI22" s="199"/>
      <c r="AJ22" s="199"/>
      <c r="AK22" s="199"/>
      <c r="AL22" s="199"/>
      <c r="AM22" s="200">
        <f t="shared" si="3"/>
        <v>396</v>
      </c>
      <c r="AN22" s="200">
        <f t="shared" si="4"/>
        <v>505</v>
      </c>
      <c r="AO22" s="200">
        <f t="shared" si="5"/>
        <v>504</v>
      </c>
    </row>
    <row r="23" spans="1:41" ht="24.75" customHeight="1">
      <c r="A23" s="196" t="s">
        <v>305</v>
      </c>
      <c r="B23" s="197">
        <v>862202</v>
      </c>
      <c r="C23" s="198" t="s">
        <v>306</v>
      </c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200">
        <f t="shared" si="0"/>
        <v>0</v>
      </c>
      <c r="P23" s="200">
        <f t="shared" si="1"/>
        <v>0</v>
      </c>
      <c r="Q23" s="200">
        <f t="shared" si="2"/>
        <v>0</v>
      </c>
      <c r="R23" s="199"/>
      <c r="S23" s="199"/>
      <c r="T23" s="199"/>
      <c r="U23" s="199">
        <v>30</v>
      </c>
      <c r="V23" s="199">
        <v>30</v>
      </c>
      <c r="W23" s="199">
        <v>15</v>
      </c>
      <c r="X23" s="196" t="s">
        <v>305</v>
      </c>
      <c r="Y23" s="197">
        <v>862202</v>
      </c>
      <c r="Z23" s="198" t="s">
        <v>306</v>
      </c>
      <c r="AA23" s="201"/>
      <c r="AB23" s="201"/>
      <c r="AC23" s="201"/>
      <c r="AD23" s="199"/>
      <c r="AE23" s="199"/>
      <c r="AF23" s="199"/>
      <c r="AG23" s="199"/>
      <c r="AH23" s="199"/>
      <c r="AI23" s="199"/>
      <c r="AJ23" s="199"/>
      <c r="AK23" s="199"/>
      <c r="AL23" s="199"/>
      <c r="AM23" s="200">
        <f t="shared" si="3"/>
        <v>30</v>
      </c>
      <c r="AN23" s="200">
        <f t="shared" si="4"/>
        <v>30</v>
      </c>
      <c r="AO23" s="200">
        <f t="shared" si="5"/>
        <v>15</v>
      </c>
    </row>
    <row r="24" spans="1:41" ht="24.75" customHeight="1">
      <c r="A24" s="196" t="s">
        <v>307</v>
      </c>
      <c r="B24" s="197">
        <v>889922</v>
      </c>
      <c r="C24" s="198" t="s">
        <v>308</v>
      </c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200">
        <f t="shared" si="0"/>
        <v>0</v>
      </c>
      <c r="P24" s="200">
        <f t="shared" si="1"/>
        <v>0</v>
      </c>
      <c r="Q24" s="200">
        <f t="shared" si="2"/>
        <v>0</v>
      </c>
      <c r="R24" s="199"/>
      <c r="S24" s="199"/>
      <c r="T24" s="199"/>
      <c r="U24" s="199"/>
      <c r="V24" s="199"/>
      <c r="W24" s="199"/>
      <c r="X24" s="196" t="s">
        <v>307</v>
      </c>
      <c r="Y24" s="197">
        <v>889922</v>
      </c>
      <c r="Z24" s="198" t="s">
        <v>308</v>
      </c>
      <c r="AA24" s="201">
        <v>780</v>
      </c>
      <c r="AB24" s="201">
        <v>780</v>
      </c>
      <c r="AC24" s="201">
        <v>563</v>
      </c>
      <c r="AD24" s="199"/>
      <c r="AE24" s="199"/>
      <c r="AF24" s="199"/>
      <c r="AG24" s="199"/>
      <c r="AH24" s="199"/>
      <c r="AI24" s="199"/>
      <c r="AJ24" s="199"/>
      <c r="AK24" s="199"/>
      <c r="AL24" s="199"/>
      <c r="AM24" s="200">
        <f t="shared" si="3"/>
        <v>780</v>
      </c>
      <c r="AN24" s="200">
        <f t="shared" si="4"/>
        <v>780</v>
      </c>
      <c r="AO24" s="200">
        <f t="shared" si="5"/>
        <v>563</v>
      </c>
    </row>
    <row r="25" spans="1:41" ht="24.75" customHeight="1">
      <c r="A25" s="196" t="s">
        <v>309</v>
      </c>
      <c r="B25" s="197">
        <v>889923</v>
      </c>
      <c r="C25" s="198" t="s">
        <v>310</v>
      </c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200">
        <f t="shared" si="0"/>
        <v>0</v>
      </c>
      <c r="P25" s="200">
        <f t="shared" si="1"/>
        <v>0</v>
      </c>
      <c r="Q25" s="200">
        <f t="shared" si="2"/>
        <v>0</v>
      </c>
      <c r="R25" s="199"/>
      <c r="S25" s="199"/>
      <c r="T25" s="199"/>
      <c r="U25" s="199"/>
      <c r="V25" s="199"/>
      <c r="W25" s="199"/>
      <c r="X25" s="196" t="s">
        <v>309</v>
      </c>
      <c r="Y25" s="197">
        <v>889923</v>
      </c>
      <c r="Z25" s="198" t="s">
        <v>310</v>
      </c>
      <c r="AA25" s="201">
        <v>216</v>
      </c>
      <c r="AB25" s="201">
        <v>216</v>
      </c>
      <c r="AC25" s="201">
        <v>147</v>
      </c>
      <c r="AD25" s="199"/>
      <c r="AE25" s="199"/>
      <c r="AF25" s="199"/>
      <c r="AG25" s="199"/>
      <c r="AH25" s="199"/>
      <c r="AI25" s="199"/>
      <c r="AJ25" s="199"/>
      <c r="AK25" s="199"/>
      <c r="AL25" s="199"/>
      <c r="AM25" s="200">
        <f t="shared" si="3"/>
        <v>216</v>
      </c>
      <c r="AN25" s="200">
        <f t="shared" si="4"/>
        <v>216</v>
      </c>
      <c r="AO25" s="200">
        <f t="shared" si="5"/>
        <v>147</v>
      </c>
    </row>
    <row r="26" spans="1:41" ht="24.75" customHeight="1">
      <c r="A26" s="449" t="s">
        <v>311</v>
      </c>
      <c r="B26" s="449"/>
      <c r="C26" s="449"/>
      <c r="D26" s="206">
        <f>SUM(D6:D25)</f>
        <v>2</v>
      </c>
      <c r="E26" s="206">
        <f>SUM(E6:E25)</f>
        <v>11</v>
      </c>
      <c r="F26" s="207">
        <f>SUM(F5:F25)</f>
        <v>4716</v>
      </c>
      <c r="G26" s="207">
        <f>SUM(G5:G25)</f>
        <v>9473</v>
      </c>
      <c r="H26" s="207">
        <f>SUM(H7:H25)</f>
        <v>8999</v>
      </c>
      <c r="I26" s="207">
        <f>SUM(I5:I25)</f>
        <v>1191</v>
      </c>
      <c r="J26" s="207">
        <f>SUM(J5:J25)</f>
        <v>1834</v>
      </c>
      <c r="K26" s="207">
        <f>SUM(K7:K25)</f>
        <v>1718</v>
      </c>
      <c r="L26" s="207">
        <f>SUM(L5:L25)</f>
        <v>23322</v>
      </c>
      <c r="M26" s="207">
        <f>SUM(M5:M25)</f>
        <v>25118</v>
      </c>
      <c r="N26" s="207">
        <f>SUM(N5:N25)</f>
        <v>21714</v>
      </c>
      <c r="O26" s="200">
        <f t="shared" si="0"/>
        <v>29229</v>
      </c>
      <c r="P26" s="200">
        <f t="shared" si="1"/>
        <v>36425</v>
      </c>
      <c r="Q26" s="200">
        <f t="shared" si="2"/>
        <v>32431</v>
      </c>
      <c r="R26" s="207">
        <f aca="true" t="shared" si="6" ref="R26:W26">SUM(R5:R25)</f>
        <v>10883</v>
      </c>
      <c r="S26" s="207">
        <f t="shared" si="6"/>
        <v>11265</v>
      </c>
      <c r="T26" s="207">
        <f t="shared" si="6"/>
        <v>10784</v>
      </c>
      <c r="U26" s="207">
        <f t="shared" si="6"/>
        <v>8016</v>
      </c>
      <c r="V26" s="208">
        <f t="shared" si="6"/>
        <v>14889</v>
      </c>
      <c r="W26" s="208">
        <f t="shared" si="6"/>
        <v>14640</v>
      </c>
      <c r="X26" s="449" t="s">
        <v>311</v>
      </c>
      <c r="Y26" s="449"/>
      <c r="Z26" s="449"/>
      <c r="AA26" s="207">
        <f aca="true" t="shared" si="7" ref="AA26:AH26">SUM(AA5:AA25)</f>
        <v>1466</v>
      </c>
      <c r="AB26" s="207">
        <f t="shared" si="7"/>
        <v>1196</v>
      </c>
      <c r="AC26" s="207">
        <f t="shared" si="7"/>
        <v>910</v>
      </c>
      <c r="AD26" s="207">
        <f t="shared" si="7"/>
        <v>10351</v>
      </c>
      <c r="AE26" s="207">
        <f t="shared" si="7"/>
        <v>10436</v>
      </c>
      <c r="AF26" s="207">
        <f t="shared" si="7"/>
        <v>10436</v>
      </c>
      <c r="AG26" s="207">
        <f t="shared" si="7"/>
        <v>0</v>
      </c>
      <c r="AH26" s="207">
        <f t="shared" si="7"/>
        <v>1850</v>
      </c>
      <c r="AI26" s="207"/>
      <c r="AJ26" s="207">
        <f>SUM(AJ5:AJ25)</f>
        <v>1895</v>
      </c>
      <c r="AK26" s="207">
        <f>SUM(AK5:AK25)</f>
        <v>1895</v>
      </c>
      <c r="AL26" s="207">
        <f>SUM(AL5:AL25)</f>
        <v>1895</v>
      </c>
      <c r="AM26" s="200">
        <f>SUM(O26+R26+U26+AA26+AD26+AG26+AJ26)</f>
        <v>61840</v>
      </c>
      <c r="AN26" s="200">
        <f>SUM(P26+S26+V26+AB26+AE26+AH26+AK26)</f>
        <v>77956</v>
      </c>
      <c r="AO26" s="202">
        <f>Q26+T26+W26+AC26+AF26+AI26+AL26</f>
        <v>71096</v>
      </c>
    </row>
    <row r="27" spans="1:41" ht="24.75" customHeight="1">
      <c r="A27" s="196"/>
      <c r="B27" s="197"/>
      <c r="C27" s="209" t="s">
        <v>312</v>
      </c>
      <c r="D27" s="209"/>
      <c r="E27" s="209"/>
      <c r="F27" s="210">
        <v>17223</v>
      </c>
      <c r="G27" s="210">
        <v>18687</v>
      </c>
      <c r="H27" s="210">
        <v>17625</v>
      </c>
      <c r="I27" s="210">
        <v>4483</v>
      </c>
      <c r="J27" s="210">
        <v>4418</v>
      </c>
      <c r="K27" s="210">
        <v>4186</v>
      </c>
      <c r="L27" s="210">
        <v>18634</v>
      </c>
      <c r="M27" s="210">
        <v>18643</v>
      </c>
      <c r="N27" s="210">
        <v>17841</v>
      </c>
      <c r="O27" s="200">
        <f t="shared" si="0"/>
        <v>40340</v>
      </c>
      <c r="P27" s="200">
        <f t="shared" si="1"/>
        <v>41748</v>
      </c>
      <c r="Q27" s="200">
        <f t="shared" si="2"/>
        <v>39652</v>
      </c>
      <c r="R27" s="210"/>
      <c r="S27" s="210"/>
      <c r="T27" s="210"/>
      <c r="U27" s="210"/>
      <c r="V27" s="210"/>
      <c r="W27" s="210"/>
      <c r="X27" s="196"/>
      <c r="Y27" s="197"/>
      <c r="Z27" s="209" t="s">
        <v>312</v>
      </c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00">
        <f>SUM(O27+R27+U27+AA27+AD27+AG27+AJ27)</f>
        <v>40340</v>
      </c>
      <c r="AN27" s="200">
        <f>SUM(P27+S27+V27+AB27+AE27+AH27+AK27)</f>
        <v>41748</v>
      </c>
      <c r="AO27" s="202">
        <f>SUM(Q27+T27+W27+AC27+AF27+AI27+AL27)</f>
        <v>39652</v>
      </c>
    </row>
    <row r="28" spans="1:41" ht="24.75" customHeight="1">
      <c r="A28" s="449" t="s">
        <v>313</v>
      </c>
      <c r="B28" s="449"/>
      <c r="C28" s="449"/>
      <c r="D28" s="211">
        <f>SUM(D26:D27)</f>
        <v>2</v>
      </c>
      <c r="E28" s="211">
        <f>SUM(E26:E27)</f>
        <v>11</v>
      </c>
      <c r="F28" s="211">
        <f>SUM(F26:F27)</f>
        <v>21939</v>
      </c>
      <c r="G28" s="211">
        <f>SUM(G26:G27)</f>
        <v>28160</v>
      </c>
      <c r="H28" s="211">
        <f>H26+H27</f>
        <v>26624</v>
      </c>
      <c r="I28" s="211">
        <f>SUM(I26:I27)</f>
        <v>5674</v>
      </c>
      <c r="J28" s="211">
        <f>SUM(J26:J27)</f>
        <v>6252</v>
      </c>
      <c r="K28" s="211">
        <f>K26+K27</f>
        <v>5904</v>
      </c>
      <c r="L28" s="211">
        <f>SUM(L26:L27)</f>
        <v>41956</v>
      </c>
      <c r="M28" s="211">
        <f>SUM(M26:M27)</f>
        <v>43761</v>
      </c>
      <c r="N28" s="211">
        <f>N26+N27</f>
        <v>39555</v>
      </c>
      <c r="O28" s="211">
        <f>SUM(O26:O27)</f>
        <v>69569</v>
      </c>
      <c r="P28" s="211">
        <f>SUM(P26:P27)</f>
        <v>78173</v>
      </c>
      <c r="Q28" s="200">
        <f>SUM(H28+K28+N28)</f>
        <v>72083</v>
      </c>
      <c r="R28" s="211">
        <f>SUM(R26:R27)</f>
        <v>10883</v>
      </c>
      <c r="S28" s="211">
        <f>SUM(S26:S27)</f>
        <v>11265</v>
      </c>
      <c r="T28" s="211">
        <f>T26+T27</f>
        <v>10784</v>
      </c>
      <c r="U28" s="211">
        <f>SUM(U26:U27)</f>
        <v>8016</v>
      </c>
      <c r="V28" s="212">
        <f>SUM(V26:V27)</f>
        <v>14889</v>
      </c>
      <c r="W28" s="212">
        <f>W26+W27</f>
        <v>14640</v>
      </c>
      <c r="X28" s="449" t="s">
        <v>313</v>
      </c>
      <c r="Y28" s="449"/>
      <c r="Z28" s="449"/>
      <c r="AA28" s="211">
        <f>SUM(AA26:AA27)</f>
        <v>1466</v>
      </c>
      <c r="AB28" s="211">
        <f>SUM(AB26:AB27)</f>
        <v>1196</v>
      </c>
      <c r="AC28" s="211">
        <f>AC26+AC27</f>
        <v>910</v>
      </c>
      <c r="AD28" s="211">
        <f>SUM(AD26:AD27)</f>
        <v>10351</v>
      </c>
      <c r="AE28" s="211">
        <f>SUM(AE26:AE27)</f>
        <v>10436</v>
      </c>
      <c r="AF28" s="211">
        <f>AF26+AF27</f>
        <v>10436</v>
      </c>
      <c r="AG28" s="211">
        <f>SUM(AG26:AG27)</f>
        <v>0</v>
      </c>
      <c r="AH28" s="211">
        <f>SUM(AH26:AH27)</f>
        <v>1850</v>
      </c>
      <c r="AI28" s="211"/>
      <c r="AJ28" s="211">
        <f>SUM(AJ26:AJ27)</f>
        <v>1895</v>
      </c>
      <c r="AK28" s="211">
        <f>SUM(AK26:AK27)</f>
        <v>1895</v>
      </c>
      <c r="AL28" s="211">
        <f>AL26+AL27</f>
        <v>1895</v>
      </c>
      <c r="AM28" s="211">
        <f>SUM(AM26:AM27)</f>
        <v>102180</v>
      </c>
      <c r="AN28" s="211">
        <f>SUM(AN26:AN27)</f>
        <v>119704</v>
      </c>
      <c r="AO28" s="202">
        <f>SUM(Q28+T28+W28+AC28+AF28+AI28+AL28)</f>
        <v>110748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</sheetData>
  <sheetProtection selectLockedCells="1" selectUnlockedCells="1"/>
  <mergeCells count="26">
    <mergeCell ref="A26:C26"/>
    <mergeCell ref="X26:Z26"/>
    <mergeCell ref="A28:C28"/>
    <mergeCell ref="X28:Z28"/>
    <mergeCell ref="AD1:AF2"/>
    <mergeCell ref="AG1:AI1"/>
    <mergeCell ref="X1:X3"/>
    <mergeCell ref="Y1:Y3"/>
    <mergeCell ref="Z1:Z3"/>
    <mergeCell ref="AA1:AC2"/>
    <mergeCell ref="AJ1:AL1"/>
    <mergeCell ref="AM1:AO2"/>
    <mergeCell ref="D2:E2"/>
    <mergeCell ref="F2:H2"/>
    <mergeCell ref="I2:K2"/>
    <mergeCell ref="L2:N2"/>
    <mergeCell ref="AG2:AI2"/>
    <mergeCell ref="AJ2:AL2"/>
    <mergeCell ref="R1:T2"/>
    <mergeCell ref="U1:W2"/>
    <mergeCell ref="A1:A3"/>
    <mergeCell ref="B1:B3"/>
    <mergeCell ref="C1:C3"/>
    <mergeCell ref="D1:E1"/>
    <mergeCell ref="F1:N1"/>
    <mergeCell ref="O1:Q2"/>
  </mergeCells>
  <printOptions horizontalCentered="1"/>
  <pageMargins left="0.15763888888888888" right="0.2361111111111111" top="1.2520833333333332" bottom="0.2798611111111111" header="0.4" footer="0.5118055555555555"/>
  <pageSetup horizontalDpi="300" verticalDpi="300" orientation="landscape" paperSize="9" scale="57" r:id="rId1"/>
  <headerFooter alignWithMargins="0">
    <oddHeader>&amp;C&amp;"Arial,Normál"&amp;16 3/2014. (V.14.) számú zárszámadási rendelethez
Zalaszabar Község Önkormányzata
2013.évi kiadásainak teljesítése szakfeladatonként&amp;R&amp;12 4. számú melléklet
1000.-Ft-ban</oddHeader>
  </headerFooter>
  <colBreaks count="1" manualBreakCount="1">
    <brk id="2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3:J14"/>
  <sheetViews>
    <sheetView view="pageLayout" zoomScaleSheetLayoutView="100" workbookViewId="0" topLeftCell="A1">
      <selection activeCell="G10" sqref="G10"/>
    </sheetView>
  </sheetViews>
  <sheetFormatPr defaultColWidth="9.00390625" defaultRowHeight="12.75"/>
  <cols>
    <col min="1" max="1" width="6.75390625" style="213" customWidth="1"/>
    <col min="2" max="2" width="7.125" style="213" customWidth="1"/>
    <col min="3" max="3" width="8.625" style="213" customWidth="1"/>
    <col min="4" max="5" width="9.125" style="213" customWidth="1"/>
    <col min="6" max="6" width="49.875" style="213" customWidth="1"/>
    <col min="7" max="8" width="12.375" style="213" customWidth="1"/>
    <col min="9" max="9" width="12.00390625" style="213" customWidth="1"/>
    <col min="10" max="10" width="12.75390625" style="213" customWidth="1"/>
    <col min="11" max="16384" width="9.125" style="213" customWidth="1"/>
  </cols>
  <sheetData>
    <row r="3" spans="3:8" ht="12.75">
      <c r="C3" s="214"/>
      <c r="D3" s="214"/>
      <c r="E3" s="214"/>
      <c r="F3" s="214"/>
      <c r="G3" s="214"/>
      <c r="H3" s="214"/>
    </row>
    <row r="4" spans="1:10" ht="15" customHeight="1">
      <c r="A4" s="451" t="s">
        <v>314</v>
      </c>
      <c r="B4" s="452" t="s">
        <v>315</v>
      </c>
      <c r="C4" s="453" t="s">
        <v>316</v>
      </c>
      <c r="D4" s="454" t="s">
        <v>317</v>
      </c>
      <c r="E4" s="454"/>
      <c r="F4" s="454"/>
      <c r="G4" s="455" t="s">
        <v>3</v>
      </c>
      <c r="H4" s="455" t="s">
        <v>318</v>
      </c>
      <c r="I4" s="453" t="s">
        <v>137</v>
      </c>
      <c r="J4" s="459" t="s">
        <v>138</v>
      </c>
    </row>
    <row r="5" spans="1:10" ht="15" customHeight="1">
      <c r="A5" s="451"/>
      <c r="B5" s="452"/>
      <c r="C5" s="453"/>
      <c r="D5" s="454"/>
      <c r="E5" s="454"/>
      <c r="F5" s="454"/>
      <c r="G5" s="455"/>
      <c r="H5" s="455"/>
      <c r="I5" s="455"/>
      <c r="J5" s="459"/>
    </row>
    <row r="6" spans="1:10" ht="15" customHeight="1">
      <c r="A6" s="451"/>
      <c r="B6" s="452"/>
      <c r="C6" s="453"/>
      <c r="D6" s="454"/>
      <c r="E6" s="454"/>
      <c r="F6" s="454"/>
      <c r="G6" s="455"/>
      <c r="H6" s="455"/>
      <c r="I6" s="455"/>
      <c r="J6" s="459"/>
    </row>
    <row r="7" spans="1:10" ht="15" customHeight="1">
      <c r="A7" s="451"/>
      <c r="B7" s="452"/>
      <c r="C7" s="453"/>
      <c r="D7" s="454"/>
      <c r="E7" s="454"/>
      <c r="F7" s="454"/>
      <c r="G7" s="455"/>
      <c r="H7" s="455"/>
      <c r="I7" s="453"/>
      <c r="J7" s="459"/>
    </row>
    <row r="8" spans="1:10" ht="21.75" customHeight="1">
      <c r="A8" s="215">
        <v>1</v>
      </c>
      <c r="B8" s="216">
        <v>1</v>
      </c>
      <c r="C8" s="217"/>
      <c r="D8" s="460" t="s">
        <v>319</v>
      </c>
      <c r="E8" s="460"/>
      <c r="F8" s="460"/>
      <c r="G8" s="218"/>
      <c r="H8" s="218"/>
      <c r="I8" s="217"/>
      <c r="J8" s="219"/>
    </row>
    <row r="9" spans="1:10" ht="21.75" customHeight="1">
      <c r="A9" s="215"/>
      <c r="B9" s="216"/>
      <c r="C9" s="217"/>
      <c r="D9" s="461" t="s">
        <v>320</v>
      </c>
      <c r="E9" s="461"/>
      <c r="F9" s="461"/>
      <c r="G9" s="217"/>
      <c r="H9" s="217"/>
      <c r="I9" s="217"/>
      <c r="J9" s="219"/>
    </row>
    <row r="10" spans="1:10" ht="21.75" customHeight="1">
      <c r="A10" s="220"/>
      <c r="B10" s="221"/>
      <c r="C10" s="222"/>
      <c r="D10" s="462"/>
      <c r="E10" s="462"/>
      <c r="F10" s="462"/>
      <c r="G10" s="222"/>
      <c r="H10" s="222"/>
      <c r="I10" s="224"/>
      <c r="J10" s="225"/>
    </row>
    <row r="11" spans="1:10" ht="21.75" customHeight="1">
      <c r="A11" s="220"/>
      <c r="B11" s="221"/>
      <c r="C11" s="222"/>
      <c r="D11" s="462"/>
      <c r="E11" s="462"/>
      <c r="F11" s="462"/>
      <c r="G11" s="222"/>
      <c r="H11" s="222"/>
      <c r="I11" s="224"/>
      <c r="J11" s="225"/>
    </row>
    <row r="12" spans="1:10" ht="21.75" customHeight="1">
      <c r="A12" s="226"/>
      <c r="B12" s="227"/>
      <c r="C12" s="222"/>
      <c r="D12" s="456" t="s">
        <v>321</v>
      </c>
      <c r="E12" s="456"/>
      <c r="F12" s="456"/>
      <c r="G12" s="223"/>
      <c r="H12" s="223"/>
      <c r="I12" s="224"/>
      <c r="J12" s="225"/>
    </row>
    <row r="13" spans="1:10" ht="21.75" customHeight="1">
      <c r="A13" s="226"/>
      <c r="B13" s="227"/>
      <c r="C13" s="222"/>
      <c r="D13" s="457" t="s">
        <v>322</v>
      </c>
      <c r="E13" s="457"/>
      <c r="F13" s="457"/>
      <c r="G13" s="228">
        <v>10351</v>
      </c>
      <c r="H13" s="228">
        <v>10436</v>
      </c>
      <c r="I13" s="228">
        <v>10436</v>
      </c>
      <c r="J13" s="229">
        <f>I13/H13*100</f>
        <v>100</v>
      </c>
    </row>
    <row r="14" spans="1:10" ht="21.75" customHeight="1">
      <c r="A14" s="230"/>
      <c r="B14" s="231"/>
      <c r="C14" s="232"/>
      <c r="D14" s="458"/>
      <c r="E14" s="458"/>
      <c r="F14" s="458"/>
      <c r="G14" s="233"/>
      <c r="H14" s="233"/>
      <c r="I14" s="234"/>
      <c r="J14" s="235"/>
    </row>
  </sheetData>
  <sheetProtection selectLockedCells="1" selectUnlockedCells="1"/>
  <mergeCells count="15">
    <mergeCell ref="D12:F12"/>
    <mergeCell ref="D13:F13"/>
    <mergeCell ref="D14:F14"/>
    <mergeCell ref="I4:I7"/>
    <mergeCell ref="J4:J7"/>
    <mergeCell ref="D8:F8"/>
    <mergeCell ref="D9:F9"/>
    <mergeCell ref="D10:F10"/>
    <mergeCell ref="D11:F11"/>
    <mergeCell ref="A4:A7"/>
    <mergeCell ref="B4:B7"/>
    <mergeCell ref="C4:C7"/>
    <mergeCell ref="D4:F7"/>
    <mergeCell ref="G4:G7"/>
    <mergeCell ref="H4:H7"/>
  </mergeCells>
  <printOptions horizontalCentered="1"/>
  <pageMargins left="0.2361111111111111" right="0.2361111111111111" top="1.0902777777777777" bottom="0.19027777777777777" header="0.5201388888888889" footer="0.5118055555555555"/>
  <pageSetup horizontalDpi="300" verticalDpi="300" orientation="landscape" paperSize="9" r:id="rId1"/>
  <headerFooter alignWithMargins="0">
    <oddHeader>&amp;C&amp;"Garamond,Normál"&amp;14 3/2014.(V.14.) számú zárszámadási rendelethez
Zalaszabar Község Önkormányzat 2013.évi fejlesztési kiadásainak teljesítése feladatonkét/célonként &amp;R&amp;A
&amp;P.oldal
1000.-Ft-ban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H27"/>
  <sheetViews>
    <sheetView view="pageLayout" zoomScaleSheetLayoutView="100" workbookViewId="0" topLeftCell="A15">
      <selection activeCell="G5" sqref="G5"/>
    </sheetView>
  </sheetViews>
  <sheetFormatPr defaultColWidth="11.375" defaultRowHeight="12.75"/>
  <cols>
    <col min="1" max="1" width="4.625" style="236" customWidth="1"/>
    <col min="2" max="2" width="6.375" style="236" customWidth="1"/>
    <col min="3" max="3" width="4.00390625" style="236" customWidth="1"/>
    <col min="4" max="4" width="56.75390625" style="236" customWidth="1"/>
    <col min="5" max="5" width="10.875" style="236" customWidth="1"/>
    <col min="6" max="6" width="11.375" style="236" customWidth="1"/>
    <col min="7" max="7" width="11.00390625" style="236" customWidth="1"/>
    <col min="8" max="16384" width="11.375" style="236" customWidth="1"/>
  </cols>
  <sheetData>
    <row r="1" spans="1:8" ht="19.5" customHeight="1">
      <c r="A1" s="237" t="s">
        <v>314</v>
      </c>
      <c r="B1" s="238" t="s">
        <v>315</v>
      </c>
      <c r="C1" s="237" t="s">
        <v>134</v>
      </c>
      <c r="D1" s="239" t="s">
        <v>2</v>
      </c>
      <c r="E1" s="240" t="s">
        <v>136</v>
      </c>
      <c r="F1" s="463" t="s">
        <v>323</v>
      </c>
      <c r="G1" s="463" t="s">
        <v>137</v>
      </c>
      <c r="H1" s="463" t="s">
        <v>138</v>
      </c>
    </row>
    <row r="2" spans="1:8" ht="19.5" customHeight="1">
      <c r="A2" s="241"/>
      <c r="B2" s="242"/>
      <c r="C2" s="243"/>
      <c r="D2" s="244"/>
      <c r="E2" s="244" t="s">
        <v>324</v>
      </c>
      <c r="F2" s="463"/>
      <c r="G2" s="463"/>
      <c r="H2" s="463"/>
    </row>
    <row r="3" spans="1:8" ht="30" customHeight="1">
      <c r="A3" s="245">
        <v>1</v>
      </c>
      <c r="B3" s="246">
        <v>1</v>
      </c>
      <c r="C3" s="245"/>
      <c r="D3" s="247" t="s">
        <v>325</v>
      </c>
      <c r="E3" s="248"/>
      <c r="F3" s="248"/>
      <c r="G3" s="248"/>
      <c r="H3" s="249"/>
    </row>
    <row r="4" spans="1:8" ht="30" customHeight="1">
      <c r="A4" s="245"/>
      <c r="B4" s="246"/>
      <c r="C4" s="250" t="s">
        <v>326</v>
      </c>
      <c r="D4" s="250" t="s">
        <v>327</v>
      </c>
      <c r="E4" s="248"/>
      <c r="F4" s="248"/>
      <c r="G4" s="248"/>
      <c r="H4" s="249"/>
    </row>
    <row r="5" spans="1:8" ht="30" customHeight="1">
      <c r="A5" s="249"/>
      <c r="B5" s="249"/>
      <c r="C5" s="250" t="s">
        <v>8</v>
      </c>
      <c r="D5" s="250" t="s">
        <v>328</v>
      </c>
      <c r="E5" s="251"/>
      <c r="F5" s="251"/>
      <c r="G5" s="251"/>
      <c r="H5" s="249"/>
    </row>
    <row r="6" spans="1:8" ht="30" customHeight="1">
      <c r="A6" s="249"/>
      <c r="B6" s="249"/>
      <c r="C6" s="249"/>
      <c r="D6" s="252" t="s">
        <v>329</v>
      </c>
      <c r="E6" s="253">
        <v>270</v>
      </c>
      <c r="F6" s="253"/>
      <c r="G6" s="253"/>
      <c r="H6" s="249"/>
    </row>
    <row r="7" spans="1:8" ht="30" customHeight="1">
      <c r="A7" s="249"/>
      <c r="B7" s="249"/>
      <c r="C7" s="249"/>
      <c r="D7" s="252" t="s">
        <v>330</v>
      </c>
      <c r="E7" s="253">
        <v>780</v>
      </c>
      <c r="F7" s="253">
        <v>780</v>
      </c>
      <c r="G7" s="253">
        <v>563</v>
      </c>
      <c r="H7" s="254">
        <f aca="true" t="shared" si="0" ref="H7:H26">G7/F7*100</f>
        <v>72.17948717948718</v>
      </c>
    </row>
    <row r="8" spans="1:8" ht="30" customHeight="1">
      <c r="A8" s="249"/>
      <c r="B8" s="249"/>
      <c r="C8" s="255"/>
      <c r="D8" s="252" t="s">
        <v>331</v>
      </c>
      <c r="E8" s="253">
        <v>216</v>
      </c>
      <c r="F8" s="253">
        <v>216</v>
      </c>
      <c r="G8" s="253">
        <v>147</v>
      </c>
      <c r="H8" s="254">
        <f t="shared" si="0"/>
        <v>68.05555555555556</v>
      </c>
    </row>
    <row r="9" spans="1:8" ht="30" customHeight="1">
      <c r="A9" s="249"/>
      <c r="B9" s="249"/>
      <c r="C9" s="256"/>
      <c r="D9" s="257" t="s">
        <v>332</v>
      </c>
      <c r="E9" s="258">
        <f>SUM(E6:E8)</f>
        <v>1266</v>
      </c>
      <c r="F9" s="258">
        <f>SUM(F6:F8)</f>
        <v>996</v>
      </c>
      <c r="G9" s="258">
        <f>SUM(G6:G8)</f>
        <v>710</v>
      </c>
      <c r="H9" s="254">
        <f t="shared" si="0"/>
        <v>71.285140562249</v>
      </c>
    </row>
    <row r="10" spans="1:8" ht="30" customHeight="1">
      <c r="A10" s="249"/>
      <c r="B10" s="249"/>
      <c r="C10" s="256" t="s">
        <v>10</v>
      </c>
      <c r="D10" s="257" t="s">
        <v>333</v>
      </c>
      <c r="E10" s="258"/>
      <c r="F10" s="258"/>
      <c r="G10" s="258"/>
      <c r="H10" s="254"/>
    </row>
    <row r="11" spans="1:8" ht="30" customHeight="1">
      <c r="A11" s="249"/>
      <c r="B11" s="249"/>
      <c r="C11" s="256"/>
      <c r="D11" s="259" t="s">
        <v>334</v>
      </c>
      <c r="E11" s="258">
        <v>200</v>
      </c>
      <c r="F11" s="258">
        <v>200</v>
      </c>
      <c r="G11" s="258">
        <v>200</v>
      </c>
      <c r="H11" s="254">
        <f t="shared" si="0"/>
        <v>100</v>
      </c>
    </row>
    <row r="12" spans="1:8" ht="30" customHeight="1">
      <c r="A12" s="249"/>
      <c r="B12" s="249"/>
      <c r="C12" s="255"/>
      <c r="D12" s="260" t="s">
        <v>65</v>
      </c>
      <c r="E12" s="261">
        <f>SUM(E9:E11)</f>
        <v>1466</v>
      </c>
      <c r="F12" s="261">
        <f>SUM(F9:F11)</f>
        <v>1196</v>
      </c>
      <c r="G12" s="261">
        <f>SUM(G9:G11)</f>
        <v>910</v>
      </c>
      <c r="H12" s="254">
        <f t="shared" si="0"/>
        <v>76.08695652173914</v>
      </c>
    </row>
    <row r="13" spans="1:8" ht="30" customHeight="1">
      <c r="A13" s="249"/>
      <c r="B13" s="249"/>
      <c r="C13" s="256" t="s">
        <v>335</v>
      </c>
      <c r="D13" s="256" t="s">
        <v>336</v>
      </c>
      <c r="E13" s="261"/>
      <c r="F13" s="261"/>
      <c r="G13" s="261"/>
      <c r="H13" s="254"/>
    </row>
    <row r="14" spans="1:8" ht="30" customHeight="1">
      <c r="A14" s="249"/>
      <c r="B14" s="249"/>
      <c r="C14" s="256" t="s">
        <v>8</v>
      </c>
      <c r="D14" s="256" t="s">
        <v>337</v>
      </c>
      <c r="E14" s="261"/>
      <c r="F14" s="261"/>
      <c r="G14" s="261"/>
      <c r="H14" s="254"/>
    </row>
    <row r="15" spans="1:8" ht="30" customHeight="1">
      <c r="A15" s="249"/>
      <c r="B15" s="249"/>
      <c r="C15" s="262"/>
      <c r="D15" s="255" t="s">
        <v>338</v>
      </c>
      <c r="E15" s="263">
        <v>450</v>
      </c>
      <c r="F15" s="263">
        <v>450</v>
      </c>
      <c r="G15" s="263">
        <v>450</v>
      </c>
      <c r="H15" s="254">
        <f t="shared" si="0"/>
        <v>100</v>
      </c>
    </row>
    <row r="16" spans="1:8" ht="30" customHeight="1">
      <c r="A16" s="249"/>
      <c r="B16" s="249"/>
      <c r="C16" s="264"/>
      <c r="D16" s="265" t="s">
        <v>339</v>
      </c>
      <c r="E16" s="253">
        <v>6843</v>
      </c>
      <c r="F16" s="253">
        <v>13173</v>
      </c>
      <c r="G16" s="253">
        <v>13173</v>
      </c>
      <c r="H16" s="254">
        <f t="shared" si="0"/>
        <v>100</v>
      </c>
    </row>
    <row r="17" spans="1:8" ht="30" customHeight="1">
      <c r="A17" s="249"/>
      <c r="B17" s="249"/>
      <c r="C17" s="264"/>
      <c r="D17" s="265" t="s">
        <v>340</v>
      </c>
      <c r="E17" s="253">
        <v>297</v>
      </c>
      <c r="F17" s="253">
        <v>363</v>
      </c>
      <c r="G17" s="253">
        <v>216</v>
      </c>
      <c r="H17" s="254">
        <f t="shared" si="0"/>
        <v>59.50413223140496</v>
      </c>
    </row>
    <row r="18" spans="1:8" ht="30" customHeight="1">
      <c r="A18" s="249"/>
      <c r="B18" s="249"/>
      <c r="C18" s="264"/>
      <c r="D18" s="265" t="s">
        <v>341</v>
      </c>
      <c r="E18" s="253">
        <v>30</v>
      </c>
      <c r="F18" s="253">
        <v>30</v>
      </c>
      <c r="G18" s="253">
        <v>15</v>
      </c>
      <c r="H18" s="254">
        <f t="shared" si="0"/>
        <v>50</v>
      </c>
    </row>
    <row r="19" spans="1:8" ht="30" customHeight="1">
      <c r="A19" s="249"/>
      <c r="B19" s="249"/>
      <c r="C19" s="264"/>
      <c r="D19" s="265" t="s">
        <v>342</v>
      </c>
      <c r="E19" s="253">
        <v>396</v>
      </c>
      <c r="F19" s="253">
        <v>505</v>
      </c>
      <c r="G19" s="253">
        <v>504</v>
      </c>
      <c r="H19" s="254">
        <f t="shared" si="0"/>
        <v>99.8019801980198</v>
      </c>
    </row>
    <row r="20" spans="1:8" ht="30" customHeight="1">
      <c r="A20" s="249"/>
      <c r="B20" s="249"/>
      <c r="C20" s="264"/>
      <c r="D20" s="265" t="s">
        <v>343</v>
      </c>
      <c r="E20" s="253"/>
      <c r="F20" s="253">
        <v>145</v>
      </c>
      <c r="G20" s="253">
        <v>145</v>
      </c>
      <c r="H20" s="254">
        <f t="shared" si="0"/>
        <v>100</v>
      </c>
    </row>
    <row r="21" spans="1:8" ht="30" customHeight="1">
      <c r="A21" s="249"/>
      <c r="B21" s="249"/>
      <c r="C21" s="264"/>
      <c r="D21" s="265" t="s">
        <v>344</v>
      </c>
      <c r="E21" s="253"/>
      <c r="F21" s="253">
        <v>223</v>
      </c>
      <c r="G21" s="253">
        <v>137</v>
      </c>
      <c r="H21" s="254">
        <f t="shared" si="0"/>
        <v>61.43497757847533</v>
      </c>
    </row>
    <row r="22" spans="1:8" ht="30" customHeight="1">
      <c r="A22" s="249"/>
      <c r="B22" s="249"/>
      <c r="C22" s="264"/>
      <c r="D22" s="266" t="s">
        <v>345</v>
      </c>
      <c r="E22" s="258">
        <f>SUM(E15:E19)</f>
        <v>8016</v>
      </c>
      <c r="F22" s="258">
        <f>SUM(F15:F21)</f>
        <v>14889</v>
      </c>
      <c r="G22" s="258">
        <f>SUM(G15:G21)</f>
        <v>14640</v>
      </c>
      <c r="H22" s="254">
        <f t="shared" si="0"/>
        <v>98.32762442071328</v>
      </c>
    </row>
    <row r="23" spans="1:8" ht="30" customHeight="1">
      <c r="A23" s="249"/>
      <c r="B23" s="249"/>
      <c r="C23" s="262" t="s">
        <v>10</v>
      </c>
      <c r="D23" s="267" t="s">
        <v>346</v>
      </c>
      <c r="E23" s="253"/>
      <c r="F23" s="253"/>
      <c r="G23" s="253"/>
      <c r="H23" s="254"/>
    </row>
    <row r="24" spans="1:8" ht="30" customHeight="1">
      <c r="A24" s="249"/>
      <c r="B24" s="249"/>
      <c r="C24" s="262"/>
      <c r="D24" s="265"/>
      <c r="E24" s="253"/>
      <c r="F24" s="253"/>
      <c r="G24" s="253"/>
      <c r="H24" s="254"/>
    </row>
    <row r="25" spans="1:8" ht="30" customHeight="1">
      <c r="A25" s="249"/>
      <c r="B25" s="249"/>
      <c r="C25" s="262"/>
      <c r="D25" s="268" t="s">
        <v>347</v>
      </c>
      <c r="E25" s="258">
        <f>SUM(E24:E24)</f>
        <v>0</v>
      </c>
      <c r="F25" s="258">
        <f>SUM(F24:F24)</f>
        <v>0</v>
      </c>
      <c r="G25" s="258">
        <f>SUM(G24:G24)</f>
        <v>0</v>
      </c>
      <c r="H25" s="254"/>
    </row>
    <row r="26" spans="1:8" ht="30" customHeight="1">
      <c r="A26" s="249"/>
      <c r="B26" s="249"/>
      <c r="C26" s="264"/>
      <c r="D26" s="269" t="s">
        <v>348</v>
      </c>
      <c r="E26" s="270">
        <f>SUM(E22)+E25</f>
        <v>8016</v>
      </c>
      <c r="F26" s="270">
        <f>SUM(F22)+F25</f>
        <v>14889</v>
      </c>
      <c r="G26" s="270">
        <f>SUM(G22)+G25</f>
        <v>14640</v>
      </c>
      <c r="H26" s="254">
        <f t="shared" si="0"/>
        <v>98.32762442071328</v>
      </c>
    </row>
    <row r="27" spans="1:8" ht="30" customHeight="1">
      <c r="A27" s="249"/>
      <c r="B27" s="249"/>
      <c r="C27" s="256"/>
      <c r="D27" s="269"/>
      <c r="E27" s="270"/>
      <c r="F27" s="270"/>
      <c r="G27" s="270"/>
      <c r="H27" s="249"/>
    </row>
    <row r="28" ht="24.75" customHeight="1"/>
    <row r="29" ht="24.75" customHeight="1"/>
  </sheetData>
  <sheetProtection selectLockedCells="1" selectUnlockedCells="1"/>
  <mergeCells count="3">
    <mergeCell ref="F1:F2"/>
    <mergeCell ref="G1:G2"/>
    <mergeCell ref="H1:H2"/>
  </mergeCells>
  <printOptions horizontalCentered="1"/>
  <pageMargins left="0.2361111111111111" right="0.2361111111111111" top="1.8958333333333333" bottom="0.19027777777777777" header="0.45" footer="0.5118055555555555"/>
  <pageSetup horizontalDpi="300" verticalDpi="300" orientation="portrait" paperSize="9" scale="86" r:id="rId1"/>
  <headerFooter alignWithMargins="0">
    <oddHeader>&amp;C&amp;"Garamond,Normál"&amp;14 
3/2014.(V.14) számú zárszámadási rendelethez
Zalaszabar Község Önkormányzat 
speciális célú támogatásainak teljesítése 2013.I. félévben&amp;R&amp;A
&amp;P.oldal
1000.-Ft-ban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F30"/>
  <sheetViews>
    <sheetView view="pageLayout" zoomScaleSheetLayoutView="100" workbookViewId="0" topLeftCell="A1">
      <selection activeCell="E3" sqref="E3"/>
    </sheetView>
  </sheetViews>
  <sheetFormatPr defaultColWidth="11.375" defaultRowHeight="12.75"/>
  <cols>
    <col min="1" max="1" width="4.00390625" style="236" customWidth="1"/>
    <col min="2" max="2" width="59.625" style="236" customWidth="1"/>
    <col min="3" max="3" width="10.00390625" style="236" customWidth="1"/>
    <col min="4" max="4" width="9.375" style="236" customWidth="1"/>
    <col min="5" max="16384" width="11.375" style="236" customWidth="1"/>
  </cols>
  <sheetData>
    <row r="1" spans="1:6" ht="19.5" customHeight="1">
      <c r="A1" s="237" t="s">
        <v>134</v>
      </c>
      <c r="B1" s="239" t="s">
        <v>2</v>
      </c>
      <c r="C1" s="463" t="s">
        <v>349</v>
      </c>
      <c r="D1" s="464" t="s">
        <v>350</v>
      </c>
      <c r="E1" s="465" t="s">
        <v>137</v>
      </c>
      <c r="F1" s="465" t="s">
        <v>138</v>
      </c>
    </row>
    <row r="2" spans="1:6" ht="19.5" customHeight="1">
      <c r="A2" s="243"/>
      <c r="B2" s="244"/>
      <c r="C2" s="463"/>
      <c r="D2" s="464"/>
      <c r="E2" s="465"/>
      <c r="F2" s="465"/>
    </row>
    <row r="3" spans="1:6" ht="30" customHeight="1">
      <c r="A3" s="245"/>
      <c r="B3" s="247" t="s">
        <v>325</v>
      </c>
      <c r="C3" s="248"/>
      <c r="D3" s="248"/>
      <c r="E3" s="248"/>
      <c r="F3" s="249"/>
    </row>
    <row r="4" spans="1:6" ht="30" customHeight="1" hidden="1">
      <c r="A4" s="250" t="s">
        <v>326</v>
      </c>
      <c r="B4" s="250" t="s">
        <v>351</v>
      </c>
      <c r="C4" s="248"/>
      <c r="D4" s="248"/>
      <c r="E4" s="248"/>
      <c r="F4" s="249"/>
    </row>
    <row r="5" spans="1:6" ht="24.75" customHeight="1">
      <c r="A5" s="271" t="s">
        <v>8</v>
      </c>
      <c r="B5" s="272" t="s">
        <v>352</v>
      </c>
      <c r="C5" s="253">
        <v>1400</v>
      </c>
      <c r="D5" s="253">
        <v>1400</v>
      </c>
      <c r="E5" s="253">
        <v>950</v>
      </c>
      <c r="F5" s="254">
        <f aca="true" t="shared" si="0" ref="F5:F30">E5/D5*100</f>
        <v>67.85714285714286</v>
      </c>
    </row>
    <row r="6" spans="1:6" ht="24.75" customHeight="1">
      <c r="A6" s="271" t="s">
        <v>10</v>
      </c>
      <c r="B6" s="272" t="s">
        <v>353</v>
      </c>
      <c r="C6" s="253">
        <v>4700</v>
      </c>
      <c r="D6" s="253">
        <v>4700</v>
      </c>
      <c r="E6" s="253">
        <v>5493</v>
      </c>
      <c r="F6" s="254">
        <f t="shared" si="0"/>
        <v>116.87234042553192</v>
      </c>
    </row>
    <row r="7" spans="1:6" ht="24.75" customHeight="1">
      <c r="A7" s="271" t="s">
        <v>16</v>
      </c>
      <c r="B7" s="272" t="s">
        <v>354</v>
      </c>
      <c r="C7" s="253"/>
      <c r="D7" s="253"/>
      <c r="E7" s="253"/>
      <c r="F7" s="254"/>
    </row>
    <row r="8" spans="1:6" ht="24.75" customHeight="1">
      <c r="A8" s="271" t="s">
        <v>23</v>
      </c>
      <c r="B8" s="273" t="s">
        <v>355</v>
      </c>
      <c r="C8" s="253"/>
      <c r="D8" s="253"/>
      <c r="E8" s="253"/>
      <c r="F8" s="254"/>
    </row>
    <row r="9" spans="1:6" ht="24.75" customHeight="1">
      <c r="A9" s="271" t="s">
        <v>26</v>
      </c>
      <c r="B9" s="273" t="s">
        <v>356</v>
      </c>
      <c r="C9" s="253">
        <v>2900</v>
      </c>
      <c r="D9" s="253">
        <v>2525</v>
      </c>
      <c r="E9" s="253">
        <v>2238</v>
      </c>
      <c r="F9" s="254">
        <f t="shared" si="0"/>
        <v>88.63366336633663</v>
      </c>
    </row>
    <row r="10" spans="1:6" ht="24.75" customHeight="1">
      <c r="A10" s="271" t="s">
        <v>31</v>
      </c>
      <c r="B10" s="273" t="s">
        <v>357</v>
      </c>
      <c r="C10" s="253"/>
      <c r="D10" s="253"/>
      <c r="E10" s="253"/>
      <c r="F10" s="254"/>
    </row>
    <row r="11" spans="1:6" ht="24.75" customHeight="1">
      <c r="A11" s="271" t="s">
        <v>33</v>
      </c>
      <c r="B11" s="273" t="s">
        <v>358</v>
      </c>
      <c r="C11" s="253"/>
      <c r="D11" s="253"/>
      <c r="E11" s="253"/>
      <c r="F11" s="254"/>
    </row>
    <row r="12" spans="1:6" ht="24.75" customHeight="1">
      <c r="A12" s="271" t="s">
        <v>36</v>
      </c>
      <c r="B12" s="273" t="s">
        <v>359</v>
      </c>
      <c r="C12" s="263">
        <v>38</v>
      </c>
      <c r="D12" s="263">
        <v>38</v>
      </c>
      <c r="E12" s="263">
        <v>77</v>
      </c>
      <c r="F12" s="254">
        <f t="shared" si="0"/>
        <v>202.6315789473684</v>
      </c>
    </row>
    <row r="13" spans="1:6" ht="24.75" customHeight="1">
      <c r="A13" s="271" t="s">
        <v>41</v>
      </c>
      <c r="B13" s="273" t="s">
        <v>360</v>
      </c>
      <c r="C13" s="263">
        <v>362</v>
      </c>
      <c r="D13" s="263">
        <v>362</v>
      </c>
      <c r="E13" s="263">
        <v>283</v>
      </c>
      <c r="F13" s="254">
        <f t="shared" si="0"/>
        <v>78.1767955801105</v>
      </c>
    </row>
    <row r="14" spans="1:6" ht="24.75" customHeight="1">
      <c r="A14" s="271" t="s">
        <v>288</v>
      </c>
      <c r="B14" s="273" t="s">
        <v>361</v>
      </c>
      <c r="C14" s="263">
        <v>250</v>
      </c>
      <c r="D14" s="263">
        <v>250</v>
      </c>
      <c r="E14" s="263">
        <v>105</v>
      </c>
      <c r="F14" s="254">
        <f t="shared" si="0"/>
        <v>42</v>
      </c>
    </row>
    <row r="15" spans="1:6" ht="24.75" customHeight="1">
      <c r="A15" s="271" t="s">
        <v>290</v>
      </c>
      <c r="B15" s="273" t="s">
        <v>362</v>
      </c>
      <c r="C15" s="263">
        <v>105</v>
      </c>
      <c r="D15" s="263">
        <v>105</v>
      </c>
      <c r="E15" s="263">
        <v>75</v>
      </c>
      <c r="F15" s="254">
        <f t="shared" si="0"/>
        <v>71.42857142857143</v>
      </c>
    </row>
    <row r="16" spans="1:6" ht="24.75" customHeight="1">
      <c r="A16" s="271" t="s">
        <v>292</v>
      </c>
      <c r="B16" s="273" t="s">
        <v>363</v>
      </c>
      <c r="C16" s="263"/>
      <c r="D16" s="263"/>
      <c r="E16" s="263"/>
      <c r="F16" s="254"/>
    </row>
    <row r="17" spans="1:6" ht="24.75" customHeight="1">
      <c r="A17" s="271" t="s">
        <v>294</v>
      </c>
      <c r="B17" s="273" t="s">
        <v>364</v>
      </c>
      <c r="C17" s="263"/>
      <c r="D17" s="263"/>
      <c r="E17" s="263">
        <v>30</v>
      </c>
      <c r="F17" s="254"/>
    </row>
    <row r="18" spans="1:6" ht="24.75" customHeight="1">
      <c r="A18" s="271" t="s">
        <v>296</v>
      </c>
      <c r="B18" s="273" t="s">
        <v>365</v>
      </c>
      <c r="C18" s="263">
        <v>50</v>
      </c>
      <c r="D18" s="263">
        <v>50</v>
      </c>
      <c r="E18" s="263"/>
      <c r="F18" s="254">
        <f t="shared" si="0"/>
        <v>0</v>
      </c>
    </row>
    <row r="19" spans="1:6" ht="24.75" customHeight="1">
      <c r="A19" s="271" t="s">
        <v>298</v>
      </c>
      <c r="B19" s="273" t="s">
        <v>366</v>
      </c>
      <c r="C19" s="263">
        <v>160</v>
      </c>
      <c r="D19" s="263">
        <v>160</v>
      </c>
      <c r="E19" s="263">
        <v>142</v>
      </c>
      <c r="F19" s="254">
        <f t="shared" si="0"/>
        <v>88.75</v>
      </c>
    </row>
    <row r="20" spans="1:6" ht="30" customHeight="1">
      <c r="A20" s="274"/>
      <c r="B20" s="275" t="s">
        <v>367</v>
      </c>
      <c r="C20" s="261">
        <f>SUM(C5:C19)</f>
        <v>9965</v>
      </c>
      <c r="D20" s="261">
        <f>SUM(D5:D19)</f>
        <v>9590</v>
      </c>
      <c r="E20" s="261">
        <f>SUM(E5:E19)</f>
        <v>9393</v>
      </c>
      <c r="F20" s="254">
        <f t="shared" si="0"/>
        <v>97.94577685088633</v>
      </c>
    </row>
    <row r="21" spans="1:6" ht="30" customHeight="1">
      <c r="A21" s="274"/>
      <c r="B21" s="275" t="s">
        <v>368</v>
      </c>
      <c r="C21" s="253"/>
      <c r="D21" s="253"/>
      <c r="E21" s="253"/>
      <c r="F21" s="254"/>
    </row>
    <row r="22" spans="1:6" ht="24.75" customHeight="1">
      <c r="A22" s="274" t="s">
        <v>299</v>
      </c>
      <c r="B22" s="273" t="s">
        <v>369</v>
      </c>
      <c r="C22" s="253">
        <v>250</v>
      </c>
      <c r="D22" s="253">
        <v>250</v>
      </c>
      <c r="E22" s="253">
        <v>136</v>
      </c>
      <c r="F22" s="254">
        <f t="shared" si="0"/>
        <v>54.400000000000006</v>
      </c>
    </row>
    <row r="23" spans="1:6" ht="24.75" customHeight="1">
      <c r="A23" s="274" t="s">
        <v>301</v>
      </c>
      <c r="B23" s="273" t="s">
        <v>370</v>
      </c>
      <c r="C23" s="258">
        <v>498</v>
      </c>
      <c r="D23" s="258">
        <v>907</v>
      </c>
      <c r="E23" s="258">
        <v>907</v>
      </c>
      <c r="F23" s="254">
        <f t="shared" si="0"/>
        <v>100</v>
      </c>
    </row>
    <row r="24" spans="1:6" ht="24.75" customHeight="1">
      <c r="A24" s="274" t="s">
        <v>303</v>
      </c>
      <c r="B24" s="273" t="s">
        <v>371</v>
      </c>
      <c r="C24" s="263">
        <v>170</v>
      </c>
      <c r="D24" s="263">
        <v>170</v>
      </c>
      <c r="E24" s="263" t="s">
        <v>372</v>
      </c>
      <c r="F24" s="254"/>
    </row>
    <row r="25" spans="1:6" ht="24.75" customHeight="1">
      <c r="A25" s="274" t="s">
        <v>305</v>
      </c>
      <c r="B25" s="273" t="s">
        <v>373</v>
      </c>
      <c r="C25" s="263"/>
      <c r="D25" s="263">
        <v>348</v>
      </c>
      <c r="E25" s="263">
        <v>348</v>
      </c>
      <c r="F25" s="254">
        <f t="shared" si="0"/>
        <v>100</v>
      </c>
    </row>
    <row r="26" spans="1:6" ht="30" customHeight="1">
      <c r="A26" s="274"/>
      <c r="B26" s="275" t="s">
        <v>374</v>
      </c>
      <c r="C26" s="270">
        <f>SUM(C22:C24)</f>
        <v>918</v>
      </c>
      <c r="D26" s="270">
        <f>SUM(D22:D25)</f>
        <v>1675</v>
      </c>
      <c r="E26" s="270">
        <f>SUM(E22:E25)</f>
        <v>1391</v>
      </c>
      <c r="F26" s="254">
        <f t="shared" si="0"/>
        <v>83.04477611940298</v>
      </c>
    </row>
    <row r="27" spans="1:6" ht="24.75" customHeight="1">
      <c r="A27" s="276"/>
      <c r="B27" s="277" t="s">
        <v>375</v>
      </c>
      <c r="C27" s="261">
        <f>SUM(C26+C20)</f>
        <v>10883</v>
      </c>
      <c r="D27" s="261">
        <f>SUM(D26+D20)</f>
        <v>11265</v>
      </c>
      <c r="E27" s="261">
        <f>SUM(E26+E20)</f>
        <v>10784</v>
      </c>
      <c r="F27" s="254">
        <f t="shared" si="0"/>
        <v>95.73013759431869</v>
      </c>
    </row>
    <row r="28" spans="1:6" ht="24.75" customHeight="1">
      <c r="A28" s="271" t="s">
        <v>307</v>
      </c>
      <c r="B28" s="273" t="s">
        <v>376</v>
      </c>
      <c r="C28" s="249"/>
      <c r="D28" s="249"/>
      <c r="E28" s="249"/>
      <c r="F28" s="254"/>
    </row>
    <row r="29" spans="1:6" ht="25.5">
      <c r="A29" s="271" t="s">
        <v>309</v>
      </c>
      <c r="B29" s="273" t="s">
        <v>377</v>
      </c>
      <c r="C29" s="249"/>
      <c r="D29" s="249"/>
      <c r="E29" s="249"/>
      <c r="F29" s="254"/>
    </row>
    <row r="30" spans="1:6" ht="30" customHeight="1">
      <c r="A30" s="278"/>
      <c r="B30" s="279" t="s">
        <v>378</v>
      </c>
      <c r="C30" s="280">
        <f>SUM(C27:C29)</f>
        <v>10883</v>
      </c>
      <c r="D30" s="280">
        <f>SUM(D27:D29)</f>
        <v>11265</v>
      </c>
      <c r="E30" s="280">
        <f>SUM(E27:E29)</f>
        <v>10784</v>
      </c>
      <c r="F30" s="254">
        <f t="shared" si="0"/>
        <v>95.73013759431869</v>
      </c>
    </row>
  </sheetData>
  <sheetProtection selectLockedCells="1" selectUnlockedCells="1"/>
  <mergeCells count="4">
    <mergeCell ref="C1:C2"/>
    <mergeCell ref="D1:D2"/>
    <mergeCell ref="E1:E2"/>
    <mergeCell ref="F1:F2"/>
  </mergeCells>
  <printOptions horizontalCentered="1"/>
  <pageMargins left="0.2361111111111111" right="0.2361111111111111" top="1.8958333333333333" bottom="0.19027777777777777" header="0.45" footer="0.5118055555555555"/>
  <pageSetup horizontalDpi="300" verticalDpi="300" orientation="portrait" paperSize="9" scale="87" r:id="rId1"/>
  <headerFooter alignWithMargins="0">
    <oddHeader>&amp;C&amp;"Garamond,Normál"&amp;14 3/2014.(V.14.) számú zárszámadási rendelethez
Zalaszabar Község Önkormányzat 
által folyósított ellátások(szociális) 2013. évi teljesítése&amp;R&amp;A
&amp;P.oldal
1000.-Ft-ban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Zalakaros Kistérség Többcélú Társulás</cp:lastModifiedBy>
  <cp:lastPrinted>2014-04-27T15:58:15Z</cp:lastPrinted>
  <dcterms:created xsi:type="dcterms:W3CDTF">2014-05-13T09:09:45Z</dcterms:created>
  <dcterms:modified xsi:type="dcterms:W3CDTF">2014-05-16T07:04:40Z</dcterms:modified>
  <cp:category/>
  <cp:version/>
  <cp:contentType/>
  <cp:contentStatus/>
</cp:coreProperties>
</file>