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0" windowWidth="28755" windowHeight="11835"/>
  </bookViews>
  <sheets>
    <sheet name="10_melléklet" sheetId="1" r:id="rId1"/>
  </sheets>
  <externalReferences>
    <externalReference r:id="rId2"/>
    <externalReference r:id="rId3"/>
    <externalReference r:id="rId4"/>
    <externalReference r:id="rId5"/>
  </externalReferences>
  <definedNames>
    <definedName name="Excel_BuiltIn_Print_Titles_9" localSheetId="0">#REF!</definedName>
    <definedName name="Excel_BuiltIn_Print_Titles_9">#REF!</definedName>
    <definedName name="melléklet">#REF!</definedName>
    <definedName name="Mérleg">#REF!</definedName>
  </definedNames>
  <calcPr calcId="125725"/>
</workbook>
</file>

<file path=xl/calcChain.xml><?xml version="1.0" encoding="utf-8"?>
<calcChain xmlns="http://schemas.openxmlformats.org/spreadsheetml/2006/main">
  <c r="I63" i="1"/>
  <c r="I60"/>
  <c r="I58"/>
  <c r="I56"/>
  <c r="I54"/>
  <c r="B54"/>
  <c r="I52"/>
  <c r="B52"/>
  <c r="I50"/>
  <c r="B50"/>
  <c r="I48"/>
  <c r="F46"/>
  <c r="I46" s="1"/>
  <c r="F44"/>
  <c r="C44"/>
  <c r="B44"/>
  <c r="I44" s="1"/>
  <c r="G43"/>
  <c r="G45" s="1"/>
  <c r="G47" s="1"/>
  <c r="G49" s="1"/>
  <c r="G51" s="1"/>
  <c r="G53" s="1"/>
  <c r="G55" s="1"/>
  <c r="G57" s="1"/>
  <c r="G59" s="1"/>
  <c r="G61" s="1"/>
  <c r="E43"/>
  <c r="E45" s="1"/>
  <c r="E47" s="1"/>
  <c r="E49" s="1"/>
  <c r="E51" s="1"/>
  <c r="E53" s="1"/>
  <c r="E55" s="1"/>
  <c r="E57" s="1"/>
  <c r="E59" s="1"/>
  <c r="E61" s="1"/>
  <c r="E62" s="1"/>
  <c r="D43"/>
  <c r="D45" s="1"/>
  <c r="D47" s="1"/>
  <c r="D49" s="1"/>
  <c r="D51" s="1"/>
  <c r="D53" s="1"/>
  <c r="D55" s="1"/>
  <c r="D57" s="1"/>
  <c r="D59" s="1"/>
  <c r="D61" s="1"/>
  <c r="D62" s="1"/>
  <c r="C43"/>
  <c r="C45" s="1"/>
  <c r="C47" s="1"/>
  <c r="C49" s="1"/>
  <c r="C51" s="1"/>
  <c r="C53" s="1"/>
  <c r="C55" s="1"/>
  <c r="C57" s="1"/>
  <c r="C59" s="1"/>
  <c r="C61" s="1"/>
  <c r="C62" s="1"/>
  <c r="B43"/>
  <c r="B45" s="1"/>
  <c r="F42"/>
  <c r="F43" s="1"/>
  <c r="F45" s="1"/>
  <c r="F47" s="1"/>
  <c r="F49" s="1"/>
  <c r="F51" s="1"/>
  <c r="F53" s="1"/>
  <c r="F55" s="1"/>
  <c r="F57" s="1"/>
  <c r="F59" s="1"/>
  <c r="F61" s="1"/>
  <c r="F62" s="1"/>
  <c r="H41"/>
  <c r="I41" s="1"/>
  <c r="I8" s="1"/>
  <c r="F41"/>
  <c r="H30"/>
  <c r="H27"/>
  <c r="I27" s="1"/>
  <c r="D27"/>
  <c r="D25"/>
  <c r="H25" s="1"/>
  <c r="I25" s="1"/>
  <c r="H23"/>
  <c r="I23" s="1"/>
  <c r="D23"/>
  <c r="D21"/>
  <c r="H21" s="1"/>
  <c r="I21" s="1"/>
  <c r="H19"/>
  <c r="I19" s="1"/>
  <c r="D19"/>
  <c r="F17"/>
  <c r="D17"/>
  <c r="H17" s="1"/>
  <c r="I17" s="1"/>
  <c r="D15"/>
  <c r="H15" s="1"/>
  <c r="I15" s="1"/>
  <c r="H13"/>
  <c r="I13" s="1"/>
  <c r="D13"/>
  <c r="G12"/>
  <c r="G14" s="1"/>
  <c r="G16" s="1"/>
  <c r="G18" s="1"/>
  <c r="G20" s="1"/>
  <c r="G22" s="1"/>
  <c r="G24" s="1"/>
  <c r="G26" s="1"/>
  <c r="G28" s="1"/>
  <c r="G29" s="1"/>
  <c r="E12"/>
  <c r="E14" s="1"/>
  <c r="E16" s="1"/>
  <c r="E18" s="1"/>
  <c r="E20" s="1"/>
  <c r="E22" s="1"/>
  <c r="E24" s="1"/>
  <c r="E26" s="1"/>
  <c r="E28" s="1"/>
  <c r="C12"/>
  <c r="C14" s="1"/>
  <c r="C16" s="1"/>
  <c r="C18" s="1"/>
  <c r="C20" s="1"/>
  <c r="C22" s="1"/>
  <c r="C24" s="1"/>
  <c r="C26" s="1"/>
  <c r="C28" s="1"/>
  <c r="C29" s="1"/>
  <c r="D11"/>
  <c r="H11" s="1"/>
  <c r="I11" s="1"/>
  <c r="G10"/>
  <c r="F10"/>
  <c r="F12" s="1"/>
  <c r="F14" s="1"/>
  <c r="F16" s="1"/>
  <c r="F18" s="1"/>
  <c r="F20" s="1"/>
  <c r="F22" s="1"/>
  <c r="F24" s="1"/>
  <c r="F26" s="1"/>
  <c r="F28" s="1"/>
  <c r="F29" s="1"/>
  <c r="E10"/>
  <c r="D10"/>
  <c r="D12" s="1"/>
  <c r="D14" s="1"/>
  <c r="D16" s="1"/>
  <c r="D18" s="1"/>
  <c r="D20" s="1"/>
  <c r="D22" s="1"/>
  <c r="D24" s="1"/>
  <c r="D26" s="1"/>
  <c r="D28" s="1"/>
  <c r="D29" s="1"/>
  <c r="C10"/>
  <c r="B10"/>
  <c r="H10" s="1"/>
  <c r="H9"/>
  <c r="D9"/>
  <c r="H8"/>
  <c r="B47" l="1"/>
  <c r="I42"/>
  <c r="I9" s="1"/>
  <c r="I10" s="1"/>
  <c r="I12" s="1"/>
  <c r="I14" s="1"/>
  <c r="I16" s="1"/>
  <c r="I18" s="1"/>
  <c r="I20" s="1"/>
  <c r="I22" s="1"/>
  <c r="I24" s="1"/>
  <c r="I26" s="1"/>
  <c r="I28" s="1"/>
  <c r="H43"/>
  <c r="H45" s="1"/>
  <c r="H47" s="1"/>
  <c r="H49" s="1"/>
  <c r="H51" s="1"/>
  <c r="H53" s="1"/>
  <c r="H55" s="1"/>
  <c r="H57" s="1"/>
  <c r="H59" s="1"/>
  <c r="H61" s="1"/>
  <c r="H62" s="1"/>
  <c r="B12"/>
  <c r="I47" l="1"/>
  <c r="B49"/>
  <c r="I43"/>
  <c r="B14"/>
  <c r="H12"/>
  <c r="I45"/>
  <c r="H14" l="1"/>
  <c r="B16"/>
  <c r="B51"/>
  <c r="I49"/>
  <c r="H16" l="1"/>
  <c r="B18"/>
  <c r="I51"/>
  <c r="B53"/>
  <c r="H18" l="1"/>
  <c r="B20"/>
  <c r="B55"/>
  <c r="I53"/>
  <c r="I55" l="1"/>
  <c r="B57"/>
  <c r="H20"/>
  <c r="B22"/>
  <c r="I57" l="1"/>
  <c r="B59"/>
  <c r="B24"/>
  <c r="H22"/>
  <c r="B61" l="1"/>
  <c r="I59"/>
  <c r="H24"/>
  <c r="H26" s="1"/>
  <c r="H28" s="1"/>
  <c r="B26"/>
  <c r="B28" s="1"/>
  <c r="B29" s="1"/>
  <c r="H29" s="1"/>
  <c r="B62" l="1"/>
  <c r="I62" s="1"/>
  <c r="I29" s="1"/>
  <c r="I30" s="1"/>
  <c r="I61"/>
</calcChain>
</file>

<file path=xl/sharedStrings.xml><?xml version="1.0" encoding="utf-8"?>
<sst xmlns="http://schemas.openxmlformats.org/spreadsheetml/2006/main" count="72" uniqueCount="36">
  <si>
    <t>Nagyszénás Nagyközség</t>
  </si>
  <si>
    <t xml:space="preserve">      10 . melléklet az 1/2018. (II. 21.) önkormányzati rendelethez</t>
  </si>
  <si>
    <t>Önkormányzata</t>
  </si>
  <si>
    <t>Előirányzatfelhasználási és likviditási ütemterv 2018. év</t>
  </si>
  <si>
    <t xml:space="preserve">Bevételek </t>
  </si>
  <si>
    <t>adatok eFt-ban</t>
  </si>
  <si>
    <t>Hónap</t>
  </si>
  <si>
    <t>Működési bevételek</t>
  </si>
  <si>
    <t>Közhatalmi bevételek</t>
  </si>
  <si>
    <t>Költségvetési támogatás</t>
  </si>
  <si>
    <t>Felhalmozási és tőke jellegű bevételek</t>
  </si>
  <si>
    <t>Finanszírozási bevételek</t>
  </si>
  <si>
    <t>Számított pénzmaradvány</t>
  </si>
  <si>
    <t>Összesen</t>
  </si>
  <si>
    <t>Bevétel - kiadás egyenlege</t>
  </si>
  <si>
    <t>01.</t>
  </si>
  <si>
    <t>02.</t>
  </si>
  <si>
    <t>halmoz.</t>
  </si>
  <si>
    <t>03.</t>
  </si>
  <si>
    <t>04.</t>
  </si>
  <si>
    <t>05.</t>
  </si>
  <si>
    <t>06.</t>
  </si>
  <si>
    <t>07.</t>
  </si>
  <si>
    <t>08.</t>
  </si>
  <si>
    <t>09.</t>
  </si>
  <si>
    <t>10.</t>
  </si>
  <si>
    <t>11.</t>
  </si>
  <si>
    <t>12.</t>
  </si>
  <si>
    <t>Kiadások</t>
  </si>
  <si>
    <t>Személyi juttatások</t>
  </si>
  <si>
    <t>Munkaadókat terhelő járulékok</t>
  </si>
  <si>
    <t>Dologi kiadások</t>
  </si>
  <si>
    <t>Pénzeszköz-átadás</t>
  </si>
  <si>
    <t>Felhalmozási kiadások</t>
  </si>
  <si>
    <t xml:space="preserve">Tartalékok </t>
  </si>
  <si>
    <t>Finanszírozási kiadások</t>
  </si>
</sst>
</file>

<file path=xl/styles.xml><?xml version="1.0" encoding="utf-8"?>
<styleSheet xmlns="http://schemas.openxmlformats.org/spreadsheetml/2006/main">
  <numFmts count="2">
    <numFmt numFmtId="164" formatCode="\ #,##0.00&quot;     &quot;;\-#,##0.00&quot;     &quot;;&quot; -&quot;#&quot;     &quot;;@\ "/>
    <numFmt numFmtId="165" formatCode="\ #,##0&quot;     &quot;;\-#,##0&quot;     &quot;;&quot; -&quot;#&quot;     &quot;;@\ "/>
  </numFmts>
  <fonts count="15">
    <font>
      <sz val="10"/>
      <name val="Arial"/>
      <family val="2"/>
      <charset val="238"/>
    </font>
    <font>
      <sz val="10"/>
      <name val="Arial CE"/>
      <family val="2"/>
      <charset val="238"/>
    </font>
    <font>
      <i/>
      <sz val="10"/>
      <name val="Arial CE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b/>
      <u/>
      <sz val="10"/>
      <name val="Arial CE"/>
      <family val="2"/>
      <charset val="238"/>
    </font>
    <font>
      <sz val="8"/>
      <name val="Arial"/>
      <family val="2"/>
      <charset val="238"/>
    </font>
    <font>
      <b/>
      <sz val="8"/>
      <name val="Arial CE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color rgb="FFFF0000"/>
      <name val="Arial"/>
      <family val="2"/>
      <charset val="238"/>
    </font>
    <font>
      <sz val="10"/>
      <name val="MS Sans Serif"/>
      <family val="2"/>
      <charset val="238"/>
    </font>
    <font>
      <sz val="10"/>
      <name val="Arial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164" fontId="3" fillId="0" borderId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43">
    <xf numFmtId="0" fontId="0" fillId="0" borderId="0" xfId="0"/>
    <xf numFmtId="0" fontId="1" fillId="0" borderId="0" xfId="2"/>
    <xf numFmtId="0" fontId="2" fillId="0" borderId="0" xfId="2" applyFont="1" applyAlignment="1"/>
    <xf numFmtId="0" fontId="1" fillId="0" borderId="0" xfId="2" applyAlignment="1">
      <alignment horizontal="right"/>
    </xf>
    <xf numFmtId="0" fontId="4" fillId="0" borderId="0" xfId="2" applyFont="1" applyAlignment="1">
      <alignment horizontal="center"/>
    </xf>
    <xf numFmtId="0" fontId="5" fillId="0" borderId="0" xfId="2" applyFont="1"/>
    <xf numFmtId="0" fontId="6" fillId="0" borderId="0" xfId="2" applyFont="1" applyBorder="1" applyAlignment="1">
      <alignment horizontal="center"/>
    </xf>
    <xf numFmtId="0" fontId="7" fillId="0" borderId="0" xfId="2" applyFont="1"/>
    <xf numFmtId="3" fontId="5" fillId="0" borderId="0" xfId="3" applyNumberFormat="1" applyFont="1" applyAlignment="1">
      <alignment horizontal="right"/>
    </xf>
    <xf numFmtId="0" fontId="5" fillId="0" borderId="1" xfId="3" applyFont="1" applyBorder="1" applyAlignment="1">
      <alignment horizontal="center"/>
    </xf>
    <xf numFmtId="3" fontId="5" fillId="0" borderId="1" xfId="3" applyNumberFormat="1" applyFont="1" applyBorder="1" applyAlignment="1">
      <alignment horizontal="center" vertical="top" wrapText="1"/>
    </xf>
    <xf numFmtId="3" fontId="5" fillId="0" borderId="1" xfId="3" applyNumberFormat="1" applyFont="1" applyBorder="1" applyAlignment="1">
      <alignment horizontal="center" vertical="top"/>
    </xf>
    <xf numFmtId="3" fontId="5" fillId="0" borderId="2" xfId="3" applyNumberFormat="1" applyFont="1" applyFill="1" applyBorder="1" applyAlignment="1">
      <alignment horizontal="center" vertical="top" wrapText="1"/>
    </xf>
    <xf numFmtId="3" fontId="5" fillId="0" borderId="1" xfId="3" applyNumberFormat="1" applyFont="1" applyBorder="1"/>
    <xf numFmtId="3" fontId="8" fillId="0" borderId="2" xfId="0" applyNumberFormat="1" applyFont="1" applyBorder="1"/>
    <xf numFmtId="3" fontId="0" fillId="0" borderId="0" xfId="0" applyNumberFormat="1"/>
    <xf numFmtId="3" fontId="9" fillId="0" borderId="1" xfId="3" applyNumberFormat="1" applyFont="1" applyBorder="1"/>
    <xf numFmtId="3" fontId="5" fillId="0" borderId="0" xfId="3" applyNumberFormat="1" applyFont="1" applyBorder="1"/>
    <xf numFmtId="3" fontId="5" fillId="0" borderId="3" xfId="3" applyNumberFormat="1" applyFont="1" applyBorder="1"/>
    <xf numFmtId="0" fontId="0" fillId="0" borderId="0" xfId="0" applyAlignment="1">
      <alignment horizontal="center"/>
    </xf>
    <xf numFmtId="1" fontId="0" fillId="0" borderId="0" xfId="0" applyNumberFormat="1"/>
    <xf numFmtId="1" fontId="10" fillId="0" borderId="0" xfId="0" applyNumberFormat="1" applyFont="1"/>
    <xf numFmtId="0" fontId="10" fillId="0" borderId="0" xfId="0" applyFont="1"/>
    <xf numFmtId="0" fontId="9" fillId="0" borderId="1" xfId="3" applyFont="1" applyBorder="1" applyAlignment="1">
      <alignment horizontal="center"/>
    </xf>
    <xf numFmtId="3" fontId="11" fillId="0" borderId="2" xfId="0" applyNumberFormat="1" applyFont="1" applyBorder="1"/>
    <xf numFmtId="165" fontId="8" fillId="0" borderId="0" xfId="1" applyNumberFormat="1" applyFont="1"/>
    <xf numFmtId="165" fontId="3" fillId="0" borderId="0" xfId="1" applyNumberFormat="1" applyFont="1"/>
    <xf numFmtId="3" fontId="1" fillId="0" borderId="0" xfId="2" applyNumberFormat="1"/>
    <xf numFmtId="0" fontId="1" fillId="0" borderId="0" xfId="2" applyFont="1"/>
    <xf numFmtId="0" fontId="7" fillId="0" borderId="0" xfId="3" applyFont="1"/>
    <xf numFmtId="3" fontId="5" fillId="0" borderId="0" xfId="3" applyNumberFormat="1" applyFont="1"/>
    <xf numFmtId="3" fontId="5" fillId="0" borderId="4" xfId="3" applyNumberFormat="1" applyFont="1" applyBorder="1" applyAlignment="1">
      <alignment horizontal="center" vertical="top" wrapText="1"/>
    </xf>
    <xf numFmtId="3" fontId="5" fillId="0" borderId="2" xfId="3" applyNumberFormat="1" applyFont="1" applyBorder="1" applyAlignment="1">
      <alignment horizontal="center" vertical="top"/>
    </xf>
    <xf numFmtId="3" fontId="5" fillId="0" borderId="4" xfId="3" applyNumberFormat="1" applyFont="1" applyBorder="1"/>
    <xf numFmtId="3" fontId="5" fillId="0" borderId="2" xfId="3" applyNumberFormat="1" applyFont="1" applyBorder="1"/>
    <xf numFmtId="3" fontId="5" fillId="0" borderId="0" xfId="3" applyNumberFormat="1" applyFont="1" applyFill="1" applyBorder="1"/>
    <xf numFmtId="3" fontId="9" fillId="0" borderId="4" xfId="3" applyNumberFormat="1" applyFont="1" applyBorder="1"/>
    <xf numFmtId="3" fontId="9" fillId="0" borderId="2" xfId="3" applyNumberFormat="1" applyFont="1" applyBorder="1"/>
    <xf numFmtId="165" fontId="8" fillId="0" borderId="0" xfId="1" applyNumberFormat="1" applyFont="1" applyBorder="1"/>
    <xf numFmtId="165" fontId="12" fillId="0" borderId="0" xfId="1" applyNumberFormat="1" applyFont="1" applyBorder="1"/>
    <xf numFmtId="0" fontId="0" fillId="0" borderId="0" xfId="0" applyFont="1"/>
    <xf numFmtId="0" fontId="0" fillId="0" borderId="0" xfId="0" applyBorder="1"/>
    <xf numFmtId="165" fontId="3" fillId="0" borderId="0" xfId="1" applyNumberFormat="1" applyFont="1" applyBorder="1"/>
  </cellXfs>
  <cellStyles count="5">
    <cellStyle name="Ezres" xfId="1" builtinId="3"/>
    <cellStyle name="Normál" xfId="0" builtinId="0"/>
    <cellStyle name="Normál 2" xfId="4"/>
    <cellStyle name="Normál_ktgv2003_1" xfId="3"/>
    <cellStyle name="Normál_ktgvetés2007_végleges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4.%20&#233;vi%20k&#246;lts&#233;gvet&#233;s/II.%20fordul&#243;/2014.%20&#233;vi%20k&#246;lts&#233;gvet&#233;s-j&#24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lopotoczkygy/asztal/Z&#225;rsz&#225;mad&#225;s%20-2012/2012.%20&#233;vi%20&#233;ves%20%20besz&#225;mol&#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002_2018%20.%20&#233;vi%20k&#246;lts&#233;gvet&#233;sj&#24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R&#233;gi%20anyagok/2013.%20&#233;vi%20k&#246;lts&#233;gvet&#233;s/2013.%20&#233;vi%20z&#225;rsz&#225;mad&#225;s/2013.%20&#233;vi%20z&#225;rsz&#225;mad&#225;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ndelet"/>
      <sheetName val="bevételek"/>
      <sheetName val="kiadások"/>
      <sheetName val="3_melléklet"/>
      <sheetName val="4_sz_ melléklet"/>
      <sheetName val="5_sz_melléklet"/>
      <sheetName val="6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ndelet"/>
      <sheetName val="bevételek"/>
      <sheetName val="kiadások"/>
      <sheetName val="3_melléklet"/>
      <sheetName val="4_ melléklet"/>
      <sheetName val="5_melléklet"/>
      <sheetName val="kisértékű"/>
      <sheetName val="6_melléklet"/>
      <sheetName val="7_melléklet"/>
      <sheetName val="8_melléklet"/>
      <sheetName val="9_melléklet"/>
      <sheetName val="10_melléklet"/>
      <sheetName val="11_sz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6"/>
  <sheetViews>
    <sheetView tabSelected="1" workbookViewId="0">
      <selection activeCell="F2" sqref="F2"/>
    </sheetView>
  </sheetViews>
  <sheetFormatPr defaultRowHeight="12.75"/>
  <cols>
    <col min="1" max="1" width="16.5703125" customWidth="1"/>
    <col min="2" max="2" width="13.7109375" customWidth="1"/>
    <col min="3" max="3" width="12.7109375" customWidth="1"/>
    <col min="4" max="4" width="13.140625" customWidth="1"/>
    <col min="5" max="5" width="12.140625" customWidth="1"/>
    <col min="6" max="6" width="12" customWidth="1"/>
    <col min="7" max="7" width="13" customWidth="1"/>
    <col min="8" max="8" width="13.85546875" customWidth="1"/>
    <col min="9" max="9" width="14.7109375" customWidth="1"/>
    <col min="10" max="10" width="12.7109375" bestFit="1" customWidth="1"/>
  </cols>
  <sheetData>
    <row r="1" spans="1:11">
      <c r="A1" s="1" t="s">
        <v>0</v>
      </c>
      <c r="B1" s="1"/>
      <c r="C1" s="1"/>
      <c r="D1" s="1"/>
      <c r="E1" s="1"/>
      <c r="F1" s="2" t="s">
        <v>1</v>
      </c>
      <c r="H1" s="1"/>
      <c r="I1" s="3"/>
    </row>
    <row r="2" spans="1:11">
      <c r="A2" s="1" t="s">
        <v>2</v>
      </c>
      <c r="B2" s="1"/>
      <c r="C2" s="1"/>
      <c r="D2" s="1"/>
      <c r="E2" s="1"/>
      <c r="F2" s="1"/>
      <c r="G2" s="1"/>
      <c r="H2" s="1"/>
      <c r="I2" s="3"/>
    </row>
    <row r="3" spans="1:11">
      <c r="A3" s="1"/>
      <c r="B3" s="4" t="s">
        <v>3</v>
      </c>
      <c r="C3" s="4"/>
      <c r="D3" s="4"/>
      <c r="E3" s="4"/>
      <c r="F3" s="4"/>
      <c r="G3" s="4"/>
      <c r="H3" s="4"/>
      <c r="I3" s="1"/>
    </row>
    <row r="4" spans="1:11">
      <c r="A4" s="1"/>
      <c r="B4" s="1"/>
      <c r="C4" s="5"/>
      <c r="D4" s="1"/>
      <c r="E4" s="1"/>
      <c r="F4" s="1"/>
      <c r="G4" s="6"/>
      <c r="H4" s="6"/>
      <c r="I4" s="1"/>
    </row>
    <row r="5" spans="1:11">
      <c r="A5" s="7" t="s">
        <v>4</v>
      </c>
      <c r="B5" s="1"/>
      <c r="C5" s="1"/>
      <c r="D5" s="1"/>
      <c r="E5" s="1"/>
      <c r="F5" s="1"/>
      <c r="G5" s="1"/>
      <c r="H5" s="1"/>
      <c r="I5" s="1"/>
    </row>
    <row r="6" spans="1:11">
      <c r="A6" s="7"/>
      <c r="B6" s="1"/>
      <c r="C6" s="1"/>
      <c r="D6" s="1"/>
      <c r="E6" s="1"/>
      <c r="F6" s="1"/>
      <c r="G6" s="1"/>
      <c r="H6" s="1"/>
      <c r="I6" s="8" t="s">
        <v>5</v>
      </c>
    </row>
    <row r="7" spans="1:11" ht="33.75">
      <c r="A7" s="9" t="s">
        <v>6</v>
      </c>
      <c r="B7" s="10" t="s">
        <v>7</v>
      </c>
      <c r="C7" s="10" t="s">
        <v>8</v>
      </c>
      <c r="D7" s="10" t="s">
        <v>9</v>
      </c>
      <c r="E7" s="10" t="s">
        <v>10</v>
      </c>
      <c r="F7" s="10" t="s">
        <v>11</v>
      </c>
      <c r="G7" s="10" t="s">
        <v>12</v>
      </c>
      <c r="H7" s="11" t="s">
        <v>13</v>
      </c>
      <c r="I7" s="12" t="s">
        <v>14</v>
      </c>
    </row>
    <row r="8" spans="1:11">
      <c r="A8" s="9" t="s">
        <v>15</v>
      </c>
      <c r="B8" s="13">
        <v>9100</v>
      </c>
      <c r="C8" s="13">
        <v>1000</v>
      </c>
      <c r="D8" s="13">
        <v>43000</v>
      </c>
      <c r="E8" s="13">
        <v>0</v>
      </c>
      <c r="F8" s="13">
        <v>0</v>
      </c>
      <c r="G8" s="13">
        <v>156397</v>
      </c>
      <c r="H8" s="13">
        <f>SUM(B8:G8)</f>
        <v>209497</v>
      </c>
      <c r="I8" s="14">
        <f>H8-I41</f>
        <v>132230</v>
      </c>
      <c r="K8" s="15"/>
    </row>
    <row r="9" spans="1:11">
      <c r="A9" s="9" t="s">
        <v>16</v>
      </c>
      <c r="B9" s="13">
        <v>9100</v>
      </c>
      <c r="C9" s="13">
        <v>1000</v>
      </c>
      <c r="D9" s="13">
        <f>28400+280</f>
        <v>28680</v>
      </c>
      <c r="E9" s="13">
        <v>0</v>
      </c>
      <c r="F9" s="13">
        <v>0</v>
      </c>
      <c r="G9" s="13">
        <v>0</v>
      </c>
      <c r="H9" s="13">
        <f>SUM(B9:G9)</f>
        <v>38780</v>
      </c>
      <c r="I9" s="14">
        <f>H9-I42</f>
        <v>-25120</v>
      </c>
    </row>
    <row r="10" spans="1:11">
      <c r="A10" s="9" t="s">
        <v>17</v>
      </c>
      <c r="B10" s="13">
        <f>SUM(B8:B9)</f>
        <v>18200</v>
      </c>
      <c r="C10" s="13">
        <f>SUM(C8:C9)</f>
        <v>2000</v>
      </c>
      <c r="D10" s="13">
        <f>SUM(D8:D9)</f>
        <v>71680</v>
      </c>
      <c r="E10" s="13">
        <f>SUM(E8:E9)</f>
        <v>0</v>
      </c>
      <c r="F10" s="13">
        <f>F9+F8</f>
        <v>0</v>
      </c>
      <c r="G10" s="13">
        <f>SUM(G8:G9)</f>
        <v>156397</v>
      </c>
      <c r="H10" s="13">
        <f t="shared" ref="H10:H24" si="0">SUM(B10:G10)</f>
        <v>248277</v>
      </c>
      <c r="I10" s="16">
        <f>SUM(I8:I9)</f>
        <v>107110</v>
      </c>
    </row>
    <row r="11" spans="1:11">
      <c r="A11" s="9" t="s">
        <v>18</v>
      </c>
      <c r="B11" s="13">
        <v>9100</v>
      </c>
      <c r="C11" s="13">
        <v>56000</v>
      </c>
      <c r="D11" s="13">
        <f>28400+280</f>
        <v>28680</v>
      </c>
      <c r="E11" s="13">
        <v>0</v>
      </c>
      <c r="F11" s="13">
        <v>0</v>
      </c>
      <c r="G11" s="13">
        <v>0</v>
      </c>
      <c r="H11" s="13">
        <f>SUM(B11:G11)</f>
        <v>93780</v>
      </c>
      <c r="I11" s="14">
        <f>H11-I44</f>
        <v>22336</v>
      </c>
    </row>
    <row r="12" spans="1:11">
      <c r="A12" s="9" t="s">
        <v>17</v>
      </c>
      <c r="B12" s="13">
        <f>SUM(B10:B11)</f>
        <v>27300</v>
      </c>
      <c r="C12" s="13">
        <f>SUM(C10:C11)</f>
        <v>58000</v>
      </c>
      <c r="D12" s="13">
        <f>SUM(D10:D11)</f>
        <v>100360</v>
      </c>
      <c r="E12" s="13">
        <f>SUM(E10:E11)</f>
        <v>0</v>
      </c>
      <c r="F12" s="13">
        <f>F10+F11</f>
        <v>0</v>
      </c>
      <c r="G12" s="13">
        <f>SUM(G10:G11)</f>
        <v>156397</v>
      </c>
      <c r="H12" s="13">
        <f t="shared" si="0"/>
        <v>342057</v>
      </c>
      <c r="I12" s="16">
        <f>SUM(I10:I11)</f>
        <v>129446</v>
      </c>
    </row>
    <row r="13" spans="1:11">
      <c r="A13" s="9" t="s">
        <v>19</v>
      </c>
      <c r="B13" s="13">
        <v>9100</v>
      </c>
      <c r="C13" s="13">
        <v>1000</v>
      </c>
      <c r="D13" s="13">
        <f>31000+280</f>
        <v>31280</v>
      </c>
      <c r="E13" s="13">
        <v>0</v>
      </c>
      <c r="F13" s="13">
        <v>0</v>
      </c>
      <c r="G13" s="13">
        <v>0</v>
      </c>
      <c r="H13" s="13">
        <f>SUM(B13:G13)</f>
        <v>41380</v>
      </c>
      <c r="I13" s="14">
        <f>H13-I46</f>
        <v>-94920</v>
      </c>
    </row>
    <row r="14" spans="1:11">
      <c r="A14" s="9" t="s">
        <v>17</v>
      </c>
      <c r="B14" s="13">
        <f>SUM(B12:B13)</f>
        <v>36400</v>
      </c>
      <c r="C14" s="13">
        <f>SUM(C12:C13)</f>
        <v>59000</v>
      </c>
      <c r="D14" s="13">
        <f>SUM(D12:D13)</f>
        <v>131640</v>
      </c>
      <c r="E14" s="13">
        <f>SUM(E12:E13)</f>
        <v>0</v>
      </c>
      <c r="F14" s="13">
        <f>F12+F13</f>
        <v>0</v>
      </c>
      <c r="G14" s="13">
        <f>SUM(G12:G13)</f>
        <v>156397</v>
      </c>
      <c r="H14" s="13">
        <f t="shared" si="0"/>
        <v>383437</v>
      </c>
      <c r="I14" s="16">
        <f>SUM(I12:I13)</f>
        <v>34526</v>
      </c>
    </row>
    <row r="15" spans="1:11">
      <c r="A15" s="9" t="s">
        <v>20</v>
      </c>
      <c r="B15" s="13">
        <v>9100</v>
      </c>
      <c r="C15" s="13">
        <v>10000</v>
      </c>
      <c r="D15" s="13">
        <f>31000+280</f>
        <v>31280</v>
      </c>
      <c r="E15" s="13">
        <v>0</v>
      </c>
      <c r="F15" s="17">
        <v>0</v>
      </c>
      <c r="G15" s="18">
        <v>0</v>
      </c>
      <c r="H15" s="13">
        <f>SUM(B15:G15)</f>
        <v>50380</v>
      </c>
      <c r="I15" s="14">
        <f>H15-I48</f>
        <v>-4220</v>
      </c>
    </row>
    <row r="16" spans="1:11">
      <c r="A16" s="9" t="s">
        <v>17</v>
      </c>
      <c r="B16" s="13">
        <f>SUM(B14:B15)</f>
        <v>45500</v>
      </c>
      <c r="C16" s="13">
        <f>SUM(C14:C15)</f>
        <v>69000</v>
      </c>
      <c r="D16" s="13">
        <f>SUM(D14:D15)</f>
        <v>162920</v>
      </c>
      <c r="E16" s="13">
        <f>SUM(E14:E15)</f>
        <v>0</v>
      </c>
      <c r="F16" s="13">
        <f>F14+F15</f>
        <v>0</v>
      </c>
      <c r="G16" s="13">
        <f>SUM(G14:G15)</f>
        <v>156397</v>
      </c>
      <c r="H16" s="13">
        <f t="shared" si="0"/>
        <v>433817</v>
      </c>
      <c r="I16" s="16">
        <f>SUM(I14:I15)</f>
        <v>30306</v>
      </c>
    </row>
    <row r="17" spans="1:12">
      <c r="A17" s="9" t="s">
        <v>21</v>
      </c>
      <c r="B17" s="13">
        <v>9100</v>
      </c>
      <c r="C17" s="13">
        <v>1000</v>
      </c>
      <c r="D17" s="13">
        <f>31000+280</f>
        <v>31280</v>
      </c>
      <c r="E17" s="13">
        <v>0</v>
      </c>
      <c r="F17" s="13">
        <f>28000+20000</f>
        <v>48000</v>
      </c>
      <c r="G17" s="13">
        <v>0</v>
      </c>
      <c r="H17" s="13">
        <f>SUM(B17:G17)</f>
        <v>89380</v>
      </c>
      <c r="I17" s="14">
        <f>H17-I50</f>
        <v>-29706</v>
      </c>
      <c r="K17" s="19"/>
      <c r="L17" s="19"/>
    </row>
    <row r="18" spans="1:12">
      <c r="A18" s="9" t="s">
        <v>17</v>
      </c>
      <c r="B18" s="13">
        <f>SUM(B16:B17)</f>
        <v>54600</v>
      </c>
      <c r="C18" s="13">
        <f>SUM(C16:C17)</f>
        <v>70000</v>
      </c>
      <c r="D18" s="13">
        <f>SUM(D16:D17)</f>
        <v>194200</v>
      </c>
      <c r="E18" s="13">
        <f>SUM(E16:E17)</f>
        <v>0</v>
      </c>
      <c r="F18" s="13">
        <f>F16+F17</f>
        <v>48000</v>
      </c>
      <c r="G18" s="13">
        <f>SUM(G16:G17)</f>
        <v>156397</v>
      </c>
      <c r="H18" s="13">
        <f t="shared" si="0"/>
        <v>523197</v>
      </c>
      <c r="I18" s="16">
        <f>SUM(I16:I17)</f>
        <v>600</v>
      </c>
      <c r="K18" s="20"/>
    </row>
    <row r="19" spans="1:12">
      <c r="A19" s="9" t="s">
        <v>22</v>
      </c>
      <c r="B19" s="13">
        <v>9100</v>
      </c>
      <c r="C19" s="13">
        <v>1000</v>
      </c>
      <c r="D19" s="13">
        <f>31000+280</f>
        <v>31280</v>
      </c>
      <c r="E19" s="13">
        <v>21908</v>
      </c>
      <c r="F19" s="13">
        <v>0</v>
      </c>
      <c r="G19" s="13">
        <v>0</v>
      </c>
      <c r="H19" s="13">
        <f>SUM(B19:G19)</f>
        <v>63288</v>
      </c>
      <c r="I19" s="14">
        <f>H19-I52</f>
        <v>12208</v>
      </c>
      <c r="K19" s="20"/>
    </row>
    <row r="20" spans="1:12">
      <c r="A20" s="9" t="s">
        <v>17</v>
      </c>
      <c r="B20" s="13">
        <f>SUM(B18:B19)</f>
        <v>63700</v>
      </c>
      <c r="C20" s="13">
        <f>SUM(C18:C19)</f>
        <v>71000</v>
      </c>
      <c r="D20" s="13">
        <f>SUM(D18:D19)</f>
        <v>225480</v>
      </c>
      <c r="E20" s="13">
        <f>SUM(E18:E19)</f>
        <v>21908</v>
      </c>
      <c r="F20" s="13">
        <f>F18+F19</f>
        <v>48000</v>
      </c>
      <c r="G20" s="13">
        <f>SUM(G18:G19)</f>
        <v>156397</v>
      </c>
      <c r="H20" s="13">
        <f>SUM(B20:G20)</f>
        <v>586485</v>
      </c>
      <c r="I20" s="16">
        <f>SUM(I18:I19)</f>
        <v>12808</v>
      </c>
      <c r="K20" s="20"/>
    </row>
    <row r="21" spans="1:12">
      <c r="A21" s="9" t="s">
        <v>23</v>
      </c>
      <c r="B21" s="13">
        <v>9100</v>
      </c>
      <c r="C21" s="13">
        <v>1000</v>
      </c>
      <c r="D21" s="13">
        <f>31000+280</f>
        <v>31280</v>
      </c>
      <c r="E21" s="13"/>
      <c r="F21" s="13">
        <v>3000</v>
      </c>
      <c r="G21" s="13">
        <v>0</v>
      </c>
      <c r="H21" s="13">
        <f>SUM(B21:G21)</f>
        <v>44380</v>
      </c>
      <c r="I21" s="14">
        <f>H21-I54</f>
        <v>-12700</v>
      </c>
      <c r="K21" s="20"/>
    </row>
    <row r="22" spans="1:12">
      <c r="A22" s="9" t="s">
        <v>17</v>
      </c>
      <c r="B22" s="13">
        <f>SUM(B20:B21)</f>
        <v>72800</v>
      </c>
      <c r="C22" s="13">
        <f>SUM(C20:C21)</f>
        <v>72000</v>
      </c>
      <c r="D22" s="13">
        <f>SUM(D20:D21)</f>
        <v>256760</v>
      </c>
      <c r="E22" s="13">
        <f>SUM(E20:E21)</f>
        <v>21908</v>
      </c>
      <c r="F22" s="13">
        <f>F20+F21</f>
        <v>51000</v>
      </c>
      <c r="G22" s="13">
        <f>SUM(G20:G21)</f>
        <v>156397</v>
      </c>
      <c r="H22" s="13">
        <f t="shared" si="0"/>
        <v>630865</v>
      </c>
      <c r="I22" s="16">
        <f>SUM(I20:I21)</f>
        <v>108</v>
      </c>
      <c r="K22" s="20"/>
    </row>
    <row r="23" spans="1:12">
      <c r="A23" s="9" t="s">
        <v>24</v>
      </c>
      <c r="B23" s="13">
        <v>9100</v>
      </c>
      <c r="C23" s="13">
        <v>56000</v>
      </c>
      <c r="D23" s="13">
        <f>31000+280</f>
        <v>31280</v>
      </c>
      <c r="E23" s="13">
        <v>0</v>
      </c>
      <c r="F23" s="13">
        <v>0</v>
      </c>
      <c r="G23" s="13">
        <v>0</v>
      </c>
      <c r="H23" s="13">
        <f>SUM(B23:G23)</f>
        <v>96380</v>
      </c>
      <c r="I23" s="14">
        <f>H23-I56</f>
        <v>17835</v>
      </c>
      <c r="K23" s="21"/>
      <c r="L23" s="22"/>
    </row>
    <row r="24" spans="1:12">
      <c r="A24" s="9" t="s">
        <v>17</v>
      </c>
      <c r="B24" s="13">
        <f>SUM(B22:B23)</f>
        <v>81900</v>
      </c>
      <c r="C24" s="13">
        <f>SUM(C22:C23)</f>
        <v>128000</v>
      </c>
      <c r="D24" s="13">
        <f>SUM(D22:D23)</f>
        <v>288040</v>
      </c>
      <c r="E24" s="13">
        <f>SUM(E22:E23)</f>
        <v>21908</v>
      </c>
      <c r="F24" s="13">
        <f>F22+F23</f>
        <v>51000</v>
      </c>
      <c r="G24" s="13">
        <f>SUM(G22:G23)</f>
        <v>156397</v>
      </c>
      <c r="H24" s="13">
        <f t="shared" si="0"/>
        <v>727245</v>
      </c>
      <c r="I24" s="16">
        <f>SUM(I22:I23)</f>
        <v>17943</v>
      </c>
    </row>
    <row r="25" spans="1:12">
      <c r="A25" s="9" t="s">
        <v>25</v>
      </c>
      <c r="B25" s="13">
        <v>9300</v>
      </c>
      <c r="C25" s="13">
        <v>3000</v>
      </c>
      <c r="D25" s="13">
        <f>31000+280</f>
        <v>31280</v>
      </c>
      <c r="E25" s="13">
        <v>10000</v>
      </c>
      <c r="F25" s="13">
        <v>0</v>
      </c>
      <c r="G25" s="13">
        <v>0</v>
      </c>
      <c r="H25" s="13">
        <f>SUM(B25:G25)</f>
        <v>53580</v>
      </c>
      <c r="I25" s="14">
        <f>H25-I58</f>
        <v>-4260</v>
      </c>
    </row>
    <row r="26" spans="1:12">
      <c r="A26" s="9" t="s">
        <v>17</v>
      </c>
      <c r="B26" s="13">
        <f t="shared" ref="B26:I26" si="1">SUM(B24:B25)</f>
        <v>91200</v>
      </c>
      <c r="C26" s="13">
        <f t="shared" si="1"/>
        <v>131000</v>
      </c>
      <c r="D26" s="13">
        <f t="shared" si="1"/>
        <v>319320</v>
      </c>
      <c r="E26" s="13">
        <f t="shared" si="1"/>
        <v>31908</v>
      </c>
      <c r="F26" s="13">
        <f t="shared" si="1"/>
        <v>51000</v>
      </c>
      <c r="G26" s="13">
        <f t="shared" si="1"/>
        <v>156397</v>
      </c>
      <c r="H26" s="13">
        <f t="shared" si="1"/>
        <v>780825</v>
      </c>
      <c r="I26" s="16">
        <f t="shared" si="1"/>
        <v>13683</v>
      </c>
    </row>
    <row r="27" spans="1:12">
      <c r="A27" s="9" t="s">
        <v>26</v>
      </c>
      <c r="B27" s="13">
        <v>15000</v>
      </c>
      <c r="C27" s="13">
        <v>3000</v>
      </c>
      <c r="D27" s="13">
        <f>31000+280</f>
        <v>31280</v>
      </c>
      <c r="E27" s="13">
        <v>0</v>
      </c>
      <c r="F27" s="13">
        <v>0</v>
      </c>
      <c r="G27" s="13">
        <v>0</v>
      </c>
      <c r="H27" s="13">
        <f>SUM(B27:G27)</f>
        <v>49280</v>
      </c>
      <c r="I27" s="14">
        <f>H27-I60</f>
        <v>-6320</v>
      </c>
    </row>
    <row r="28" spans="1:12">
      <c r="A28" s="9" t="s">
        <v>17</v>
      </c>
      <c r="B28" s="13">
        <f t="shared" ref="B28:I28" si="2">SUM(B26:B27)</f>
        <v>106200</v>
      </c>
      <c r="C28" s="13">
        <f t="shared" si="2"/>
        <v>134000</v>
      </c>
      <c r="D28" s="13">
        <f t="shared" si="2"/>
        <v>350600</v>
      </c>
      <c r="E28" s="13">
        <f t="shared" si="2"/>
        <v>31908</v>
      </c>
      <c r="F28" s="13">
        <f t="shared" si="2"/>
        <v>51000</v>
      </c>
      <c r="G28" s="13">
        <f t="shared" si="2"/>
        <v>156397</v>
      </c>
      <c r="H28" s="13">
        <f t="shared" si="2"/>
        <v>830105</v>
      </c>
      <c r="I28" s="16">
        <f t="shared" si="2"/>
        <v>7363</v>
      </c>
    </row>
    <row r="29" spans="1:12">
      <c r="A29" s="9" t="s">
        <v>27</v>
      </c>
      <c r="B29" s="13">
        <f>B30-B28</f>
        <v>17485</v>
      </c>
      <c r="C29" s="13">
        <f>C30-C28</f>
        <v>12350</v>
      </c>
      <c r="D29" s="13">
        <f>D30-D28</f>
        <v>31332</v>
      </c>
      <c r="E29" s="13">
        <v>0</v>
      </c>
      <c r="F29" s="13">
        <f>F30-F28</f>
        <v>54000</v>
      </c>
      <c r="G29" s="13">
        <f>G30-G28</f>
        <v>0</v>
      </c>
      <c r="H29" s="13">
        <f>SUM(B29:G29)</f>
        <v>115167</v>
      </c>
      <c r="I29" s="14">
        <f>H29-I62</f>
        <v>-7363</v>
      </c>
    </row>
    <row r="30" spans="1:12">
      <c r="A30" s="23" t="s">
        <v>17</v>
      </c>
      <c r="B30" s="16">
        <v>123685</v>
      </c>
      <c r="C30" s="16">
        <v>146350</v>
      </c>
      <c r="D30" s="16">
        <v>381932</v>
      </c>
      <c r="E30" s="16">
        <v>31908</v>
      </c>
      <c r="F30" s="16">
        <v>105000</v>
      </c>
      <c r="G30" s="16">
        <v>156397</v>
      </c>
      <c r="H30" s="16">
        <f>SUM(B30:G30)</f>
        <v>945272</v>
      </c>
      <c r="I30" s="24">
        <f>I28+I29</f>
        <v>0</v>
      </c>
      <c r="K30" s="15"/>
    </row>
    <row r="31" spans="1:12">
      <c r="A31" s="1"/>
      <c r="B31" s="25"/>
      <c r="C31" s="25"/>
      <c r="D31" s="25"/>
      <c r="E31" s="25"/>
      <c r="F31" s="25"/>
      <c r="G31" s="25"/>
      <c r="H31" s="25"/>
      <c r="I31" s="25"/>
      <c r="J31" s="15"/>
    </row>
    <row r="32" spans="1:12">
      <c r="A32" s="1"/>
      <c r="B32" s="26"/>
      <c r="C32" s="26"/>
      <c r="D32" s="26"/>
      <c r="E32" s="26"/>
      <c r="F32" s="26"/>
      <c r="G32" s="26"/>
      <c r="H32" s="25"/>
      <c r="I32" s="26"/>
    </row>
    <row r="33" spans="1:9">
      <c r="A33" s="1"/>
      <c r="B33" s="26"/>
      <c r="C33" s="27"/>
      <c r="D33" s="27"/>
      <c r="E33" s="27"/>
      <c r="F33" s="27"/>
      <c r="G33" s="27"/>
      <c r="H33" s="27"/>
      <c r="I33" s="27"/>
    </row>
    <row r="34" spans="1:9">
      <c r="A34" s="1"/>
      <c r="B34" s="26"/>
      <c r="C34" s="1"/>
      <c r="D34" s="1"/>
      <c r="E34" s="1"/>
      <c r="F34" s="1"/>
      <c r="G34" s="28"/>
      <c r="H34" s="28"/>
      <c r="I34" s="1"/>
    </row>
    <row r="35" spans="1:9">
      <c r="A35" s="1"/>
      <c r="B35" s="26"/>
      <c r="C35" s="27"/>
      <c r="D35" s="1"/>
      <c r="E35" s="1"/>
      <c r="F35" s="1"/>
      <c r="G35" s="27"/>
      <c r="H35" s="27"/>
      <c r="I35" s="1"/>
    </row>
    <row r="36" spans="1:9">
      <c r="A36" s="1"/>
      <c r="B36" s="26"/>
      <c r="C36" s="1"/>
      <c r="D36" s="1"/>
      <c r="E36" s="1"/>
      <c r="F36" s="1"/>
      <c r="G36" s="1"/>
      <c r="H36" s="1"/>
      <c r="I36" s="1"/>
    </row>
    <row r="37" spans="1:9">
      <c r="A37" s="1"/>
      <c r="B37" s="1"/>
      <c r="C37" s="1"/>
      <c r="D37" s="1"/>
      <c r="E37" s="1"/>
      <c r="F37" s="1"/>
      <c r="G37" s="1"/>
      <c r="H37" s="1"/>
      <c r="I37" s="1"/>
    </row>
    <row r="38" spans="1:9">
      <c r="A38" s="29" t="s">
        <v>28</v>
      </c>
      <c r="B38" s="30"/>
      <c r="C38" s="30"/>
      <c r="D38" s="30"/>
      <c r="E38" s="30"/>
      <c r="F38" s="30"/>
      <c r="G38" s="30"/>
      <c r="H38" s="30"/>
      <c r="I38" s="8" t="s">
        <v>5</v>
      </c>
    </row>
    <row r="39" spans="1:9">
      <c r="A39" s="29"/>
      <c r="B39" s="30"/>
      <c r="C39" s="30"/>
      <c r="D39" s="30"/>
      <c r="E39" s="30"/>
      <c r="F39" s="30"/>
      <c r="G39" s="30"/>
      <c r="H39" s="30"/>
      <c r="I39" s="8"/>
    </row>
    <row r="40" spans="1:9" ht="22.5">
      <c r="A40" s="9" t="s">
        <v>6</v>
      </c>
      <c r="B40" s="10" t="s">
        <v>29</v>
      </c>
      <c r="C40" s="10" t="s">
        <v>30</v>
      </c>
      <c r="D40" s="10" t="s">
        <v>31</v>
      </c>
      <c r="E40" s="10" t="s">
        <v>32</v>
      </c>
      <c r="F40" s="10" t="s">
        <v>33</v>
      </c>
      <c r="G40" s="10" t="s">
        <v>34</v>
      </c>
      <c r="H40" s="31" t="s">
        <v>35</v>
      </c>
      <c r="I40" s="32" t="s">
        <v>13</v>
      </c>
    </row>
    <row r="41" spans="1:9">
      <c r="A41" s="9" t="s">
        <v>15</v>
      </c>
      <c r="B41" s="13">
        <v>25500</v>
      </c>
      <c r="C41" s="13">
        <v>5100</v>
      </c>
      <c r="D41" s="13">
        <v>20000</v>
      </c>
      <c r="E41" s="13">
        <v>7000</v>
      </c>
      <c r="F41" s="13">
        <f>700+2000</f>
        <v>2700</v>
      </c>
      <c r="G41" s="13">
        <v>0</v>
      </c>
      <c r="H41" s="33">
        <f>4944+12023</f>
        <v>16967</v>
      </c>
      <c r="I41" s="34">
        <f>SUM(B41:H41)</f>
        <v>77267</v>
      </c>
    </row>
    <row r="42" spans="1:9">
      <c r="A42" s="9" t="s">
        <v>16</v>
      </c>
      <c r="B42" s="13">
        <v>25500</v>
      </c>
      <c r="C42" s="13">
        <v>5100</v>
      </c>
      <c r="D42" s="13">
        <v>20000</v>
      </c>
      <c r="E42" s="13">
        <v>7000</v>
      </c>
      <c r="F42" s="13">
        <f>6300</f>
        <v>6300</v>
      </c>
      <c r="G42" s="13">
        <v>0</v>
      </c>
      <c r="H42" s="33">
        <v>0</v>
      </c>
      <c r="I42" s="34">
        <f t="shared" ref="I42:I62" si="3">SUM(B42:H42)</f>
        <v>63900</v>
      </c>
    </row>
    <row r="43" spans="1:9">
      <c r="A43" s="9" t="s">
        <v>17</v>
      </c>
      <c r="B43" s="13">
        <f>B41+B42</f>
        <v>51000</v>
      </c>
      <c r="C43" s="13">
        <f>C41+C42</f>
        <v>10200</v>
      </c>
      <c r="D43" s="13">
        <f>SUM(D41:D42)</f>
        <v>40000</v>
      </c>
      <c r="E43" s="13">
        <f>SUM(E41:E42)</f>
        <v>14000</v>
      </c>
      <c r="F43" s="13">
        <f>SUM(F41:F42)</f>
        <v>9000</v>
      </c>
      <c r="G43" s="13">
        <f>SUM(G41:G42)</f>
        <v>0</v>
      </c>
      <c r="H43" s="33">
        <f>SUM(H41:H42)</f>
        <v>16967</v>
      </c>
      <c r="I43" s="34">
        <f t="shared" si="3"/>
        <v>141167</v>
      </c>
    </row>
    <row r="44" spans="1:9">
      <c r="A44" s="9" t="s">
        <v>18</v>
      </c>
      <c r="B44" s="13">
        <f>25500+3000</f>
        <v>28500</v>
      </c>
      <c r="C44" s="13">
        <f>5700+200</f>
        <v>5900</v>
      </c>
      <c r="D44" s="13">
        <v>19000</v>
      </c>
      <c r="E44" s="13">
        <v>10100</v>
      </c>
      <c r="F44" s="13">
        <f>3000</f>
        <v>3000</v>
      </c>
      <c r="G44" s="13">
        <v>0</v>
      </c>
      <c r="H44" s="33">
        <v>4944</v>
      </c>
      <c r="I44" s="34">
        <f t="shared" si="3"/>
        <v>71444</v>
      </c>
    </row>
    <row r="45" spans="1:9">
      <c r="A45" s="9" t="s">
        <v>17</v>
      </c>
      <c r="B45" s="13">
        <f t="shared" ref="B45:H45" si="4">SUM(B43:B44)</f>
        <v>79500</v>
      </c>
      <c r="C45" s="13">
        <f t="shared" si="4"/>
        <v>16100</v>
      </c>
      <c r="D45" s="13">
        <f t="shared" si="4"/>
        <v>59000</v>
      </c>
      <c r="E45" s="13">
        <f t="shared" si="4"/>
        <v>24100</v>
      </c>
      <c r="F45" s="13">
        <f t="shared" si="4"/>
        <v>12000</v>
      </c>
      <c r="G45" s="13">
        <f t="shared" si="4"/>
        <v>0</v>
      </c>
      <c r="H45" s="33">
        <f t="shared" si="4"/>
        <v>21911</v>
      </c>
      <c r="I45" s="34">
        <f t="shared" si="3"/>
        <v>212611</v>
      </c>
    </row>
    <row r="46" spans="1:9">
      <c r="A46" s="9" t="s">
        <v>19</v>
      </c>
      <c r="B46" s="13">
        <v>25500</v>
      </c>
      <c r="C46" s="13">
        <v>5100</v>
      </c>
      <c r="D46" s="13">
        <v>18000</v>
      </c>
      <c r="E46" s="13">
        <v>7700</v>
      </c>
      <c r="F46" s="13">
        <f>60000</f>
        <v>60000</v>
      </c>
      <c r="G46" s="13">
        <v>0</v>
      </c>
      <c r="H46" s="33">
        <v>20000</v>
      </c>
      <c r="I46" s="34">
        <f t="shared" si="3"/>
        <v>136300</v>
      </c>
    </row>
    <row r="47" spans="1:9">
      <c r="A47" s="9" t="s">
        <v>17</v>
      </c>
      <c r="B47" s="13">
        <f t="shared" ref="B47:H47" si="5">SUM(B45:B46)</f>
        <v>105000</v>
      </c>
      <c r="C47" s="13">
        <f t="shared" si="5"/>
        <v>21200</v>
      </c>
      <c r="D47" s="13">
        <f t="shared" si="5"/>
        <v>77000</v>
      </c>
      <c r="E47" s="13">
        <f t="shared" si="5"/>
        <v>31800</v>
      </c>
      <c r="F47" s="13">
        <f t="shared" si="5"/>
        <v>72000</v>
      </c>
      <c r="G47" s="13">
        <f t="shared" si="5"/>
        <v>0</v>
      </c>
      <c r="H47" s="33">
        <f t="shared" si="5"/>
        <v>41911</v>
      </c>
      <c r="I47" s="34">
        <f t="shared" si="3"/>
        <v>348911</v>
      </c>
    </row>
    <row r="48" spans="1:9">
      <c r="A48" s="9" t="s">
        <v>20</v>
      </c>
      <c r="B48" s="13">
        <v>25500</v>
      </c>
      <c r="C48" s="13">
        <v>5100</v>
      </c>
      <c r="D48" s="13">
        <v>17000</v>
      </c>
      <c r="E48" s="13">
        <v>7000</v>
      </c>
      <c r="F48" s="13">
        <v>0</v>
      </c>
      <c r="G48" s="13">
        <v>0</v>
      </c>
      <c r="H48" s="33">
        <v>0</v>
      </c>
      <c r="I48" s="34">
        <f t="shared" si="3"/>
        <v>54600</v>
      </c>
    </row>
    <row r="49" spans="1:11">
      <c r="A49" s="9" t="s">
        <v>17</v>
      </c>
      <c r="B49" s="13">
        <f t="shared" ref="B49:H49" si="6">SUM(B47:B48)</f>
        <v>130500</v>
      </c>
      <c r="C49" s="13">
        <f t="shared" si="6"/>
        <v>26300</v>
      </c>
      <c r="D49" s="13">
        <f t="shared" si="6"/>
        <v>94000</v>
      </c>
      <c r="E49" s="13">
        <f t="shared" si="6"/>
        <v>38800</v>
      </c>
      <c r="F49" s="13">
        <f t="shared" si="6"/>
        <v>72000</v>
      </c>
      <c r="G49" s="13">
        <f t="shared" si="6"/>
        <v>0</v>
      </c>
      <c r="H49" s="33">
        <f t="shared" si="6"/>
        <v>41911</v>
      </c>
      <c r="I49" s="34">
        <f t="shared" si="3"/>
        <v>403511</v>
      </c>
    </row>
    <row r="50" spans="1:11">
      <c r="A50" s="9" t="s">
        <v>21</v>
      </c>
      <c r="B50" s="13">
        <f>25500+1400</f>
        <v>26900</v>
      </c>
      <c r="C50" s="13">
        <v>5380</v>
      </c>
      <c r="D50" s="13">
        <v>14000</v>
      </c>
      <c r="E50" s="13">
        <v>7000</v>
      </c>
      <c r="F50" s="13">
        <v>60862</v>
      </c>
      <c r="G50" s="13">
        <v>0</v>
      </c>
      <c r="H50" s="33">
        <v>4944</v>
      </c>
      <c r="I50" s="34">
        <f t="shared" si="3"/>
        <v>119086</v>
      </c>
    </row>
    <row r="51" spans="1:11">
      <c r="A51" s="9" t="s">
        <v>17</v>
      </c>
      <c r="B51" s="13">
        <f t="shared" ref="B51:H51" si="7">SUM(B49:B50)</f>
        <v>157400</v>
      </c>
      <c r="C51" s="13">
        <f t="shared" si="7"/>
        <v>31680</v>
      </c>
      <c r="D51" s="13">
        <f t="shared" si="7"/>
        <v>108000</v>
      </c>
      <c r="E51" s="13">
        <f t="shared" si="7"/>
        <v>45800</v>
      </c>
      <c r="F51" s="13">
        <f t="shared" si="7"/>
        <v>132862</v>
      </c>
      <c r="G51" s="13">
        <f t="shared" si="7"/>
        <v>0</v>
      </c>
      <c r="H51" s="33">
        <f t="shared" si="7"/>
        <v>46855</v>
      </c>
      <c r="I51" s="34">
        <f t="shared" si="3"/>
        <v>522597</v>
      </c>
    </row>
    <row r="52" spans="1:11">
      <c r="A52" s="9" t="s">
        <v>22</v>
      </c>
      <c r="B52" s="13">
        <f>25500+400</f>
        <v>25900</v>
      </c>
      <c r="C52" s="13">
        <v>5180</v>
      </c>
      <c r="D52" s="13">
        <v>13000</v>
      </c>
      <c r="E52" s="13">
        <v>7000</v>
      </c>
      <c r="F52" s="13">
        <v>0</v>
      </c>
      <c r="G52" s="13">
        <v>0</v>
      </c>
      <c r="H52" s="33">
        <v>0</v>
      </c>
      <c r="I52" s="34">
        <f t="shared" si="3"/>
        <v>51080</v>
      </c>
      <c r="J52" s="35"/>
    </row>
    <row r="53" spans="1:11">
      <c r="A53" s="9" t="s">
        <v>17</v>
      </c>
      <c r="B53" s="13">
        <f t="shared" ref="B53:H53" si="8">SUM(B51:B52)</f>
        <v>183300</v>
      </c>
      <c r="C53" s="13">
        <f t="shared" si="8"/>
        <v>36860</v>
      </c>
      <c r="D53" s="13">
        <f t="shared" si="8"/>
        <v>121000</v>
      </c>
      <c r="E53" s="13">
        <f t="shared" si="8"/>
        <v>52800</v>
      </c>
      <c r="F53" s="13">
        <f t="shared" si="8"/>
        <v>132862</v>
      </c>
      <c r="G53" s="13">
        <f t="shared" si="8"/>
        <v>0</v>
      </c>
      <c r="H53" s="33">
        <f t="shared" si="8"/>
        <v>46855</v>
      </c>
      <c r="I53" s="34">
        <f t="shared" si="3"/>
        <v>573677</v>
      </c>
    </row>
    <row r="54" spans="1:11">
      <c r="A54" s="9" t="s">
        <v>23</v>
      </c>
      <c r="B54" s="13">
        <f>25500+400</f>
        <v>25900</v>
      </c>
      <c r="C54" s="13">
        <v>5180</v>
      </c>
      <c r="D54" s="13">
        <v>13000</v>
      </c>
      <c r="E54" s="13">
        <v>9000</v>
      </c>
      <c r="F54" s="13">
        <v>4000</v>
      </c>
      <c r="G54" s="13">
        <v>0</v>
      </c>
      <c r="H54" s="33">
        <v>0</v>
      </c>
      <c r="I54" s="34">
        <f t="shared" si="3"/>
        <v>57080</v>
      </c>
    </row>
    <row r="55" spans="1:11">
      <c r="A55" s="9" t="s">
        <v>17</v>
      </c>
      <c r="B55" s="13">
        <f t="shared" ref="B55:H55" si="9">SUM(B53:B54)</f>
        <v>209200</v>
      </c>
      <c r="C55" s="13">
        <f t="shared" si="9"/>
        <v>42040</v>
      </c>
      <c r="D55" s="13">
        <f t="shared" si="9"/>
        <v>134000</v>
      </c>
      <c r="E55" s="13">
        <f t="shared" si="9"/>
        <v>61800</v>
      </c>
      <c r="F55" s="13">
        <f t="shared" si="9"/>
        <v>136862</v>
      </c>
      <c r="G55" s="13">
        <f t="shared" si="9"/>
        <v>0</v>
      </c>
      <c r="H55" s="33">
        <f t="shared" si="9"/>
        <v>46855</v>
      </c>
      <c r="I55" s="34">
        <f t="shared" si="3"/>
        <v>630757</v>
      </c>
    </row>
    <row r="56" spans="1:11">
      <c r="A56" s="9" t="s">
        <v>24</v>
      </c>
      <c r="B56" s="13">
        <v>25500</v>
      </c>
      <c r="C56" s="13">
        <v>5100</v>
      </c>
      <c r="D56" s="13">
        <v>14000</v>
      </c>
      <c r="E56" s="13">
        <v>7000</v>
      </c>
      <c r="F56" s="13">
        <v>2000</v>
      </c>
      <c r="G56" s="13">
        <v>0</v>
      </c>
      <c r="H56" s="33">
        <v>24945</v>
      </c>
      <c r="I56" s="34">
        <f t="shared" si="3"/>
        <v>78545</v>
      </c>
    </row>
    <row r="57" spans="1:11">
      <c r="A57" s="9" t="s">
        <v>17</v>
      </c>
      <c r="B57" s="13">
        <f t="shared" ref="B57:H57" si="10">SUM(B55:B56)</f>
        <v>234700</v>
      </c>
      <c r="C57" s="13">
        <f t="shared" si="10"/>
        <v>47140</v>
      </c>
      <c r="D57" s="13">
        <f t="shared" si="10"/>
        <v>148000</v>
      </c>
      <c r="E57" s="13">
        <f t="shared" si="10"/>
        <v>68800</v>
      </c>
      <c r="F57" s="13">
        <f t="shared" si="10"/>
        <v>138862</v>
      </c>
      <c r="G57" s="13">
        <f t="shared" si="10"/>
        <v>0</v>
      </c>
      <c r="H57" s="33">
        <f t="shared" si="10"/>
        <v>71800</v>
      </c>
      <c r="I57" s="34">
        <f t="shared" si="3"/>
        <v>709302</v>
      </c>
    </row>
    <row r="58" spans="1:11">
      <c r="A58" s="9" t="s">
        <v>25</v>
      </c>
      <c r="B58" s="13">
        <v>25500</v>
      </c>
      <c r="C58" s="13">
        <v>5100</v>
      </c>
      <c r="D58" s="13">
        <v>17000</v>
      </c>
      <c r="E58" s="13">
        <v>7000</v>
      </c>
      <c r="F58" s="13">
        <v>3240</v>
      </c>
      <c r="G58" s="13">
        <v>0</v>
      </c>
      <c r="H58" s="33">
        <v>0</v>
      </c>
      <c r="I58" s="34">
        <f t="shared" si="3"/>
        <v>57840</v>
      </c>
    </row>
    <row r="59" spans="1:11">
      <c r="A59" s="9" t="s">
        <v>17</v>
      </c>
      <c r="B59" s="13">
        <f t="shared" ref="B59:H59" si="11">SUM(B57:B58)</f>
        <v>260200</v>
      </c>
      <c r="C59" s="13">
        <f t="shared" si="11"/>
        <v>52240</v>
      </c>
      <c r="D59" s="13">
        <f t="shared" si="11"/>
        <v>165000</v>
      </c>
      <c r="E59" s="13">
        <f t="shared" si="11"/>
        <v>75800</v>
      </c>
      <c r="F59" s="13">
        <f t="shared" si="11"/>
        <v>142102</v>
      </c>
      <c r="G59" s="13">
        <f t="shared" si="11"/>
        <v>0</v>
      </c>
      <c r="H59" s="33">
        <f t="shared" si="11"/>
        <v>71800</v>
      </c>
      <c r="I59" s="34">
        <f t="shared" si="3"/>
        <v>767142</v>
      </c>
    </row>
    <row r="60" spans="1:11">
      <c r="A60" s="9" t="s">
        <v>26</v>
      </c>
      <c r="B60" s="13">
        <v>25500</v>
      </c>
      <c r="C60" s="13">
        <v>5100</v>
      </c>
      <c r="D60" s="13">
        <v>18000</v>
      </c>
      <c r="E60" s="13">
        <v>7000</v>
      </c>
      <c r="F60" s="13">
        <v>0</v>
      </c>
      <c r="G60" s="13">
        <v>0</v>
      </c>
      <c r="H60" s="33">
        <v>0</v>
      </c>
      <c r="I60" s="34">
        <f t="shared" si="3"/>
        <v>55600</v>
      </c>
    </row>
    <row r="61" spans="1:11">
      <c r="A61" s="9" t="s">
        <v>17</v>
      </c>
      <c r="B61" s="13">
        <f t="shared" ref="B61:H61" si="12">SUM(B59:B60)</f>
        <v>285700</v>
      </c>
      <c r="C61" s="13">
        <f t="shared" si="12"/>
        <v>57340</v>
      </c>
      <c r="D61" s="13">
        <f t="shared" si="12"/>
        <v>183000</v>
      </c>
      <c r="E61" s="13">
        <f t="shared" si="12"/>
        <v>82800</v>
      </c>
      <c r="F61" s="13">
        <f t="shared" si="12"/>
        <v>142102</v>
      </c>
      <c r="G61" s="13">
        <f t="shared" si="12"/>
        <v>0</v>
      </c>
      <c r="H61" s="33">
        <f t="shared" si="12"/>
        <v>71800</v>
      </c>
      <c r="I61" s="34">
        <f t="shared" si="3"/>
        <v>822742</v>
      </c>
    </row>
    <row r="62" spans="1:11">
      <c r="A62" s="9" t="s">
        <v>27</v>
      </c>
      <c r="B62" s="13">
        <f t="shared" ref="B62:H62" si="13">B63-B61</f>
        <v>27685</v>
      </c>
      <c r="C62" s="13">
        <f t="shared" si="13"/>
        <v>5541</v>
      </c>
      <c r="D62" s="13">
        <f t="shared" si="13"/>
        <v>19654</v>
      </c>
      <c r="E62" s="13">
        <f t="shared" si="13"/>
        <v>4650</v>
      </c>
      <c r="F62" s="13">
        <f t="shared" si="13"/>
        <v>0</v>
      </c>
      <c r="G62" s="13">
        <v>65000</v>
      </c>
      <c r="H62" s="33">
        <f t="shared" si="13"/>
        <v>0</v>
      </c>
      <c r="I62" s="34">
        <f t="shared" si="3"/>
        <v>122530</v>
      </c>
    </row>
    <row r="63" spans="1:11">
      <c r="A63" s="9" t="s">
        <v>17</v>
      </c>
      <c r="B63" s="16">
        <v>313385</v>
      </c>
      <c r="C63" s="16">
        <v>62881</v>
      </c>
      <c r="D63" s="16">
        <v>202654</v>
      </c>
      <c r="E63" s="16">
        <v>87450</v>
      </c>
      <c r="F63" s="16">
        <v>142102</v>
      </c>
      <c r="G63" s="16">
        <v>65000</v>
      </c>
      <c r="H63" s="36">
        <v>71800</v>
      </c>
      <c r="I63" s="37">
        <f>SUM(B63:H63)</f>
        <v>945272</v>
      </c>
      <c r="J63" s="15"/>
    </row>
    <row r="64" spans="1:11">
      <c r="B64" s="38"/>
      <c r="C64" s="38"/>
      <c r="D64" s="38"/>
      <c r="E64" s="38"/>
      <c r="F64" s="38"/>
      <c r="G64" s="38"/>
      <c r="H64" s="39"/>
      <c r="I64" s="38"/>
      <c r="J64" s="40"/>
      <c r="K64" s="40"/>
    </row>
    <row r="65" spans="2:9">
      <c r="B65" s="41"/>
      <c r="C65" s="41"/>
      <c r="D65" s="42"/>
      <c r="E65" s="41"/>
      <c r="F65" s="41"/>
      <c r="G65" s="41"/>
      <c r="H65" s="41"/>
      <c r="I65" s="41"/>
    </row>
    <row r="66" spans="2:9">
      <c r="D66" s="26"/>
    </row>
  </sheetData>
  <mergeCells count="1">
    <mergeCell ref="B3:H3"/>
  </mergeCells>
  <pageMargins left="0.74803149606299213" right="0.74803149606299213" top="0.98425196850393704" bottom="0.98425196850393704" header="0.51181102362204722" footer="0.51181102362204722"/>
  <pageSetup paperSize="9" firstPageNumber="0" orientation="landscape" r:id="rId1"/>
  <headerFooter alignWithMargins="0">
    <oddFooter>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10_melléklet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2018-02-26T08:29:21Z</dcterms:created>
  <dcterms:modified xsi:type="dcterms:W3CDTF">2018-02-26T08:29:36Z</dcterms:modified>
</cp:coreProperties>
</file>