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1. M." sheetId="19" r:id="rId1"/>
    <sheet name="2.M." sheetId="22" r:id="rId2"/>
    <sheet name="3.M." sheetId="23" r:id="rId3"/>
    <sheet name="4.M." sheetId="5" r:id="rId4"/>
    <sheet name="5.M." sheetId="25" r:id="rId5"/>
    <sheet name="6.M" sheetId="12" r:id="rId6"/>
    <sheet name="7.M" sheetId="18" r:id="rId7"/>
    <sheet name="8.M" sheetId="16" r:id="rId8"/>
    <sheet name="9.M" sheetId="17" r:id="rId9"/>
  </sheets>
  <definedNames>
    <definedName name="_xlnm.Print_Area" localSheetId="0">'1. M.'!$A$1:$E$38</definedName>
    <definedName name="_xlnm.Print_Area" localSheetId="1">'2.M.'!$A$1:$E$74</definedName>
    <definedName name="_xlnm.Print_Area" localSheetId="2">'3.M.'!$A$1:$D$28</definedName>
  </definedNames>
  <calcPr calcId="162913"/>
</workbook>
</file>

<file path=xl/calcChain.xml><?xml version="1.0" encoding="utf-8"?>
<calcChain xmlns="http://schemas.openxmlformats.org/spreadsheetml/2006/main">
  <c r="J62" i="25" l="1"/>
  <c r="D41" i="25"/>
  <c r="J9" i="25"/>
  <c r="D43" i="22" l="1"/>
  <c r="C43" i="22"/>
  <c r="D63" i="22"/>
  <c r="E66" i="22"/>
  <c r="C66" i="22"/>
  <c r="E63" i="22"/>
  <c r="C63" i="22"/>
  <c r="P20" i="18" l="1"/>
  <c r="O20" i="18"/>
  <c r="N20" i="18"/>
  <c r="M20" i="18"/>
  <c r="L20" i="18"/>
  <c r="K20" i="18"/>
  <c r="J20" i="18"/>
  <c r="I20" i="18"/>
  <c r="H20" i="18"/>
  <c r="G20" i="18"/>
  <c r="F20" i="18"/>
  <c r="E2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D71" i="22" l="1"/>
  <c r="D56" i="22"/>
  <c r="E56" i="22"/>
  <c r="E62" i="22" s="1"/>
  <c r="D49" i="22"/>
  <c r="D40" i="22"/>
  <c r="D42" i="22" s="1"/>
  <c r="D38" i="22"/>
  <c r="D23" i="22"/>
  <c r="D32" i="22" s="1"/>
  <c r="D22" i="22"/>
  <c r="D15" i="22"/>
  <c r="D19" i="22" s="1"/>
  <c r="D11" i="22"/>
  <c r="D7" i="22"/>
  <c r="D37" i="19"/>
  <c r="E37" i="19"/>
  <c r="E33" i="19"/>
  <c r="E34" i="19" s="1"/>
  <c r="D30" i="19"/>
  <c r="D25" i="19"/>
  <c r="D23" i="19"/>
  <c r="D21" i="19"/>
  <c r="D19" i="19"/>
  <c r="D15" i="19"/>
  <c r="D9" i="19"/>
  <c r="D4" i="19"/>
  <c r="D14" i="19" l="1"/>
  <c r="D17" i="19" s="1"/>
  <c r="D39" i="22"/>
  <c r="E69" i="22"/>
  <c r="E72" i="22" s="1"/>
  <c r="D62" i="22"/>
  <c r="D26" i="19"/>
  <c r="E38" i="19"/>
  <c r="D12" i="22"/>
  <c r="D34" i="19" l="1"/>
  <c r="D38" i="19" s="1"/>
  <c r="D69" i="22"/>
  <c r="D72" i="22" s="1"/>
  <c r="C11" i="22"/>
  <c r="C37" i="19" l="1"/>
  <c r="C30" i="19"/>
  <c r="C9" i="19"/>
  <c r="C4" i="19"/>
  <c r="B16" i="17"/>
  <c r="C13" i="5"/>
  <c r="D13" i="5"/>
  <c r="C12" i="5"/>
  <c r="D12" i="5"/>
  <c r="B12" i="5"/>
  <c r="B13" i="5"/>
  <c r="Q16" i="18"/>
  <c r="Q13" i="18"/>
  <c r="C7" i="5"/>
  <c r="C11" i="5" s="1"/>
  <c r="D7" i="5"/>
  <c r="D11" i="5" s="1"/>
  <c r="B7" i="5"/>
  <c r="B11" i="5" s="1"/>
  <c r="C14" i="19" l="1"/>
  <c r="C33" i="19"/>
  <c r="C28" i="23"/>
  <c r="D28" i="23"/>
  <c r="O14" i="12"/>
  <c r="C71" i="22"/>
  <c r="C56" i="22"/>
  <c r="C49" i="22"/>
  <c r="C40" i="22"/>
  <c r="C42" i="22" s="1"/>
  <c r="C38" i="22"/>
  <c r="C23" i="22"/>
  <c r="C32" i="22" s="1"/>
  <c r="C22" i="22"/>
  <c r="C15" i="22"/>
  <c r="C19" i="22" s="1"/>
  <c r="C7" i="22"/>
  <c r="C23" i="19"/>
  <c r="Q5" i="18"/>
  <c r="O9" i="12"/>
  <c r="O15" i="12" s="1"/>
  <c r="Q19" i="18"/>
  <c r="E21" i="17"/>
  <c r="D21" i="17"/>
  <c r="C21" i="17"/>
  <c r="B22" i="17"/>
  <c r="B13" i="17"/>
  <c r="B7" i="17"/>
  <c r="C15" i="19"/>
  <c r="C17" i="19" s="1"/>
  <c r="Q12" i="18"/>
  <c r="Q14" i="18"/>
  <c r="Q15" i="18"/>
  <c r="Q17" i="18"/>
  <c r="Q18" i="18"/>
  <c r="Q6" i="18"/>
  <c r="Q7" i="18"/>
  <c r="Q8" i="18"/>
  <c r="Q9" i="18"/>
  <c r="G9" i="12"/>
  <c r="G7" i="12"/>
  <c r="C19" i="19"/>
  <c r="C21" i="19"/>
  <c r="C25" i="19"/>
  <c r="E4" i="17"/>
  <c r="E5" i="17"/>
  <c r="E6" i="17"/>
  <c r="D4" i="17"/>
  <c r="D5" i="17"/>
  <c r="D6" i="17"/>
  <c r="C4" i="17"/>
  <c r="C5" i="17"/>
  <c r="C6" i="17"/>
  <c r="E18" i="17"/>
  <c r="E19" i="17"/>
  <c r="E17" i="17"/>
  <c r="E15" i="17"/>
  <c r="E14" i="17"/>
  <c r="E9" i="17"/>
  <c r="E10" i="17"/>
  <c r="E11" i="17"/>
  <c r="E12" i="17"/>
  <c r="E8" i="17"/>
  <c r="E3" i="17"/>
  <c r="D15" i="17"/>
  <c r="D18" i="17"/>
  <c r="D19" i="17"/>
  <c r="D17" i="17"/>
  <c r="D14" i="17"/>
  <c r="D9" i="17"/>
  <c r="D10" i="17"/>
  <c r="D11" i="17"/>
  <c r="D12" i="17"/>
  <c r="D8" i="17"/>
  <c r="D3" i="17"/>
  <c r="C18" i="17"/>
  <c r="C19" i="17"/>
  <c r="C17" i="17"/>
  <c r="C15" i="17"/>
  <c r="C14" i="17"/>
  <c r="C9" i="17"/>
  <c r="C10" i="17"/>
  <c r="C11" i="17"/>
  <c r="C12" i="17"/>
  <c r="C8" i="17"/>
  <c r="C3" i="17"/>
  <c r="B20" i="17"/>
  <c r="Q20" i="18" l="1"/>
  <c r="C26" i="19"/>
  <c r="C22" i="17"/>
  <c r="D22" i="17"/>
  <c r="E22" i="17"/>
  <c r="D16" i="17"/>
  <c r="G11" i="12"/>
  <c r="C62" i="22"/>
  <c r="Q10" i="18"/>
  <c r="E16" i="17"/>
  <c r="E7" i="17"/>
  <c r="E13" i="17"/>
  <c r="C16" i="17"/>
  <c r="D7" i="17"/>
  <c r="C13" i="17"/>
  <c r="C12" i="22"/>
  <c r="C39" i="22"/>
  <c r="C20" i="17"/>
  <c r="E20" i="17"/>
  <c r="D20" i="17"/>
  <c r="B24" i="17"/>
  <c r="B23" i="17"/>
  <c r="D13" i="17"/>
  <c r="C7" i="17"/>
  <c r="C24" i="17" l="1"/>
  <c r="C23" i="17"/>
  <c r="D23" i="17"/>
  <c r="E23" i="17"/>
  <c r="E24" i="17"/>
  <c r="C69" i="22"/>
  <c r="C72" i="22" s="1"/>
  <c r="C34" i="19"/>
  <c r="C38" i="19" s="1"/>
  <c r="D24" i="17"/>
</calcChain>
</file>

<file path=xl/sharedStrings.xml><?xml version="1.0" encoding="utf-8"?>
<sst xmlns="http://schemas.openxmlformats.org/spreadsheetml/2006/main" count="505" uniqueCount="355">
  <si>
    <t>1.</t>
  </si>
  <si>
    <t>2.</t>
  </si>
  <si>
    <t>Megnevezés</t>
  </si>
  <si>
    <t>Költségvetési bevételek</t>
  </si>
  <si>
    <t>Költségvetési kiadások</t>
  </si>
  <si>
    <t>Költségvetési hiány</t>
  </si>
  <si>
    <t>Tárgyévi kiadások</t>
  </si>
  <si>
    <t>Tárgyévi bevételek</t>
  </si>
  <si>
    <t>Költségvetési bevételek:</t>
  </si>
  <si>
    <t>Rovat száma</t>
  </si>
  <si>
    <t>Összesen:</t>
  </si>
  <si>
    <t>Működési</t>
  </si>
  <si>
    <t>Felhalmozási</t>
  </si>
  <si>
    <t>Helyi önkormányzatok működésének általános támogatása</t>
  </si>
  <si>
    <t xml:space="preserve"> -Település üzemeltetés (zöldterület-gazdálkodás, közvilágítás, köztemető-fenntartás, közütak-fenntartása)</t>
  </si>
  <si>
    <t xml:space="preserve"> -Egyéb önkormányzati feladatok támogatása</t>
  </si>
  <si>
    <t>Települési önkormányzatok szociális és gyermekjóléti feladatainak támogatása</t>
  </si>
  <si>
    <t xml:space="preserve"> -Falugondnoki szolgálat támogatása</t>
  </si>
  <si>
    <t>Települési önkormányzatok kulturális feladatainak támogatása</t>
  </si>
  <si>
    <t>B1</t>
  </si>
  <si>
    <t>Vagyoni típusú adók</t>
  </si>
  <si>
    <t>Gépjárműadó</t>
  </si>
  <si>
    <t>Egyéb közhatalmi bevételek</t>
  </si>
  <si>
    <t>B3</t>
  </si>
  <si>
    <t>B4</t>
  </si>
  <si>
    <t>B7</t>
  </si>
  <si>
    <t>B1-B7</t>
  </si>
  <si>
    <t>Előző év költségvetési maradványának igénybevétele</t>
  </si>
  <si>
    <t>B8</t>
  </si>
  <si>
    <t>TÁRGYÉVI BEVÉTELEK ÖSSZESEN:</t>
  </si>
  <si>
    <t>Tervezett előirányzat</t>
  </si>
  <si>
    <t>K1</t>
  </si>
  <si>
    <t>Munkaadókat terhelő járulékok és szociális hozzájárulási adó</t>
  </si>
  <si>
    <t>K2</t>
  </si>
  <si>
    <t xml:space="preserve"> -Irodaszer, nyomtatvány</t>
  </si>
  <si>
    <t>Üzemeltetési anyagok beszerzése</t>
  </si>
  <si>
    <t xml:space="preserve"> -Hajtó - és kenőanyagok</t>
  </si>
  <si>
    <t xml:space="preserve"> -Egyéb anyagbeszerzés</t>
  </si>
  <si>
    <t xml:space="preserve"> -Egyéb kommunikációs szolgáltatások</t>
  </si>
  <si>
    <t>Közüzemi díjak</t>
  </si>
  <si>
    <t xml:space="preserve"> -Villamos energia</t>
  </si>
  <si>
    <t xml:space="preserve"> -Víz- és csatorna díjak</t>
  </si>
  <si>
    <t>Karbantartási, kisjavítási szolgáltatások</t>
  </si>
  <si>
    <t>Egyéb szolgáltatások</t>
  </si>
  <si>
    <t>Működési célú előzetesen felszámított általános forgalmi adó</t>
  </si>
  <si>
    <t>Egyéb dologi kiadások</t>
  </si>
  <si>
    <t>K3</t>
  </si>
  <si>
    <t>Egyéb nem intézményi ellátások</t>
  </si>
  <si>
    <t>K4</t>
  </si>
  <si>
    <t>Egyéb működési célú támogatások államháztartáson belülre</t>
  </si>
  <si>
    <t xml:space="preserve"> -Óvoda finanszírozás</t>
  </si>
  <si>
    <t xml:space="preserve"> -Kistérségi ügyelet működési hozzájárulás</t>
  </si>
  <si>
    <t>Egyéb működési célú támogatások államháztartáson kívülre</t>
  </si>
  <si>
    <t>Tartalékok</t>
  </si>
  <si>
    <t xml:space="preserve"> -Működési tartalék (általános tartalék)</t>
  </si>
  <si>
    <t>K5</t>
  </si>
  <si>
    <t>Egyéb tárgyi eszközök beszerzése, létesítése (Kisértékű tárgyi eszközök beszerzése)</t>
  </si>
  <si>
    <t>Beruházási célú előzetesen felszámított általános forgalmi adó</t>
  </si>
  <si>
    <t>K6</t>
  </si>
  <si>
    <t>K7</t>
  </si>
  <si>
    <t xml:space="preserve">Költségvetési kiadások </t>
  </si>
  <si>
    <t>K1-K8</t>
  </si>
  <si>
    <t xml:space="preserve">Önkormányzati létszám előirányzat </t>
  </si>
  <si>
    <t xml:space="preserve">Ebből: Közfoglalkoztatottak éves létszám előirányzata </t>
  </si>
  <si>
    <t>Költségvetési kiadások:</t>
  </si>
  <si>
    <t>Kiadási tétel megnevezése</t>
  </si>
  <si>
    <t>Összesen</t>
  </si>
  <si>
    <t>Foglalkoztatottak személyi juttatásai</t>
  </si>
  <si>
    <t>Külső személyi juttatások</t>
  </si>
  <si>
    <t>Személyi juttatások</t>
  </si>
  <si>
    <t>Készletbeszerzés</t>
  </si>
  <si>
    <t xml:space="preserve">Kommunikációs szolgáltatások </t>
  </si>
  <si>
    <t>Szolgáltatási kiadások</t>
  </si>
  <si>
    <t>Különféle befizetések és egyéb dologi kiadások</t>
  </si>
  <si>
    <t>Dologi kiadások</t>
  </si>
  <si>
    <t>Ellátottak pénzbeli juttatásai</t>
  </si>
  <si>
    <t>Egyéb működési célú kiadások</t>
  </si>
  <si>
    <t>Beruházások</t>
  </si>
  <si>
    <t>Önkormányzatok működési támogatásai</t>
  </si>
  <si>
    <t>Működési célú támogatások államháztartáson belülről</t>
  </si>
  <si>
    <t xml:space="preserve">Termékek és szolgáltatások adói </t>
  </si>
  <si>
    <t>Közhatalmi bevételek</t>
  </si>
  <si>
    <t xml:space="preserve">Működési bevételek </t>
  </si>
  <si>
    <t xml:space="preserve">Felhalmozási célú átvett pénzeszközök </t>
  </si>
  <si>
    <t xml:space="preserve">Költségvetési bevételek </t>
  </si>
  <si>
    <t xml:space="preserve">Finanszírozási bevételek </t>
  </si>
  <si>
    <t xml:space="preserve">TÁRGYÉVI KIADÁSOK  ÖSSZESEN: </t>
  </si>
  <si>
    <t>Törvény szerinti illetmények, munkabérek</t>
  </si>
  <si>
    <t>BEVÉTELEK</t>
  </si>
  <si>
    <t>KIADÁSOK</t>
  </si>
  <si>
    <t>Működési költségvetési bevételek</t>
  </si>
  <si>
    <t>Felhalmozási célú átvett pénzeszközök</t>
  </si>
  <si>
    <t>Működési költségvetési kiadások</t>
  </si>
  <si>
    <t>Felhalmozási költségvetési bevétel</t>
  </si>
  <si>
    <t>Egyéb működési célú kiadások (felhalmozási tartalék)</t>
  </si>
  <si>
    <t>BEVÉTELEK ÖSSZESEN:</t>
  </si>
  <si>
    <t>Felhalmozási költségvetési kiadások</t>
  </si>
  <si>
    <t>KIADÁSOK ÖSSZESEN:</t>
  </si>
  <si>
    <t>Finanszírozási bevételek                                    B8</t>
  </si>
  <si>
    <t>Működési célú kiadások összesen</t>
  </si>
  <si>
    <t>Felhalmozási célú bevételek összesen</t>
  </si>
  <si>
    <t>Felhalmozási célú kiadások összesen</t>
  </si>
  <si>
    <t>ÖNKORMÁNYZAT BEVÉTELE ÖSSZESEN</t>
  </si>
  <si>
    <t>ÖNKORMÁNYZAT KIADÁSAI ÖSSZESEN</t>
  </si>
  <si>
    <t>Ssz.</t>
  </si>
  <si>
    <t>Az önkormányzat bevételi jogcímei</t>
  </si>
  <si>
    <t>Közvetett támogatás</t>
  </si>
  <si>
    <t>I.</t>
  </si>
  <si>
    <t>II.</t>
  </si>
  <si>
    <t>Ebből:</t>
  </si>
  <si>
    <t>Gépjárműadó elengedés és kedvezmény</t>
  </si>
  <si>
    <t>Vagyoni típusu adók</t>
  </si>
  <si>
    <t>Termékek és szolgáltatások adói</t>
  </si>
  <si>
    <t>Talajterhelési díj</t>
  </si>
  <si>
    <t>Talajterhelési díj kedvezmény</t>
  </si>
  <si>
    <t>Bevételi  forrás  megnevezése</t>
  </si>
  <si>
    <t>Működési bevételek</t>
  </si>
  <si>
    <t>Maradvány működési célú igénybevétele</t>
  </si>
  <si>
    <t>Munkáltatót terhelő járulékok és szociális hozzájárulási adó</t>
  </si>
  <si>
    <t>Tartalék felhalmozási célú igénybevétele</t>
  </si>
  <si>
    <t>Rovatrend</t>
  </si>
  <si>
    <t>Finanszírozási bevételek</t>
  </si>
  <si>
    <t>Bevételek összesen</t>
  </si>
  <si>
    <t>Kiadások összesen</t>
  </si>
  <si>
    <t xml:space="preserve"> - Helyi iparűzési adó</t>
  </si>
  <si>
    <t>Értékesítési és forgalmi adók</t>
  </si>
  <si>
    <t xml:space="preserve"> -Lakásépítési kölcsön visszatérülés háztartásoktól</t>
  </si>
  <si>
    <t>Költségvetési egyenleg megállapítása, hiány finanszírozásának módja, többlet felhasználása - 4. melléklet</t>
  </si>
  <si>
    <t>Vagyoni típusú adókból közvetett támogatások</t>
  </si>
  <si>
    <t>Kommunális adó</t>
  </si>
  <si>
    <t>Termékek és szolgáltatások adóihoz tartozó közvetett támogatások</t>
  </si>
  <si>
    <t>III.</t>
  </si>
  <si>
    <t>Értékesítési és forgalmi adókhoz kapcsolódó közvetett támogatások</t>
  </si>
  <si>
    <t>Helyi iparűzési adó</t>
  </si>
  <si>
    <t>Maradvány felhalmozási célú igénybevétele</t>
  </si>
  <si>
    <t xml:space="preserve">                                            Előirányzat-felhasználási ütemterv</t>
  </si>
  <si>
    <t>Kiküldetések kiadásai (belföldi kiküldetés)</t>
  </si>
  <si>
    <t xml:space="preserve"> - Biztosítási díjak (KGFB; Casco; Vagyonbiztosítás)</t>
  </si>
  <si>
    <t xml:space="preserve"> - Települési önkormányzatok szociális feladatainak egyéb támogatása</t>
  </si>
  <si>
    <t>Egyéb működési bevételek</t>
  </si>
  <si>
    <t>Kiszámlázott Általános forgalmi adó</t>
  </si>
  <si>
    <t>Egyéb felhalmozási célú átvett pénzeszközök</t>
  </si>
  <si>
    <t>Fizetendő általános forgalmi adó</t>
  </si>
  <si>
    <t xml:space="preserve"> - Helytörténeti és Községszépítő Egyesület Egervár (Stúdió) támogatása  </t>
  </si>
  <si>
    <t xml:space="preserve"> - Fogorvosi ügyelet hozzájárulás</t>
  </si>
  <si>
    <t xml:space="preserve"> - Változó kamatozású betét tartalékba helyezése  </t>
  </si>
  <si>
    <t xml:space="preserve"> - Felújítási célú előzetesen felszámított áfa   </t>
  </si>
  <si>
    <t>Felújítások</t>
  </si>
  <si>
    <t xml:space="preserve"> - Telefon</t>
  </si>
  <si>
    <t xml:space="preserve"> - Pénzügyi szolgáltatások kiadásai (bankköltség)</t>
  </si>
  <si>
    <t>6. melléklet</t>
  </si>
  <si>
    <t>7. melléklet</t>
  </si>
  <si>
    <t>8. melléklet</t>
  </si>
  <si>
    <t>Költségvetési elsz.szla.:</t>
  </si>
  <si>
    <t>Nyitó egyenleg:</t>
  </si>
  <si>
    <t>Bevételek:</t>
  </si>
  <si>
    <t>állami támogatás</t>
  </si>
  <si>
    <t>Pénztár:</t>
  </si>
  <si>
    <t>Kártya alszámla:</t>
  </si>
  <si>
    <t xml:space="preserve"> - Rászoruló gyermekek szünidei étleztetésének támogatása </t>
  </si>
  <si>
    <t>Egyéb működési célú támogatások bevételei államháztartáson belülről</t>
  </si>
  <si>
    <t>Választott tisztségviselők juttatásai</t>
  </si>
  <si>
    <t xml:space="preserve"> - Hulladékgyűjtés</t>
  </si>
  <si>
    <t xml:space="preserve"> -Iskolai étkeztetés</t>
  </si>
  <si>
    <t xml:space="preserve"> - Gősfai Polgárőr  Egyesület támogatása </t>
  </si>
  <si>
    <t>K9</t>
  </si>
  <si>
    <t>Finanszírozási kiadások</t>
  </si>
  <si>
    <t>Államháztartáson belüli megelőlegezések visszafizetése</t>
  </si>
  <si>
    <t>Vásárolt élelmezés ( Rászoruló gyermekek szünidei étleztetésének támogatása )</t>
  </si>
  <si>
    <t>Államháztatáson belüli megelőlegezések visszafizetése</t>
  </si>
  <si>
    <t>Finanszírozási kiadások összesen</t>
  </si>
  <si>
    <t>K8</t>
  </si>
  <si>
    <t xml:space="preserve"> -</t>
  </si>
  <si>
    <t>Szolgáltatások ellenértéke (temető igénybevételi díj, közterület használat, bérleti díj)</t>
  </si>
  <si>
    <t xml:space="preserve"> - Lakott külterülettel kapcsolatos feladatok támogatása</t>
  </si>
  <si>
    <t>Január</t>
  </si>
  <si>
    <t>Február</t>
  </si>
  <si>
    <t>Április</t>
  </si>
  <si>
    <t>Május</t>
  </si>
  <si>
    <t xml:space="preserve">Június </t>
  </si>
  <si>
    <t>Július</t>
  </si>
  <si>
    <t>Augusztus</t>
  </si>
  <si>
    <t>Szeptember</t>
  </si>
  <si>
    <t>Október</t>
  </si>
  <si>
    <t>November</t>
  </si>
  <si>
    <t>December</t>
  </si>
  <si>
    <t xml:space="preserve"> -Közfoglalkoztatottak bér- és járulék támogatása</t>
  </si>
  <si>
    <t xml:space="preserve"> -Zalai Falvakért Egyesület</t>
  </si>
  <si>
    <t xml:space="preserve"> - Göcsej-Zala mente Egyesület tagdíj hozzájárulás</t>
  </si>
  <si>
    <t xml:space="preserve">Szakmai tevékenységet segítő szolgáltatások </t>
  </si>
  <si>
    <t>Szakmai anyagok beszerzése</t>
  </si>
  <si>
    <t xml:space="preserve"> - Söjtöri Intézményfenntartó Társulás szociális alapszolgáltatás</t>
  </si>
  <si>
    <t xml:space="preserve"> - Gősfa Kultúrájáért Egyesület</t>
  </si>
  <si>
    <t xml:space="preserve"> - Önkormányzat által saját hatáskörben adott pénzügyi ellátás  </t>
  </si>
  <si>
    <t xml:space="preserve"> - Adópótlék, adóbírság</t>
  </si>
  <si>
    <t xml:space="preserve"> - Gépjárműadó</t>
  </si>
  <si>
    <t xml:space="preserve"> - Magánszemélyek kommunális adója</t>
  </si>
  <si>
    <t>Egyéb költségtérítés</t>
  </si>
  <si>
    <t>MINDÖSSZESEN:</t>
  </si>
  <si>
    <t xml:space="preserve"> - céltartalék</t>
  </si>
  <si>
    <t>Zöldterület-kezelés</t>
  </si>
  <si>
    <t>066010</t>
  </si>
  <si>
    <t>Önk. Funkicóra nem sorolható bevételei áht-én kívülről</t>
  </si>
  <si>
    <t>900020</t>
  </si>
  <si>
    <t>Civil szervezetek működési támogatása</t>
  </si>
  <si>
    <t>084031</t>
  </si>
  <si>
    <t>Könyvtári állomány gyarapítása</t>
  </si>
  <si>
    <t>082042</t>
  </si>
  <si>
    <t>Falugondnoki, tanyagondnoki szolgáltatás</t>
  </si>
  <si>
    <t>107055</t>
  </si>
  <si>
    <t>Közutak, hidak, alagutak üzemeltetése, fenntartása</t>
  </si>
  <si>
    <t>045160</t>
  </si>
  <si>
    <t>Köztemető - fenntartás és - működtetés</t>
  </si>
  <si>
    <t>013320</t>
  </si>
  <si>
    <t>Közművelődés-kulturális alapú gazdaságfejlesztés</t>
  </si>
  <si>
    <t>082094</t>
  </si>
  <si>
    <t xml:space="preserve">Hosszabb időtartamú közfoglalkoztatás </t>
  </si>
  <si>
    <t>041233</t>
  </si>
  <si>
    <t>Házi segítségnyújtás</t>
  </si>
  <si>
    <t>107052</t>
  </si>
  <si>
    <t>Egyéb szociális pénzbeli ellátások, támogatások</t>
  </si>
  <si>
    <t>107060</t>
  </si>
  <si>
    <t>Fogorvosi alapellátás</t>
  </si>
  <si>
    <t>072311</t>
  </si>
  <si>
    <t>Háziorvosi ügyeleti ellátás</t>
  </si>
  <si>
    <t>072112</t>
  </si>
  <si>
    <t>Köznevelési intézmény 1-4. évfolyamán tanulók nevelésével, oktatásával összefüggő működtetési feladatok</t>
  </si>
  <si>
    <t>091211</t>
  </si>
  <si>
    <t xml:space="preserve">Óvodai nevelés, ellátás működtetési feladatai </t>
  </si>
  <si>
    <t>091140</t>
  </si>
  <si>
    <t>Önkormányzatok elszámolásai a központi költségvetéssel</t>
  </si>
  <si>
    <t>018010</t>
  </si>
  <si>
    <t>Város-, községgazdálkodási egyéb szolgáltatások</t>
  </si>
  <si>
    <t>066020</t>
  </si>
  <si>
    <t>Közvilágítás</t>
  </si>
  <si>
    <t>064010</t>
  </si>
  <si>
    <t>Önkormányzatok és önkormányzati hivatalok jogalkotó és általános igazgatási tevékenysége</t>
  </si>
  <si>
    <t>011130</t>
  </si>
  <si>
    <t>Önkormányzati vagyonnal való gazdálkodással kapcsolatos feladatok (önkormányzati tulajdonú üzlethelyiségek, irodák, más ingatlanok hasznosítása)</t>
  </si>
  <si>
    <t>013350</t>
  </si>
  <si>
    <t>Nem veszélyes (települési) hulladék vegyes (ömlesztett) begyűjtése, szállítása, átrakása</t>
  </si>
  <si>
    <t>051030</t>
  </si>
  <si>
    <t>Szennyvíz gyűjtése, tisztítása, elhelyezése</t>
  </si>
  <si>
    <t>052020</t>
  </si>
  <si>
    <t>I. Kiadások és bevételek kormányzati funkcióként</t>
  </si>
  <si>
    <t>Költségvetési többlet</t>
  </si>
  <si>
    <t xml:space="preserve">  -</t>
  </si>
  <si>
    <t>Március</t>
  </si>
  <si>
    <t>Befektetési jegyek</t>
  </si>
  <si>
    <t xml:space="preserve"> - Befektetési jegyek</t>
  </si>
  <si>
    <t>Előző évek pénzmaradványának igénybevétele utáni többlet / hiány</t>
  </si>
  <si>
    <t>Költségvetési elsz. szla:</t>
  </si>
  <si>
    <t>Ellátmány felvétel</t>
  </si>
  <si>
    <t>Temető igénybevételi díj</t>
  </si>
  <si>
    <t>Bevételek mindösszesen:</t>
  </si>
  <si>
    <t>Kiadások</t>
  </si>
  <si>
    <t>Bérek kifizetése</t>
  </si>
  <si>
    <t>Tiszteletdíj, költségátalány</t>
  </si>
  <si>
    <t>Közterület használati díj</t>
  </si>
  <si>
    <t>Útiköltség térítés</t>
  </si>
  <si>
    <t>Egyéb anyagbeszerzés</t>
  </si>
  <si>
    <t>Települési támogatás</t>
  </si>
  <si>
    <t xml:space="preserve"> </t>
  </si>
  <si>
    <t>Ellátmány felvét</t>
  </si>
  <si>
    <t>Kiadások mindösszesen:</t>
  </si>
  <si>
    <t>Önkormányzati utak kezelésével kapcsolatos díj</t>
  </si>
  <si>
    <t>Egyenlegek alakulása:</t>
  </si>
  <si>
    <t>Vagyon- és felelősségbiztosítási díj</t>
  </si>
  <si>
    <t>Fogorvosi ügyelet</t>
  </si>
  <si>
    <t>Gősfa lekötött betét:</t>
  </si>
  <si>
    <t>Bankköltség</t>
  </si>
  <si>
    <t>Falugondnoki autó kötelező biztosítása</t>
  </si>
  <si>
    <t>Magánszemélyek kommunális adója:</t>
  </si>
  <si>
    <t>Áramdíj</t>
  </si>
  <si>
    <t>Vállalkozók kommunális adója:</t>
  </si>
  <si>
    <t>Ivóvíz, szennyvízdíj</t>
  </si>
  <si>
    <t>Illeték beszedési számla:</t>
  </si>
  <si>
    <t>Bírság számla:</t>
  </si>
  <si>
    <t>Késedelmi pótlék:</t>
  </si>
  <si>
    <t>Talajterhelési díj:</t>
  </si>
  <si>
    <t>Idegen bevételi számla:</t>
  </si>
  <si>
    <t>Jövedéki adó beszedési számla:</t>
  </si>
  <si>
    <t>Állami hozzájárulások számla:</t>
  </si>
  <si>
    <t>Áfa befizetés</t>
  </si>
  <si>
    <t>Termőföld bérbeadási számla:</t>
  </si>
  <si>
    <t>Telefon szolg.</t>
  </si>
  <si>
    <t>Egyéb bevételek beszedési számla:</t>
  </si>
  <si>
    <t>Gépjárműadó beszedési számla:</t>
  </si>
  <si>
    <t>Gősfa vízhasználati díj:</t>
  </si>
  <si>
    <t>Közfoglalkoztatási számla:</t>
  </si>
  <si>
    <t>Viziközmű beruházási számla</t>
  </si>
  <si>
    <t>Iparűzési adó beszedési számla</t>
  </si>
  <si>
    <t>EMVA számla</t>
  </si>
  <si>
    <t>Bankkártya:</t>
  </si>
  <si>
    <t>Átvezetési bevétel</t>
  </si>
  <si>
    <t>Üzemanyag</t>
  </si>
  <si>
    <t>OTP tőkegarantált bef.jegy</t>
  </si>
  <si>
    <t>Gősfa Község Önkormányzatának 2018. évi  költségvetési kiadásai működési és felhalmozási cél szerinti bontásban és létszám előirányzata                                   (adatok e Ft-ban) - 2. melléklet</t>
  </si>
  <si>
    <t xml:space="preserve">                                                                                 ( Adatok Ft- ban ) </t>
  </si>
  <si>
    <t>Helyi önkormányzat bevételei és kiadásai kormányzati funkciók szerinti bontásban (adatok Ft-ban)- 3. melléklet</t>
  </si>
  <si>
    <t>2018. évi kormányzati funkció</t>
  </si>
  <si>
    <t>2018. évi kormányzati funkció elnevezése</t>
  </si>
  <si>
    <t>Bevétel 2018. évi eredeti előirányzata</t>
  </si>
  <si>
    <t>Kiadás 2018. évi eredeti előirányzata</t>
  </si>
  <si>
    <t xml:space="preserve"> /adatok Ft-ban/</t>
  </si>
  <si>
    <t>2018. évi eredeti előirányzat</t>
  </si>
  <si>
    <t>2018. évi erdeti eir. Összesen</t>
  </si>
  <si>
    <t>2018. évi eredeti eir. Működési</t>
  </si>
  <si>
    <t xml:space="preserve">2018. évi eredeti eir. Felhalmozási </t>
  </si>
  <si>
    <t xml:space="preserve">                             Költségvetési mérleg közgazdasági tagolásban (adatok Ft-ban)</t>
  </si>
  <si>
    <t>(adatok Ft-ban)</t>
  </si>
  <si>
    <t>Kimutatás az önkormányzat által nyújtott közvetett támogatásokról (adatok Ft-ban)</t>
  </si>
  <si>
    <t>Költségvetési évet követő három év keretszámai (adatok Ft-ban) - 9. melléklet</t>
  </si>
  <si>
    <t xml:space="preserve"> - Polgármesteri illetmény támogatása</t>
  </si>
  <si>
    <t>Munkavégzésre irányuló egyéb jogviszonyban nem saját foglalkoztatottaknak fizetett juttatások</t>
  </si>
  <si>
    <t>Egyéb külső személyi juttatások (reprezentáció)</t>
  </si>
  <si>
    <t xml:space="preserve"> - Viola utca burkolatfelújítása (Kistelepülési önkormányzatok támogatása pályázat)   </t>
  </si>
  <si>
    <t xml:space="preserve"> - Kötelezettséggel terhelt felhalmozási tartalék (víz-, szennyvíz alszámla 2017.12.31-i egyenlege)</t>
  </si>
  <si>
    <t xml:space="preserve"> - Beruházási tartalék</t>
  </si>
  <si>
    <r>
      <t xml:space="preserve"> - általános tartalék </t>
    </r>
    <r>
      <rPr>
        <sz val="11"/>
        <color indexed="8"/>
        <rFont val="Garamond"/>
        <family val="1"/>
        <charset val="238"/>
      </rPr>
      <t>(működési + felhalmozási)</t>
    </r>
  </si>
  <si>
    <t>Működési célú pénzeszköz átadás- Hivatal finanszírozás</t>
  </si>
  <si>
    <t>Gősfa Község Önkormányzatának 2019. évi bevételi előirányzatai működési és felhalmozási cél szerinti bontásban             (adatok Ft-ban)  - 1. melléklet</t>
  </si>
  <si>
    <t>2019. évi költségvetés elfogadásáig teljesített bevételek és kiadások kimutatása</t>
  </si>
  <si>
    <t>Társaság pénzvagyonának átadása</t>
  </si>
  <si>
    <t>Gorza Ferencné Ingatlanvégeli ára</t>
  </si>
  <si>
    <t>Kp előleg visszavét</t>
  </si>
  <si>
    <t>Zalavíz Zrt.</t>
  </si>
  <si>
    <t>Halotthűtés</t>
  </si>
  <si>
    <t>Gyermekétkeztetés miatti visszautalás</t>
  </si>
  <si>
    <t>Megbízási díj</t>
  </si>
  <si>
    <t>Elszámolási előleg</t>
  </si>
  <si>
    <t>Illetmény előleg</t>
  </si>
  <si>
    <t>Átvezetés</t>
  </si>
  <si>
    <t>Forgalomba helyezés előtti vizsgálat</t>
  </si>
  <si>
    <t>Pótkocsi műszakiztatás</t>
  </si>
  <si>
    <t>Falugondnoki szolgálat</t>
  </si>
  <si>
    <t>Veszélyes fák kivágása</t>
  </si>
  <si>
    <t>Rendszám tábla kiadás</t>
  </si>
  <si>
    <t>Gumijavítás</t>
  </si>
  <si>
    <t>Kiadói tevékenység (Zalatáj Kiadó Bt.)</t>
  </si>
  <si>
    <t>Reprezentáció</t>
  </si>
  <si>
    <t>Záró egyenleg /2019.02.25./:</t>
  </si>
  <si>
    <t>Szünidei gyermekétkeztetés</t>
  </si>
  <si>
    <t>Szakmai tevékenységet segítő szolg. (falugondnoki szolg.)</t>
  </si>
  <si>
    <t>Ingatlanvagyon-kataszter és TE nyilvántartás karbantartás</t>
  </si>
  <si>
    <t>NHKV (hulladék)+Zala Müllex Kft. Hulladékgyűjtés+elh.</t>
  </si>
  <si>
    <t>Támogatások visszafizetése</t>
  </si>
  <si>
    <t>Hatósági díj</t>
  </si>
  <si>
    <t>Ívesített készpénzátutalási megbízás</t>
  </si>
  <si>
    <t>Távfelügyeleti díj</t>
  </si>
  <si>
    <t>Karbantartás</t>
  </si>
  <si>
    <t>Záró egyenleg /2019.02.26./:</t>
  </si>
  <si>
    <t>Új PIN kód igénylény</t>
  </si>
  <si>
    <t>Záró egyenleg /2019.02.20./:</t>
  </si>
  <si>
    <t>Záró pénzkészlet /2018.03.12./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</si>
</sst>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0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24"/>
      <name val="Arial CE"/>
      <family val="2"/>
      <charset val="238"/>
    </font>
    <font>
      <sz val="24"/>
      <name val="Arial CE"/>
      <family val="2"/>
      <charset val="238"/>
    </font>
    <font>
      <sz val="26"/>
      <name val="Arial CE"/>
      <family val="2"/>
      <charset val="238"/>
    </font>
    <font>
      <sz val="11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24"/>
      <name val="Garamond"/>
      <family val="1"/>
      <charset val="238"/>
    </font>
    <font>
      <sz val="24"/>
      <name val="Garamond"/>
      <family val="1"/>
      <charset val="238"/>
    </font>
    <font>
      <b/>
      <i/>
      <sz val="24"/>
      <name val="Garamond"/>
      <family val="1"/>
      <charset val="238"/>
    </font>
    <font>
      <i/>
      <sz val="24"/>
      <name val="Garamond"/>
      <family val="1"/>
      <charset val="238"/>
    </font>
    <font>
      <b/>
      <sz val="26"/>
      <name val="Garamond"/>
      <family val="1"/>
      <charset val="238"/>
    </font>
    <font>
      <b/>
      <i/>
      <u/>
      <sz val="24"/>
      <name val="Garamond"/>
      <family val="1"/>
      <charset val="238"/>
    </font>
    <font>
      <i/>
      <u/>
      <sz val="24"/>
      <name val="Garamond"/>
      <family val="1"/>
      <charset val="238"/>
    </font>
    <font>
      <sz val="11"/>
      <color indexed="8"/>
      <name val="Garamond"/>
      <family val="1"/>
      <charset val="238"/>
    </font>
    <font>
      <b/>
      <sz val="11"/>
      <color indexed="8"/>
      <name val="Garamond"/>
      <family val="1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i/>
      <sz val="11"/>
      <name val="Garamond"/>
      <family val="1"/>
      <charset val="238"/>
    </font>
    <font>
      <i/>
      <sz val="11"/>
      <name val="Garamond"/>
      <family val="1"/>
      <charset val="238"/>
    </font>
    <font>
      <b/>
      <sz val="12"/>
      <color indexed="8"/>
      <name val="Garamond"/>
      <family val="1"/>
      <charset val="238"/>
    </font>
    <font>
      <b/>
      <u/>
      <sz val="12"/>
      <color indexed="8"/>
      <name val="Garamond"/>
      <family val="1"/>
      <charset val="238"/>
    </font>
    <font>
      <sz val="12"/>
      <color indexed="8"/>
      <name val="Garamond"/>
      <family val="1"/>
      <charset val="238"/>
    </font>
    <font>
      <sz val="12"/>
      <name val="Garamond"/>
      <family val="1"/>
      <charset val="238"/>
    </font>
    <font>
      <sz val="10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2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indexed="8"/>
      <name val="Arial "/>
      <charset val="238"/>
    </font>
    <font>
      <sz val="10"/>
      <color indexed="8"/>
      <name val="Garamond"/>
      <family val="1"/>
      <charset val="238"/>
    </font>
    <font>
      <b/>
      <i/>
      <u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u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u/>
      <sz val="11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3" borderId="0" applyNumberFormat="0" applyBorder="0" applyAlignment="0" applyProtection="0"/>
    <xf numFmtId="0" fontId="2" fillId="0" borderId="0"/>
    <xf numFmtId="0" fontId="47" fillId="0" borderId="0"/>
    <xf numFmtId="0" fontId="3" fillId="0" borderId="0"/>
    <xf numFmtId="0" fontId="3" fillId="22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532">
    <xf numFmtId="0" fontId="0" fillId="0" borderId="0" xfId="0"/>
    <xf numFmtId="0" fontId="2" fillId="0" borderId="0" xfId="37"/>
    <xf numFmtId="0" fontId="2" fillId="0" borderId="0" xfId="37" applyBorder="1"/>
    <xf numFmtId="3" fontId="2" fillId="0" borderId="0" xfId="37" applyNumberFormat="1" applyBorder="1"/>
    <xf numFmtId="3" fontId="2" fillId="0" borderId="0" xfId="37" applyNumberFormat="1"/>
    <xf numFmtId="0" fontId="20" fillId="0" borderId="0" xfId="37" applyFont="1" applyBorder="1" applyAlignment="1">
      <alignment vertical="center" wrapText="1"/>
    </xf>
    <xf numFmtId="0" fontId="20" fillId="0" borderId="0" xfId="37" applyFont="1" applyBorder="1" applyAlignment="1">
      <alignment horizontal="center"/>
    </xf>
    <xf numFmtId="0" fontId="21" fillId="0" borderId="0" xfId="37" applyFont="1"/>
    <xf numFmtId="0" fontId="21" fillId="0" borderId="0" xfId="37" applyFont="1" applyBorder="1" applyAlignment="1">
      <alignment horizontal="centerContinuous"/>
    </xf>
    <xf numFmtId="0" fontId="21" fillId="0" borderId="0" xfId="37" applyFont="1" applyBorder="1" applyAlignment="1">
      <alignment horizontal="center"/>
    </xf>
    <xf numFmtId="0" fontId="21" fillId="0" borderId="0" xfId="37" applyFont="1" applyBorder="1" applyAlignment="1">
      <alignment horizontal="left"/>
    </xf>
    <xf numFmtId="0" fontId="21" fillId="0" borderId="0" xfId="37" applyFont="1" applyBorder="1"/>
    <xf numFmtId="0" fontId="23" fillId="0" borderId="0" xfId="37" applyFont="1"/>
    <xf numFmtId="0" fontId="23" fillId="0" borderId="0" xfId="37" applyFont="1" applyBorder="1"/>
    <xf numFmtId="0" fontId="3" fillId="0" borderId="0" xfId="39"/>
    <xf numFmtId="0" fontId="24" fillId="0" borderId="0" xfId="39" applyFont="1"/>
    <xf numFmtId="0" fontId="26" fillId="0" borderId="10" xfId="37" applyFont="1" applyFill="1" applyBorder="1" applyAlignment="1">
      <alignment wrapText="1"/>
    </xf>
    <xf numFmtId="0" fontId="25" fillId="0" borderId="11" xfId="37" applyFont="1" applyFill="1" applyBorder="1"/>
    <xf numFmtId="0" fontId="25" fillId="0" borderId="12" xfId="37" applyFont="1" applyFill="1" applyBorder="1"/>
    <xf numFmtId="0" fontId="25" fillId="0" borderId="13" xfId="37" applyFont="1" applyFill="1" applyBorder="1"/>
    <xf numFmtId="0" fontId="25" fillId="0" borderId="14" xfId="37" applyFont="1" applyFill="1" applyBorder="1" applyAlignment="1">
      <alignment horizontal="center" wrapText="1"/>
    </xf>
    <xf numFmtId="0" fontId="25" fillId="0" borderId="15" xfId="37" applyFont="1" applyFill="1" applyBorder="1" applyAlignment="1">
      <alignment horizontal="center"/>
    </xf>
    <xf numFmtId="0" fontId="25" fillId="0" borderId="16" xfId="37" applyFont="1" applyFill="1" applyBorder="1" applyAlignment="1">
      <alignment horizontal="center"/>
    </xf>
    <xf numFmtId="0" fontId="26" fillId="0" borderId="17" xfId="37" applyFont="1" applyFill="1" applyBorder="1" applyAlignment="1">
      <alignment vertical="center" wrapText="1"/>
    </xf>
    <xf numFmtId="0" fontId="26" fillId="0" borderId="18" xfId="37" applyFont="1" applyFill="1" applyBorder="1" applyAlignment="1">
      <alignment wrapText="1"/>
    </xf>
    <xf numFmtId="3" fontId="26" fillId="0" borderId="18" xfId="37" applyNumberFormat="1" applyFont="1" applyFill="1" applyBorder="1" applyAlignment="1">
      <alignment horizontal="left"/>
    </xf>
    <xf numFmtId="0" fontId="26" fillId="0" borderId="17" xfId="37" applyFont="1" applyFill="1" applyBorder="1" applyAlignment="1">
      <alignment horizontal="right" vertical="center" wrapText="1"/>
    </xf>
    <xf numFmtId="3" fontId="26" fillId="0" borderId="19" xfId="37" applyNumberFormat="1" applyFont="1" applyFill="1" applyBorder="1"/>
    <xf numFmtId="3" fontId="25" fillId="0" borderId="18" xfId="37" applyNumberFormat="1" applyFont="1" applyFill="1" applyBorder="1"/>
    <xf numFmtId="3" fontId="25" fillId="0" borderId="19" xfId="37" applyNumberFormat="1" applyFont="1" applyFill="1" applyBorder="1"/>
    <xf numFmtId="0" fontId="25" fillId="0" borderId="17" xfId="37" applyFont="1" applyFill="1" applyBorder="1" applyAlignment="1">
      <alignment vertical="center"/>
    </xf>
    <xf numFmtId="0" fontId="25" fillId="0" borderId="18" xfId="37" applyFont="1" applyFill="1" applyBorder="1"/>
    <xf numFmtId="0" fontId="26" fillId="0" borderId="17" xfId="37" applyFont="1" applyFill="1" applyBorder="1" applyAlignment="1">
      <alignment horizontal="right" vertical="center"/>
    </xf>
    <xf numFmtId="0" fontId="26" fillId="0" borderId="18" xfId="37" applyFont="1" applyFill="1" applyBorder="1"/>
    <xf numFmtId="0" fontId="25" fillId="0" borderId="11" xfId="37" applyFont="1" applyFill="1" applyBorder="1" applyAlignment="1">
      <alignment vertical="center" wrapText="1"/>
    </xf>
    <xf numFmtId="0" fontId="25" fillId="0" borderId="20" xfId="37" applyFont="1" applyFill="1" applyBorder="1" applyAlignment="1">
      <alignment horizontal="center" wrapText="1"/>
    </xf>
    <xf numFmtId="3" fontId="25" fillId="0" borderId="20" xfId="37" applyNumberFormat="1" applyFont="1" applyFill="1" applyBorder="1"/>
    <xf numFmtId="3" fontId="26" fillId="0" borderId="21" xfId="37" applyNumberFormat="1" applyFont="1" applyFill="1" applyBorder="1"/>
    <xf numFmtId="0" fontId="26" fillId="0" borderId="22" xfId="37" applyFont="1" applyFill="1" applyBorder="1" applyAlignment="1">
      <alignment vertical="center" wrapText="1"/>
    </xf>
    <xf numFmtId="0" fontId="26" fillId="0" borderId="23" xfId="37" applyFont="1" applyFill="1" applyBorder="1" applyAlignment="1">
      <alignment horizontal="center" wrapText="1"/>
    </xf>
    <xf numFmtId="3" fontId="26" fillId="0" borderId="23" xfId="37" applyNumberFormat="1" applyFont="1" applyFill="1" applyBorder="1"/>
    <xf numFmtId="0" fontId="26" fillId="0" borderId="23" xfId="37" applyFont="1" applyFill="1" applyBorder="1"/>
    <xf numFmtId="0" fontId="26" fillId="0" borderId="24" xfId="37" applyFont="1" applyFill="1" applyBorder="1" applyAlignment="1">
      <alignment horizontal="right" vertical="center" wrapText="1"/>
    </xf>
    <xf numFmtId="0" fontId="26" fillId="0" borderId="25" xfId="37" applyFont="1" applyFill="1" applyBorder="1" applyAlignment="1">
      <alignment wrapText="1"/>
    </xf>
    <xf numFmtId="3" fontId="26" fillId="0" borderId="25" xfId="37" applyNumberFormat="1" applyFont="1" applyFill="1" applyBorder="1" applyAlignment="1">
      <alignment horizontal="left" vertical="center"/>
    </xf>
    <xf numFmtId="0" fontId="26" fillId="0" borderId="25" xfId="37" applyFont="1" applyFill="1" applyBorder="1" applyAlignment="1">
      <alignment horizontal="left"/>
    </xf>
    <xf numFmtId="0" fontId="27" fillId="0" borderId="19" xfId="37" applyFont="1" applyFill="1" applyBorder="1" applyAlignment="1">
      <alignment horizontal="right"/>
    </xf>
    <xf numFmtId="0" fontId="27" fillId="0" borderId="18" xfId="37" applyFont="1" applyFill="1" applyBorder="1" applyAlignment="1">
      <alignment wrapText="1"/>
    </xf>
    <xf numFmtId="3" fontId="27" fillId="0" borderId="18" xfId="37" applyNumberFormat="1" applyFont="1" applyFill="1" applyBorder="1" applyAlignment="1">
      <alignment horizontal="right"/>
    </xf>
    <xf numFmtId="0" fontId="30" fillId="0" borderId="17" xfId="37" applyFont="1" applyFill="1" applyBorder="1" applyAlignment="1">
      <alignment vertical="center"/>
    </xf>
    <xf numFmtId="0" fontId="30" fillId="0" borderId="18" xfId="37" applyFont="1" applyFill="1" applyBorder="1"/>
    <xf numFmtId="3" fontId="31" fillId="0" borderId="19" xfId="37" applyNumberFormat="1" applyFont="1" applyFill="1" applyBorder="1"/>
    <xf numFmtId="0" fontId="27" fillId="0" borderId="17" xfId="37" applyFont="1" applyFill="1" applyBorder="1" applyAlignment="1">
      <alignment vertical="center" wrapText="1"/>
    </xf>
    <xf numFmtId="0" fontId="35" fillId="0" borderId="0" xfId="37" applyFont="1" applyBorder="1" applyAlignment="1">
      <alignment horizontal="center"/>
    </xf>
    <xf numFmtId="0" fontId="34" fillId="0" borderId="0" xfId="37" applyFont="1"/>
    <xf numFmtId="0" fontId="35" fillId="0" borderId="26" xfId="37" applyFont="1" applyBorder="1"/>
    <xf numFmtId="0" fontId="34" fillId="0" borderId="27" xfId="37" applyFont="1" applyBorder="1"/>
    <xf numFmtId="0" fontId="35" fillId="0" borderId="0" xfId="37" applyFont="1" applyBorder="1"/>
    <xf numFmtId="0" fontId="35" fillId="0" borderId="11" xfId="37" applyFont="1" applyBorder="1"/>
    <xf numFmtId="0" fontId="35" fillId="0" borderId="20" xfId="37" applyFont="1" applyBorder="1" applyAlignment="1">
      <alignment horizontal="center" wrapText="1"/>
    </xf>
    <xf numFmtId="0" fontId="34" fillId="0" borderId="0" xfId="37" applyFont="1" applyBorder="1"/>
    <xf numFmtId="0" fontId="34" fillId="0" borderId="18" xfId="37" applyFont="1" applyFill="1" applyBorder="1"/>
    <xf numFmtId="3" fontId="34" fillId="0" borderId="18" xfId="37" applyNumberFormat="1" applyFont="1" applyFill="1" applyBorder="1"/>
    <xf numFmtId="3" fontId="34" fillId="0" borderId="0" xfId="37" applyNumberFormat="1" applyFont="1"/>
    <xf numFmtId="3" fontId="34" fillId="0" borderId="18" xfId="37" applyNumberFormat="1" applyFont="1" applyFill="1" applyBorder="1" applyAlignment="1">
      <alignment horizontal="left"/>
    </xf>
    <xf numFmtId="3" fontId="34" fillId="0" borderId="19" xfId="37" applyNumberFormat="1" applyFont="1" applyFill="1" applyBorder="1"/>
    <xf numFmtId="0" fontId="34" fillId="0" borderId="17" xfId="37" applyFont="1" applyFill="1" applyBorder="1"/>
    <xf numFmtId="0" fontId="34" fillId="0" borderId="10" xfId="37" applyFont="1" applyFill="1" applyBorder="1"/>
    <xf numFmtId="3" fontId="34" fillId="0" borderId="10" xfId="37" applyNumberFormat="1" applyFont="1" applyFill="1" applyBorder="1" applyAlignment="1">
      <alignment horizontal="left"/>
    </xf>
    <xf numFmtId="0" fontId="34" fillId="0" borderId="17" xfId="37" applyFont="1" applyFill="1" applyBorder="1" applyAlignment="1">
      <alignment horizontal="left" wrapText="1"/>
    </xf>
    <xf numFmtId="3" fontId="34" fillId="0" borderId="18" xfId="37" applyNumberFormat="1" applyFont="1" applyFill="1" applyBorder="1" applyAlignment="1">
      <alignment horizontal="right"/>
    </xf>
    <xf numFmtId="0" fontId="36" fillId="0" borderId="18" xfId="37" applyFont="1" applyBorder="1"/>
    <xf numFmtId="0" fontId="36" fillId="0" borderId="17" xfId="37" applyFont="1" applyBorder="1" applyAlignment="1">
      <alignment wrapText="1"/>
    </xf>
    <xf numFmtId="3" fontId="37" fillId="0" borderId="19" xfId="37" applyNumberFormat="1" applyFont="1" applyBorder="1"/>
    <xf numFmtId="0" fontId="42" fillId="0" borderId="0" xfId="37" applyFont="1"/>
    <xf numFmtId="3" fontId="42" fillId="0" borderId="0" xfId="37" applyNumberFormat="1" applyFont="1"/>
    <xf numFmtId="0" fontId="33" fillId="0" borderId="18" xfId="37" applyFont="1" applyBorder="1" applyAlignment="1">
      <alignment horizontal="center" vertical="center" wrapText="1"/>
    </xf>
    <xf numFmtId="3" fontId="32" fillId="0" borderId="18" xfId="37" applyNumberFormat="1" applyFont="1" applyBorder="1" applyAlignment="1">
      <alignment horizontal="center"/>
    </xf>
    <xf numFmtId="3" fontId="34" fillId="0" borderId="18" xfId="37" applyNumberFormat="1" applyFont="1" applyBorder="1" applyAlignment="1">
      <alignment horizontal="center"/>
    </xf>
    <xf numFmtId="3" fontId="33" fillId="0" borderId="18" xfId="37" applyNumberFormat="1" applyFont="1" applyBorder="1" applyAlignment="1">
      <alignment horizontal="center"/>
    </xf>
    <xf numFmtId="0" fontId="41" fillId="0" borderId="0" xfId="37" applyFont="1" applyBorder="1"/>
    <xf numFmtId="0" fontId="43" fillId="0" borderId="0" xfId="37" applyFont="1" applyBorder="1" applyAlignment="1">
      <alignment horizontal="left"/>
    </xf>
    <xf numFmtId="3" fontId="43" fillId="0" borderId="0" xfId="37" applyNumberFormat="1" applyFont="1" applyBorder="1" applyAlignment="1">
      <alignment horizontal="center"/>
    </xf>
    <xf numFmtId="0" fontId="41" fillId="0" borderId="0" xfId="37" applyFont="1"/>
    <xf numFmtId="0" fontId="42" fillId="0" borderId="0" xfId="37" applyFont="1" applyAlignment="1">
      <alignment horizontal="center"/>
    </xf>
    <xf numFmtId="3" fontId="40" fillId="0" borderId="18" xfId="39" applyNumberFormat="1" applyFont="1" applyBorder="1" applyAlignment="1">
      <alignment horizontal="right" wrapText="1"/>
    </xf>
    <xf numFmtId="3" fontId="38" fillId="0" borderId="18" xfId="39" applyNumberFormat="1" applyFont="1" applyBorder="1" applyAlignment="1">
      <alignment horizontal="right" wrapText="1"/>
    </xf>
    <xf numFmtId="0" fontId="38" fillId="0" borderId="18" xfId="39" applyFont="1" applyBorder="1" applyAlignment="1">
      <alignment horizontal="center" wrapText="1"/>
    </xf>
    <xf numFmtId="3" fontId="40" fillId="0" borderId="18" xfId="39" applyNumberFormat="1" applyFont="1" applyBorder="1" applyAlignment="1">
      <alignment wrapText="1"/>
    </xf>
    <xf numFmtId="0" fontId="34" fillId="0" borderId="17" xfId="37" applyFont="1" applyFill="1" applyBorder="1" applyAlignment="1">
      <alignment horizontal="right" wrapText="1"/>
    </xf>
    <xf numFmtId="3" fontId="26" fillId="0" borderId="30" xfId="37" applyNumberFormat="1" applyFont="1" applyFill="1" applyBorder="1"/>
    <xf numFmtId="3" fontId="26" fillId="0" borderId="31" xfId="37" applyNumberFormat="1" applyFont="1" applyFill="1" applyBorder="1" applyAlignment="1">
      <alignment horizontal="left" vertical="center"/>
    </xf>
    <xf numFmtId="3" fontId="30" fillId="0" borderId="32" xfId="37" applyNumberFormat="1" applyFont="1" applyFill="1" applyBorder="1"/>
    <xf numFmtId="0" fontId="3" fillId="0" borderId="0" xfId="39" applyFont="1"/>
    <xf numFmtId="0" fontId="33" fillId="0" borderId="17" xfId="37" applyFont="1" applyBorder="1" applyAlignment="1">
      <alignment horizontal="center" vertical="center" wrapText="1"/>
    </xf>
    <xf numFmtId="0" fontId="33" fillId="0" borderId="19" xfId="37" applyFont="1" applyBorder="1" applyAlignment="1">
      <alignment horizontal="center" vertical="center" wrapText="1"/>
    </xf>
    <xf numFmtId="0" fontId="32" fillId="0" borderId="17" xfId="37" applyFont="1" applyBorder="1"/>
    <xf numFmtId="3" fontId="32" fillId="0" borderId="19" xfId="37" applyNumberFormat="1" applyFont="1" applyBorder="1" applyAlignment="1">
      <alignment horizontal="center"/>
    </xf>
    <xf numFmtId="3" fontId="34" fillId="0" borderId="19" xfId="37" applyNumberFormat="1" applyFont="1" applyBorder="1" applyAlignment="1">
      <alignment horizontal="center"/>
    </xf>
    <xf numFmtId="0" fontId="32" fillId="0" borderId="17" xfId="37" applyFont="1" applyBorder="1" applyAlignment="1">
      <alignment wrapText="1"/>
    </xf>
    <xf numFmtId="0" fontId="33" fillId="0" borderId="17" xfId="37" applyFont="1" applyBorder="1"/>
    <xf numFmtId="0" fontId="33" fillId="0" borderId="24" xfId="37" applyFont="1" applyBorder="1"/>
    <xf numFmtId="3" fontId="33" fillId="0" borderId="25" xfId="37" applyNumberFormat="1" applyFont="1" applyBorder="1" applyAlignment="1">
      <alignment horizontal="center"/>
    </xf>
    <xf numFmtId="0" fontId="38" fillId="0" borderId="17" xfId="39" applyFont="1" applyBorder="1" applyAlignment="1">
      <alignment horizontal="center" wrapText="1"/>
    </xf>
    <xf numFmtId="0" fontId="38" fillId="0" borderId="19" xfId="39" applyFont="1" applyBorder="1" applyAlignment="1">
      <alignment horizontal="center" wrapText="1"/>
    </xf>
    <xf numFmtId="0" fontId="40" fillId="0" borderId="17" xfId="39" applyFont="1" applyBorder="1" applyAlignment="1">
      <alignment wrapText="1"/>
    </xf>
    <xf numFmtId="3" fontId="40" fillId="0" borderId="19" xfId="39" applyNumberFormat="1" applyFont="1" applyBorder="1" applyAlignment="1">
      <alignment wrapText="1"/>
    </xf>
    <xf numFmtId="0" fontId="38" fillId="0" borderId="17" xfId="39" applyFont="1" applyBorder="1" applyAlignment="1">
      <alignment wrapText="1"/>
    </xf>
    <xf numFmtId="3" fontId="38" fillId="0" borderId="19" xfId="39" applyNumberFormat="1" applyFont="1" applyBorder="1" applyAlignment="1">
      <alignment horizontal="right" wrapText="1"/>
    </xf>
    <xf numFmtId="3" fontId="40" fillId="0" borderId="19" xfId="39" applyNumberFormat="1" applyFont="1" applyBorder="1" applyAlignment="1">
      <alignment horizontal="right" wrapText="1"/>
    </xf>
    <xf numFmtId="0" fontId="45" fillId="0" borderId="17" xfId="39" applyFont="1" applyBorder="1" applyAlignment="1">
      <alignment wrapText="1"/>
    </xf>
    <xf numFmtId="0" fontId="45" fillId="0" borderId="24" xfId="39" applyFont="1" applyBorder="1" applyAlignment="1">
      <alignment wrapText="1"/>
    </xf>
    <xf numFmtId="3" fontId="38" fillId="0" borderId="25" xfId="39" applyNumberFormat="1" applyFont="1" applyBorder="1" applyAlignment="1">
      <alignment horizontal="right" wrapText="1"/>
    </xf>
    <xf numFmtId="3" fontId="38" fillId="0" borderId="31" xfId="39" applyNumberFormat="1" applyFont="1" applyBorder="1" applyAlignment="1">
      <alignment horizontal="right" wrapText="1"/>
    </xf>
    <xf numFmtId="0" fontId="41" fillId="0" borderId="42" xfId="37" applyFont="1" applyBorder="1"/>
    <xf numFmtId="0" fontId="42" fillId="0" borderId="17" xfId="37" applyFont="1" applyBorder="1" applyAlignment="1">
      <alignment horizontal="center"/>
    </xf>
    <xf numFmtId="0" fontId="42" fillId="0" borderId="17" xfId="37" applyFont="1" applyFill="1" applyBorder="1" applyAlignment="1">
      <alignment horizontal="center"/>
    </xf>
    <xf numFmtId="0" fontId="46" fillId="0" borderId="0" xfId="0" applyFont="1"/>
    <xf numFmtId="0" fontId="42" fillId="0" borderId="18" xfId="37" applyFont="1" applyBorder="1" applyAlignment="1">
      <alignment horizontal="center"/>
    </xf>
    <xf numFmtId="0" fontId="42" fillId="0" borderId="18" xfId="37" applyFont="1" applyBorder="1" applyAlignment="1"/>
    <xf numFmtId="3" fontId="42" fillId="0" borderId="18" xfId="37" applyNumberFormat="1" applyFont="1" applyBorder="1" applyAlignment="1"/>
    <xf numFmtId="3" fontId="44" fillId="0" borderId="18" xfId="37" applyNumberFormat="1" applyFont="1" applyBorder="1" applyAlignment="1"/>
    <xf numFmtId="3" fontId="42" fillId="0" borderId="18" xfId="37" applyNumberFormat="1" applyFont="1" applyFill="1" applyBorder="1" applyAlignment="1"/>
    <xf numFmtId="3" fontId="44" fillId="0" borderId="25" xfId="37" applyNumberFormat="1" applyFont="1" applyBorder="1" applyAlignment="1"/>
    <xf numFmtId="0" fontId="21" fillId="0" borderId="0" xfId="37" applyFont="1" applyFill="1" applyBorder="1" applyAlignment="1">
      <alignment horizontal="centerContinuous"/>
    </xf>
    <xf numFmtId="0" fontId="21" fillId="0" borderId="0" xfId="37" applyFont="1" applyFill="1" applyBorder="1" applyAlignment="1">
      <alignment horizontal="left"/>
    </xf>
    <xf numFmtId="0" fontId="21" fillId="0" borderId="0" xfId="37" applyFont="1" applyFill="1"/>
    <xf numFmtId="49" fontId="26" fillId="0" borderId="17" xfId="37" applyNumberFormat="1" applyFont="1" applyFill="1" applyBorder="1" applyAlignment="1">
      <alignment horizontal="right" vertical="center" wrapText="1"/>
    </xf>
    <xf numFmtId="49" fontId="26" fillId="0" borderId="18" xfId="37" applyNumberFormat="1" applyFont="1" applyFill="1" applyBorder="1" applyAlignment="1">
      <alignment wrapText="1"/>
    </xf>
    <xf numFmtId="0" fontId="25" fillId="0" borderId="19" xfId="37" applyFont="1" applyFill="1" applyBorder="1" applyAlignment="1">
      <alignment horizontal="right"/>
    </xf>
    <xf numFmtId="0" fontId="27" fillId="0" borderId="17" xfId="37" applyFont="1" applyFill="1" applyBorder="1" applyAlignment="1">
      <alignment horizontal="left" vertical="center" wrapText="1"/>
    </xf>
    <xf numFmtId="0" fontId="27" fillId="0" borderId="19" xfId="37" applyFont="1" applyFill="1" applyBorder="1" applyAlignment="1">
      <alignment horizontal="center"/>
    </xf>
    <xf numFmtId="0" fontId="25" fillId="0" borderId="19" xfId="37" applyFont="1" applyFill="1" applyBorder="1" applyAlignment="1">
      <alignment horizontal="center"/>
    </xf>
    <xf numFmtId="0" fontId="26" fillId="0" borderId="22" xfId="37" applyFont="1" applyFill="1" applyBorder="1" applyAlignment="1">
      <alignment horizontal="right" wrapText="1"/>
    </xf>
    <xf numFmtId="0" fontId="26" fillId="0" borderId="15" xfId="37" applyFont="1" applyFill="1" applyBorder="1"/>
    <xf numFmtId="0" fontId="26" fillId="0" borderId="0" xfId="37" applyFont="1" applyFill="1" applyBorder="1" applyAlignment="1">
      <alignment horizontal="centerContinuous"/>
    </xf>
    <xf numFmtId="0" fontId="26" fillId="0" borderId="0" xfId="37" applyFont="1" applyFill="1" applyBorder="1" applyAlignment="1">
      <alignment horizontal="left"/>
    </xf>
    <xf numFmtId="0" fontId="26" fillId="0" borderId="0" xfId="37" applyFont="1" applyFill="1"/>
    <xf numFmtId="0" fontId="21" fillId="0" borderId="0" xfId="37" applyFont="1" applyFill="1" applyBorder="1" applyAlignment="1">
      <alignment horizontal="center"/>
    </xf>
    <xf numFmtId="0" fontId="21" fillId="0" borderId="0" xfId="37" applyFont="1" applyFill="1" applyBorder="1"/>
    <xf numFmtId="0" fontId="34" fillId="0" borderId="22" xfId="37" applyFont="1" applyFill="1" applyBorder="1" applyAlignment="1">
      <alignment horizontal="right"/>
    </xf>
    <xf numFmtId="0" fontId="35" fillId="0" borderId="23" xfId="37" applyFont="1" applyFill="1" applyBorder="1"/>
    <xf numFmtId="3" fontId="34" fillId="0" borderId="23" xfId="37" applyNumberFormat="1" applyFont="1" applyFill="1" applyBorder="1" applyAlignment="1">
      <alignment horizontal="left"/>
    </xf>
    <xf numFmtId="3" fontId="34" fillId="0" borderId="30" xfId="37" applyNumberFormat="1" applyFont="1" applyFill="1" applyBorder="1"/>
    <xf numFmtId="0" fontId="35" fillId="0" borderId="0" xfId="37" applyFont="1" applyFill="1" applyBorder="1"/>
    <xf numFmtId="0" fontId="34" fillId="0" borderId="0" xfId="37" applyFont="1" applyFill="1"/>
    <xf numFmtId="0" fontId="35" fillId="0" borderId="17" xfId="37" applyFont="1" applyFill="1" applyBorder="1"/>
    <xf numFmtId="3" fontId="35" fillId="0" borderId="18" xfId="37" applyNumberFormat="1" applyFont="1" applyFill="1" applyBorder="1"/>
    <xf numFmtId="3" fontId="35" fillId="0" borderId="19" xfId="37" applyNumberFormat="1" applyFont="1" applyFill="1" applyBorder="1"/>
    <xf numFmtId="0" fontId="34" fillId="0" borderId="0" xfId="37" applyFont="1" applyFill="1" applyBorder="1"/>
    <xf numFmtId="0" fontId="34" fillId="0" borderId="17" xfId="37" applyFont="1" applyFill="1" applyBorder="1" applyAlignment="1">
      <alignment horizontal="right"/>
    </xf>
    <xf numFmtId="0" fontId="35" fillId="0" borderId="18" xfId="37" applyFont="1" applyFill="1" applyBorder="1"/>
    <xf numFmtId="0" fontId="35" fillId="0" borderId="28" xfId="37" applyFont="1" applyFill="1" applyBorder="1"/>
    <xf numFmtId="3" fontId="35" fillId="0" borderId="10" xfId="37" applyNumberFormat="1" applyFont="1" applyFill="1" applyBorder="1"/>
    <xf numFmtId="3" fontId="35" fillId="0" borderId="29" xfId="37" applyNumberFormat="1" applyFont="1" applyFill="1" applyBorder="1"/>
    <xf numFmtId="0" fontId="35" fillId="0" borderId="11" xfId="37" applyFont="1" applyFill="1" applyBorder="1"/>
    <xf numFmtId="0" fontId="35" fillId="0" borderId="20" xfId="37" applyFont="1" applyFill="1" applyBorder="1" applyAlignment="1">
      <alignment horizontal="center"/>
    </xf>
    <xf numFmtId="3" fontId="35" fillId="0" borderId="20" xfId="37" applyNumberFormat="1" applyFont="1" applyFill="1" applyBorder="1"/>
    <xf numFmtId="3" fontId="35" fillId="0" borderId="21" xfId="37" applyNumberFormat="1" applyFont="1" applyFill="1" applyBorder="1"/>
    <xf numFmtId="0" fontId="34" fillId="0" borderId="28" xfId="37" applyFont="1" applyFill="1" applyBorder="1" applyAlignment="1">
      <alignment horizontal="right"/>
    </xf>
    <xf numFmtId="0" fontId="35" fillId="0" borderId="10" xfId="37" applyFont="1" applyFill="1" applyBorder="1"/>
    <xf numFmtId="0" fontId="35" fillId="0" borderId="11" xfId="37" applyFont="1" applyFill="1" applyBorder="1" applyAlignment="1">
      <alignment wrapText="1"/>
    </xf>
    <xf numFmtId="0" fontId="34" fillId="0" borderId="23" xfId="37" applyFont="1" applyFill="1" applyBorder="1"/>
    <xf numFmtId="0" fontId="35" fillId="0" borderId="45" xfId="37" applyFont="1" applyFill="1" applyBorder="1" applyAlignment="1">
      <alignment horizontal="center"/>
    </xf>
    <xf numFmtId="3" fontId="35" fillId="0" borderId="46" xfId="37" applyNumberFormat="1" applyFont="1" applyFill="1" applyBorder="1"/>
    <xf numFmtId="3" fontId="34" fillId="0" borderId="45" xfId="37" applyNumberFormat="1" applyFont="1" applyFill="1" applyBorder="1"/>
    <xf numFmtId="0" fontId="34" fillId="0" borderId="47" xfId="37" applyFont="1" applyFill="1" applyBorder="1" applyAlignment="1">
      <alignment wrapText="1"/>
    </xf>
    <xf numFmtId="0" fontId="34" fillId="0" borderId="22" xfId="37" applyFont="1" applyFill="1" applyBorder="1"/>
    <xf numFmtId="3" fontId="34" fillId="0" borderId="23" xfId="37" applyNumberFormat="1" applyFont="1" applyFill="1" applyBorder="1"/>
    <xf numFmtId="3" fontId="34" fillId="0" borderId="19" xfId="37" applyNumberFormat="1" applyFont="1" applyFill="1" applyBorder="1" applyAlignment="1">
      <alignment horizontal="left"/>
    </xf>
    <xf numFmtId="0" fontId="34" fillId="0" borderId="17" xfId="37" applyFont="1" applyFill="1" applyBorder="1" applyAlignment="1">
      <alignment wrapText="1"/>
    </xf>
    <xf numFmtId="0" fontId="36" fillId="0" borderId="22" xfId="37" applyFont="1" applyFill="1" applyBorder="1" applyAlignment="1">
      <alignment wrapText="1"/>
    </xf>
    <xf numFmtId="0" fontId="36" fillId="0" borderId="23" xfId="37" applyFont="1" applyFill="1" applyBorder="1"/>
    <xf numFmtId="3" fontId="36" fillId="0" borderId="23" xfId="37" applyNumberFormat="1" applyFont="1" applyFill="1" applyBorder="1"/>
    <xf numFmtId="3" fontId="37" fillId="0" borderId="30" xfId="37" applyNumberFormat="1" applyFont="1" applyFill="1" applyBorder="1"/>
    <xf numFmtId="0" fontId="35" fillId="0" borderId="18" xfId="37" applyFont="1" applyFill="1" applyBorder="1" applyAlignment="1">
      <alignment horizontal="right"/>
    </xf>
    <xf numFmtId="0" fontId="35" fillId="0" borderId="0" xfId="37" applyFont="1" applyFill="1" applyBorder="1" applyAlignment="1">
      <alignment horizontal="right"/>
    </xf>
    <xf numFmtId="0" fontId="34" fillId="0" borderId="0" xfId="37" applyFont="1" applyFill="1" applyAlignment="1">
      <alignment horizontal="right"/>
    </xf>
    <xf numFmtId="0" fontId="35" fillId="0" borderId="18" xfId="37" applyFont="1" applyFill="1" applyBorder="1" applyAlignment="1">
      <alignment horizontal="center"/>
    </xf>
    <xf numFmtId="0" fontId="34" fillId="0" borderId="24" xfId="37" applyFont="1" applyFill="1" applyBorder="1" applyAlignment="1">
      <alignment horizontal="right" wrapText="1"/>
    </xf>
    <xf numFmtId="0" fontId="35" fillId="0" borderId="25" xfId="37" applyFont="1" applyFill="1" applyBorder="1" applyAlignment="1">
      <alignment horizontal="center"/>
    </xf>
    <xf numFmtId="3" fontId="34" fillId="0" borderId="25" xfId="37" applyNumberFormat="1" applyFont="1" applyFill="1" applyBorder="1" applyAlignment="1">
      <alignment horizontal="left"/>
    </xf>
    <xf numFmtId="3" fontId="34" fillId="0" borderId="31" xfId="37" applyNumberFormat="1" applyFont="1" applyFill="1" applyBorder="1"/>
    <xf numFmtId="0" fontId="41" fillId="0" borderId="17" xfId="37" applyFont="1" applyFill="1" applyBorder="1"/>
    <xf numFmtId="0" fontId="41" fillId="0" borderId="18" xfId="37" applyFont="1" applyFill="1" applyBorder="1"/>
    <xf numFmtId="3" fontId="41" fillId="0" borderId="18" xfId="37" applyNumberFormat="1" applyFont="1" applyFill="1" applyBorder="1"/>
    <xf numFmtId="3" fontId="35" fillId="0" borderId="30" xfId="37" applyNumberFormat="1" applyFont="1" applyFill="1" applyBorder="1"/>
    <xf numFmtId="0" fontId="41" fillId="0" borderId="17" xfId="37" applyFont="1" applyFill="1" applyBorder="1" applyAlignment="1">
      <alignment horizontal="right" wrapText="1"/>
    </xf>
    <xf numFmtId="3" fontId="41" fillId="0" borderId="18" xfId="37" applyNumberFormat="1" applyFont="1" applyFill="1" applyBorder="1" applyAlignment="1">
      <alignment horizontal="left"/>
    </xf>
    <xf numFmtId="0" fontId="26" fillId="0" borderId="22" xfId="37" applyFont="1" applyFill="1" applyBorder="1" applyAlignment="1">
      <alignment horizontal="right" vertical="center" wrapText="1"/>
    </xf>
    <xf numFmtId="0" fontId="26" fillId="0" borderId="23" xfId="37" applyFont="1" applyFill="1" applyBorder="1" applyAlignment="1">
      <alignment wrapText="1"/>
    </xf>
    <xf numFmtId="3" fontId="26" fillId="0" borderId="23" xfId="37" applyNumberFormat="1" applyFont="1" applyFill="1" applyBorder="1" applyAlignment="1">
      <alignment horizontal="left"/>
    </xf>
    <xf numFmtId="3" fontId="25" fillId="0" borderId="30" xfId="37" applyNumberFormat="1" applyFont="1" applyFill="1" applyBorder="1"/>
    <xf numFmtId="0" fontId="20" fillId="0" borderId="0" xfId="37" applyFont="1" applyFill="1" applyBorder="1"/>
    <xf numFmtId="0" fontId="25" fillId="0" borderId="22" xfId="37" applyFont="1" applyFill="1" applyBorder="1" applyAlignment="1">
      <alignment vertical="center" wrapText="1"/>
    </xf>
    <xf numFmtId="0" fontId="25" fillId="0" borderId="23" xfId="37" applyFont="1" applyFill="1" applyBorder="1" applyAlignment="1">
      <alignment wrapText="1"/>
    </xf>
    <xf numFmtId="3" fontId="25" fillId="0" borderId="23" xfId="37" applyNumberFormat="1" applyFont="1" applyFill="1" applyBorder="1"/>
    <xf numFmtId="3" fontId="35" fillId="0" borderId="18" xfId="37" applyNumberFormat="1" applyFont="1" applyFill="1" applyBorder="1" applyAlignment="1">
      <alignment horizontal="center"/>
    </xf>
    <xf numFmtId="0" fontId="34" fillId="0" borderId="28" xfId="37" applyFont="1" applyFill="1" applyBorder="1" applyAlignment="1">
      <alignment horizontal="right" wrapText="1"/>
    </xf>
    <xf numFmtId="3" fontId="35" fillId="0" borderId="10" xfId="37" applyNumberFormat="1" applyFont="1" applyFill="1" applyBorder="1" applyAlignment="1">
      <alignment horizontal="center"/>
    </xf>
    <xf numFmtId="0" fontId="35" fillId="0" borderId="11" xfId="37" applyFont="1" applyFill="1" applyBorder="1" applyAlignment="1">
      <alignment horizontal="left" wrapText="1"/>
    </xf>
    <xf numFmtId="3" fontId="35" fillId="0" borderId="20" xfId="37" applyNumberFormat="1" applyFont="1" applyFill="1" applyBorder="1" applyAlignment="1">
      <alignment horizontal="right"/>
    </xf>
    <xf numFmtId="3" fontId="35" fillId="0" borderId="20" xfId="37" applyNumberFormat="1" applyFont="1" applyFill="1" applyBorder="1" applyAlignment="1">
      <alignment horizontal="center"/>
    </xf>
    <xf numFmtId="3" fontId="35" fillId="0" borderId="19" xfId="37" applyNumberFormat="1" applyFont="1" applyFill="1" applyBorder="1" applyAlignment="1">
      <alignment horizontal="right"/>
    </xf>
    <xf numFmtId="3" fontId="35" fillId="0" borderId="48" xfId="37" applyNumberFormat="1" applyFont="1" applyFill="1" applyBorder="1" applyAlignment="1">
      <alignment horizontal="right"/>
    </xf>
    <xf numFmtId="0" fontId="35" fillId="0" borderId="49" xfId="37" applyFont="1" applyFill="1" applyBorder="1" applyAlignment="1">
      <alignment horizontal="left" wrapText="1"/>
    </xf>
    <xf numFmtId="0" fontId="35" fillId="0" borderId="50" xfId="37" applyFont="1" applyFill="1" applyBorder="1" applyAlignment="1">
      <alignment horizontal="center"/>
    </xf>
    <xf numFmtId="3" fontId="35" fillId="0" borderId="50" xfId="37" applyNumberFormat="1" applyFont="1" applyFill="1" applyBorder="1" applyAlignment="1">
      <alignment horizontal="right"/>
    </xf>
    <xf numFmtId="0" fontId="28" fillId="0" borderId="18" xfId="37" applyFont="1" applyFill="1" applyBorder="1" applyAlignment="1">
      <alignment wrapText="1"/>
    </xf>
    <xf numFmtId="3" fontId="26" fillId="0" borderId="19" xfId="37" applyNumberFormat="1" applyFont="1" applyFill="1" applyBorder="1" applyAlignment="1">
      <alignment horizontal="left"/>
    </xf>
    <xf numFmtId="3" fontId="26" fillId="0" borderId="18" xfId="37" applyNumberFormat="1" applyFont="1" applyFill="1" applyBorder="1"/>
    <xf numFmtId="0" fontId="26" fillId="0" borderId="28" xfId="37" applyFont="1" applyFill="1" applyBorder="1" applyAlignment="1">
      <alignment vertical="center" wrapText="1"/>
    </xf>
    <xf numFmtId="3" fontId="26" fillId="0" borderId="10" xfId="37" applyNumberFormat="1" applyFont="1" applyFill="1" applyBorder="1"/>
    <xf numFmtId="3" fontId="26" fillId="0" borderId="29" xfId="37" applyNumberFormat="1" applyFont="1" applyFill="1" applyBorder="1"/>
    <xf numFmtId="3" fontId="25" fillId="0" borderId="21" xfId="37" applyNumberFormat="1" applyFont="1" applyFill="1" applyBorder="1"/>
    <xf numFmtId="3" fontId="25" fillId="0" borderId="20" xfId="37" applyNumberFormat="1" applyFont="1" applyFill="1" applyBorder="1" applyAlignment="1">
      <alignment horizontal="right"/>
    </xf>
    <xf numFmtId="0" fontId="29" fillId="0" borderId="11" xfId="37" applyFont="1" applyFill="1" applyBorder="1" applyAlignment="1">
      <alignment vertical="center"/>
    </xf>
    <xf numFmtId="0" fontId="29" fillId="0" borderId="20" xfId="37" applyFont="1" applyFill="1" applyBorder="1"/>
    <xf numFmtId="3" fontId="29" fillId="0" borderId="20" xfId="37" applyNumberFormat="1" applyFont="1" applyFill="1" applyBorder="1"/>
    <xf numFmtId="3" fontId="29" fillId="0" borderId="21" xfId="37" applyNumberFormat="1" applyFont="1" applyFill="1" applyBorder="1"/>
    <xf numFmtId="0" fontId="22" fillId="0" borderId="0" xfId="37" applyFont="1" applyFill="1"/>
    <xf numFmtId="0" fontId="22" fillId="0" borderId="0" xfId="37" applyFont="1" applyFill="1" applyBorder="1"/>
    <xf numFmtId="3" fontId="34" fillId="0" borderId="29" xfId="37" applyNumberFormat="1" applyFont="1" applyFill="1" applyBorder="1" applyAlignment="1">
      <alignment horizontal="left"/>
    </xf>
    <xf numFmtId="0" fontId="34" fillId="0" borderId="25" xfId="37" applyFont="1" applyFill="1" applyBorder="1"/>
    <xf numFmtId="3" fontId="35" fillId="0" borderId="21" xfId="37" applyNumberFormat="1" applyFont="1" applyFill="1" applyBorder="1" applyAlignment="1">
      <alignment horizontal="right"/>
    </xf>
    <xf numFmtId="0" fontId="35" fillId="0" borderId="49" xfId="37" applyFont="1" applyFill="1" applyBorder="1"/>
    <xf numFmtId="3" fontId="35" fillId="0" borderId="50" xfId="37" applyNumberFormat="1" applyFont="1" applyFill="1" applyBorder="1"/>
    <xf numFmtId="0" fontId="35" fillId="0" borderId="23" xfId="37" applyFont="1" applyFill="1" applyBorder="1" applyAlignment="1">
      <alignment horizontal="right"/>
    </xf>
    <xf numFmtId="0" fontId="34" fillId="0" borderId="30" xfId="37" applyFont="1" applyFill="1" applyBorder="1" applyAlignment="1">
      <alignment horizontal="right"/>
    </xf>
    <xf numFmtId="0" fontId="34" fillId="0" borderId="24" xfId="37" applyFont="1" applyFill="1" applyBorder="1" applyAlignment="1">
      <alignment wrapText="1"/>
    </xf>
    <xf numFmtId="0" fontId="35" fillId="0" borderId="25" xfId="37" applyFont="1" applyFill="1" applyBorder="1" applyAlignment="1">
      <alignment horizontal="right"/>
    </xf>
    <xf numFmtId="0" fontId="34" fillId="0" borderId="31" xfId="37" applyFont="1" applyFill="1" applyBorder="1" applyAlignment="1">
      <alignment horizontal="right"/>
    </xf>
    <xf numFmtId="3" fontId="34" fillId="0" borderId="29" xfId="37" applyNumberFormat="1" applyFont="1" applyFill="1" applyBorder="1"/>
    <xf numFmtId="0" fontId="33" fillId="0" borderId="20" xfId="45" applyFont="1" applyBorder="1" applyAlignment="1">
      <alignment horizontal="center"/>
    </xf>
    <xf numFmtId="0" fontId="33" fillId="0" borderId="21" xfId="45" applyFont="1" applyBorder="1" applyAlignment="1">
      <alignment horizontal="center"/>
    </xf>
    <xf numFmtId="3" fontId="34" fillId="0" borderId="18" xfId="45" applyNumberFormat="1" applyFont="1" applyFill="1" applyBorder="1" applyAlignment="1">
      <alignment horizontal="left"/>
    </xf>
    <xf numFmtId="0" fontId="32" fillId="0" borderId="17" xfId="45" applyFont="1" applyFill="1" applyBorder="1" applyAlignment="1">
      <alignment horizontal="right" wrapText="1"/>
    </xf>
    <xf numFmtId="3" fontId="32" fillId="0" borderId="18" xfId="45" applyNumberFormat="1" applyFont="1" applyFill="1" applyBorder="1" applyAlignment="1">
      <alignment horizontal="left"/>
    </xf>
    <xf numFmtId="0" fontId="34" fillId="0" borderId="17" xfId="45" applyFont="1" applyFill="1" applyBorder="1" applyAlignment="1">
      <alignment horizontal="right" wrapText="1"/>
    </xf>
    <xf numFmtId="0" fontId="40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top" wrapText="1"/>
    </xf>
    <xf numFmtId="0" fontId="38" fillId="0" borderId="18" xfId="0" applyFont="1" applyBorder="1" applyAlignment="1">
      <alignment horizontal="left" vertical="top" wrapText="1"/>
    </xf>
    <xf numFmtId="3" fontId="38" fillId="0" borderId="18" xfId="0" applyNumberFormat="1" applyFont="1" applyBorder="1" applyAlignment="1">
      <alignment horizontal="right" vertical="top" wrapText="1"/>
    </xf>
    <xf numFmtId="0" fontId="38" fillId="0" borderId="18" xfId="0" applyFont="1" applyBorder="1" applyAlignment="1">
      <alignment horizontal="center" vertical="top" wrapText="1"/>
    </xf>
    <xf numFmtId="0" fontId="38" fillId="0" borderId="18" xfId="0" applyFont="1" applyBorder="1" applyAlignment="1">
      <alignment vertical="top" wrapText="1"/>
    </xf>
    <xf numFmtId="0" fontId="40" fillId="0" borderId="17" xfId="0" applyFont="1" applyBorder="1" applyAlignment="1">
      <alignment horizontal="center" vertical="top" wrapText="1"/>
    </xf>
    <xf numFmtId="0" fontId="40" fillId="0" borderId="18" xfId="0" applyFont="1" applyBorder="1" applyAlignment="1">
      <alignment vertical="top" wrapText="1"/>
    </xf>
    <xf numFmtId="3" fontId="40" fillId="0" borderId="18" xfId="0" applyNumberFormat="1" applyFont="1" applyBorder="1" applyAlignment="1">
      <alignment horizontal="right" vertical="top" wrapText="1"/>
    </xf>
    <xf numFmtId="0" fontId="40" fillId="0" borderId="18" xfId="0" applyFont="1" applyBorder="1" applyAlignment="1">
      <alignment horizontal="center" vertical="top" wrapText="1"/>
    </xf>
    <xf numFmtId="0" fontId="40" fillId="0" borderId="17" xfId="0" applyFont="1" applyBorder="1"/>
    <xf numFmtId="0" fontId="40" fillId="0" borderId="18" xfId="0" applyFont="1" applyFill="1" applyBorder="1" applyAlignment="1">
      <alignment vertical="top" wrapText="1"/>
    </xf>
    <xf numFmtId="0" fontId="40" fillId="0" borderId="18" xfId="0" applyFont="1" applyBorder="1"/>
    <xf numFmtId="0" fontId="40" fillId="0" borderId="24" xfId="0" applyFont="1" applyFill="1" applyBorder="1" applyAlignment="1">
      <alignment horizontal="center" vertical="top" wrapText="1"/>
    </xf>
    <xf numFmtId="0" fontId="40" fillId="0" borderId="25" xfId="0" applyFont="1" applyFill="1" applyBorder="1" applyAlignment="1">
      <alignment vertical="top" wrapText="1"/>
    </xf>
    <xf numFmtId="3" fontId="40" fillId="0" borderId="25" xfId="0" applyNumberFormat="1" applyFont="1" applyFill="1" applyBorder="1" applyAlignment="1">
      <alignment horizontal="right" vertical="top" wrapText="1"/>
    </xf>
    <xf numFmtId="0" fontId="40" fillId="0" borderId="25" xfId="0" applyFont="1" applyFill="1" applyBorder="1" applyAlignment="1">
      <alignment horizontal="center" vertical="top" wrapText="1"/>
    </xf>
    <xf numFmtId="0" fontId="3" fillId="0" borderId="0" xfId="47"/>
    <xf numFmtId="0" fontId="3" fillId="24" borderId="0" xfId="47" applyFill="1"/>
    <xf numFmtId="0" fontId="49" fillId="0" borderId="0" xfId="47" applyFont="1"/>
    <xf numFmtId="3" fontId="38" fillId="0" borderId="21" xfId="47" applyNumberFormat="1" applyFont="1" applyBorder="1" applyAlignment="1">
      <alignment horizontal="right" wrapText="1"/>
    </xf>
    <xf numFmtId="3" fontId="38" fillId="0" borderId="20" xfId="47" applyNumberFormat="1" applyFont="1" applyBorder="1" applyAlignment="1">
      <alignment horizontal="right" wrapText="1"/>
    </xf>
    <xf numFmtId="164" fontId="33" fillId="24" borderId="29" xfId="46" applyNumberFormat="1" applyFont="1" applyFill="1" applyBorder="1" applyAlignment="1">
      <alignment horizontal="right" wrapText="1"/>
    </xf>
    <xf numFmtId="164" fontId="33" fillId="0" borderId="10" xfId="46" applyNumberFormat="1" applyFont="1" applyBorder="1" applyAlignment="1">
      <alignment wrapText="1"/>
    </xf>
    <xf numFmtId="0" fontId="33" fillId="0" borderId="10" xfId="47" applyFont="1" applyBorder="1" applyAlignment="1">
      <alignment wrapText="1"/>
    </xf>
    <xf numFmtId="49" fontId="32" fillId="0" borderId="28" xfId="47" applyNumberFormat="1" applyFont="1" applyBorder="1"/>
    <xf numFmtId="164" fontId="33" fillId="0" borderId="19" xfId="46" applyNumberFormat="1" applyFont="1" applyBorder="1" applyAlignment="1">
      <alignment horizontal="right" wrapText="1"/>
    </xf>
    <xf numFmtId="164" fontId="32" fillId="0" borderId="18" xfId="46" applyNumberFormat="1" applyFont="1" applyBorder="1" applyAlignment="1">
      <alignment wrapText="1"/>
    </xf>
    <xf numFmtId="0" fontId="33" fillId="0" borderId="18" xfId="47" applyFont="1" applyBorder="1" applyAlignment="1">
      <alignment wrapText="1"/>
    </xf>
    <xf numFmtId="49" fontId="32" fillId="0" borderId="17" xfId="47" applyNumberFormat="1" applyFont="1" applyBorder="1"/>
    <xf numFmtId="164" fontId="40" fillId="24" borderId="19" xfId="46" applyNumberFormat="1" applyFont="1" applyFill="1" applyBorder="1" applyAlignment="1">
      <alignment horizontal="right" wrapText="1"/>
    </xf>
    <xf numFmtId="164" fontId="40" fillId="0" borderId="18" xfId="46" applyNumberFormat="1" applyFont="1" applyBorder="1" applyAlignment="1">
      <alignment wrapText="1"/>
    </xf>
    <xf numFmtId="0" fontId="40" fillId="0" borderId="18" xfId="47" applyFont="1" applyBorder="1" applyAlignment="1">
      <alignment wrapText="1"/>
    </xf>
    <xf numFmtId="49" fontId="40" fillId="0" borderId="17" xfId="47" applyNumberFormat="1" applyFont="1" applyBorder="1"/>
    <xf numFmtId="164" fontId="40" fillId="0" borderId="18" xfId="46" applyNumberFormat="1" applyFont="1" applyBorder="1" applyAlignment="1">
      <alignment horizontal="right" wrapText="1"/>
    </xf>
    <xf numFmtId="49" fontId="40" fillId="0" borderId="17" xfId="47" applyNumberFormat="1" applyFont="1" applyBorder="1" applyAlignment="1">
      <alignment wrapText="1"/>
    </xf>
    <xf numFmtId="164" fontId="40" fillId="24" borderId="18" xfId="46" applyNumberFormat="1" applyFont="1" applyFill="1" applyBorder="1" applyAlignment="1">
      <alignment horizontal="right" wrapText="1"/>
    </xf>
    <xf numFmtId="164" fontId="40" fillId="24" borderId="19" xfId="46" applyNumberFormat="1" applyFont="1" applyFill="1" applyBorder="1" applyAlignment="1">
      <alignment horizontal="right" vertical="center" wrapText="1"/>
    </xf>
    <xf numFmtId="164" fontId="40" fillId="24" borderId="18" xfId="46" applyNumberFormat="1" applyFont="1" applyFill="1" applyBorder="1" applyAlignment="1">
      <alignment horizontal="right" vertical="center" wrapText="1"/>
    </xf>
    <xf numFmtId="164" fontId="41" fillId="24" borderId="19" xfId="46" applyNumberFormat="1" applyFont="1" applyFill="1" applyBorder="1" applyAlignment="1">
      <alignment horizontal="right" wrapText="1"/>
    </xf>
    <xf numFmtId="164" fontId="40" fillId="0" borderId="19" xfId="46" applyNumberFormat="1" applyFont="1" applyFill="1" applyBorder="1" applyAlignment="1">
      <alignment horizontal="right" wrapText="1"/>
    </xf>
    <xf numFmtId="164" fontId="41" fillId="0" borderId="18" xfId="46" applyNumberFormat="1" applyFont="1" applyFill="1" applyBorder="1" applyAlignment="1">
      <alignment horizontal="right" wrapText="1"/>
    </xf>
    <xf numFmtId="164" fontId="41" fillId="24" borderId="18" xfId="46" applyNumberFormat="1" applyFont="1" applyFill="1" applyBorder="1" applyAlignment="1">
      <alignment horizontal="right" wrapText="1"/>
    </xf>
    <xf numFmtId="164" fontId="40" fillId="0" borderId="18" xfId="46" applyNumberFormat="1" applyFont="1" applyFill="1" applyBorder="1" applyAlignment="1">
      <alignment horizontal="right" wrapText="1"/>
    </xf>
    <xf numFmtId="0" fontId="38" fillId="0" borderId="19" xfId="47" applyFont="1" applyBorder="1" applyAlignment="1">
      <alignment horizontal="center" vertical="center" wrapText="1"/>
    </xf>
    <xf numFmtId="0" fontId="38" fillId="0" borderId="18" xfId="47" applyFont="1" applyBorder="1" applyAlignment="1">
      <alignment horizontal="center" vertical="center" wrapText="1"/>
    </xf>
    <xf numFmtId="0" fontId="38" fillId="0" borderId="17" xfId="47" applyFont="1" applyBorder="1" applyAlignment="1">
      <alignment horizontal="center" wrapText="1"/>
    </xf>
    <xf numFmtId="3" fontId="42" fillId="0" borderId="18" xfId="37" applyNumberFormat="1" applyFont="1" applyBorder="1" applyAlignment="1">
      <alignment horizontal="center" vertical="center"/>
    </xf>
    <xf numFmtId="0" fontId="25" fillId="0" borderId="15" xfId="37" applyFont="1" applyFill="1" applyBorder="1" applyAlignment="1">
      <alignment horizontal="center" wrapText="1"/>
    </xf>
    <xf numFmtId="3" fontId="25" fillId="0" borderId="15" xfId="37" applyNumberFormat="1" applyFont="1" applyFill="1" applyBorder="1" applyAlignment="1">
      <alignment horizontal="right"/>
    </xf>
    <xf numFmtId="3" fontId="26" fillId="0" borderId="15" xfId="37" applyNumberFormat="1" applyFont="1" applyFill="1" applyBorder="1" applyAlignment="1">
      <alignment horizontal="left"/>
    </xf>
    <xf numFmtId="3" fontId="26" fillId="0" borderId="16" xfId="37" applyNumberFormat="1" applyFont="1" applyFill="1" applyBorder="1" applyAlignment="1">
      <alignment horizontal="left"/>
    </xf>
    <xf numFmtId="0" fontId="26" fillId="0" borderId="13" xfId="37" applyFont="1" applyFill="1" applyBorder="1" applyAlignment="1">
      <alignment vertical="center" wrapText="1"/>
    </xf>
    <xf numFmtId="0" fontId="38" fillId="0" borderId="32" xfId="39" applyFont="1" applyBorder="1" applyAlignment="1">
      <alignment horizontal="center" wrapText="1"/>
    </xf>
    <xf numFmtId="3" fontId="25" fillId="0" borderId="44" xfId="37" applyNumberFormat="1" applyFont="1" applyFill="1" applyBorder="1"/>
    <xf numFmtId="0" fontId="34" fillId="0" borderId="17" xfId="37" applyFont="1" applyFill="1" applyBorder="1" applyAlignment="1">
      <alignment horizontal="left"/>
    </xf>
    <xf numFmtId="3" fontId="36" fillId="0" borderId="18" xfId="37" applyNumberFormat="1" applyFont="1" applyFill="1" applyBorder="1"/>
    <xf numFmtId="3" fontId="25" fillId="0" borderId="21" xfId="37" applyNumberFormat="1" applyFont="1" applyFill="1" applyBorder="1" applyAlignment="1">
      <alignment horizontal="right"/>
    </xf>
    <xf numFmtId="3" fontId="35" fillId="0" borderId="48" xfId="37" applyNumberFormat="1" applyFont="1" applyFill="1" applyBorder="1"/>
    <xf numFmtId="3" fontId="38" fillId="0" borderId="19" xfId="0" applyNumberFormat="1" applyFont="1" applyBorder="1" applyAlignment="1">
      <alignment horizontal="center" vertical="top" wrapText="1"/>
    </xf>
    <xf numFmtId="3" fontId="40" fillId="0" borderId="19" xfId="0" applyNumberFormat="1" applyFont="1" applyBorder="1" applyAlignment="1">
      <alignment horizontal="center" vertical="top" wrapText="1"/>
    </xf>
    <xf numFmtId="3" fontId="40" fillId="0" borderId="19" xfId="0" applyNumberFormat="1" applyFont="1" applyBorder="1"/>
    <xf numFmtId="3" fontId="40" fillId="0" borderId="31" xfId="0" applyNumberFormat="1" applyFont="1" applyFill="1" applyBorder="1" applyAlignment="1">
      <alignment horizontal="center" vertical="top" wrapText="1"/>
    </xf>
    <xf numFmtId="3" fontId="50" fillId="0" borderId="18" xfId="0" applyNumberFormat="1" applyFont="1" applyBorder="1" applyAlignment="1"/>
    <xf numFmtId="3" fontId="33" fillId="0" borderId="19" xfId="37" applyNumberFormat="1" applyFont="1" applyBorder="1" applyAlignment="1">
      <alignment horizontal="center"/>
    </xf>
    <xf numFmtId="3" fontId="33" fillId="0" borderId="31" xfId="37" applyNumberFormat="1" applyFont="1" applyBorder="1" applyAlignment="1">
      <alignment horizontal="center"/>
    </xf>
    <xf numFmtId="0" fontId="34" fillId="0" borderId="22" xfId="37" applyFont="1" applyFill="1" applyBorder="1" applyAlignment="1">
      <alignment horizontal="right" wrapText="1"/>
    </xf>
    <xf numFmtId="3" fontId="34" fillId="0" borderId="30" xfId="37" applyNumberFormat="1" applyFont="1" applyFill="1" applyBorder="1" applyAlignment="1">
      <alignment horizontal="left"/>
    </xf>
    <xf numFmtId="0" fontId="34" fillId="0" borderId="10" xfId="37" applyFont="1" applyFill="1" applyBorder="1" applyAlignment="1">
      <alignment horizontal="right"/>
    </xf>
    <xf numFmtId="0" fontId="35" fillId="0" borderId="23" xfId="37" applyFont="1" applyFill="1" applyBorder="1" applyAlignment="1">
      <alignment horizontal="center"/>
    </xf>
    <xf numFmtId="3" fontId="35" fillId="0" borderId="23" xfId="37" applyNumberFormat="1" applyFont="1" applyFill="1" applyBorder="1"/>
    <xf numFmtId="0" fontId="25" fillId="0" borderId="41" xfId="37" applyFont="1" applyFill="1" applyBorder="1" applyAlignment="1">
      <alignment horizontal="center" vertical="center" wrapText="1"/>
    </xf>
    <xf numFmtId="0" fontId="25" fillId="0" borderId="12" xfId="37" applyFont="1" applyFill="1" applyBorder="1" applyAlignment="1">
      <alignment horizontal="center" vertical="center" wrapText="1"/>
    </xf>
    <xf numFmtId="0" fontId="25" fillId="0" borderId="40" xfId="37" applyFont="1" applyFill="1" applyBorder="1" applyAlignment="1">
      <alignment horizontal="center" vertical="center" wrapText="1"/>
    </xf>
    <xf numFmtId="0" fontId="25" fillId="0" borderId="51" xfId="37" applyFont="1" applyFill="1" applyBorder="1" applyAlignment="1">
      <alignment horizontal="center"/>
    </xf>
    <xf numFmtId="0" fontId="25" fillId="0" borderId="12" xfId="37" applyFont="1" applyFill="1" applyBorder="1" applyAlignment="1">
      <alignment horizontal="center"/>
    </xf>
    <xf numFmtId="0" fontId="25" fillId="0" borderId="40" xfId="37" applyFont="1" applyFill="1" applyBorder="1" applyAlignment="1">
      <alignment horizontal="center"/>
    </xf>
    <xf numFmtId="0" fontId="35" fillId="0" borderId="41" xfId="37" applyFont="1" applyFill="1" applyBorder="1" applyAlignment="1">
      <alignment horizontal="center" vertical="center" wrapText="1"/>
    </xf>
    <xf numFmtId="0" fontId="35" fillId="0" borderId="12" xfId="37" applyFont="1" applyFill="1" applyBorder="1" applyAlignment="1">
      <alignment horizontal="center" vertical="center" wrapText="1"/>
    </xf>
    <xf numFmtId="0" fontId="35" fillId="0" borderId="40" xfId="37" applyFont="1" applyFill="1" applyBorder="1" applyAlignment="1">
      <alignment horizontal="center" vertical="center" wrapText="1"/>
    </xf>
    <xf numFmtId="0" fontId="34" fillId="0" borderId="41" xfId="37" applyFont="1" applyBorder="1" applyAlignment="1">
      <alignment horizontal="right" wrapText="1"/>
    </xf>
    <xf numFmtId="0" fontId="34" fillId="0" borderId="12" xfId="37" applyFont="1" applyBorder="1" applyAlignment="1">
      <alignment horizontal="right" wrapText="1"/>
    </xf>
    <xf numFmtId="0" fontId="34" fillId="0" borderId="40" xfId="37" applyFont="1" applyBorder="1" applyAlignment="1">
      <alignment horizontal="right" wrapText="1"/>
    </xf>
    <xf numFmtId="0" fontId="35" fillId="0" borderId="52" xfId="37" applyFont="1" applyBorder="1" applyAlignment="1">
      <alignment horizontal="center" wrapText="1"/>
    </xf>
    <xf numFmtId="0" fontId="32" fillId="0" borderId="27" xfId="45" applyFont="1" applyBorder="1" applyAlignment="1"/>
    <xf numFmtId="0" fontId="32" fillId="0" borderId="34" xfId="45" applyFont="1" applyBorder="1" applyAlignment="1"/>
    <xf numFmtId="0" fontId="38" fillId="0" borderId="47" xfId="47" applyFont="1" applyFill="1" applyBorder="1" applyAlignment="1">
      <alignment horizontal="center" vertical="center"/>
    </xf>
    <xf numFmtId="0" fontId="38" fillId="0" borderId="45" xfId="47" applyFont="1" applyFill="1" applyBorder="1" applyAlignment="1">
      <alignment horizontal="center" vertical="center"/>
    </xf>
    <xf numFmtId="0" fontId="38" fillId="0" borderId="46" xfId="47" applyFont="1" applyFill="1" applyBorder="1" applyAlignment="1">
      <alignment horizontal="center" vertical="center"/>
    </xf>
    <xf numFmtId="0" fontId="39" fillId="0" borderId="17" xfId="47" applyFont="1" applyBorder="1" applyAlignment="1">
      <alignment wrapText="1"/>
    </xf>
    <xf numFmtId="0" fontId="39" fillId="0" borderId="18" xfId="47" applyFont="1" applyBorder="1" applyAlignment="1">
      <alignment wrapText="1"/>
    </xf>
    <xf numFmtId="0" fontId="39" fillId="0" borderId="19" xfId="47" applyFont="1" applyBorder="1" applyAlignment="1">
      <alignment wrapText="1"/>
    </xf>
    <xf numFmtId="0" fontId="38" fillId="0" borderId="11" xfId="47" applyFont="1" applyBorder="1" applyAlignment="1">
      <alignment wrapText="1"/>
    </xf>
    <xf numFmtId="0" fontId="38" fillId="0" borderId="20" xfId="47" applyFont="1" applyBorder="1" applyAlignment="1">
      <alignment wrapText="1"/>
    </xf>
    <xf numFmtId="0" fontId="33" fillId="0" borderId="47" xfId="37" applyFont="1" applyFill="1" applyBorder="1" applyAlignment="1">
      <alignment horizontal="center"/>
    </xf>
    <xf numFmtId="0" fontId="33" fillId="0" borderId="45" xfId="37" applyFont="1" applyFill="1" applyBorder="1" applyAlignment="1">
      <alignment horizontal="center"/>
    </xf>
    <xf numFmtId="0" fontId="33" fillId="0" borderId="46" xfId="37" applyFont="1" applyFill="1" applyBorder="1" applyAlignment="1">
      <alignment horizontal="center"/>
    </xf>
    <xf numFmtId="0" fontId="32" fillId="0" borderId="17" xfId="37" applyFont="1" applyBorder="1" applyAlignment="1">
      <alignment horizontal="center" wrapText="1"/>
    </xf>
    <xf numFmtId="0" fontId="32" fillId="0" borderId="18" xfId="37" applyFont="1" applyBorder="1" applyAlignment="1">
      <alignment horizontal="center" wrapText="1"/>
    </xf>
    <xf numFmtId="0" fontId="32" fillId="0" borderId="19" xfId="37" applyFont="1" applyBorder="1" applyAlignment="1">
      <alignment horizontal="center" wrapText="1"/>
    </xf>
    <xf numFmtId="0" fontId="33" fillId="0" borderId="17" xfId="37" applyFont="1" applyBorder="1" applyAlignment="1">
      <alignment horizontal="center" wrapText="1"/>
    </xf>
    <xf numFmtId="0" fontId="42" fillId="0" borderId="18" xfId="37" applyFont="1" applyBorder="1" applyAlignment="1">
      <alignment horizontal="center" wrapText="1"/>
    </xf>
    <xf numFmtId="0" fontId="42" fillId="0" borderId="19" xfId="37" applyFont="1" applyBorder="1" applyAlignment="1">
      <alignment horizontal="center" wrapText="1"/>
    </xf>
    <xf numFmtId="0" fontId="41" fillId="0" borderId="17" xfId="37" applyFont="1" applyBorder="1" applyAlignment="1">
      <alignment horizontal="center"/>
    </xf>
    <xf numFmtId="0" fontId="41" fillId="0" borderId="18" xfId="37" applyFont="1" applyBorder="1" applyAlignment="1">
      <alignment horizontal="center"/>
    </xf>
    <xf numFmtId="0" fontId="41" fillId="0" borderId="32" xfId="37" applyFont="1" applyBorder="1" applyAlignment="1">
      <alignment horizontal="left"/>
    </xf>
    <xf numFmtId="0" fontId="41" fillId="0" borderId="55" xfId="37" applyFont="1" applyBorder="1" applyAlignment="1">
      <alignment horizontal="left"/>
    </xf>
    <xf numFmtId="0" fontId="41" fillId="0" borderId="56" xfId="37" applyFont="1" applyBorder="1" applyAlignment="1">
      <alignment horizontal="left"/>
    </xf>
    <xf numFmtId="0" fontId="43" fillId="0" borderId="47" xfId="37" applyFont="1" applyBorder="1" applyAlignment="1">
      <alignment horizontal="left"/>
    </xf>
    <xf numFmtId="0" fontId="43" fillId="0" borderId="45" xfId="37" applyFont="1" applyBorder="1" applyAlignment="1">
      <alignment horizontal="left"/>
    </xf>
    <xf numFmtId="0" fontId="43" fillId="0" borderId="54" xfId="37" applyFont="1" applyBorder="1" applyAlignment="1">
      <alignment horizontal="left"/>
    </xf>
    <xf numFmtId="0" fontId="43" fillId="0" borderId="55" xfId="37" applyFont="1" applyBorder="1" applyAlignment="1">
      <alignment horizontal="left"/>
    </xf>
    <xf numFmtId="0" fontId="43" fillId="0" borderId="56" xfId="37" applyFont="1" applyBorder="1" applyAlignment="1">
      <alignment horizontal="left"/>
    </xf>
    <xf numFmtId="3" fontId="41" fillId="0" borderId="18" xfId="37" applyNumberFormat="1" applyFont="1" applyBorder="1" applyAlignment="1">
      <alignment horizontal="center"/>
    </xf>
    <xf numFmtId="3" fontId="41" fillId="0" borderId="19" xfId="37" applyNumberFormat="1" applyFont="1" applyBorder="1" applyAlignment="1">
      <alignment horizontal="center"/>
    </xf>
    <xf numFmtId="0" fontId="41" fillId="0" borderId="18" xfId="37" applyFont="1" applyBorder="1" applyAlignment="1">
      <alignment horizontal="left" wrapText="1"/>
    </xf>
    <xf numFmtId="0" fontId="43" fillId="0" borderId="24" xfId="37" applyFont="1" applyBorder="1" applyAlignment="1">
      <alignment horizontal="left"/>
    </xf>
    <xf numFmtId="0" fontId="43" fillId="0" borderId="25" xfId="37" applyFont="1" applyBorder="1" applyAlignment="1">
      <alignment horizontal="left"/>
    </xf>
    <xf numFmtId="3" fontId="43" fillId="0" borderId="25" xfId="37" applyNumberFormat="1" applyFont="1" applyBorder="1" applyAlignment="1">
      <alignment horizontal="center"/>
    </xf>
    <xf numFmtId="3" fontId="43" fillId="0" borderId="31" xfId="37" applyNumberFormat="1" applyFont="1" applyBorder="1" applyAlignment="1">
      <alignment horizontal="center"/>
    </xf>
    <xf numFmtId="0" fontId="41" fillId="0" borderId="45" xfId="37" applyFont="1" applyBorder="1" applyAlignment="1">
      <alignment horizontal="center"/>
    </xf>
    <xf numFmtId="0" fontId="41" fillId="0" borderId="46" xfId="37" applyFont="1" applyBorder="1" applyAlignment="1">
      <alignment horizontal="center"/>
    </xf>
    <xf numFmtId="0" fontId="41" fillId="0" borderId="18" xfId="37" applyFont="1" applyBorder="1" applyAlignment="1">
      <alignment horizontal="left" vertical="center" wrapText="1"/>
    </xf>
    <xf numFmtId="0" fontId="41" fillId="0" borderId="18" xfId="37" applyFont="1" applyBorder="1" applyAlignment="1">
      <alignment horizontal="left" vertical="center"/>
    </xf>
    <xf numFmtId="0" fontId="43" fillId="0" borderId="12" xfId="37" applyFont="1" applyFill="1" applyBorder="1" applyAlignment="1">
      <alignment horizontal="center" vertical="center"/>
    </xf>
    <xf numFmtId="0" fontId="43" fillId="0" borderId="40" xfId="37" applyFont="1" applyFill="1" applyBorder="1" applyAlignment="1">
      <alignment horizontal="center" vertical="center"/>
    </xf>
    <xf numFmtId="0" fontId="41" fillId="0" borderId="19" xfId="37" applyFont="1" applyBorder="1" applyAlignment="1">
      <alignment horizontal="center"/>
    </xf>
    <xf numFmtId="0" fontId="43" fillId="0" borderId="41" xfId="37" applyFont="1" applyFill="1" applyBorder="1" applyAlignment="1">
      <alignment horizontal="center" vertical="center"/>
    </xf>
    <xf numFmtId="0" fontId="40" fillId="0" borderId="12" xfId="0" applyFont="1" applyFill="1" applyBorder="1" applyAlignment="1"/>
    <xf numFmtId="0" fontId="43" fillId="0" borderId="17" xfId="37" applyFont="1" applyBorder="1" applyAlignment="1">
      <alignment horizontal="left"/>
    </xf>
    <xf numFmtId="0" fontId="43" fillId="0" borderId="18" xfId="37" applyFont="1" applyBorder="1" applyAlignment="1">
      <alignment horizontal="left"/>
    </xf>
    <xf numFmtId="3" fontId="43" fillId="0" borderId="18" xfId="37" applyNumberFormat="1" applyFont="1" applyBorder="1" applyAlignment="1">
      <alignment horizontal="center"/>
    </xf>
    <xf numFmtId="0" fontId="43" fillId="0" borderId="31" xfId="37" applyFont="1" applyBorder="1" applyAlignment="1">
      <alignment horizontal="center"/>
    </xf>
    <xf numFmtId="0" fontId="43" fillId="0" borderId="19" xfId="37" applyFont="1" applyBorder="1" applyAlignment="1">
      <alignment horizontal="center"/>
    </xf>
    <xf numFmtId="3" fontId="41" fillId="0" borderId="32" xfId="37" applyNumberFormat="1" applyFont="1" applyBorder="1" applyAlignment="1">
      <alignment horizontal="center"/>
    </xf>
    <xf numFmtId="3" fontId="41" fillId="0" borderId="53" xfId="37" applyNumberFormat="1" applyFont="1" applyBorder="1" applyAlignment="1">
      <alignment horizontal="center"/>
    </xf>
    <xf numFmtId="0" fontId="43" fillId="0" borderId="55" xfId="37" applyFont="1" applyBorder="1" applyAlignment="1">
      <alignment horizontal="center"/>
    </xf>
    <xf numFmtId="0" fontId="43" fillId="0" borderId="56" xfId="37" applyFont="1" applyBorder="1" applyAlignment="1">
      <alignment horizontal="center"/>
    </xf>
    <xf numFmtId="3" fontId="43" fillId="0" borderId="32" xfId="37" applyNumberFormat="1" applyFont="1" applyBorder="1" applyAlignment="1">
      <alignment horizontal="center"/>
    </xf>
    <xf numFmtId="3" fontId="43" fillId="0" borderId="53" xfId="37" applyNumberFormat="1" applyFont="1" applyBorder="1" applyAlignment="1">
      <alignment horizontal="center"/>
    </xf>
    <xf numFmtId="3" fontId="42" fillId="0" borderId="32" xfId="37" applyNumberFormat="1" applyFont="1" applyBorder="1" applyAlignment="1">
      <alignment horizontal="center"/>
    </xf>
    <xf numFmtId="3" fontId="42" fillId="0" borderId="53" xfId="37" applyNumberFormat="1" applyFont="1" applyBorder="1" applyAlignment="1">
      <alignment horizontal="center"/>
    </xf>
    <xf numFmtId="0" fontId="42" fillId="0" borderId="32" xfId="37" applyFont="1" applyBorder="1" applyAlignment="1">
      <alignment horizontal="left" wrapText="1"/>
    </xf>
    <xf numFmtId="0" fontId="42" fillId="0" borderId="55" xfId="37" applyFont="1" applyBorder="1" applyAlignment="1">
      <alignment horizontal="left" wrapText="1"/>
    </xf>
    <xf numFmtId="0" fontId="42" fillId="0" borderId="56" xfId="37" applyFont="1" applyBorder="1" applyAlignment="1">
      <alignment horizontal="left" wrapText="1"/>
    </xf>
    <xf numFmtId="0" fontId="42" fillId="0" borderId="32" xfId="37" applyFont="1" applyBorder="1" applyAlignment="1">
      <alignment horizontal="left"/>
    </xf>
    <xf numFmtId="0" fontId="42" fillId="0" borderId="55" xfId="37" applyFont="1" applyBorder="1" applyAlignment="1">
      <alignment horizontal="left"/>
    </xf>
    <xf numFmtId="0" fontId="42" fillId="0" borderId="56" xfId="37" applyFont="1" applyBorder="1" applyAlignment="1">
      <alignment horizontal="left"/>
    </xf>
    <xf numFmtId="3" fontId="44" fillId="0" borderId="57" xfId="37" applyNumberFormat="1" applyFont="1" applyBorder="1" applyAlignment="1">
      <alignment horizontal="center"/>
    </xf>
    <xf numFmtId="3" fontId="44" fillId="0" borderId="58" xfId="37" applyNumberFormat="1" applyFont="1" applyBorder="1" applyAlignment="1">
      <alignment horizontal="center"/>
    </xf>
    <xf numFmtId="3" fontId="42" fillId="0" borderId="32" xfId="37" applyNumberFormat="1" applyFont="1" applyFill="1" applyBorder="1" applyAlignment="1">
      <alignment horizontal="center"/>
    </xf>
    <xf numFmtId="3" fontId="42" fillId="0" borderId="53" xfId="37" applyNumberFormat="1" applyFont="1" applyFill="1" applyBorder="1" applyAlignment="1">
      <alignment horizontal="center"/>
    </xf>
    <xf numFmtId="0" fontId="44" fillId="0" borderId="59" xfId="37" applyFont="1" applyBorder="1" applyAlignment="1">
      <alignment horizontal="left"/>
    </xf>
    <xf numFmtId="0" fontId="44" fillId="0" borderId="60" xfId="37" applyFont="1" applyBorder="1" applyAlignment="1">
      <alignment horizontal="left"/>
    </xf>
    <xf numFmtId="0" fontId="44" fillId="0" borderId="61" xfId="37" applyFont="1" applyBorder="1" applyAlignment="1">
      <alignment horizontal="left"/>
    </xf>
    <xf numFmtId="0" fontId="44" fillId="0" borderId="54" xfId="37" applyFont="1" applyBorder="1" applyAlignment="1">
      <alignment horizontal="left"/>
    </xf>
    <xf numFmtId="0" fontId="44" fillId="0" borderId="55" xfId="37" applyFont="1" applyBorder="1" applyAlignment="1">
      <alignment horizontal="left"/>
    </xf>
    <xf numFmtId="0" fontId="44" fillId="0" borderId="56" xfId="37" applyFont="1" applyBorder="1" applyAlignment="1">
      <alignment horizontal="left"/>
    </xf>
    <xf numFmtId="0" fontId="42" fillId="0" borderId="32" xfId="37" applyFont="1" applyBorder="1" applyAlignment="1">
      <alignment horizontal="center"/>
    </xf>
    <xf numFmtId="0" fontId="42" fillId="0" borderId="53" xfId="37" applyFont="1" applyBorder="1" applyAlignment="1">
      <alignment horizontal="center"/>
    </xf>
    <xf numFmtId="3" fontId="44" fillId="0" borderId="32" xfId="37" applyNumberFormat="1" applyFont="1" applyBorder="1" applyAlignment="1">
      <alignment horizontal="center"/>
    </xf>
    <xf numFmtId="3" fontId="44" fillId="0" borderId="53" xfId="37" applyNumberFormat="1" applyFont="1" applyBorder="1" applyAlignment="1">
      <alignment horizontal="center"/>
    </xf>
    <xf numFmtId="0" fontId="44" fillId="0" borderId="54" xfId="37" applyFont="1" applyBorder="1" applyAlignment="1">
      <alignment horizontal="center"/>
    </xf>
    <xf numFmtId="0" fontId="44" fillId="0" borderId="55" xfId="37" applyFont="1" applyBorder="1" applyAlignment="1">
      <alignment horizontal="center"/>
    </xf>
    <xf numFmtId="0" fontId="44" fillId="0" borderId="56" xfId="37" applyFont="1" applyBorder="1" applyAlignment="1">
      <alignment horizontal="center"/>
    </xf>
    <xf numFmtId="0" fontId="42" fillId="0" borderId="55" xfId="37" applyFont="1" applyBorder="1" applyAlignment="1">
      <alignment horizontal="center"/>
    </xf>
    <xf numFmtId="0" fontId="44" fillId="0" borderId="43" xfId="37" applyFont="1" applyBorder="1" applyAlignment="1">
      <alignment horizontal="center"/>
    </xf>
    <xf numFmtId="0" fontId="42" fillId="0" borderId="56" xfId="37" applyFont="1" applyBorder="1" applyAlignment="1">
      <alignment horizontal="center"/>
    </xf>
    <xf numFmtId="0" fontId="42" fillId="0" borderId="54" xfId="37" applyFont="1" applyBorder="1" applyAlignment="1">
      <alignment horizontal="center"/>
    </xf>
    <xf numFmtId="0" fontId="43" fillId="0" borderId="62" xfId="37" applyFont="1" applyFill="1" applyBorder="1" applyAlignment="1">
      <alignment horizontal="center"/>
    </xf>
    <xf numFmtId="0" fontId="43" fillId="0" borderId="43" xfId="37" applyFont="1" applyFill="1" applyBorder="1" applyAlignment="1">
      <alignment horizontal="center"/>
    </xf>
    <xf numFmtId="0" fontId="38" fillId="0" borderId="47" xfId="0" applyFont="1" applyFill="1" applyBorder="1" applyAlignment="1">
      <alignment horizontal="center" vertical="center"/>
    </xf>
    <xf numFmtId="0" fontId="40" fillId="0" borderId="45" xfId="0" applyFont="1" applyFill="1" applyBorder="1" applyAlignment="1">
      <alignment vertical="center"/>
    </xf>
    <xf numFmtId="0" fontId="40" fillId="0" borderId="46" xfId="0" applyFont="1" applyFill="1" applyBorder="1" applyAlignment="1">
      <alignment vertical="center"/>
    </xf>
    <xf numFmtId="0" fontId="38" fillId="0" borderId="17" xfId="0" applyFont="1" applyBorder="1" applyAlignment="1">
      <alignment horizontal="right"/>
    </xf>
    <xf numFmtId="0" fontId="38" fillId="0" borderId="18" xfId="0" applyFont="1" applyBorder="1" applyAlignment="1"/>
    <xf numFmtId="0" fontId="38" fillId="0" borderId="19" xfId="0" applyFont="1" applyBorder="1" applyAlignment="1"/>
    <xf numFmtId="0" fontId="39" fillId="0" borderId="47" xfId="39" applyFont="1" applyFill="1" applyBorder="1" applyAlignment="1">
      <alignment horizontal="center" vertical="center" wrapText="1"/>
    </xf>
    <xf numFmtId="0" fontId="39" fillId="0" borderId="45" xfId="39" applyFont="1" applyFill="1" applyBorder="1" applyAlignment="1">
      <alignment horizontal="center" vertical="center" wrapText="1"/>
    </xf>
    <xf numFmtId="0" fontId="39" fillId="0" borderId="46" xfId="39" applyFont="1" applyFill="1" applyBorder="1" applyAlignment="1">
      <alignment horizontal="center" vertical="center" wrapText="1"/>
    </xf>
    <xf numFmtId="0" fontId="48" fillId="0" borderId="38" xfId="38" applyFont="1" applyBorder="1" applyAlignment="1">
      <alignment horizontal="center" vertical="center"/>
    </xf>
    <xf numFmtId="0" fontId="47" fillId="0" borderId="0" xfId="38"/>
    <xf numFmtId="0" fontId="51" fillId="25" borderId="33" xfId="0" applyFont="1" applyFill="1" applyBorder="1" applyAlignment="1">
      <alignment horizontal="left"/>
    </xf>
    <xf numFmtId="0" fontId="51" fillId="25" borderId="27" xfId="0" applyFont="1" applyFill="1" applyBorder="1" applyAlignment="1">
      <alignment horizontal="left"/>
    </xf>
    <xf numFmtId="0" fontId="52" fillId="0" borderId="27" xfId="0" applyFont="1" applyBorder="1"/>
    <xf numFmtId="0" fontId="52" fillId="0" borderId="34" xfId="0" applyFont="1" applyBorder="1"/>
    <xf numFmtId="0" fontId="51" fillId="26" borderId="33" xfId="0" applyFont="1" applyFill="1" applyBorder="1" applyAlignment="1">
      <alignment horizontal="left"/>
    </xf>
    <xf numFmtId="0" fontId="51" fillId="26" borderId="27" xfId="0" applyFont="1" applyFill="1" applyBorder="1" applyAlignment="1">
      <alignment horizontal="left"/>
    </xf>
    <xf numFmtId="0" fontId="51" fillId="0" borderId="35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2" fillId="0" borderId="0" xfId="0" applyFont="1" applyBorder="1"/>
    <xf numFmtId="3" fontId="59" fillId="0" borderId="0" xfId="0" applyNumberFormat="1" applyFont="1" applyBorder="1"/>
    <xf numFmtId="0" fontId="52" fillId="0" borderId="36" xfId="0" applyFont="1" applyBorder="1"/>
    <xf numFmtId="0" fontId="0" fillId="0" borderId="0" xfId="0"/>
    <xf numFmtId="3" fontId="51" fillId="0" borderId="0" xfId="0" applyNumberFormat="1" applyFont="1" applyBorder="1"/>
    <xf numFmtId="3" fontId="55" fillId="0" borderId="63" xfId="0" applyNumberFormat="1" applyFont="1" applyBorder="1"/>
    <xf numFmtId="0" fontId="53" fillId="27" borderId="37" xfId="0" applyFont="1" applyFill="1" applyBorder="1" applyAlignment="1">
      <alignment horizontal="right"/>
    </xf>
    <xf numFmtId="0" fontId="53" fillId="27" borderId="38" xfId="0" applyFont="1" applyFill="1" applyBorder="1" applyAlignment="1">
      <alignment horizontal="right"/>
    </xf>
    <xf numFmtId="0" fontId="53" fillId="0" borderId="38" xfId="0" applyFont="1" applyBorder="1" applyAlignment="1">
      <alignment horizontal="right"/>
    </xf>
    <xf numFmtId="0" fontId="52" fillId="0" borderId="39" xfId="0" applyFont="1" applyBorder="1"/>
    <xf numFmtId="0" fontId="52" fillId="0" borderId="35" xfId="0" applyFont="1" applyBorder="1" applyAlignment="1">
      <alignment horizontal="right"/>
    </xf>
    <xf numFmtId="0" fontId="52" fillId="0" borderId="0" xfId="0" applyFont="1" applyBorder="1" applyAlignment="1">
      <alignment horizontal="right"/>
    </xf>
    <xf numFmtId="0" fontId="52" fillId="0" borderId="0" xfId="0" applyFont="1" applyBorder="1" applyAlignment="1">
      <alignment horizontal="right"/>
    </xf>
    <xf numFmtId="3" fontId="54" fillId="0" borderId="36" xfId="0" applyNumberFormat="1" applyFont="1" applyBorder="1"/>
    <xf numFmtId="0" fontId="52" fillId="0" borderId="33" xfId="0" applyFont="1" applyBorder="1" applyAlignment="1">
      <alignment horizontal="right"/>
    </xf>
    <xf numFmtId="0" fontId="52" fillId="0" borderId="27" xfId="0" applyFont="1" applyBorder="1" applyAlignment="1">
      <alignment horizontal="right"/>
    </xf>
    <xf numFmtId="0" fontId="52" fillId="0" borderId="27" xfId="0" applyFont="1" applyBorder="1" applyAlignment="1">
      <alignment horizontal="right"/>
    </xf>
    <xf numFmtId="3" fontId="54" fillId="0" borderId="34" xfId="0" applyNumberFormat="1" applyFont="1" applyBorder="1"/>
    <xf numFmtId="0" fontId="52" fillId="0" borderId="35" xfId="0" applyFont="1" applyBorder="1" applyAlignment="1">
      <alignment horizontal="right"/>
    </xf>
    <xf numFmtId="0" fontId="52" fillId="0" borderId="37" xfId="0" applyFont="1" applyBorder="1" applyAlignment="1">
      <alignment horizontal="right"/>
    </xf>
    <xf numFmtId="0" fontId="52" fillId="0" borderId="38" xfId="0" applyFont="1" applyBorder="1" applyAlignment="1">
      <alignment horizontal="right"/>
    </xf>
    <xf numFmtId="0" fontId="52" fillId="0" borderId="38" xfId="0" applyFont="1" applyBorder="1" applyAlignment="1">
      <alignment horizontal="right"/>
    </xf>
    <xf numFmtId="3" fontId="54" fillId="0" borderId="39" xfId="0" applyNumberFormat="1" applyFont="1" applyBorder="1"/>
    <xf numFmtId="0" fontId="51" fillId="0" borderId="33" xfId="0" applyFont="1" applyBorder="1" applyAlignment="1">
      <alignment horizontal="right"/>
    </xf>
    <xf numFmtId="0" fontId="51" fillId="0" borderId="27" xfId="0" applyFont="1" applyBorder="1" applyAlignment="1">
      <alignment horizontal="right"/>
    </xf>
    <xf numFmtId="0" fontId="51" fillId="0" borderId="27" xfId="0" applyFont="1" applyBorder="1" applyAlignment="1">
      <alignment horizontal="right"/>
    </xf>
    <xf numFmtId="3" fontId="55" fillId="0" borderId="34" xfId="0" applyNumberFormat="1" applyFont="1" applyBorder="1"/>
    <xf numFmtId="3" fontId="52" fillId="0" borderId="36" xfId="0" applyNumberFormat="1" applyFont="1" applyBorder="1"/>
    <xf numFmtId="3" fontId="52" fillId="0" borderId="39" xfId="0" applyNumberFormat="1" applyFont="1" applyBorder="1" applyAlignment="1"/>
    <xf numFmtId="3" fontId="57" fillId="0" borderId="34" xfId="0" applyNumberFormat="1" applyFont="1" applyBorder="1"/>
    <xf numFmtId="0" fontId="51" fillId="0" borderId="35" xfId="0" applyFont="1" applyBorder="1" applyAlignment="1">
      <alignment horizontal="right"/>
    </xf>
    <xf numFmtId="0" fontId="51" fillId="0" borderId="0" xfId="0" applyFont="1" applyBorder="1" applyAlignment="1">
      <alignment horizontal="right"/>
    </xf>
    <xf numFmtId="3" fontId="57" fillId="0" borderId="36" xfId="0" applyNumberFormat="1" applyFont="1" applyBorder="1"/>
    <xf numFmtId="0" fontId="52" fillId="0" borderId="38" xfId="0" applyFont="1" applyBorder="1"/>
    <xf numFmtId="3" fontId="52" fillId="0" borderId="39" xfId="0" applyNumberFormat="1" applyFont="1" applyBorder="1"/>
    <xf numFmtId="0" fontId="54" fillId="0" borderId="33" xfId="0" applyFont="1" applyBorder="1" applyAlignment="1">
      <alignment horizontal="right"/>
    </xf>
    <xf numFmtId="0" fontId="54" fillId="0" borderId="27" xfId="0" applyFont="1" applyBorder="1" applyAlignment="1">
      <alignment horizontal="right"/>
    </xf>
    <xf numFmtId="0" fontId="58" fillId="0" borderId="27" xfId="0" applyFont="1" applyBorder="1"/>
    <xf numFmtId="0" fontId="54" fillId="0" borderId="35" xfId="0" applyFont="1" applyBorder="1" applyAlignment="1">
      <alignment horizontal="right"/>
    </xf>
    <xf numFmtId="0" fontId="54" fillId="0" borderId="0" xfId="0" applyFont="1" applyBorder="1" applyAlignment="1">
      <alignment horizontal="right"/>
    </xf>
    <xf numFmtId="0" fontId="58" fillId="0" borderId="0" xfId="0" applyFont="1" applyBorder="1"/>
    <xf numFmtId="0" fontId="54" fillId="0" borderId="0" xfId="0" applyFont="1" applyBorder="1" applyAlignment="1">
      <alignment horizontal="center"/>
    </xf>
    <xf numFmtId="0" fontId="56" fillId="0" borderId="0" xfId="0" applyFont="1" applyBorder="1" applyAlignment="1">
      <alignment horizontal="right"/>
    </xf>
    <xf numFmtId="0" fontId="54" fillId="0" borderId="35" xfId="0" applyFont="1" applyBorder="1" applyAlignment="1">
      <alignment horizontal="right" vertical="center"/>
    </xf>
    <xf numFmtId="0" fontId="54" fillId="0" borderId="0" xfId="0" applyFont="1" applyBorder="1" applyAlignment="1">
      <alignment horizontal="right" vertical="center"/>
    </xf>
    <xf numFmtId="0" fontId="58" fillId="0" borderId="0" xfId="0" applyFont="1" applyBorder="1" applyAlignment="1">
      <alignment vertical="center"/>
    </xf>
    <xf numFmtId="3" fontId="54" fillId="0" borderId="36" xfId="0" applyNumberFormat="1" applyFont="1" applyBorder="1" applyAlignment="1">
      <alignment vertical="center"/>
    </xf>
    <xf numFmtId="0" fontId="54" fillId="0" borderId="35" xfId="0" applyFont="1" applyBorder="1" applyAlignment="1">
      <alignment horizontal="right"/>
    </xf>
    <xf numFmtId="0" fontId="54" fillId="0" borderId="0" xfId="0" applyFont="1" applyBorder="1" applyAlignment="1">
      <alignment horizontal="right"/>
    </xf>
    <xf numFmtId="0" fontId="54" fillId="0" borderId="0" xfId="0" applyFont="1" applyBorder="1"/>
    <xf numFmtId="0" fontId="58" fillId="0" borderId="0" xfId="0" applyFont="1" applyBorder="1" applyAlignment="1"/>
    <xf numFmtId="3" fontId="54" fillId="0" borderId="36" xfId="0" applyNumberFormat="1" applyFont="1" applyBorder="1" applyAlignment="1"/>
    <xf numFmtId="3" fontId="55" fillId="0" borderId="36" xfId="0" applyNumberFormat="1" applyFont="1" applyBorder="1"/>
    <xf numFmtId="0" fontId="47" fillId="0" borderId="0" xfId="38" applyFill="1"/>
    <xf numFmtId="0" fontId="51" fillId="0" borderId="37" xfId="0" applyFont="1" applyBorder="1" applyAlignment="1">
      <alignment horizontal="left"/>
    </xf>
    <xf numFmtId="0" fontId="51" fillId="0" borderId="38" xfId="0" applyFont="1" applyBorder="1" applyAlignment="1">
      <alignment horizontal="left"/>
    </xf>
    <xf numFmtId="3" fontId="51" fillId="0" borderId="38" xfId="0" applyNumberFormat="1" applyFont="1" applyBorder="1"/>
    <xf numFmtId="3" fontId="55" fillId="0" borderId="39" xfId="0" applyNumberFormat="1" applyFont="1" applyBorder="1"/>
    <xf numFmtId="0" fontId="52" fillId="0" borderId="41" xfId="0" applyFont="1" applyBorder="1" applyAlignment="1">
      <alignment horizontal="right"/>
    </xf>
    <xf numFmtId="0" fontId="52" fillId="0" borderId="12" xfId="0" applyFont="1" applyBorder="1" applyAlignment="1">
      <alignment horizontal="right"/>
    </xf>
    <xf numFmtId="0" fontId="52" fillId="0" borderId="12" xfId="0" applyFont="1" applyBorder="1"/>
    <xf numFmtId="3" fontId="52" fillId="0" borderId="40" xfId="0" applyNumberFormat="1" applyFont="1" applyBorder="1"/>
    <xf numFmtId="0" fontId="51" fillId="27" borderId="35" xfId="0" applyFont="1" applyFill="1" applyBorder="1" applyAlignment="1">
      <alignment horizontal="right"/>
    </xf>
    <xf numFmtId="0" fontId="51" fillId="27" borderId="0" xfId="0" applyFont="1" applyFill="1" applyBorder="1" applyAlignment="1">
      <alignment horizontal="right"/>
    </xf>
    <xf numFmtId="0" fontId="52" fillId="27" borderId="0" xfId="0" applyFont="1" applyFill="1" applyBorder="1"/>
    <xf numFmtId="3" fontId="52" fillId="27" borderId="36" xfId="0" applyNumberFormat="1" applyFont="1" applyFill="1" applyBorder="1"/>
    <xf numFmtId="0" fontId="52" fillId="0" borderId="35" xfId="0" applyFont="1" applyBorder="1" applyAlignment="1">
      <alignment horizontal="left"/>
    </xf>
    <xf numFmtId="0" fontId="52" fillId="0" borderId="0" xfId="0" applyFont="1" applyBorder="1" applyAlignment="1">
      <alignment horizontal="left"/>
    </xf>
    <xf numFmtId="0" fontId="54" fillId="0" borderId="35" xfId="0" applyFont="1" applyBorder="1" applyAlignment="1">
      <alignment horizontal="left"/>
    </xf>
    <xf numFmtId="0" fontId="54" fillId="0" borderId="0" xfId="0" applyFont="1" applyBorder="1" applyAlignment="1">
      <alignment horizontal="left"/>
    </xf>
    <xf numFmtId="0" fontId="51" fillId="0" borderId="35" xfId="0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0" fontId="58" fillId="0" borderId="35" xfId="0" applyFont="1" applyBorder="1" applyAlignment="1">
      <alignment horizontal="right"/>
    </xf>
    <xf numFmtId="0" fontId="58" fillId="0" borderId="0" xfId="0" applyFont="1" applyBorder="1" applyAlignment="1">
      <alignment horizontal="right"/>
    </xf>
    <xf numFmtId="3" fontId="58" fillId="0" borderId="36" xfId="0" applyNumberFormat="1" applyFont="1" applyBorder="1"/>
    <xf numFmtId="0" fontId="51" fillId="26" borderId="35" xfId="0" applyFont="1" applyFill="1" applyBorder="1" applyAlignment="1">
      <alignment horizontal="left"/>
    </xf>
    <xf numFmtId="0" fontId="51" fillId="26" borderId="0" xfId="0" applyFont="1" applyFill="1" applyBorder="1" applyAlignment="1">
      <alignment horizontal="left"/>
    </xf>
    <xf numFmtId="0" fontId="53" fillId="28" borderId="37" xfId="0" applyFont="1" applyFill="1" applyBorder="1" applyAlignment="1">
      <alignment horizontal="right"/>
    </xf>
    <xf numFmtId="0" fontId="53" fillId="28" borderId="38" xfId="0" applyFont="1" applyFill="1" applyBorder="1" applyAlignment="1">
      <alignment horizontal="right"/>
    </xf>
    <xf numFmtId="0" fontId="54" fillId="0" borderId="35" xfId="0" applyFont="1" applyBorder="1" applyAlignment="1">
      <alignment horizontal="left"/>
    </xf>
    <xf numFmtId="0" fontId="54" fillId="0" borderId="0" xfId="0" applyFont="1" applyBorder="1" applyAlignment="1">
      <alignment horizontal="left"/>
    </xf>
    <xf numFmtId="0" fontId="51" fillId="0" borderId="0" xfId="0" applyFont="1" applyBorder="1" applyAlignment="1">
      <alignment horizontal="right"/>
    </xf>
    <xf numFmtId="0" fontId="53" fillId="28" borderId="64" xfId="0" applyFont="1" applyFill="1" applyBorder="1" applyAlignment="1">
      <alignment horizontal="right"/>
    </xf>
    <xf numFmtId="0" fontId="53" fillId="28" borderId="65" xfId="0" applyFont="1" applyFill="1" applyBorder="1" applyAlignment="1">
      <alignment horizontal="right"/>
    </xf>
    <xf numFmtId="0" fontId="52" fillId="0" borderId="65" xfId="0" applyFont="1" applyBorder="1" applyAlignment="1">
      <alignment horizontal="right"/>
    </xf>
    <xf numFmtId="3" fontId="52" fillId="0" borderId="66" xfId="0" applyNumberFormat="1" applyFont="1" applyBorder="1"/>
    <xf numFmtId="0" fontId="52" fillId="29" borderId="59" xfId="0" applyFont="1" applyFill="1" applyBorder="1" applyAlignment="1">
      <alignment horizontal="right"/>
    </xf>
    <xf numFmtId="0" fontId="52" fillId="29" borderId="60" xfId="0" applyFont="1" applyFill="1" applyBorder="1" applyAlignment="1">
      <alignment horizontal="right"/>
    </xf>
    <xf numFmtId="3" fontId="52" fillId="0" borderId="34" xfId="0" applyNumberFormat="1" applyFont="1" applyBorder="1" applyAlignment="1"/>
    <xf numFmtId="0" fontId="51" fillId="0" borderId="41" xfId="0" applyFont="1" applyBorder="1" applyAlignment="1">
      <alignment horizontal="right"/>
    </xf>
    <xf numFmtId="0" fontId="51" fillId="0" borderId="12" xfId="0" applyFont="1" applyBorder="1" applyAlignment="1">
      <alignment horizontal="right"/>
    </xf>
    <xf numFmtId="3" fontId="55" fillId="0" borderId="40" xfId="0" applyNumberFormat="1" applyFont="1" applyBorder="1"/>
    <xf numFmtId="0" fontId="54" fillId="0" borderId="35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51" fillId="0" borderId="37" xfId="0" applyFont="1" applyBorder="1" applyAlignment="1">
      <alignment horizontal="right"/>
    </xf>
    <xf numFmtId="0" fontId="51" fillId="0" borderId="38" xfId="0" applyFont="1" applyBorder="1" applyAlignment="1">
      <alignment horizontal="right"/>
    </xf>
    <xf numFmtId="0" fontId="51" fillId="27" borderId="37" xfId="0" applyFont="1" applyFill="1" applyBorder="1" applyAlignment="1">
      <alignment horizontal="left"/>
    </xf>
    <xf numFmtId="0" fontId="51" fillId="27" borderId="38" xfId="0" applyFont="1" applyFill="1" applyBorder="1" applyAlignment="1">
      <alignment horizontal="left"/>
    </xf>
    <xf numFmtId="3" fontId="51" fillId="27" borderId="38" xfId="0" applyNumberFormat="1" applyFont="1" applyFill="1" applyBorder="1"/>
    <xf numFmtId="3" fontId="51" fillId="27" borderId="39" xfId="0" applyNumberFormat="1" applyFont="1" applyFill="1" applyBorder="1"/>
    <xf numFmtId="0" fontId="47" fillId="0" borderId="0" xfId="38" applyAlignment="1">
      <alignment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" xfId="46" builtinId="3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ál" xfId="0" builtinId="0"/>
    <cellStyle name="Normál 2" xfId="37"/>
    <cellStyle name="Normál 3" xfId="38"/>
    <cellStyle name="Normál 3 2" xfId="48"/>
    <cellStyle name="Normál 4" xfId="45"/>
    <cellStyle name="Normál_5. sz. m." xfId="39"/>
    <cellStyle name="Normál_7. sz. m." xfId="47"/>
    <cellStyle name="Note" xfId="40"/>
    <cellStyle name="Output" xfId="41"/>
    <cellStyle name="Title" xfId="42"/>
    <cellStyle name="Total" xfId="43"/>
    <cellStyle name="Warning Text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zoomScale="60" zoomScaleNormal="60" workbookViewId="0">
      <selection activeCell="C14" sqref="C14"/>
    </sheetView>
  </sheetViews>
  <sheetFormatPr defaultColWidth="9.140625" defaultRowHeight="12.75"/>
  <cols>
    <col min="1" max="1" width="91.85546875" style="1" customWidth="1"/>
    <col min="2" max="2" width="29.42578125" style="1" customWidth="1"/>
    <col min="3" max="3" width="39.140625" style="1" customWidth="1"/>
    <col min="4" max="4" width="36.85546875" style="1" customWidth="1"/>
    <col min="5" max="5" width="33.5703125" style="1" customWidth="1"/>
    <col min="6" max="6" width="11.140625" style="1" customWidth="1"/>
    <col min="7" max="8" width="10.140625" style="1" customWidth="1"/>
    <col min="9" max="9" width="8.5703125" style="1" customWidth="1"/>
    <col min="10" max="12" width="30.42578125" style="1" customWidth="1"/>
    <col min="13" max="16384" width="9.140625" style="1"/>
  </cols>
  <sheetData>
    <row r="1" spans="1:12" s="7" customFormat="1" ht="60.75" customHeight="1" thickBot="1">
      <c r="A1" s="312" t="s">
        <v>321</v>
      </c>
      <c r="B1" s="313"/>
      <c r="C1" s="313"/>
      <c r="D1" s="313"/>
      <c r="E1" s="314"/>
      <c r="F1" s="5"/>
      <c r="G1" s="6"/>
      <c r="H1" s="6"/>
      <c r="I1" s="6"/>
      <c r="J1" s="6"/>
      <c r="K1" s="6"/>
      <c r="L1" s="6"/>
    </row>
    <row r="2" spans="1:12" s="7" customFormat="1" ht="31.5" thickBot="1">
      <c r="A2" s="17" t="s">
        <v>115</v>
      </c>
      <c r="B2" s="18"/>
      <c r="C2" s="315" t="s">
        <v>30</v>
      </c>
      <c r="D2" s="316"/>
      <c r="E2" s="317"/>
      <c r="F2" s="6"/>
      <c r="G2" s="8"/>
      <c r="H2" s="9"/>
      <c r="I2" s="8"/>
      <c r="J2" s="10"/>
      <c r="K2" s="8"/>
      <c r="L2" s="8"/>
    </row>
    <row r="3" spans="1:12" s="7" customFormat="1" ht="30.75">
      <c r="A3" s="19" t="s">
        <v>8</v>
      </c>
      <c r="B3" s="20" t="s">
        <v>9</v>
      </c>
      <c r="C3" s="21" t="s">
        <v>10</v>
      </c>
      <c r="D3" s="21" t="s">
        <v>11</v>
      </c>
      <c r="E3" s="22" t="s">
        <v>12</v>
      </c>
      <c r="F3" s="8"/>
      <c r="G3" s="8"/>
      <c r="H3" s="8"/>
      <c r="I3" s="10"/>
      <c r="J3" s="8"/>
      <c r="K3" s="8"/>
    </row>
    <row r="4" spans="1:12" s="126" customFormat="1" ht="61.5">
      <c r="A4" s="52" t="s">
        <v>13</v>
      </c>
      <c r="B4" s="47"/>
      <c r="C4" s="48">
        <f>SUM(C5:C8)</f>
        <v>8794712</v>
      </c>
      <c r="D4" s="48">
        <f>SUM(D5:D8)</f>
        <v>8794712</v>
      </c>
      <c r="E4" s="46"/>
      <c r="F4" s="124"/>
      <c r="G4" s="124"/>
      <c r="H4" s="124"/>
      <c r="I4" s="125"/>
      <c r="J4" s="124"/>
      <c r="K4" s="124"/>
    </row>
    <row r="5" spans="1:12" s="126" customFormat="1" ht="92.25">
      <c r="A5" s="127" t="s">
        <v>14</v>
      </c>
      <c r="B5" s="128"/>
      <c r="C5" s="25">
        <v>2689562</v>
      </c>
      <c r="D5" s="25">
        <v>2689562</v>
      </c>
      <c r="E5" s="129"/>
      <c r="F5" s="124"/>
      <c r="G5" s="124"/>
      <c r="H5" s="124"/>
      <c r="I5" s="125"/>
      <c r="J5" s="124"/>
      <c r="K5" s="124"/>
    </row>
    <row r="6" spans="1:12" s="126" customFormat="1" ht="30.75">
      <c r="A6" s="127" t="s">
        <v>15</v>
      </c>
      <c r="B6" s="128"/>
      <c r="C6" s="25">
        <v>5000000</v>
      </c>
      <c r="D6" s="25">
        <v>5000000</v>
      </c>
      <c r="E6" s="129"/>
      <c r="F6" s="124"/>
      <c r="G6" s="124"/>
      <c r="H6" s="124"/>
      <c r="I6" s="125"/>
      <c r="J6" s="124"/>
      <c r="K6" s="124"/>
    </row>
    <row r="7" spans="1:12" s="126" customFormat="1" ht="63.75" customHeight="1">
      <c r="A7" s="127" t="s">
        <v>174</v>
      </c>
      <c r="B7" s="128"/>
      <c r="C7" s="25">
        <v>114750</v>
      </c>
      <c r="D7" s="25">
        <v>114750</v>
      </c>
      <c r="E7" s="129"/>
      <c r="F7" s="124"/>
      <c r="G7" s="124"/>
      <c r="H7" s="124"/>
      <c r="I7" s="125"/>
      <c r="J7" s="124"/>
      <c r="K7" s="124"/>
    </row>
    <row r="8" spans="1:12" s="126" customFormat="1" ht="36.6" customHeight="1">
      <c r="A8" s="127" t="s">
        <v>313</v>
      </c>
      <c r="B8" s="128"/>
      <c r="C8" s="25">
        <v>990400</v>
      </c>
      <c r="D8" s="25">
        <v>990400</v>
      </c>
      <c r="E8" s="129"/>
      <c r="F8" s="124"/>
      <c r="G8" s="124"/>
      <c r="H8" s="124"/>
      <c r="I8" s="125"/>
      <c r="J8" s="124"/>
      <c r="K8" s="124"/>
    </row>
    <row r="9" spans="1:12" s="126" customFormat="1" ht="61.5">
      <c r="A9" s="130" t="s">
        <v>16</v>
      </c>
      <c r="B9" s="47"/>
      <c r="C9" s="48">
        <f>SUM(C10:C12)</f>
        <v>5264967</v>
      </c>
      <c r="D9" s="48">
        <f>SUM(D10:D12)</f>
        <v>5264967</v>
      </c>
      <c r="E9" s="131"/>
      <c r="F9" s="124"/>
      <c r="G9" s="124"/>
      <c r="H9" s="124"/>
      <c r="I9" s="125"/>
      <c r="J9" s="124"/>
      <c r="K9" s="124"/>
    </row>
    <row r="10" spans="1:12" s="126" customFormat="1" ht="61.5">
      <c r="A10" s="26" t="s">
        <v>138</v>
      </c>
      <c r="B10" s="24"/>
      <c r="C10" s="25">
        <v>2055527</v>
      </c>
      <c r="D10" s="25">
        <v>2055527</v>
      </c>
      <c r="E10" s="132"/>
      <c r="F10" s="124"/>
      <c r="G10" s="124"/>
      <c r="H10" s="124"/>
      <c r="I10" s="125"/>
      <c r="J10" s="124"/>
      <c r="K10" s="124"/>
    </row>
    <row r="11" spans="1:12" s="126" customFormat="1" ht="30.75">
      <c r="A11" s="26" t="s">
        <v>17</v>
      </c>
      <c r="B11" s="24"/>
      <c r="C11" s="25">
        <v>3100000</v>
      </c>
      <c r="D11" s="25">
        <v>3100000</v>
      </c>
      <c r="E11" s="132"/>
      <c r="F11" s="124"/>
      <c r="G11" s="124"/>
      <c r="H11" s="124"/>
      <c r="I11" s="125"/>
      <c r="J11" s="124"/>
      <c r="K11" s="124"/>
    </row>
    <row r="12" spans="1:12" s="137" customFormat="1" ht="62.45" customHeight="1">
      <c r="A12" s="133" t="s">
        <v>159</v>
      </c>
      <c r="B12" s="134"/>
      <c r="C12" s="291">
        <v>109440</v>
      </c>
      <c r="D12" s="291">
        <v>109440</v>
      </c>
      <c r="E12" s="132"/>
      <c r="F12" s="135"/>
      <c r="G12" s="135"/>
      <c r="H12" s="135"/>
      <c r="I12" s="136"/>
      <c r="J12" s="135"/>
      <c r="K12" s="135"/>
    </row>
    <row r="13" spans="1:12" s="126" customFormat="1" ht="61.5">
      <c r="A13" s="52" t="s">
        <v>18</v>
      </c>
      <c r="B13" s="47"/>
      <c r="C13" s="48">
        <v>1800000</v>
      </c>
      <c r="D13" s="48">
        <v>1800000</v>
      </c>
      <c r="E13" s="131"/>
      <c r="F13" s="124"/>
      <c r="G13" s="138"/>
      <c r="H13" s="124"/>
      <c r="I13" s="125"/>
      <c r="J13" s="124"/>
      <c r="K13" s="124"/>
    </row>
    <row r="14" spans="1:12" s="7" customFormat="1" ht="40.5" customHeight="1">
      <c r="A14" s="49" t="s">
        <v>78</v>
      </c>
      <c r="B14" s="50"/>
      <c r="C14" s="92">
        <f>C4+C9+C13</f>
        <v>15859679</v>
      </c>
      <c r="D14" s="92">
        <f>D4+D9+D13</f>
        <v>15859679</v>
      </c>
      <c r="E14" s="51"/>
      <c r="F14" s="11"/>
      <c r="G14" s="11"/>
      <c r="H14" s="11"/>
      <c r="I14" s="11"/>
      <c r="J14" s="11"/>
      <c r="K14" s="11"/>
    </row>
    <row r="15" spans="1:12" s="7" customFormat="1" ht="61.5">
      <c r="A15" s="23" t="s">
        <v>160</v>
      </c>
      <c r="B15" s="16"/>
      <c r="C15" s="295">
        <f>SUM(C16:C16)</f>
        <v>4098000</v>
      </c>
      <c r="D15" s="295">
        <f>SUM(D16:D16)</f>
        <v>4098000</v>
      </c>
      <c r="E15" s="27"/>
      <c r="F15" s="11"/>
      <c r="G15" s="11"/>
      <c r="H15" s="11"/>
      <c r="I15" s="11"/>
      <c r="J15" s="11"/>
      <c r="K15" s="11"/>
    </row>
    <row r="16" spans="1:12" s="126" customFormat="1" ht="31.5" thickBot="1">
      <c r="A16" s="26" t="s">
        <v>186</v>
      </c>
      <c r="B16" s="24"/>
      <c r="C16" s="25">
        <v>4098000</v>
      </c>
      <c r="D16" s="25">
        <v>4098000</v>
      </c>
      <c r="E16" s="27"/>
      <c r="F16" s="139"/>
      <c r="G16" s="139"/>
      <c r="H16" s="139"/>
      <c r="I16" s="139"/>
      <c r="J16" s="139"/>
      <c r="K16" s="139"/>
    </row>
    <row r="17" spans="1:11" s="7" customFormat="1" ht="62.25" thickBot="1">
      <c r="A17" s="34" t="s">
        <v>79</v>
      </c>
      <c r="B17" s="35" t="s">
        <v>19</v>
      </c>
      <c r="C17" s="36">
        <f>C14+C15</f>
        <v>19957679</v>
      </c>
      <c r="D17" s="36">
        <f>D14+D15</f>
        <v>19957679</v>
      </c>
      <c r="E17" s="37"/>
      <c r="F17" s="11"/>
      <c r="G17" s="11"/>
      <c r="H17" s="11"/>
      <c r="I17" s="11"/>
      <c r="J17" s="11"/>
      <c r="K17" s="11"/>
    </row>
    <row r="18" spans="1:11" s="126" customFormat="1" ht="30.75">
      <c r="A18" s="189" t="s">
        <v>196</v>
      </c>
      <c r="B18" s="190"/>
      <c r="C18" s="191">
        <v>150000</v>
      </c>
      <c r="D18" s="191">
        <v>150000</v>
      </c>
      <c r="E18" s="192"/>
      <c r="F18" s="193"/>
      <c r="G18" s="193"/>
      <c r="H18" s="193"/>
      <c r="I18" s="139"/>
      <c r="J18" s="139"/>
      <c r="K18" s="139"/>
    </row>
    <row r="19" spans="1:11" s="126" customFormat="1" ht="30.75">
      <c r="A19" s="194" t="s">
        <v>20</v>
      </c>
      <c r="B19" s="195"/>
      <c r="C19" s="196">
        <f>C18</f>
        <v>150000</v>
      </c>
      <c r="D19" s="196">
        <f>D18</f>
        <v>150000</v>
      </c>
      <c r="E19" s="192"/>
      <c r="F19" s="193"/>
      <c r="G19" s="193"/>
      <c r="H19" s="193"/>
      <c r="I19" s="139"/>
      <c r="J19" s="139"/>
      <c r="K19" s="139"/>
    </row>
    <row r="20" spans="1:11" s="126" customFormat="1" ht="30.75">
      <c r="A20" s="189" t="s">
        <v>124</v>
      </c>
      <c r="B20" s="195"/>
      <c r="C20" s="191">
        <v>3000000</v>
      </c>
      <c r="D20" s="191">
        <v>3000000</v>
      </c>
      <c r="E20" s="192"/>
      <c r="F20" s="193"/>
      <c r="G20" s="193"/>
      <c r="H20" s="193"/>
      <c r="I20" s="139"/>
      <c r="J20" s="139"/>
      <c r="K20" s="139"/>
    </row>
    <row r="21" spans="1:11" s="126" customFormat="1" ht="30.75">
      <c r="A21" s="194" t="s">
        <v>125</v>
      </c>
      <c r="B21" s="195"/>
      <c r="C21" s="196">
        <f>C20</f>
        <v>3000000</v>
      </c>
      <c r="D21" s="196">
        <f>D20</f>
        <v>3000000</v>
      </c>
      <c r="E21" s="192"/>
      <c r="F21" s="193"/>
      <c r="G21" s="193"/>
      <c r="H21" s="193"/>
      <c r="I21" s="139"/>
      <c r="J21" s="139"/>
      <c r="K21" s="139"/>
    </row>
    <row r="22" spans="1:11" s="126" customFormat="1" ht="30.75">
      <c r="A22" s="26" t="s">
        <v>195</v>
      </c>
      <c r="B22" s="24"/>
      <c r="C22" s="25">
        <v>800000</v>
      </c>
      <c r="D22" s="25">
        <v>800000</v>
      </c>
      <c r="E22" s="27"/>
      <c r="F22" s="193"/>
      <c r="G22" s="193"/>
      <c r="H22" s="193"/>
      <c r="I22" s="139"/>
      <c r="J22" s="139"/>
      <c r="K22" s="139"/>
    </row>
    <row r="23" spans="1:11" s="7" customFormat="1" ht="30.75">
      <c r="A23" s="30" t="s">
        <v>80</v>
      </c>
      <c r="B23" s="31"/>
      <c r="C23" s="28">
        <f>C22</f>
        <v>800000</v>
      </c>
      <c r="D23" s="28">
        <f>D22</f>
        <v>800000</v>
      </c>
      <c r="E23" s="27"/>
      <c r="F23" s="11"/>
      <c r="G23" s="11"/>
      <c r="H23" s="11"/>
      <c r="I23" s="11"/>
      <c r="J23" s="11"/>
      <c r="K23" s="11"/>
    </row>
    <row r="24" spans="1:11" s="7" customFormat="1" ht="30.75">
      <c r="A24" s="32" t="s">
        <v>194</v>
      </c>
      <c r="B24" s="33"/>
      <c r="C24" s="25">
        <v>30000</v>
      </c>
      <c r="D24" s="25">
        <v>30000</v>
      </c>
      <c r="E24" s="27"/>
      <c r="F24" s="11"/>
      <c r="G24" s="11"/>
      <c r="H24" s="11"/>
      <c r="I24" s="11"/>
      <c r="J24" s="11"/>
      <c r="K24" s="11"/>
    </row>
    <row r="25" spans="1:11" s="7" customFormat="1" ht="31.5" thickBot="1">
      <c r="A25" s="30" t="s">
        <v>22</v>
      </c>
      <c r="B25" s="31"/>
      <c r="C25" s="28">
        <f>SUM(C24:C24)</f>
        <v>30000</v>
      </c>
      <c r="D25" s="28">
        <f>SUM(D24:D24)</f>
        <v>30000</v>
      </c>
      <c r="E25" s="29"/>
      <c r="F25" s="11"/>
      <c r="G25" s="11"/>
      <c r="H25" s="11"/>
      <c r="I25" s="11"/>
      <c r="J25" s="11"/>
      <c r="K25" s="11"/>
    </row>
    <row r="26" spans="1:11" s="7" customFormat="1" ht="31.5" thickBot="1">
      <c r="A26" s="34" t="s">
        <v>81</v>
      </c>
      <c r="B26" s="35" t="s">
        <v>23</v>
      </c>
      <c r="C26" s="36">
        <f>C19+C21+C23+C25</f>
        <v>3980000</v>
      </c>
      <c r="D26" s="36">
        <f>D19+D21+D23+D25</f>
        <v>3980000</v>
      </c>
      <c r="E26" s="37"/>
      <c r="F26" s="11"/>
      <c r="G26" s="11"/>
      <c r="H26" s="11"/>
      <c r="I26" s="11"/>
      <c r="J26" s="11"/>
      <c r="K26" s="11"/>
    </row>
    <row r="27" spans="1:11" s="126" customFormat="1" ht="61.5">
      <c r="A27" s="23" t="s">
        <v>173</v>
      </c>
      <c r="B27" s="24"/>
      <c r="C27" s="210">
        <v>500693</v>
      </c>
      <c r="D27" s="210">
        <v>500693</v>
      </c>
      <c r="E27" s="27"/>
      <c r="F27" s="139"/>
      <c r="G27" s="139"/>
      <c r="H27" s="139"/>
      <c r="I27" s="139"/>
      <c r="J27" s="139"/>
      <c r="K27" s="139"/>
    </row>
    <row r="28" spans="1:11" s="126" customFormat="1" ht="30.75">
      <c r="A28" s="211" t="s">
        <v>139</v>
      </c>
      <c r="B28" s="16"/>
      <c r="C28" s="212">
        <v>250000</v>
      </c>
      <c r="D28" s="212">
        <v>250000</v>
      </c>
      <c r="E28" s="213"/>
      <c r="F28" s="139"/>
      <c r="G28" s="139"/>
      <c r="H28" s="139"/>
      <c r="I28" s="139"/>
      <c r="J28" s="139"/>
      <c r="K28" s="139"/>
    </row>
    <row r="29" spans="1:11" s="126" customFormat="1" ht="31.5" thickBot="1">
      <c r="A29" s="211" t="s">
        <v>140</v>
      </c>
      <c r="B29" s="16"/>
      <c r="C29" s="212">
        <v>300000</v>
      </c>
      <c r="D29" s="212">
        <v>300000</v>
      </c>
      <c r="E29" s="213"/>
      <c r="F29" s="139"/>
      <c r="G29" s="139"/>
      <c r="H29" s="139"/>
      <c r="I29" s="139"/>
      <c r="J29" s="139"/>
      <c r="K29" s="139"/>
    </row>
    <row r="30" spans="1:11" s="126" customFormat="1" ht="31.5" thickBot="1">
      <c r="A30" s="34" t="s">
        <v>82</v>
      </c>
      <c r="B30" s="35" t="s">
        <v>24</v>
      </c>
      <c r="C30" s="36">
        <f>SUM(C27:C29)</f>
        <v>1050693</v>
      </c>
      <c r="D30" s="36">
        <f>SUM(D27:D29)</f>
        <v>1050693</v>
      </c>
      <c r="E30" s="37"/>
      <c r="F30" s="139"/>
      <c r="G30" s="139"/>
      <c r="H30" s="139"/>
      <c r="I30" s="139"/>
      <c r="J30" s="139"/>
      <c r="K30" s="139"/>
    </row>
    <row r="31" spans="1:11" s="126" customFormat="1" ht="30.75">
      <c r="A31" s="38" t="s">
        <v>141</v>
      </c>
      <c r="B31" s="39"/>
      <c r="C31" s="40">
        <v>50000</v>
      </c>
      <c r="D31" s="41"/>
      <c r="E31" s="90">
        <v>50000</v>
      </c>
      <c r="F31" s="139"/>
      <c r="G31" s="139"/>
      <c r="H31" s="139"/>
      <c r="I31" s="139"/>
      <c r="J31" s="139"/>
      <c r="K31" s="139"/>
    </row>
    <row r="32" spans="1:11" s="126" customFormat="1" ht="62.25" thickBot="1">
      <c r="A32" s="42" t="s">
        <v>126</v>
      </c>
      <c r="B32" s="43"/>
      <c r="C32" s="44">
        <v>50000</v>
      </c>
      <c r="D32" s="45"/>
      <c r="E32" s="91">
        <v>50000</v>
      </c>
      <c r="F32" s="139"/>
      <c r="G32" s="139"/>
      <c r="H32" s="139"/>
      <c r="I32" s="139"/>
      <c r="J32" s="139"/>
      <c r="K32" s="139"/>
    </row>
    <row r="33" spans="1:11" s="126" customFormat="1" ht="31.5" thickBot="1">
      <c r="A33" s="34" t="s">
        <v>83</v>
      </c>
      <c r="B33" s="35" t="s">
        <v>25</v>
      </c>
      <c r="C33" s="36">
        <f>C31</f>
        <v>50000</v>
      </c>
      <c r="D33" s="36"/>
      <c r="E33" s="214">
        <f>E31</f>
        <v>50000</v>
      </c>
      <c r="F33" s="139"/>
      <c r="G33" s="139"/>
      <c r="H33" s="139"/>
      <c r="I33" s="139"/>
      <c r="J33" s="139"/>
      <c r="K33" s="139"/>
    </row>
    <row r="34" spans="1:11" s="126" customFormat="1" ht="31.5" thickBot="1">
      <c r="A34" s="34" t="s">
        <v>84</v>
      </c>
      <c r="B34" s="35" t="s">
        <v>26</v>
      </c>
      <c r="C34" s="215">
        <f>C17+C26+C30+C33</f>
        <v>25038372</v>
      </c>
      <c r="D34" s="215">
        <f t="shared" ref="D34:E34" si="0">D17+D26+D30+D33</f>
        <v>24988372</v>
      </c>
      <c r="E34" s="298">
        <f t="shared" si="0"/>
        <v>50000</v>
      </c>
      <c r="F34" s="139"/>
      <c r="G34" s="139"/>
      <c r="H34" s="139"/>
      <c r="I34" s="139"/>
      <c r="J34" s="139"/>
      <c r="K34" s="139"/>
    </row>
    <row r="35" spans="1:11" s="126" customFormat="1" ht="30.75">
      <c r="A35" s="293" t="s">
        <v>248</v>
      </c>
      <c r="B35" s="289"/>
      <c r="C35" s="291">
        <v>3000000</v>
      </c>
      <c r="D35" s="290"/>
      <c r="E35" s="292">
        <v>3000000</v>
      </c>
      <c r="F35" s="139"/>
      <c r="G35" s="139"/>
      <c r="H35" s="139"/>
      <c r="I35" s="139"/>
      <c r="J35" s="139"/>
      <c r="K35" s="139"/>
    </row>
    <row r="36" spans="1:11" s="126" customFormat="1" ht="62.25" thickBot="1">
      <c r="A36" s="23" t="s">
        <v>27</v>
      </c>
      <c r="B36" s="208"/>
      <c r="C36" s="25">
        <v>25528175</v>
      </c>
      <c r="D36" s="25">
        <v>5290540</v>
      </c>
      <c r="E36" s="209">
        <v>20237635</v>
      </c>
      <c r="F36" s="139"/>
      <c r="G36" s="139"/>
      <c r="H36" s="139"/>
      <c r="I36" s="139"/>
      <c r="J36" s="139"/>
      <c r="K36" s="139"/>
    </row>
    <row r="37" spans="1:11" s="126" customFormat="1" ht="31.5" thickBot="1">
      <c r="A37" s="34" t="s">
        <v>85</v>
      </c>
      <c r="B37" s="35" t="s">
        <v>28</v>
      </c>
      <c r="C37" s="36">
        <f>SUM(C35:C36)</f>
        <v>28528175</v>
      </c>
      <c r="D37" s="36">
        <f t="shared" ref="D37:E37" si="1">SUM(D35:D36)</f>
        <v>5290540</v>
      </c>
      <c r="E37" s="214">
        <f t="shared" si="1"/>
        <v>23237635</v>
      </c>
      <c r="F37" s="139"/>
      <c r="G37" s="139"/>
      <c r="H37" s="139"/>
      <c r="I37" s="139"/>
      <c r="J37" s="139"/>
      <c r="K37" s="139"/>
    </row>
    <row r="38" spans="1:11" s="220" customFormat="1" ht="30" customHeight="1" thickBot="1">
      <c r="A38" s="216" t="s">
        <v>29</v>
      </c>
      <c r="B38" s="217"/>
      <c r="C38" s="218">
        <f>C34+C37</f>
        <v>53566547</v>
      </c>
      <c r="D38" s="218">
        <f t="shared" ref="D38:E38" si="2">D34+D37</f>
        <v>30278912</v>
      </c>
      <c r="E38" s="219">
        <f t="shared" si="2"/>
        <v>23287635</v>
      </c>
      <c r="G38" s="221"/>
      <c r="H38" s="221"/>
      <c r="I38" s="221"/>
    </row>
    <row r="39" spans="1:11">
      <c r="H39" s="2"/>
      <c r="I39" s="2"/>
      <c r="J39" s="2"/>
    </row>
    <row r="40" spans="1:11">
      <c r="H40" s="2"/>
      <c r="I40" s="3"/>
      <c r="J40" s="2"/>
    </row>
    <row r="41" spans="1:11">
      <c r="H41" s="2"/>
      <c r="I41" s="2"/>
      <c r="J41" s="2"/>
    </row>
    <row r="42" spans="1:11">
      <c r="H42" s="2"/>
      <c r="I42" s="2"/>
      <c r="J42" s="2"/>
    </row>
    <row r="43" spans="1:11">
      <c r="D43" s="4"/>
      <c r="H43" s="2"/>
      <c r="I43" s="2"/>
      <c r="J43" s="2"/>
    </row>
    <row r="44" spans="1:11">
      <c r="H44" s="2"/>
      <c r="I44" s="2"/>
      <c r="J44" s="2"/>
    </row>
    <row r="45" spans="1:11">
      <c r="H45" s="2"/>
      <c r="I45" s="2"/>
      <c r="J45" s="2"/>
    </row>
    <row r="46" spans="1:11">
      <c r="H46" s="2"/>
      <c r="I46" s="2"/>
      <c r="J46" s="2"/>
    </row>
    <row r="47" spans="1:11">
      <c r="H47" s="2"/>
      <c r="I47" s="2"/>
      <c r="J47" s="2"/>
    </row>
  </sheetData>
  <mergeCells count="2">
    <mergeCell ref="A1:E1"/>
    <mergeCell ref="C2:E2"/>
  </mergeCells>
  <phoneticPr fontId="0" type="noConversion"/>
  <printOptions horizontalCentered="1"/>
  <pageMargins left="0.15748031496062992" right="0.15748031496062992" top="0.39370078740157483" bottom="0.15748031496062992" header="0.47244094488188981" footer="0.15748031496062992"/>
  <pageSetup paperSize="9" scale="43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zoomScale="120" zoomScaleNormal="120" workbookViewId="0">
      <selection activeCell="I14" sqref="I14"/>
    </sheetView>
  </sheetViews>
  <sheetFormatPr defaultColWidth="9.140625" defaultRowHeight="15"/>
  <cols>
    <col min="1" max="1" width="61.85546875" style="54" customWidth="1"/>
    <col min="2" max="2" width="9.42578125" style="54" customWidth="1"/>
    <col min="3" max="3" width="23" style="54" customWidth="1"/>
    <col min="4" max="4" width="21.85546875" style="54" customWidth="1"/>
    <col min="5" max="5" width="23" style="54" customWidth="1"/>
    <col min="6" max="6" width="8.28515625" style="54" customWidth="1"/>
    <col min="7" max="7" width="9.140625" style="54"/>
    <col min="8" max="8" width="14.7109375" style="54" customWidth="1"/>
    <col min="9" max="16384" width="9.140625" style="54"/>
  </cols>
  <sheetData>
    <row r="1" spans="1:6" ht="30.75" customHeight="1" thickBot="1">
      <c r="A1" s="318" t="s">
        <v>297</v>
      </c>
      <c r="B1" s="319"/>
      <c r="C1" s="319"/>
      <c r="D1" s="319"/>
      <c r="E1" s="320"/>
      <c r="F1" s="53"/>
    </row>
    <row r="2" spans="1:6" ht="15" customHeight="1" thickBot="1">
      <c r="A2" s="321" t="s">
        <v>298</v>
      </c>
      <c r="B2" s="322"/>
      <c r="C2" s="322"/>
      <c r="D2" s="322"/>
      <c r="E2" s="323"/>
      <c r="F2" s="53"/>
    </row>
    <row r="3" spans="1:6" ht="15.75" thickBot="1">
      <c r="A3" s="55" t="s">
        <v>65</v>
      </c>
      <c r="B3" s="56"/>
      <c r="C3" s="324" t="s">
        <v>30</v>
      </c>
      <c r="D3" s="325"/>
      <c r="E3" s="326"/>
      <c r="F3" s="57"/>
    </row>
    <row r="4" spans="1:6" ht="30.75" thickBot="1">
      <c r="A4" s="58" t="s">
        <v>64</v>
      </c>
      <c r="B4" s="59" t="s">
        <v>9</v>
      </c>
      <c r="C4" s="59" t="s">
        <v>66</v>
      </c>
      <c r="D4" s="233" t="s">
        <v>11</v>
      </c>
      <c r="E4" s="234" t="s">
        <v>12</v>
      </c>
      <c r="F4" s="57"/>
    </row>
    <row r="5" spans="1:6" s="145" customFormat="1">
      <c r="A5" s="140" t="s">
        <v>87</v>
      </c>
      <c r="B5" s="141"/>
      <c r="C5" s="142">
        <v>7796000</v>
      </c>
      <c r="D5" s="142">
        <v>7796000</v>
      </c>
      <c r="E5" s="143"/>
      <c r="F5" s="144"/>
    </row>
    <row r="6" spans="1:6" s="145" customFormat="1">
      <c r="A6" s="159" t="s">
        <v>197</v>
      </c>
      <c r="B6" s="160"/>
      <c r="C6" s="68">
        <v>60000</v>
      </c>
      <c r="D6" s="68">
        <v>60000</v>
      </c>
      <c r="E6" s="143"/>
      <c r="F6" s="144"/>
    </row>
    <row r="7" spans="1:6" s="145" customFormat="1">
      <c r="A7" s="146" t="s">
        <v>67</v>
      </c>
      <c r="B7" s="61"/>
      <c r="C7" s="147">
        <f>SUM(C5:C6)</f>
        <v>7856000</v>
      </c>
      <c r="D7" s="147">
        <f>SUM(D5:D6)</f>
        <v>7856000</v>
      </c>
      <c r="E7" s="148"/>
      <c r="F7" s="149"/>
    </row>
    <row r="8" spans="1:6" s="145" customFormat="1">
      <c r="A8" s="150" t="s">
        <v>161</v>
      </c>
      <c r="B8" s="151"/>
      <c r="C8" s="64">
        <v>2065000</v>
      </c>
      <c r="D8" s="64">
        <v>2065000</v>
      </c>
      <c r="E8" s="65"/>
      <c r="F8" s="144"/>
    </row>
    <row r="9" spans="1:6" s="145" customFormat="1" ht="30">
      <c r="A9" s="198" t="s">
        <v>314</v>
      </c>
      <c r="B9" s="160"/>
      <c r="C9" s="68">
        <v>240000</v>
      </c>
      <c r="D9" s="68">
        <v>240000</v>
      </c>
      <c r="E9" s="232"/>
      <c r="F9" s="144"/>
    </row>
    <row r="10" spans="1:6" s="145" customFormat="1">
      <c r="A10" s="198" t="s">
        <v>315</v>
      </c>
      <c r="B10" s="160"/>
      <c r="C10" s="68">
        <v>300000</v>
      </c>
      <c r="D10" s="68">
        <v>300000</v>
      </c>
      <c r="E10" s="232"/>
      <c r="F10" s="144"/>
    </row>
    <row r="11" spans="1:6" s="145" customFormat="1" ht="15.75" thickBot="1">
      <c r="A11" s="152" t="s">
        <v>68</v>
      </c>
      <c r="B11" s="67"/>
      <c r="C11" s="153">
        <f>SUM(C8:C10)</f>
        <v>2605000</v>
      </c>
      <c r="D11" s="153">
        <f>SUM(D8:D10)</f>
        <v>2605000</v>
      </c>
      <c r="E11" s="154"/>
      <c r="F11" s="149"/>
    </row>
    <row r="12" spans="1:6" s="145" customFormat="1" ht="15.75" thickBot="1">
      <c r="A12" s="155" t="s">
        <v>69</v>
      </c>
      <c r="B12" s="156" t="s">
        <v>31</v>
      </c>
      <c r="C12" s="157">
        <f>C7+C11</f>
        <v>10461000</v>
      </c>
      <c r="D12" s="157">
        <f>D7+D11</f>
        <v>10461000</v>
      </c>
      <c r="E12" s="158"/>
      <c r="F12" s="149"/>
    </row>
    <row r="13" spans="1:6" s="145" customFormat="1" ht="15.75" thickBot="1">
      <c r="A13" s="161" t="s">
        <v>32</v>
      </c>
      <c r="B13" s="156" t="s">
        <v>33</v>
      </c>
      <c r="C13" s="157">
        <v>1980000</v>
      </c>
      <c r="D13" s="157">
        <v>1980000</v>
      </c>
      <c r="E13" s="158"/>
      <c r="F13" s="144"/>
    </row>
    <row r="14" spans="1:6" s="145" customFormat="1">
      <c r="A14" s="166" t="s">
        <v>190</v>
      </c>
      <c r="B14" s="163"/>
      <c r="C14" s="165">
        <v>220000</v>
      </c>
      <c r="D14" s="165">
        <v>220000</v>
      </c>
      <c r="E14" s="164"/>
      <c r="F14" s="144"/>
    </row>
    <row r="15" spans="1:6" s="145" customFormat="1">
      <c r="A15" s="167" t="s">
        <v>35</v>
      </c>
      <c r="B15" s="162"/>
      <c r="C15" s="168">
        <f>SUM(C16:C18)</f>
        <v>2300000</v>
      </c>
      <c r="D15" s="168">
        <f>SUM(D16:D18)</f>
        <v>2300000</v>
      </c>
      <c r="E15" s="143"/>
      <c r="F15" s="149"/>
    </row>
    <row r="16" spans="1:6" s="145" customFormat="1">
      <c r="A16" s="150" t="s">
        <v>34</v>
      </c>
      <c r="B16" s="61"/>
      <c r="C16" s="64">
        <v>50000</v>
      </c>
      <c r="D16" s="64">
        <v>50000</v>
      </c>
      <c r="E16" s="169"/>
      <c r="F16" s="149"/>
    </row>
    <row r="17" spans="1:6" s="145" customFormat="1">
      <c r="A17" s="150" t="s">
        <v>36</v>
      </c>
      <c r="B17" s="62"/>
      <c r="C17" s="64">
        <v>1450000</v>
      </c>
      <c r="D17" s="64">
        <v>1450000</v>
      </c>
      <c r="E17" s="169"/>
      <c r="F17" s="149"/>
    </row>
    <row r="18" spans="1:6" s="145" customFormat="1">
      <c r="A18" s="150" t="s">
        <v>37</v>
      </c>
      <c r="B18" s="61"/>
      <c r="C18" s="64">
        <v>800000</v>
      </c>
      <c r="D18" s="64">
        <v>800000</v>
      </c>
      <c r="E18" s="169"/>
      <c r="F18" s="149"/>
    </row>
    <row r="19" spans="1:6" s="145" customFormat="1">
      <c r="A19" s="146" t="s">
        <v>70</v>
      </c>
      <c r="B19" s="61"/>
      <c r="C19" s="147">
        <f>C14+C15</f>
        <v>2520000</v>
      </c>
      <c r="D19" s="147">
        <f>D14+D15</f>
        <v>2520000</v>
      </c>
      <c r="E19" s="148"/>
      <c r="F19" s="149"/>
    </row>
    <row r="20" spans="1:6" s="145" customFormat="1">
      <c r="A20" s="150" t="s">
        <v>148</v>
      </c>
      <c r="B20" s="61"/>
      <c r="C20" s="64">
        <v>150000</v>
      </c>
      <c r="D20" s="64">
        <v>150000</v>
      </c>
      <c r="E20" s="169"/>
      <c r="F20" s="149"/>
    </row>
    <row r="21" spans="1:6" s="145" customFormat="1">
      <c r="A21" s="150" t="s">
        <v>38</v>
      </c>
      <c r="B21" s="61"/>
      <c r="C21" s="64">
        <v>180000</v>
      </c>
      <c r="D21" s="64">
        <v>180000</v>
      </c>
      <c r="E21" s="169"/>
      <c r="F21" s="149"/>
    </row>
    <row r="22" spans="1:6" s="145" customFormat="1">
      <c r="A22" s="146" t="s">
        <v>71</v>
      </c>
      <c r="B22" s="61"/>
      <c r="C22" s="147">
        <f>SUM(C20:C21)</f>
        <v>330000</v>
      </c>
      <c r="D22" s="147">
        <f>SUM(D20:D21)</f>
        <v>330000</v>
      </c>
      <c r="E22" s="148"/>
      <c r="F22" s="149"/>
    </row>
    <row r="23" spans="1:6" s="145" customFormat="1">
      <c r="A23" s="66" t="s">
        <v>39</v>
      </c>
      <c r="B23" s="61"/>
      <c r="C23" s="62">
        <f>SUM(C24:C25)</f>
        <v>900000</v>
      </c>
      <c r="D23" s="62">
        <f>SUM(D24:D25)</f>
        <v>900000</v>
      </c>
      <c r="E23" s="65"/>
      <c r="F23" s="149"/>
    </row>
    <row r="24" spans="1:6" s="145" customFormat="1">
      <c r="A24" s="150" t="s">
        <v>40</v>
      </c>
      <c r="B24" s="61"/>
      <c r="C24" s="64">
        <v>750000</v>
      </c>
      <c r="D24" s="64">
        <v>750000</v>
      </c>
      <c r="E24" s="169"/>
      <c r="F24" s="149"/>
    </row>
    <row r="25" spans="1:6" s="145" customFormat="1">
      <c r="A25" s="150" t="s">
        <v>41</v>
      </c>
      <c r="B25" s="61"/>
      <c r="C25" s="64">
        <v>150000</v>
      </c>
      <c r="D25" s="64">
        <v>150000</v>
      </c>
      <c r="E25" s="169"/>
      <c r="F25" s="149"/>
    </row>
    <row r="26" spans="1:6" s="145" customFormat="1" ht="15" customHeight="1">
      <c r="A26" s="296" t="s">
        <v>168</v>
      </c>
      <c r="B26" s="61"/>
      <c r="C26" s="70">
        <v>72000</v>
      </c>
      <c r="D26" s="70">
        <v>72000</v>
      </c>
      <c r="E26" s="169"/>
      <c r="F26" s="149"/>
    </row>
    <row r="27" spans="1:6" s="145" customFormat="1">
      <c r="A27" s="66" t="s">
        <v>42</v>
      </c>
      <c r="B27" s="61"/>
      <c r="C27" s="62">
        <v>250000</v>
      </c>
      <c r="D27" s="62">
        <v>250000</v>
      </c>
      <c r="E27" s="65"/>
      <c r="F27" s="149"/>
    </row>
    <row r="28" spans="1:6" s="145" customFormat="1">
      <c r="A28" s="66" t="s">
        <v>189</v>
      </c>
      <c r="B28" s="61"/>
      <c r="C28" s="62">
        <v>800000</v>
      </c>
      <c r="D28" s="62">
        <v>800000</v>
      </c>
      <c r="E28" s="65"/>
      <c r="F28" s="149"/>
    </row>
    <row r="29" spans="1:6" s="145" customFormat="1">
      <c r="A29" s="66" t="s">
        <v>43</v>
      </c>
      <c r="B29" s="61"/>
      <c r="C29" s="62">
        <v>1300000</v>
      </c>
      <c r="D29" s="62">
        <v>1300000</v>
      </c>
      <c r="E29" s="65"/>
      <c r="F29" s="149"/>
    </row>
    <row r="30" spans="1:6" s="145" customFormat="1">
      <c r="A30" s="159" t="s">
        <v>149</v>
      </c>
      <c r="B30" s="67"/>
      <c r="C30" s="68">
        <v>400000</v>
      </c>
      <c r="D30" s="68">
        <v>400000</v>
      </c>
      <c r="E30" s="65"/>
      <c r="F30" s="149"/>
    </row>
    <row r="31" spans="1:6" s="145" customFormat="1">
      <c r="A31" s="150" t="s">
        <v>162</v>
      </c>
      <c r="B31" s="61"/>
      <c r="C31" s="64">
        <v>350000</v>
      </c>
      <c r="D31" s="64">
        <v>350000</v>
      </c>
      <c r="E31" s="65"/>
      <c r="F31" s="149"/>
    </row>
    <row r="32" spans="1:6" s="145" customFormat="1">
      <c r="A32" s="146" t="s">
        <v>72</v>
      </c>
      <c r="B32" s="61"/>
      <c r="C32" s="147">
        <f>C23+C27+C28+C29+C26</f>
        <v>3322000</v>
      </c>
      <c r="D32" s="147">
        <f>D23+D27+D28+D29+D26</f>
        <v>3322000</v>
      </c>
      <c r="E32" s="148"/>
      <c r="F32" s="149"/>
    </row>
    <row r="33" spans="1:6" s="145" customFormat="1">
      <c r="A33" s="66" t="s">
        <v>136</v>
      </c>
      <c r="B33" s="61"/>
      <c r="C33" s="62">
        <v>250000</v>
      </c>
      <c r="D33" s="62">
        <v>250000</v>
      </c>
      <c r="E33" s="148"/>
      <c r="F33" s="149"/>
    </row>
    <row r="34" spans="1:6" s="145" customFormat="1">
      <c r="A34" s="170" t="s">
        <v>44</v>
      </c>
      <c r="B34" s="61"/>
      <c r="C34" s="62">
        <v>1600000</v>
      </c>
      <c r="D34" s="62">
        <v>1600000</v>
      </c>
      <c r="E34" s="148"/>
      <c r="F34" s="149"/>
    </row>
    <row r="35" spans="1:6" s="145" customFormat="1">
      <c r="A35" s="170" t="s">
        <v>142</v>
      </c>
      <c r="B35" s="61"/>
      <c r="C35" s="62">
        <v>1400000</v>
      </c>
      <c r="D35" s="62">
        <v>1400000</v>
      </c>
      <c r="E35" s="65"/>
      <c r="F35" s="149"/>
    </row>
    <row r="36" spans="1:6" s="145" customFormat="1">
      <c r="A36" s="66" t="s">
        <v>45</v>
      </c>
      <c r="B36" s="61"/>
      <c r="C36" s="62">
        <v>400000</v>
      </c>
      <c r="D36" s="62">
        <v>400000</v>
      </c>
      <c r="E36" s="65"/>
      <c r="F36" s="149"/>
    </row>
    <row r="37" spans="1:6" s="145" customFormat="1">
      <c r="A37" s="159" t="s">
        <v>137</v>
      </c>
      <c r="B37" s="67"/>
      <c r="C37" s="68">
        <v>400000</v>
      </c>
      <c r="D37" s="68">
        <v>400000</v>
      </c>
      <c r="E37" s="232"/>
      <c r="F37" s="149"/>
    </row>
    <row r="38" spans="1:6" s="145" customFormat="1" ht="15.75" thickBot="1">
      <c r="A38" s="152" t="s">
        <v>73</v>
      </c>
      <c r="B38" s="67"/>
      <c r="C38" s="153">
        <f>SUM(C34:C36)</f>
        <v>3400000</v>
      </c>
      <c r="D38" s="153">
        <f>SUM(D34:D36)</f>
        <v>3400000</v>
      </c>
      <c r="E38" s="154"/>
      <c r="F38" s="149"/>
    </row>
    <row r="39" spans="1:6" s="145" customFormat="1" ht="15.75" thickBot="1">
      <c r="A39" s="155" t="s">
        <v>74</v>
      </c>
      <c r="B39" s="156" t="s">
        <v>46</v>
      </c>
      <c r="C39" s="157">
        <f>C19+C22+C32+C38+C33</f>
        <v>9822000</v>
      </c>
      <c r="D39" s="157">
        <f>D19+D22+D32+D38+D33</f>
        <v>9822000</v>
      </c>
      <c r="E39" s="158"/>
      <c r="F39" s="149"/>
    </row>
    <row r="40" spans="1:6" s="145" customFormat="1" ht="15.75">
      <c r="A40" s="183" t="s">
        <v>47</v>
      </c>
      <c r="B40" s="184"/>
      <c r="C40" s="185">
        <f>SUM(C41:C41)</f>
        <v>2229000</v>
      </c>
      <c r="D40" s="185">
        <f>SUM(D41:D41)</f>
        <v>2229000</v>
      </c>
      <c r="E40" s="186"/>
      <c r="F40" s="149"/>
    </row>
    <row r="41" spans="1:6" s="145" customFormat="1" ht="16.5" thickBot="1">
      <c r="A41" s="187" t="s">
        <v>193</v>
      </c>
      <c r="B41" s="184"/>
      <c r="C41" s="188">
        <v>2229000</v>
      </c>
      <c r="D41" s="188">
        <v>2229000</v>
      </c>
      <c r="E41" s="148"/>
      <c r="F41" s="149"/>
    </row>
    <row r="42" spans="1:6" s="145" customFormat="1" ht="15.75" thickBot="1">
      <c r="A42" s="155" t="s">
        <v>75</v>
      </c>
      <c r="B42" s="156" t="s">
        <v>48</v>
      </c>
      <c r="C42" s="157">
        <f>C40</f>
        <v>2229000</v>
      </c>
      <c r="D42" s="157">
        <f>D40</f>
        <v>2229000</v>
      </c>
      <c r="E42" s="158"/>
      <c r="F42" s="149"/>
    </row>
    <row r="43" spans="1:6" s="145" customFormat="1" ht="23.25" customHeight="1">
      <c r="A43" s="171" t="s">
        <v>49</v>
      </c>
      <c r="B43" s="172"/>
      <c r="C43" s="173">
        <f>SUM(C44:C48)</f>
        <v>2081587</v>
      </c>
      <c r="D43" s="173">
        <f>SUM(D44:D48)</f>
        <v>2081587</v>
      </c>
      <c r="E43" s="174"/>
      <c r="F43" s="144"/>
    </row>
    <row r="44" spans="1:6" s="145" customFormat="1" ht="23.25" customHeight="1">
      <c r="A44" s="309" t="s">
        <v>320</v>
      </c>
      <c r="B44" s="67"/>
      <c r="C44" s="68">
        <v>543587</v>
      </c>
      <c r="D44" s="68">
        <v>543587</v>
      </c>
      <c r="E44" s="68"/>
      <c r="F44" s="144"/>
    </row>
    <row r="45" spans="1:6" s="177" customFormat="1">
      <c r="A45" s="150" t="s">
        <v>50</v>
      </c>
      <c r="B45" s="175"/>
      <c r="C45" s="64">
        <v>933000</v>
      </c>
      <c r="D45" s="64">
        <v>933000</v>
      </c>
      <c r="E45" s="169"/>
      <c r="F45" s="176"/>
    </row>
    <row r="46" spans="1:6" s="145" customFormat="1">
      <c r="A46" s="150" t="s">
        <v>163</v>
      </c>
      <c r="B46" s="151"/>
      <c r="C46" s="64">
        <v>90000</v>
      </c>
      <c r="D46" s="64">
        <v>90000</v>
      </c>
      <c r="E46" s="169"/>
      <c r="F46" s="144"/>
    </row>
    <row r="47" spans="1:6" s="145" customFormat="1" ht="20.100000000000001" customHeight="1">
      <c r="A47" s="150" t="s">
        <v>191</v>
      </c>
      <c r="B47" s="151"/>
      <c r="C47" s="64">
        <v>280000</v>
      </c>
      <c r="D47" s="64">
        <v>280000</v>
      </c>
      <c r="E47" s="169"/>
      <c r="F47" s="144"/>
    </row>
    <row r="48" spans="1:6" s="145" customFormat="1" ht="20.100000000000001" customHeight="1">
      <c r="A48" s="150" t="s">
        <v>51</v>
      </c>
      <c r="B48" s="151"/>
      <c r="C48" s="64">
        <v>235000</v>
      </c>
      <c r="D48" s="64">
        <v>235000</v>
      </c>
      <c r="E48" s="169"/>
      <c r="F48" s="144"/>
    </row>
    <row r="49" spans="1:6" ht="22.5" customHeight="1">
      <c r="A49" s="72" t="s">
        <v>52</v>
      </c>
      <c r="B49" s="71"/>
      <c r="C49" s="297">
        <f>SUM(C50:C55)</f>
        <v>758000</v>
      </c>
      <c r="D49" s="297">
        <f>SUM(D50:D55)</f>
        <v>758000</v>
      </c>
      <c r="E49" s="73"/>
      <c r="F49" s="60"/>
    </row>
    <row r="50" spans="1:6" s="145" customFormat="1" ht="18.75" customHeight="1">
      <c r="A50" s="236" t="s">
        <v>164</v>
      </c>
      <c r="B50" s="178"/>
      <c r="C50" s="237">
        <v>100000</v>
      </c>
      <c r="D50" s="237">
        <v>100000</v>
      </c>
      <c r="E50" s="65"/>
      <c r="F50" s="149"/>
    </row>
    <row r="51" spans="1:6" s="145" customFormat="1" ht="18.75" customHeight="1">
      <c r="A51" s="236" t="s">
        <v>192</v>
      </c>
      <c r="B51" s="178"/>
      <c r="C51" s="237">
        <v>100000</v>
      </c>
      <c r="D51" s="237">
        <v>100000</v>
      </c>
      <c r="E51" s="65"/>
      <c r="F51" s="149"/>
    </row>
    <row r="52" spans="1:6" s="145" customFormat="1">
      <c r="A52" s="238" t="s">
        <v>187</v>
      </c>
      <c r="B52" s="178"/>
      <c r="C52" s="235">
        <v>13000</v>
      </c>
      <c r="D52" s="235">
        <v>13000</v>
      </c>
      <c r="E52" s="65"/>
      <c r="F52" s="149"/>
    </row>
    <row r="53" spans="1:6" s="145" customFormat="1" ht="15.75" customHeight="1">
      <c r="A53" s="236" t="s">
        <v>143</v>
      </c>
      <c r="B53" s="178"/>
      <c r="C53" s="237">
        <v>500000</v>
      </c>
      <c r="D53" s="237">
        <v>500000</v>
      </c>
      <c r="E53" s="65"/>
      <c r="F53" s="149"/>
    </row>
    <row r="54" spans="1:6" s="145" customFormat="1" ht="18" customHeight="1">
      <c r="A54" s="89" t="s">
        <v>188</v>
      </c>
      <c r="B54" s="178"/>
      <c r="C54" s="64">
        <v>25000</v>
      </c>
      <c r="D54" s="64">
        <v>25000</v>
      </c>
      <c r="E54" s="65"/>
      <c r="F54" s="149"/>
    </row>
    <row r="55" spans="1:6" s="145" customFormat="1" ht="15.75" thickBot="1">
      <c r="A55" s="179" t="s">
        <v>144</v>
      </c>
      <c r="B55" s="180"/>
      <c r="C55" s="181">
        <v>20000</v>
      </c>
      <c r="D55" s="181">
        <v>20000</v>
      </c>
      <c r="E55" s="182"/>
      <c r="F55" s="149"/>
    </row>
    <row r="56" spans="1:6" s="145" customFormat="1">
      <c r="A56" s="141" t="s">
        <v>53</v>
      </c>
      <c r="B56" s="310"/>
      <c r="C56" s="311">
        <f>SUM(C57:C61)</f>
        <v>23916048</v>
      </c>
      <c r="D56" s="311">
        <f>SUM(D57:D61)</f>
        <v>2456413</v>
      </c>
      <c r="E56" s="311">
        <f>SUM(E57:E61)</f>
        <v>21459635</v>
      </c>
      <c r="F56" s="149"/>
    </row>
    <row r="57" spans="1:6" s="145" customFormat="1" ht="28.9" customHeight="1">
      <c r="A57" s="307" t="s">
        <v>317</v>
      </c>
      <c r="B57" s="162"/>
      <c r="C57" s="142">
        <v>11497556</v>
      </c>
      <c r="D57" s="142"/>
      <c r="E57" s="308">
        <v>11497556</v>
      </c>
      <c r="F57" s="149"/>
    </row>
    <row r="58" spans="1:6" s="145" customFormat="1">
      <c r="A58" s="89" t="s">
        <v>249</v>
      </c>
      <c r="B58" s="61"/>
      <c r="C58" s="64">
        <v>3000000</v>
      </c>
      <c r="D58" s="64"/>
      <c r="E58" s="169">
        <v>3000000</v>
      </c>
      <c r="F58" s="149"/>
    </row>
    <row r="59" spans="1:6" s="145" customFormat="1">
      <c r="A59" s="89" t="s">
        <v>145</v>
      </c>
      <c r="B59" s="61"/>
      <c r="C59" s="64">
        <v>4036728</v>
      </c>
      <c r="D59" s="64"/>
      <c r="E59" s="169">
        <v>4036728</v>
      </c>
      <c r="F59" s="149"/>
    </row>
    <row r="60" spans="1:6" s="145" customFormat="1">
      <c r="A60" s="198" t="s">
        <v>318</v>
      </c>
      <c r="B60" s="67"/>
      <c r="C60" s="68">
        <v>2925351</v>
      </c>
      <c r="D60" s="68"/>
      <c r="E60" s="222">
        <v>2925351</v>
      </c>
      <c r="F60" s="149"/>
    </row>
    <row r="61" spans="1:6" s="145" customFormat="1" ht="15.75" thickBot="1">
      <c r="A61" s="159" t="s">
        <v>54</v>
      </c>
      <c r="B61" s="67"/>
      <c r="C61" s="68">
        <v>2456413</v>
      </c>
      <c r="D61" s="68">
        <v>2456413</v>
      </c>
      <c r="E61" s="222"/>
      <c r="F61" s="149"/>
    </row>
    <row r="62" spans="1:6" s="145" customFormat="1" ht="15.75" thickBot="1">
      <c r="A62" s="155" t="s">
        <v>76</v>
      </c>
      <c r="B62" s="156" t="s">
        <v>55</v>
      </c>
      <c r="C62" s="157">
        <f>C43+C49+C56</f>
        <v>26755635</v>
      </c>
      <c r="D62" s="157">
        <f>D43+D49+D56</f>
        <v>5296000</v>
      </c>
      <c r="E62" s="158">
        <f>E43+E49+E56</f>
        <v>21459635</v>
      </c>
      <c r="F62" s="149"/>
    </row>
    <row r="63" spans="1:6" s="145" customFormat="1" ht="15.75" thickBot="1">
      <c r="A63" s="161" t="s">
        <v>77</v>
      </c>
      <c r="B63" s="156" t="s">
        <v>58</v>
      </c>
      <c r="C63" s="157">
        <f>SUM(C64:C65)</f>
        <v>813000</v>
      </c>
      <c r="D63" s="201">
        <f>SUM(D64:D65)</f>
        <v>0</v>
      </c>
      <c r="E63" s="158">
        <f>SUM(E64:E65)</f>
        <v>813000</v>
      </c>
      <c r="F63" s="149"/>
    </row>
    <row r="64" spans="1:6" s="145" customFormat="1" ht="27" customHeight="1">
      <c r="A64" s="89" t="s">
        <v>56</v>
      </c>
      <c r="B64" s="178"/>
      <c r="C64" s="64">
        <v>640000</v>
      </c>
      <c r="D64" s="197"/>
      <c r="E64" s="169">
        <v>640000</v>
      </c>
      <c r="F64" s="149"/>
    </row>
    <row r="65" spans="1:6" s="145" customFormat="1" ht="25.5" customHeight="1" thickBot="1">
      <c r="A65" s="198" t="s">
        <v>57</v>
      </c>
      <c r="B65" s="178"/>
      <c r="C65" s="68">
        <v>173000</v>
      </c>
      <c r="D65" s="199"/>
      <c r="E65" s="222">
        <v>173000</v>
      </c>
      <c r="F65" s="149"/>
    </row>
    <row r="66" spans="1:6" s="145" customFormat="1" ht="15.75" thickBot="1">
      <c r="A66" s="200" t="s">
        <v>147</v>
      </c>
      <c r="B66" s="156" t="s">
        <v>59</v>
      </c>
      <c r="C66" s="201">
        <f>SUM(C67:C68)</f>
        <v>1015000</v>
      </c>
      <c r="D66" s="202"/>
      <c r="E66" s="224">
        <f>SUM(E67:E68)</f>
        <v>1015000</v>
      </c>
      <c r="F66" s="149"/>
    </row>
    <row r="67" spans="1:6" s="145" customFormat="1" ht="30">
      <c r="A67" s="89" t="s">
        <v>316</v>
      </c>
      <c r="B67" s="178"/>
      <c r="C67" s="64">
        <v>799000</v>
      </c>
      <c r="D67" s="197"/>
      <c r="E67" s="169">
        <v>799000</v>
      </c>
      <c r="F67" s="149"/>
    </row>
    <row r="68" spans="1:6" s="145" customFormat="1" ht="15.75" thickBot="1">
      <c r="A68" s="198" t="s">
        <v>146</v>
      </c>
      <c r="B68" s="178"/>
      <c r="C68" s="68">
        <v>216000</v>
      </c>
      <c r="D68" s="199"/>
      <c r="E68" s="222">
        <v>216000</v>
      </c>
      <c r="F68" s="149"/>
    </row>
    <row r="69" spans="1:6" s="145" customFormat="1" ht="15.75" thickBot="1">
      <c r="A69" s="200" t="s">
        <v>60</v>
      </c>
      <c r="B69" s="156" t="s">
        <v>61</v>
      </c>
      <c r="C69" s="201">
        <f>C12+C13+C39+C42+C62+C63+C66</f>
        <v>53075635</v>
      </c>
      <c r="D69" s="201">
        <f>D12+D13+D39+D42+D62+D63+D66</f>
        <v>29788000</v>
      </c>
      <c r="E69" s="224">
        <f>E12+E13+E39+E42+E62+E63+E66</f>
        <v>23287635</v>
      </c>
      <c r="F69" s="149"/>
    </row>
    <row r="70" spans="1:6" s="145" customFormat="1">
      <c r="A70" s="69" t="s">
        <v>167</v>
      </c>
      <c r="B70" s="178"/>
      <c r="C70" s="70">
        <v>640365</v>
      </c>
      <c r="D70" s="70">
        <v>640365</v>
      </c>
      <c r="E70" s="203"/>
      <c r="F70" s="149"/>
    </row>
    <row r="71" spans="1:6" s="145" customFormat="1" ht="15.75" thickBot="1">
      <c r="A71" s="205" t="s">
        <v>166</v>
      </c>
      <c r="B71" s="206" t="s">
        <v>165</v>
      </c>
      <c r="C71" s="207">
        <f>C70</f>
        <v>640365</v>
      </c>
      <c r="D71" s="207">
        <f>D70</f>
        <v>640365</v>
      </c>
      <c r="E71" s="204"/>
      <c r="F71" s="149"/>
    </row>
    <row r="72" spans="1:6" s="145" customFormat="1" ht="15.75" thickBot="1">
      <c r="A72" s="225" t="s">
        <v>86</v>
      </c>
      <c r="B72" s="206"/>
      <c r="C72" s="226">
        <f>C69+C71</f>
        <v>53716000</v>
      </c>
      <c r="D72" s="226">
        <f t="shared" ref="D72:E72" si="0">D69+D71</f>
        <v>30428365</v>
      </c>
      <c r="E72" s="299">
        <f t="shared" si="0"/>
        <v>23287635</v>
      </c>
      <c r="F72" s="144"/>
    </row>
    <row r="73" spans="1:6" s="145" customFormat="1" ht="16.5" customHeight="1">
      <c r="A73" s="167" t="s">
        <v>62</v>
      </c>
      <c r="B73" s="162"/>
      <c r="C73" s="227">
        <v>6</v>
      </c>
      <c r="D73" s="162">
        <v>6</v>
      </c>
      <c r="E73" s="228"/>
      <c r="F73" s="144"/>
    </row>
    <row r="74" spans="1:6" s="145" customFormat="1" ht="17.25" customHeight="1" thickBot="1">
      <c r="A74" s="229" t="s">
        <v>63</v>
      </c>
      <c r="B74" s="223"/>
      <c r="C74" s="230">
        <v>4</v>
      </c>
      <c r="D74" s="223">
        <v>4</v>
      </c>
      <c r="E74" s="231"/>
      <c r="F74" s="176"/>
    </row>
    <row r="76" spans="1:6">
      <c r="D76" s="63"/>
    </row>
    <row r="77" spans="1:6">
      <c r="D77" s="63"/>
    </row>
    <row r="83" spans="5:5">
      <c r="E83" s="63"/>
    </row>
  </sheetData>
  <mergeCells count="3">
    <mergeCell ref="A1:E1"/>
    <mergeCell ref="A2:E2"/>
    <mergeCell ref="C3:E3"/>
  </mergeCells>
  <printOptions horizontalCentered="1"/>
  <pageMargins left="0.15748031496062992" right="0.15748031496062992" top="0.23622047244094491" bottom="0.19685039370078741" header="0.15748031496062992" footer="0.15748031496062992"/>
  <pageSetup paperSize="9" scale="65" orientation="portrait" r:id="rId1"/>
  <headerFooter alignWithMargins="0"/>
  <rowBreaks count="1" manualBreakCount="1">
    <brk id="55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opLeftCell="A16" zoomScale="110" zoomScaleNormal="110" workbookViewId="0">
      <selection activeCell="B12" sqref="B12"/>
    </sheetView>
  </sheetViews>
  <sheetFormatPr defaultColWidth="9.140625" defaultRowHeight="15"/>
  <cols>
    <col min="1" max="1" width="16.28515625" style="258" customWidth="1"/>
    <col min="2" max="2" width="82.7109375" style="258" customWidth="1"/>
    <col min="3" max="3" width="24.5703125" style="258" customWidth="1"/>
    <col min="4" max="4" width="24" style="258" customWidth="1"/>
    <col min="5" max="16384" width="9.140625" style="258"/>
  </cols>
  <sheetData>
    <row r="1" spans="1:4" ht="39" customHeight="1">
      <c r="A1" s="327" t="s">
        <v>299</v>
      </c>
      <c r="B1" s="328"/>
      <c r="C1" s="328"/>
      <c r="D1" s="329"/>
    </row>
    <row r="2" spans="1:4" ht="48.75" customHeight="1">
      <c r="A2" s="287" t="s">
        <v>300</v>
      </c>
      <c r="B2" s="286" t="s">
        <v>301</v>
      </c>
      <c r="C2" s="286" t="s">
        <v>302</v>
      </c>
      <c r="D2" s="285" t="s">
        <v>303</v>
      </c>
    </row>
    <row r="3" spans="1:4" ht="15.75">
      <c r="A3" s="330" t="s">
        <v>244</v>
      </c>
      <c r="B3" s="331"/>
      <c r="C3" s="331"/>
      <c r="D3" s="332"/>
    </row>
    <row r="4" spans="1:4" ht="30" customHeight="1">
      <c r="A4" s="276" t="s">
        <v>243</v>
      </c>
      <c r="B4" s="273" t="s">
        <v>242</v>
      </c>
      <c r="C4" s="277">
        <v>11497556</v>
      </c>
      <c r="D4" s="271"/>
    </row>
    <row r="5" spans="1:4" ht="30" customHeight="1">
      <c r="A5" s="276" t="s">
        <v>241</v>
      </c>
      <c r="B5" s="273" t="s">
        <v>240</v>
      </c>
      <c r="C5" s="279"/>
      <c r="D5" s="278">
        <v>350000</v>
      </c>
    </row>
    <row r="6" spans="1:4" ht="39.75" customHeight="1">
      <c r="A6" s="276" t="s">
        <v>239</v>
      </c>
      <c r="B6" s="273" t="s">
        <v>238</v>
      </c>
      <c r="C6" s="279">
        <v>500000</v>
      </c>
      <c r="D6" s="278"/>
    </row>
    <row r="7" spans="1:4" ht="39" customHeight="1">
      <c r="A7" s="276" t="s">
        <v>237</v>
      </c>
      <c r="B7" s="273" t="s">
        <v>236</v>
      </c>
      <c r="C7" s="284">
        <v>4500000</v>
      </c>
      <c r="D7" s="281">
        <v>3403365</v>
      </c>
    </row>
    <row r="8" spans="1:4" ht="30" customHeight="1">
      <c r="A8" s="276" t="s">
        <v>235</v>
      </c>
      <c r="B8" s="273" t="s">
        <v>234</v>
      </c>
      <c r="C8" s="283"/>
      <c r="D8" s="271">
        <v>1200000</v>
      </c>
    </row>
    <row r="9" spans="1:4" ht="30" customHeight="1">
      <c r="A9" s="276" t="s">
        <v>233</v>
      </c>
      <c r="B9" s="273" t="s">
        <v>232</v>
      </c>
      <c r="C9" s="282">
        <v>7200000</v>
      </c>
      <c r="D9" s="281">
        <v>4500000</v>
      </c>
    </row>
    <row r="10" spans="1:4" ht="30" customHeight="1">
      <c r="A10" s="276" t="s">
        <v>231</v>
      </c>
      <c r="B10" s="273" t="s">
        <v>230</v>
      </c>
      <c r="C10" s="277">
        <v>16009000</v>
      </c>
      <c r="D10" s="271"/>
    </row>
    <row r="11" spans="1:4" ht="30" customHeight="1">
      <c r="A11" s="276" t="s">
        <v>229</v>
      </c>
      <c r="B11" s="273" t="s">
        <v>228</v>
      </c>
      <c r="C11" s="277"/>
      <c r="D11" s="271">
        <v>933000</v>
      </c>
    </row>
    <row r="12" spans="1:4" ht="36" customHeight="1">
      <c r="A12" s="276" t="s">
        <v>227</v>
      </c>
      <c r="B12" s="273" t="s">
        <v>226</v>
      </c>
      <c r="C12" s="277"/>
      <c r="D12" s="271">
        <v>90000</v>
      </c>
    </row>
    <row r="13" spans="1:4" ht="30" customHeight="1">
      <c r="A13" s="276" t="s">
        <v>225</v>
      </c>
      <c r="B13" s="273" t="s">
        <v>224</v>
      </c>
      <c r="C13" s="277"/>
      <c r="D13" s="271">
        <v>235000</v>
      </c>
    </row>
    <row r="14" spans="1:4" ht="30" customHeight="1">
      <c r="A14" s="276" t="s">
        <v>223</v>
      </c>
      <c r="B14" s="273" t="s">
        <v>222</v>
      </c>
      <c r="C14" s="277"/>
      <c r="D14" s="271">
        <v>20000</v>
      </c>
    </row>
    <row r="15" spans="1:4" ht="30" customHeight="1">
      <c r="A15" s="276" t="s">
        <v>221</v>
      </c>
      <c r="B15" s="273" t="s">
        <v>220</v>
      </c>
      <c r="C15" s="277"/>
      <c r="D15" s="280">
        <v>2229000</v>
      </c>
    </row>
    <row r="16" spans="1:4" ht="30" customHeight="1">
      <c r="A16" s="276" t="s">
        <v>219</v>
      </c>
      <c r="B16" s="273" t="s">
        <v>218</v>
      </c>
      <c r="C16" s="277"/>
      <c r="D16" s="271">
        <v>280000</v>
      </c>
    </row>
    <row r="17" spans="1:4" ht="30" customHeight="1">
      <c r="A17" s="276" t="s">
        <v>217</v>
      </c>
      <c r="B17" s="273" t="s">
        <v>216</v>
      </c>
      <c r="C17" s="279">
        <v>4098000</v>
      </c>
      <c r="D17" s="278">
        <v>4098000</v>
      </c>
    </row>
    <row r="18" spans="1:4" ht="30" customHeight="1">
      <c r="A18" s="274" t="s">
        <v>215</v>
      </c>
      <c r="B18" s="273" t="s">
        <v>214</v>
      </c>
      <c r="C18" s="277"/>
      <c r="D18" s="271">
        <v>3700000</v>
      </c>
    </row>
    <row r="19" spans="1:4" ht="30" customHeight="1">
      <c r="A19" s="276" t="s">
        <v>213</v>
      </c>
      <c r="B19" s="273" t="s">
        <v>212</v>
      </c>
      <c r="C19" s="277"/>
      <c r="D19" s="271">
        <v>700000</v>
      </c>
    </row>
    <row r="20" spans="1:4" ht="30" customHeight="1">
      <c r="A20" s="276" t="s">
        <v>211</v>
      </c>
      <c r="B20" s="273" t="s">
        <v>210</v>
      </c>
      <c r="C20" s="277"/>
      <c r="D20" s="271">
        <v>1300000</v>
      </c>
    </row>
    <row r="21" spans="1:4" ht="30" customHeight="1">
      <c r="A21" s="276" t="s">
        <v>209</v>
      </c>
      <c r="B21" s="273" t="s">
        <v>208</v>
      </c>
      <c r="C21" s="277"/>
      <c r="D21" s="271">
        <v>3100000</v>
      </c>
    </row>
    <row r="22" spans="1:4" ht="30" customHeight="1">
      <c r="A22" s="276" t="s">
        <v>207</v>
      </c>
      <c r="B22" s="273" t="s">
        <v>206</v>
      </c>
      <c r="C22" s="277"/>
      <c r="D22" s="271">
        <v>180000</v>
      </c>
    </row>
    <row r="23" spans="1:4" ht="30" customHeight="1">
      <c r="A23" s="276" t="s">
        <v>205</v>
      </c>
      <c r="B23" s="273" t="s">
        <v>204</v>
      </c>
      <c r="C23" s="275"/>
      <c r="D23" s="271">
        <v>738000</v>
      </c>
    </row>
    <row r="24" spans="1:4" ht="30" customHeight="1">
      <c r="A24" s="274" t="s">
        <v>203</v>
      </c>
      <c r="B24" s="273" t="s">
        <v>202</v>
      </c>
      <c r="C24" s="275">
        <v>9911444</v>
      </c>
      <c r="D24" s="271"/>
    </row>
    <row r="25" spans="1:4" ht="30" customHeight="1">
      <c r="A25" s="274" t="s">
        <v>201</v>
      </c>
      <c r="B25" s="273" t="s">
        <v>200</v>
      </c>
      <c r="C25" s="272"/>
      <c r="D25" s="271">
        <v>2200000</v>
      </c>
    </row>
    <row r="26" spans="1:4" ht="30" customHeight="1">
      <c r="A26" s="270"/>
      <c r="B26" s="269" t="s">
        <v>319</v>
      </c>
      <c r="C26" s="268"/>
      <c r="D26" s="267">
        <v>5925351</v>
      </c>
    </row>
    <row r="27" spans="1:4" ht="30" customHeight="1" thickBot="1">
      <c r="A27" s="266"/>
      <c r="B27" s="265" t="s">
        <v>199</v>
      </c>
      <c r="C27" s="264"/>
      <c r="D27" s="263">
        <v>18534284</v>
      </c>
    </row>
    <row r="28" spans="1:4" ht="30" customHeight="1" thickBot="1">
      <c r="A28" s="333" t="s">
        <v>198</v>
      </c>
      <c r="B28" s="334"/>
      <c r="C28" s="262">
        <f>SUM(C4:C27)</f>
        <v>53716000</v>
      </c>
      <c r="D28" s="261">
        <f>SUM(D4:D27)</f>
        <v>53716000</v>
      </c>
    </row>
    <row r="29" spans="1:4">
      <c r="A29" s="260"/>
      <c r="B29" s="260"/>
      <c r="C29" s="260"/>
      <c r="D29" s="260"/>
    </row>
    <row r="34" spans="3:3">
      <c r="C34" s="259"/>
    </row>
  </sheetData>
  <mergeCells count="3">
    <mergeCell ref="A1:D1"/>
    <mergeCell ref="A3:D3"/>
    <mergeCell ref="A28:B28"/>
  </mergeCells>
  <pageMargins left="0.15748031496062992" right="0.15748031496062992" top="0.15748031496062992" bottom="0.39370078740157483" header="0.39370078740157483" footer="0.15748031496062992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120" zoomScaleNormal="120" workbookViewId="0">
      <selection activeCell="D12" sqref="D12"/>
    </sheetView>
  </sheetViews>
  <sheetFormatPr defaultColWidth="9.140625" defaultRowHeight="12.75"/>
  <cols>
    <col min="1" max="1" width="64.42578125" style="1" customWidth="1"/>
    <col min="2" max="2" width="24.28515625" style="1" customWidth="1"/>
    <col min="3" max="3" width="22.85546875" style="1" customWidth="1"/>
    <col min="4" max="4" width="26.42578125" style="1" customWidth="1"/>
    <col min="5" max="16384" width="9.140625" style="1"/>
  </cols>
  <sheetData>
    <row r="1" spans="1:6" ht="18" customHeight="1">
      <c r="A1" s="335" t="s">
        <v>127</v>
      </c>
      <c r="B1" s="336"/>
      <c r="C1" s="336"/>
      <c r="D1" s="337"/>
    </row>
    <row r="2" spans="1:6" ht="15">
      <c r="A2" s="338" t="s">
        <v>304</v>
      </c>
      <c r="B2" s="339"/>
      <c r="C2" s="339"/>
      <c r="D2" s="340"/>
    </row>
    <row r="3" spans="1:6" ht="15" customHeight="1">
      <c r="A3" s="341" t="s">
        <v>305</v>
      </c>
      <c r="B3" s="342"/>
      <c r="C3" s="342"/>
      <c r="D3" s="343"/>
    </row>
    <row r="4" spans="1:6" ht="30">
      <c r="A4" s="94" t="s">
        <v>2</v>
      </c>
      <c r="B4" s="76" t="s">
        <v>306</v>
      </c>
      <c r="C4" s="76" t="s">
        <v>307</v>
      </c>
      <c r="D4" s="95" t="s">
        <v>308</v>
      </c>
    </row>
    <row r="5" spans="1:6" ht="15">
      <c r="A5" s="96" t="s">
        <v>3</v>
      </c>
      <c r="B5" s="77">
        <v>25187825</v>
      </c>
      <c r="C5" s="77">
        <v>25137825</v>
      </c>
      <c r="D5" s="97">
        <v>50000</v>
      </c>
    </row>
    <row r="6" spans="1:6" ht="15">
      <c r="A6" s="96" t="s">
        <v>4</v>
      </c>
      <c r="B6" s="77">
        <v>53075635</v>
      </c>
      <c r="C6" s="77">
        <v>29788000</v>
      </c>
      <c r="D6" s="97">
        <v>23287635</v>
      </c>
    </row>
    <row r="7" spans="1:6" ht="15">
      <c r="A7" s="96" t="s">
        <v>5</v>
      </c>
      <c r="B7" s="78">
        <f>B5-B6</f>
        <v>-27887810</v>
      </c>
      <c r="C7" s="78">
        <f t="shared" ref="C7:D7" si="0">C5-C6</f>
        <v>-4650175</v>
      </c>
      <c r="D7" s="98">
        <f t="shared" si="0"/>
        <v>-23237635</v>
      </c>
    </row>
    <row r="8" spans="1:6" ht="15">
      <c r="A8" s="96" t="s">
        <v>245</v>
      </c>
      <c r="B8" s="78" t="s">
        <v>172</v>
      </c>
      <c r="C8" s="78" t="s">
        <v>246</v>
      </c>
      <c r="D8" s="98" t="s">
        <v>172</v>
      </c>
    </row>
    <row r="9" spans="1:6" ht="15">
      <c r="A9" s="99" t="s">
        <v>121</v>
      </c>
      <c r="B9" s="77">
        <v>28528175</v>
      </c>
      <c r="C9" s="77">
        <v>5290540</v>
      </c>
      <c r="D9" s="97">
        <v>23237635</v>
      </c>
      <c r="F9" s="4"/>
    </row>
    <row r="10" spans="1:6" ht="15">
      <c r="A10" s="99" t="s">
        <v>166</v>
      </c>
      <c r="B10" s="77">
        <v>640365</v>
      </c>
      <c r="C10" s="77">
        <v>640365</v>
      </c>
      <c r="D10" s="97">
        <v>0</v>
      </c>
      <c r="F10" s="4"/>
    </row>
    <row r="11" spans="1:6" ht="15">
      <c r="A11" s="99" t="s">
        <v>250</v>
      </c>
      <c r="B11" s="77">
        <f>B7+B9</f>
        <v>640365</v>
      </c>
      <c r="C11" s="77">
        <f t="shared" ref="C11:D11" si="1">C7+C9</f>
        <v>640365</v>
      </c>
      <c r="D11" s="97">
        <f t="shared" si="1"/>
        <v>0</v>
      </c>
      <c r="F11" s="4"/>
    </row>
    <row r="12" spans="1:6" ht="15">
      <c r="A12" s="100" t="s">
        <v>6</v>
      </c>
      <c r="B12" s="79">
        <f>B6+B10</f>
        <v>53716000</v>
      </c>
      <c r="C12" s="79">
        <f t="shared" ref="C12:D12" si="2">C6+C10</f>
        <v>30428365</v>
      </c>
      <c r="D12" s="305">
        <f t="shared" si="2"/>
        <v>23287635</v>
      </c>
    </row>
    <row r="13" spans="1:6" ht="15.75" thickBot="1">
      <c r="A13" s="101" t="s">
        <v>7</v>
      </c>
      <c r="B13" s="102">
        <f>B5+B9</f>
        <v>53716000</v>
      </c>
      <c r="C13" s="102">
        <f t="shared" ref="C13:D13" si="3">C5+C9</f>
        <v>30428365</v>
      </c>
      <c r="D13" s="306">
        <f t="shared" si="3"/>
        <v>23287635</v>
      </c>
    </row>
    <row r="15" spans="1:6">
      <c r="C15" s="4"/>
    </row>
    <row r="18" spans="3:3">
      <c r="C18" s="4"/>
    </row>
  </sheetData>
  <mergeCells count="3">
    <mergeCell ref="A1:D1"/>
    <mergeCell ref="A2:D2"/>
    <mergeCell ref="A3:D3"/>
  </mergeCells>
  <phoneticPr fontId="0" type="noConversion"/>
  <pageMargins left="0.39370078740157483" right="0.23622047244094491" top="0.32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4"/>
  <sheetViews>
    <sheetView zoomScale="70" zoomScaleNormal="70" workbookViewId="0">
      <selection activeCell="A27" sqref="A27:C27"/>
    </sheetView>
  </sheetViews>
  <sheetFormatPr defaultColWidth="8.85546875" defaultRowHeight="15"/>
  <cols>
    <col min="1" max="1" width="24.5703125" style="422" customWidth="1"/>
    <col min="2" max="2" width="10.28515625" style="422" customWidth="1"/>
    <col min="3" max="3" width="14.42578125" style="422" customWidth="1"/>
    <col min="4" max="4" width="13" style="422" customWidth="1"/>
    <col min="5" max="5" width="10.7109375" style="422" customWidth="1"/>
    <col min="6" max="6" width="10.140625" style="422" customWidth="1"/>
    <col min="7" max="7" width="8.85546875" style="422"/>
    <col min="8" max="8" width="41.7109375" style="422" bestFit="1" customWidth="1"/>
    <col min="9" max="9" width="8.85546875" style="422"/>
    <col min="10" max="10" width="12.140625" style="422" customWidth="1"/>
    <col min="11" max="16384" width="8.85546875" style="422"/>
  </cols>
  <sheetData>
    <row r="1" spans="1:10" ht="50.25" customHeight="1" thickBot="1">
      <c r="A1" s="421" t="s">
        <v>322</v>
      </c>
      <c r="B1" s="421"/>
      <c r="C1" s="421"/>
      <c r="D1" s="421"/>
      <c r="E1" s="421"/>
      <c r="F1" s="421"/>
    </row>
    <row r="2" spans="1:10">
      <c r="A2" s="423" t="s">
        <v>251</v>
      </c>
      <c r="B2" s="424"/>
      <c r="C2" s="425"/>
      <c r="D2" s="425"/>
      <c r="E2" s="426"/>
      <c r="F2" s="427" t="s">
        <v>157</v>
      </c>
      <c r="G2" s="428"/>
      <c r="H2" s="425"/>
      <c r="I2" s="425"/>
      <c r="J2" s="426"/>
    </row>
    <row r="3" spans="1:10">
      <c r="A3" s="429" t="s">
        <v>154</v>
      </c>
      <c r="B3" s="430"/>
      <c r="C3" s="431"/>
      <c r="D3" s="432"/>
      <c r="E3" s="433"/>
      <c r="F3" s="429" t="s">
        <v>154</v>
      </c>
      <c r="G3" s="434"/>
      <c r="I3" s="435"/>
      <c r="J3" s="436"/>
    </row>
    <row r="4" spans="1:10" ht="15.75" thickBot="1">
      <c r="A4" s="437" t="s">
        <v>155</v>
      </c>
      <c r="B4" s="438"/>
      <c r="C4" s="438"/>
      <c r="D4" s="439"/>
      <c r="E4" s="440"/>
      <c r="F4" s="437" t="s">
        <v>155</v>
      </c>
      <c r="G4" s="438"/>
      <c r="H4" s="438"/>
      <c r="I4" s="439"/>
      <c r="J4" s="440"/>
    </row>
    <row r="5" spans="1:10">
      <c r="A5" s="441" t="s">
        <v>323</v>
      </c>
      <c r="B5" s="442"/>
      <c r="C5" s="442"/>
      <c r="D5" s="443"/>
      <c r="E5" s="444"/>
      <c r="F5" s="445" t="s">
        <v>252</v>
      </c>
      <c r="G5" s="446"/>
      <c r="H5" s="446"/>
      <c r="I5" s="447"/>
      <c r="J5" s="448">
        <v>730000</v>
      </c>
    </row>
    <row r="6" spans="1:10">
      <c r="A6" s="441" t="s">
        <v>324</v>
      </c>
      <c r="B6" s="442"/>
      <c r="C6" s="442"/>
      <c r="D6" s="443"/>
      <c r="E6" s="444">
        <v>50000</v>
      </c>
      <c r="F6" s="449"/>
      <c r="G6" s="443"/>
      <c r="H6" s="443" t="s">
        <v>325</v>
      </c>
      <c r="I6" s="443"/>
      <c r="J6" s="444"/>
    </row>
    <row r="7" spans="1:10">
      <c r="A7" s="441" t="s">
        <v>326</v>
      </c>
      <c r="B7" s="442"/>
      <c r="C7" s="442"/>
      <c r="D7" s="443"/>
      <c r="E7" s="444">
        <v>580987</v>
      </c>
      <c r="F7" s="449"/>
      <c r="G7" s="443"/>
      <c r="H7" s="443" t="s">
        <v>327</v>
      </c>
      <c r="I7" s="443"/>
      <c r="J7" s="444">
        <v>3810</v>
      </c>
    </row>
    <row r="8" spans="1:10" ht="15.75" thickBot="1">
      <c r="A8" s="441" t="s">
        <v>156</v>
      </c>
      <c r="B8" s="442"/>
      <c r="C8" s="442"/>
      <c r="D8" s="443"/>
      <c r="E8" s="444">
        <v>1240837</v>
      </c>
      <c r="F8" s="450" t="s">
        <v>253</v>
      </c>
      <c r="G8" s="451"/>
      <c r="H8" s="451"/>
      <c r="I8" s="452"/>
      <c r="J8" s="453"/>
    </row>
    <row r="9" spans="1:10">
      <c r="A9" s="441" t="s">
        <v>328</v>
      </c>
      <c r="B9" s="442"/>
      <c r="C9" s="442"/>
      <c r="D9" s="443"/>
      <c r="E9" s="444"/>
      <c r="F9" s="454" t="s">
        <v>254</v>
      </c>
      <c r="G9" s="455"/>
      <c r="H9" s="455"/>
      <c r="I9" s="456"/>
      <c r="J9" s="457">
        <f>SUM(J5:J8)</f>
        <v>733810</v>
      </c>
    </row>
    <row r="10" spans="1:10">
      <c r="A10" s="441" t="s">
        <v>21</v>
      </c>
      <c r="B10" s="442"/>
      <c r="C10" s="442"/>
      <c r="D10" s="443"/>
      <c r="E10" s="444">
        <v>129255</v>
      </c>
      <c r="F10" s="441"/>
      <c r="G10" s="442"/>
      <c r="H10" s="442"/>
      <c r="I10" s="443"/>
      <c r="J10" s="458"/>
    </row>
    <row r="11" spans="1:10" ht="15.75" thickBot="1">
      <c r="A11" s="441" t="s">
        <v>258</v>
      </c>
      <c r="B11" s="442"/>
      <c r="C11" s="442"/>
      <c r="D11" s="443"/>
      <c r="E11" s="444"/>
      <c r="F11" s="437" t="s">
        <v>255</v>
      </c>
      <c r="G11" s="438"/>
      <c r="H11" s="438"/>
      <c r="I11" s="452"/>
      <c r="J11" s="459"/>
    </row>
    <row r="12" spans="1:10">
      <c r="A12" s="454" t="s">
        <v>254</v>
      </c>
      <c r="B12" s="455"/>
      <c r="C12" s="455"/>
      <c r="D12" s="447"/>
      <c r="E12" s="460"/>
      <c r="F12" s="441" t="s">
        <v>256</v>
      </c>
      <c r="G12" s="442"/>
      <c r="H12" s="442"/>
      <c r="I12" s="443"/>
      <c r="J12" s="444">
        <v>287460</v>
      </c>
    </row>
    <row r="13" spans="1:10">
      <c r="A13" s="461"/>
      <c r="B13" s="462"/>
      <c r="C13" s="462"/>
      <c r="D13" s="443"/>
      <c r="E13" s="463"/>
      <c r="F13" s="449"/>
      <c r="G13" s="443"/>
      <c r="H13" s="443" t="s">
        <v>329</v>
      </c>
      <c r="I13" s="443"/>
      <c r="J13" s="444">
        <v>100000</v>
      </c>
    </row>
    <row r="14" spans="1:10" ht="15.75" thickBot="1">
      <c r="A14" s="437" t="s">
        <v>255</v>
      </c>
      <c r="B14" s="438"/>
      <c r="C14" s="438"/>
      <c r="D14" s="464" t="s">
        <v>262</v>
      </c>
      <c r="E14" s="465"/>
      <c r="F14" s="449"/>
      <c r="G14" s="443"/>
      <c r="H14" s="443" t="s">
        <v>330</v>
      </c>
      <c r="I14" s="443"/>
      <c r="J14" s="444"/>
    </row>
    <row r="15" spans="1:10">
      <c r="A15" s="466" t="s">
        <v>256</v>
      </c>
      <c r="B15" s="467"/>
      <c r="C15" s="467"/>
      <c r="D15" s="468"/>
      <c r="E15" s="448">
        <v>714443</v>
      </c>
      <c r="F15" s="449"/>
      <c r="G15" s="443"/>
      <c r="H15" s="443" t="s">
        <v>331</v>
      </c>
      <c r="I15" s="443"/>
      <c r="J15" s="444"/>
    </row>
    <row r="16" spans="1:10">
      <c r="A16" s="469" t="s">
        <v>332</v>
      </c>
      <c r="B16" s="470"/>
      <c r="C16" s="470"/>
      <c r="D16" s="471"/>
      <c r="E16" s="444">
        <v>1607215</v>
      </c>
      <c r="F16" s="469" t="s">
        <v>257</v>
      </c>
      <c r="G16" s="470"/>
      <c r="H16" s="470"/>
      <c r="I16" s="472"/>
      <c r="J16" s="444">
        <v>245556</v>
      </c>
    </row>
    <row r="17" spans="1:12">
      <c r="A17" s="469" t="s">
        <v>263</v>
      </c>
      <c r="B17" s="470"/>
      <c r="C17" s="470"/>
      <c r="D17" s="471"/>
      <c r="E17" s="444">
        <v>730000</v>
      </c>
      <c r="F17" s="469" t="s">
        <v>259</v>
      </c>
      <c r="G17" s="470"/>
      <c r="H17" s="470"/>
      <c r="I17" s="473"/>
      <c r="J17" s="444">
        <v>3500</v>
      </c>
    </row>
    <row r="18" spans="1:12" ht="15.75" customHeight="1">
      <c r="A18" s="474" t="s">
        <v>265</v>
      </c>
      <c r="B18" s="475"/>
      <c r="C18" s="475"/>
      <c r="D18" s="476"/>
      <c r="E18" s="477">
        <v>7616</v>
      </c>
      <c r="F18" s="478"/>
      <c r="G18" s="479"/>
      <c r="H18" s="479" t="s">
        <v>295</v>
      </c>
      <c r="I18" s="473"/>
      <c r="J18" s="444"/>
    </row>
    <row r="19" spans="1:12" ht="15.75" customHeight="1" thickBot="1">
      <c r="A19" s="469" t="s">
        <v>267</v>
      </c>
      <c r="B19" s="470"/>
      <c r="C19" s="470"/>
      <c r="D19" s="471"/>
      <c r="E19" s="477"/>
      <c r="F19" s="469" t="s">
        <v>260</v>
      </c>
      <c r="G19" s="470"/>
      <c r="H19" s="470"/>
      <c r="I19" s="473"/>
      <c r="J19" s="444">
        <v>100862</v>
      </c>
    </row>
    <row r="20" spans="1:12">
      <c r="A20" s="469" t="s">
        <v>268</v>
      </c>
      <c r="B20" s="470"/>
      <c r="C20" s="470"/>
      <c r="D20" s="480"/>
      <c r="E20" s="448"/>
      <c r="F20" s="478"/>
      <c r="G20" s="479"/>
      <c r="H20" s="479" t="s">
        <v>333</v>
      </c>
      <c r="I20" s="473"/>
      <c r="J20" s="444"/>
    </row>
    <row r="21" spans="1:12">
      <c r="A21" s="469" t="s">
        <v>270</v>
      </c>
      <c r="B21" s="470"/>
      <c r="C21" s="470"/>
      <c r="D21" s="480"/>
      <c r="E21" s="444">
        <v>7109</v>
      </c>
      <c r="F21" s="478"/>
      <c r="G21" s="479"/>
      <c r="H21" s="479" t="s">
        <v>334</v>
      </c>
      <c r="I21" s="473"/>
      <c r="J21" s="444"/>
    </row>
    <row r="22" spans="1:12">
      <c r="A22" s="469" t="s">
        <v>271</v>
      </c>
      <c r="B22" s="470"/>
      <c r="C22" s="470"/>
      <c r="D22" s="480"/>
      <c r="E22" s="477">
        <v>23040</v>
      </c>
      <c r="F22" s="469" t="s">
        <v>261</v>
      </c>
      <c r="G22" s="470"/>
      <c r="H22" s="470"/>
      <c r="I22" s="473"/>
      <c r="J22" s="444">
        <v>60000</v>
      </c>
    </row>
    <row r="23" spans="1:12" ht="15.75" thickBot="1">
      <c r="A23" s="469" t="s">
        <v>335</v>
      </c>
      <c r="B23" s="470"/>
      <c r="C23" s="470"/>
      <c r="D23" s="480"/>
      <c r="E23" s="477"/>
      <c r="F23" s="478"/>
      <c r="G23" s="479"/>
      <c r="H23" s="479" t="s">
        <v>336</v>
      </c>
      <c r="I23" s="473"/>
      <c r="J23" s="444"/>
    </row>
    <row r="24" spans="1:12">
      <c r="A24" s="469" t="s">
        <v>273</v>
      </c>
      <c r="B24" s="470"/>
      <c r="C24" s="470"/>
      <c r="D24" s="480"/>
      <c r="E24" s="448">
        <v>211140</v>
      </c>
      <c r="F24" s="478"/>
      <c r="G24" s="479"/>
      <c r="H24" s="479" t="s">
        <v>337</v>
      </c>
      <c r="I24" s="473"/>
      <c r="J24" s="444"/>
    </row>
    <row r="25" spans="1:12" ht="15.75" thickBot="1">
      <c r="A25" s="469" t="s">
        <v>275</v>
      </c>
      <c r="B25" s="470"/>
      <c r="C25" s="470"/>
      <c r="D25" s="480"/>
      <c r="E25" s="444">
        <v>26675</v>
      </c>
      <c r="F25" s="478"/>
      <c r="G25" s="479"/>
      <c r="H25" s="479" t="s">
        <v>338</v>
      </c>
      <c r="I25" s="473"/>
      <c r="J25" s="444"/>
    </row>
    <row r="26" spans="1:12">
      <c r="A26" s="469" t="s">
        <v>339</v>
      </c>
      <c r="B26" s="470"/>
      <c r="C26" s="470"/>
      <c r="D26" s="480"/>
      <c r="E26" s="448">
        <v>13565</v>
      </c>
      <c r="F26" s="469" t="s">
        <v>340</v>
      </c>
      <c r="G26" s="470"/>
      <c r="H26" s="470"/>
      <c r="I26" s="481"/>
      <c r="J26" s="482"/>
    </row>
    <row r="27" spans="1:12">
      <c r="A27" s="469" t="s">
        <v>234</v>
      </c>
      <c r="B27" s="470"/>
      <c r="C27" s="470"/>
      <c r="D27" s="480"/>
      <c r="E27" s="444"/>
      <c r="F27" s="461" t="s">
        <v>264</v>
      </c>
      <c r="G27" s="462"/>
      <c r="H27" s="462"/>
      <c r="I27" s="431"/>
      <c r="J27" s="483"/>
      <c r="L27" s="484"/>
    </row>
    <row r="28" spans="1:12" ht="15.75" thickBot="1">
      <c r="A28" s="469" t="s">
        <v>283</v>
      </c>
      <c r="B28" s="470"/>
      <c r="C28" s="470"/>
      <c r="D28" s="480"/>
      <c r="E28" s="477">
        <v>342000</v>
      </c>
      <c r="F28" s="485" t="s">
        <v>341</v>
      </c>
      <c r="G28" s="486"/>
      <c r="H28" s="486"/>
      <c r="I28" s="487"/>
      <c r="J28" s="488"/>
    </row>
    <row r="29" spans="1:12" ht="15.75" thickBot="1">
      <c r="A29" s="469" t="s">
        <v>285</v>
      </c>
      <c r="B29" s="470"/>
      <c r="C29" s="470"/>
      <c r="D29" s="480"/>
      <c r="E29" s="448">
        <v>27426</v>
      </c>
      <c r="F29" s="489"/>
      <c r="G29" s="490"/>
      <c r="H29" s="490"/>
      <c r="I29" s="491"/>
      <c r="J29" s="492"/>
    </row>
    <row r="30" spans="1:12">
      <c r="A30" s="469" t="s">
        <v>342</v>
      </c>
      <c r="B30" s="470"/>
      <c r="C30" s="470"/>
      <c r="D30" s="480"/>
      <c r="E30" s="444">
        <v>5132</v>
      </c>
      <c r="F30" s="493" t="s">
        <v>266</v>
      </c>
      <c r="G30" s="494"/>
      <c r="H30" s="494"/>
      <c r="I30" s="495"/>
      <c r="J30" s="496"/>
    </row>
    <row r="31" spans="1:12">
      <c r="A31" s="469" t="s">
        <v>343</v>
      </c>
      <c r="B31" s="470"/>
      <c r="C31" s="470"/>
      <c r="D31" s="480"/>
      <c r="E31" s="444">
        <v>18743</v>
      </c>
      <c r="F31" s="497" t="s">
        <v>153</v>
      </c>
      <c r="G31" s="498"/>
      <c r="H31" s="498"/>
      <c r="I31" s="431"/>
      <c r="J31" s="444"/>
    </row>
    <row r="32" spans="1:12">
      <c r="A32" s="469" t="s">
        <v>344</v>
      </c>
      <c r="B32" s="470"/>
      <c r="C32" s="470"/>
      <c r="D32" s="480"/>
      <c r="E32" s="477">
        <v>34290</v>
      </c>
      <c r="F32" s="499" t="s">
        <v>269</v>
      </c>
      <c r="G32" s="500"/>
      <c r="H32" s="500"/>
      <c r="I32" s="431"/>
      <c r="J32" s="444"/>
    </row>
    <row r="33" spans="1:10">
      <c r="A33" s="469" t="s">
        <v>345</v>
      </c>
      <c r="B33" s="470"/>
      <c r="C33" s="470"/>
      <c r="D33" s="480"/>
      <c r="E33" s="477">
        <v>87828</v>
      </c>
      <c r="F33" s="497" t="s">
        <v>157</v>
      </c>
      <c r="G33" s="498"/>
      <c r="H33" s="498"/>
      <c r="I33" s="431"/>
      <c r="J33" s="444"/>
    </row>
    <row r="34" spans="1:10">
      <c r="A34" s="469" t="s">
        <v>346</v>
      </c>
      <c r="B34" s="470"/>
      <c r="C34" s="470"/>
      <c r="D34" s="480"/>
      <c r="E34" s="444">
        <v>765564</v>
      </c>
      <c r="F34" s="499" t="s">
        <v>272</v>
      </c>
      <c r="G34" s="500"/>
      <c r="H34" s="500"/>
      <c r="I34" s="431"/>
      <c r="J34" s="444"/>
    </row>
    <row r="35" spans="1:10">
      <c r="A35" s="469" t="s">
        <v>347</v>
      </c>
      <c r="B35" s="470"/>
      <c r="C35" s="470"/>
      <c r="D35" s="480"/>
      <c r="E35" s="444">
        <v>60524</v>
      </c>
      <c r="F35" s="499" t="s">
        <v>274</v>
      </c>
      <c r="G35" s="500"/>
      <c r="H35" s="500"/>
      <c r="I35" s="431"/>
      <c r="J35" s="444"/>
    </row>
    <row r="36" spans="1:10">
      <c r="A36" s="469" t="s">
        <v>348</v>
      </c>
      <c r="B36" s="470"/>
      <c r="C36" s="470"/>
      <c r="D36" s="480"/>
      <c r="E36" s="444">
        <v>3048</v>
      </c>
      <c r="F36" s="499" t="s">
        <v>276</v>
      </c>
      <c r="G36" s="500"/>
      <c r="H36" s="500"/>
      <c r="I36" s="431"/>
      <c r="J36" s="444"/>
    </row>
    <row r="37" spans="1:10">
      <c r="A37" s="469" t="s">
        <v>260</v>
      </c>
      <c r="B37" s="470"/>
      <c r="C37" s="470"/>
      <c r="D37" s="480"/>
      <c r="E37" s="444">
        <v>102000</v>
      </c>
      <c r="F37" s="499" t="s">
        <v>277</v>
      </c>
      <c r="G37" s="500"/>
      <c r="H37" s="500"/>
      <c r="I37" s="431"/>
      <c r="J37" s="444"/>
    </row>
    <row r="38" spans="1:10">
      <c r="A38" s="469" t="s">
        <v>349</v>
      </c>
      <c r="B38" s="470"/>
      <c r="C38" s="470"/>
      <c r="D38" s="480"/>
      <c r="E38" s="444">
        <v>9068</v>
      </c>
      <c r="F38" s="499" t="s">
        <v>278</v>
      </c>
      <c r="G38" s="500"/>
      <c r="H38" s="500"/>
      <c r="I38" s="431"/>
      <c r="J38" s="444"/>
    </row>
    <row r="39" spans="1:10" ht="15.75" thickBot="1">
      <c r="A39" s="469" t="s">
        <v>350</v>
      </c>
      <c r="B39" s="470"/>
      <c r="C39" s="470"/>
      <c r="D39" s="480"/>
      <c r="E39" s="444">
        <v>45000</v>
      </c>
      <c r="F39" s="499" t="s">
        <v>279</v>
      </c>
      <c r="G39" s="500"/>
      <c r="H39" s="500"/>
      <c r="I39" s="431"/>
      <c r="J39" s="444"/>
    </row>
    <row r="40" spans="1:10">
      <c r="A40" s="454" t="s">
        <v>264</v>
      </c>
      <c r="B40" s="455"/>
      <c r="C40" s="455"/>
      <c r="D40" s="425"/>
      <c r="E40" s="457"/>
      <c r="F40" s="499" t="s">
        <v>280</v>
      </c>
      <c r="G40" s="500"/>
      <c r="H40" s="500"/>
      <c r="I40" s="431"/>
      <c r="J40" s="444"/>
    </row>
    <row r="41" spans="1:10">
      <c r="A41" s="501" t="s">
        <v>351</v>
      </c>
      <c r="B41" s="502"/>
      <c r="C41" s="502"/>
      <c r="D41" s="435">
        <f>D3+E12-E40</f>
        <v>0</v>
      </c>
      <c r="E41" s="483"/>
      <c r="F41" s="499" t="s">
        <v>281</v>
      </c>
      <c r="G41" s="500"/>
      <c r="H41" s="500"/>
      <c r="I41" s="431"/>
      <c r="J41" s="444"/>
    </row>
    <row r="42" spans="1:10">
      <c r="A42" s="503"/>
      <c r="B42" s="504"/>
      <c r="C42" s="504"/>
      <c r="D42" s="471"/>
      <c r="E42" s="505"/>
      <c r="F42" s="499" t="s">
        <v>282</v>
      </c>
      <c r="G42" s="500"/>
      <c r="H42" s="500"/>
      <c r="I42" s="431"/>
      <c r="J42" s="444"/>
    </row>
    <row r="43" spans="1:10">
      <c r="A43" s="506" t="s">
        <v>293</v>
      </c>
      <c r="B43" s="507"/>
      <c r="C43" s="431"/>
      <c r="D43" s="431"/>
      <c r="E43" s="433"/>
      <c r="F43" s="499" t="s">
        <v>284</v>
      </c>
      <c r="G43" s="500"/>
      <c r="H43" s="500"/>
      <c r="I43" s="431"/>
      <c r="J43" s="444"/>
    </row>
    <row r="44" spans="1:10">
      <c r="A44" s="429" t="s">
        <v>154</v>
      </c>
      <c r="B44" s="430"/>
      <c r="C44" s="431"/>
      <c r="D44" s="435"/>
      <c r="E44" s="433"/>
      <c r="F44" s="499" t="s">
        <v>286</v>
      </c>
      <c r="G44" s="500"/>
      <c r="H44" s="500"/>
      <c r="I44" s="431"/>
      <c r="J44" s="444"/>
    </row>
    <row r="45" spans="1:10" ht="15.75" thickBot="1">
      <c r="A45" s="508" t="s">
        <v>155</v>
      </c>
      <c r="B45" s="509"/>
      <c r="C45" s="509"/>
      <c r="D45" s="439"/>
      <c r="E45" s="440"/>
      <c r="F45" s="499" t="s">
        <v>287</v>
      </c>
      <c r="G45" s="500"/>
      <c r="H45" s="500"/>
      <c r="I45" s="431"/>
      <c r="J45" s="444"/>
    </row>
    <row r="46" spans="1:10" ht="15.75" thickBot="1">
      <c r="A46" s="445" t="s">
        <v>294</v>
      </c>
      <c r="B46" s="446"/>
      <c r="C46" s="446"/>
      <c r="D46" s="447"/>
      <c r="E46" s="448">
        <v>123305</v>
      </c>
      <c r="F46" s="510"/>
      <c r="G46" s="511"/>
      <c r="H46" s="511"/>
      <c r="I46" s="431"/>
      <c r="J46" s="444"/>
    </row>
    <row r="47" spans="1:10">
      <c r="A47" s="454" t="s">
        <v>254</v>
      </c>
      <c r="B47" s="455"/>
      <c r="C47" s="455"/>
      <c r="D47" s="456"/>
      <c r="E47" s="457"/>
      <c r="F47" s="510" t="s">
        <v>288</v>
      </c>
      <c r="G47" s="511"/>
      <c r="H47" s="511"/>
      <c r="I47" s="431"/>
      <c r="J47" s="444"/>
    </row>
    <row r="48" spans="1:10">
      <c r="A48" s="461"/>
      <c r="B48" s="462"/>
      <c r="C48" s="462"/>
      <c r="D48" s="512"/>
      <c r="E48" s="483"/>
      <c r="F48" s="510" t="s">
        <v>158</v>
      </c>
      <c r="G48" s="511"/>
      <c r="H48" s="511"/>
      <c r="I48" s="431"/>
      <c r="J48" s="444"/>
    </row>
    <row r="49" spans="1:10">
      <c r="A49" s="513" t="s">
        <v>255</v>
      </c>
      <c r="B49" s="514"/>
      <c r="C49" s="514"/>
      <c r="D49" s="515"/>
      <c r="E49" s="516"/>
      <c r="F49" s="510" t="s">
        <v>289</v>
      </c>
      <c r="G49" s="511"/>
      <c r="H49" s="511"/>
      <c r="I49" s="431"/>
      <c r="J49" s="444"/>
    </row>
    <row r="50" spans="1:10" ht="15.75" thickBot="1">
      <c r="A50" s="517" t="s">
        <v>352</v>
      </c>
      <c r="B50" s="518"/>
      <c r="C50" s="518"/>
      <c r="D50" s="443"/>
      <c r="E50" s="458"/>
      <c r="F50" s="510" t="s">
        <v>290</v>
      </c>
      <c r="G50" s="511"/>
      <c r="H50" s="511"/>
      <c r="I50" s="431"/>
      <c r="J50" s="444"/>
    </row>
    <row r="51" spans="1:10" ht="15.75" thickBot="1">
      <c r="A51" s="445" t="s">
        <v>295</v>
      </c>
      <c r="B51" s="446"/>
      <c r="C51" s="446"/>
      <c r="D51" s="447"/>
      <c r="E51" s="519">
        <v>123305</v>
      </c>
      <c r="F51" s="510" t="s">
        <v>291</v>
      </c>
      <c r="G51" s="511"/>
      <c r="H51" s="511"/>
      <c r="I51" s="431"/>
      <c r="J51" s="444"/>
    </row>
    <row r="52" spans="1:10" ht="15.75" thickBot="1">
      <c r="A52" s="520" t="s">
        <v>264</v>
      </c>
      <c r="B52" s="521"/>
      <c r="C52" s="521"/>
      <c r="D52" s="491"/>
      <c r="E52" s="522"/>
      <c r="F52" s="499" t="s">
        <v>292</v>
      </c>
      <c r="G52" s="500"/>
      <c r="H52" s="500"/>
      <c r="I52" s="431"/>
      <c r="J52" s="444"/>
    </row>
    <row r="53" spans="1:10" ht="16.5" customHeight="1" thickBot="1">
      <c r="A53" s="485" t="s">
        <v>353</v>
      </c>
      <c r="B53" s="486"/>
      <c r="C53" s="486"/>
      <c r="D53" s="487"/>
      <c r="E53" s="465"/>
      <c r="F53" s="499" t="s">
        <v>296</v>
      </c>
      <c r="G53" s="500"/>
      <c r="H53" s="500"/>
      <c r="I53" s="431"/>
      <c r="J53" s="444"/>
    </row>
    <row r="54" spans="1:10">
      <c r="F54" s="499"/>
      <c r="G54" s="500"/>
      <c r="H54" s="500"/>
      <c r="I54" s="431"/>
      <c r="J54" s="444"/>
    </row>
    <row r="55" spans="1:10">
      <c r="F55" s="499"/>
      <c r="G55" s="500"/>
      <c r="H55" s="500"/>
      <c r="I55" s="431"/>
      <c r="J55" s="444"/>
    </row>
    <row r="56" spans="1:10">
      <c r="F56" s="523"/>
      <c r="G56" s="524"/>
      <c r="H56" s="524"/>
      <c r="I56" s="431"/>
      <c r="J56" s="444"/>
    </row>
    <row r="57" spans="1:10">
      <c r="F57" s="523"/>
      <c r="G57" s="524"/>
      <c r="H57" s="524"/>
      <c r="I57" s="431"/>
      <c r="J57" s="444"/>
    </row>
    <row r="58" spans="1:10">
      <c r="F58" s="523"/>
      <c r="G58" s="524"/>
      <c r="H58" s="524"/>
      <c r="I58" s="431"/>
      <c r="J58" s="444"/>
    </row>
    <row r="59" spans="1:10">
      <c r="F59" s="523"/>
      <c r="G59" s="524"/>
      <c r="H59" s="524"/>
      <c r="I59" s="431"/>
      <c r="J59" s="444"/>
    </row>
    <row r="60" spans="1:10">
      <c r="F60" s="523"/>
      <c r="G60" s="524"/>
      <c r="H60" s="524"/>
      <c r="I60" s="431"/>
      <c r="J60" s="444"/>
    </row>
    <row r="61" spans="1:10" ht="15.75" thickBot="1">
      <c r="F61" s="525"/>
      <c r="G61" s="526"/>
      <c r="H61" s="526"/>
      <c r="I61" s="464"/>
      <c r="J61" s="488"/>
    </row>
    <row r="62" spans="1:10" ht="15.75" thickBot="1">
      <c r="F62" s="527" t="s">
        <v>354</v>
      </c>
      <c r="G62" s="528"/>
      <c r="H62" s="528"/>
      <c r="I62" s="529"/>
      <c r="J62" s="530">
        <f>SUM(J31:J59)</f>
        <v>0</v>
      </c>
    </row>
    <row r="63" spans="1:10">
      <c r="G63" s="531"/>
      <c r="H63" s="484"/>
    </row>
    <row r="64" spans="1:10">
      <c r="G64" s="531"/>
    </row>
  </sheetData>
  <mergeCells count="97">
    <mergeCell ref="F59:H59"/>
    <mergeCell ref="F60:H60"/>
    <mergeCell ref="F61:H61"/>
    <mergeCell ref="F62:H62"/>
    <mergeCell ref="F54:H54"/>
    <mergeCell ref="F55:H55"/>
    <mergeCell ref="F56:H56"/>
    <mergeCell ref="F57:H57"/>
    <mergeCell ref="F58:H58"/>
    <mergeCell ref="F38:H38"/>
    <mergeCell ref="F39:H39"/>
    <mergeCell ref="F40:H40"/>
    <mergeCell ref="F41:H41"/>
    <mergeCell ref="A53:C53"/>
    <mergeCell ref="F53:H53"/>
    <mergeCell ref="A50:C50"/>
    <mergeCell ref="A51:C51"/>
    <mergeCell ref="A52:C52"/>
    <mergeCell ref="F52:H52"/>
    <mergeCell ref="A47:C47"/>
    <mergeCell ref="A48:C48"/>
    <mergeCell ref="A49:C49"/>
    <mergeCell ref="A44:B44"/>
    <mergeCell ref="F44:H44"/>
    <mergeCell ref="A45:C45"/>
    <mergeCell ref="F45:H45"/>
    <mergeCell ref="A46:C46"/>
    <mergeCell ref="A40:C40"/>
    <mergeCell ref="A41:C41"/>
    <mergeCell ref="A42:C42"/>
    <mergeCell ref="F42:H42"/>
    <mergeCell ref="A43:B43"/>
    <mergeCell ref="F43:H43"/>
    <mergeCell ref="A31:C31"/>
    <mergeCell ref="F31:H31"/>
    <mergeCell ref="A39:C39"/>
    <mergeCell ref="A32:C32"/>
    <mergeCell ref="F32:H32"/>
    <mergeCell ref="A33:C33"/>
    <mergeCell ref="F33:H33"/>
    <mergeCell ref="A34:C34"/>
    <mergeCell ref="F34:H34"/>
    <mergeCell ref="A35:C35"/>
    <mergeCell ref="F35:H35"/>
    <mergeCell ref="A36:C36"/>
    <mergeCell ref="A37:C37"/>
    <mergeCell ref="A38:C38"/>
    <mergeCell ref="F36:H36"/>
    <mergeCell ref="F37:H37"/>
    <mergeCell ref="A28:C28"/>
    <mergeCell ref="F28:H28"/>
    <mergeCell ref="A29:C29"/>
    <mergeCell ref="F29:H29"/>
    <mergeCell ref="A30:C30"/>
    <mergeCell ref="F30:H30"/>
    <mergeCell ref="A25:C25"/>
    <mergeCell ref="A26:C26"/>
    <mergeCell ref="F26:H26"/>
    <mergeCell ref="A27:C27"/>
    <mergeCell ref="F27:H27"/>
    <mergeCell ref="A22:C22"/>
    <mergeCell ref="F22:H22"/>
    <mergeCell ref="A23:C23"/>
    <mergeCell ref="A24:C24"/>
    <mergeCell ref="A19:C19"/>
    <mergeCell ref="F19:H19"/>
    <mergeCell ref="A20:C20"/>
    <mergeCell ref="A21:C21"/>
    <mergeCell ref="A16:C16"/>
    <mergeCell ref="F16:H16"/>
    <mergeCell ref="A17:C17"/>
    <mergeCell ref="F17:H17"/>
    <mergeCell ref="A18:C18"/>
    <mergeCell ref="A13:C13"/>
    <mergeCell ref="A14:C14"/>
    <mergeCell ref="A15:C15"/>
    <mergeCell ref="A10:C10"/>
    <mergeCell ref="F10:H10"/>
    <mergeCell ref="A11:C11"/>
    <mergeCell ref="F11:H11"/>
    <mergeCell ref="A12:C12"/>
    <mergeCell ref="F12:H12"/>
    <mergeCell ref="A7:C7"/>
    <mergeCell ref="A8:C8"/>
    <mergeCell ref="F8:H8"/>
    <mergeCell ref="A9:C9"/>
    <mergeCell ref="F9:H9"/>
    <mergeCell ref="A4:C4"/>
    <mergeCell ref="F4:H4"/>
    <mergeCell ref="A5:C5"/>
    <mergeCell ref="F5:H5"/>
    <mergeCell ref="A6:C6"/>
    <mergeCell ref="A2:B2"/>
    <mergeCell ref="F2:G2"/>
    <mergeCell ref="A3:B3"/>
    <mergeCell ref="F3:G3"/>
    <mergeCell ref="A1:F1"/>
  </mergeCells>
  <printOptions horizontalCentered="1" verticalCentered="1"/>
  <pageMargins left="7.874015748031496E-2" right="0.11811023622047245" top="0" bottom="0.39370078740157483" header="0" footer="0.11811023622047245"/>
  <pageSetup paperSize="9" scale="6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O8" sqref="O8:P8"/>
    </sheetView>
  </sheetViews>
  <sheetFormatPr defaultColWidth="9.140625" defaultRowHeight="12.75"/>
  <cols>
    <col min="1" max="5" width="9.140625" style="1"/>
    <col min="6" max="6" width="4.140625" style="1" customWidth="1"/>
    <col min="7" max="13" width="9.140625" style="1"/>
    <col min="14" max="14" width="6.5703125" style="1" customWidth="1"/>
    <col min="15" max="15" width="9.140625" style="1"/>
    <col min="16" max="16" width="12.140625" style="1" customWidth="1"/>
    <col min="17" max="16384" width="9.140625" style="1"/>
  </cols>
  <sheetData>
    <row r="1" spans="1:17" ht="33" customHeight="1" thickBot="1">
      <c r="A1" s="368" t="s">
        <v>309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5" t="s">
        <v>150</v>
      </c>
      <c r="P1" s="366"/>
      <c r="Q1" s="12"/>
    </row>
    <row r="2" spans="1:17" ht="16.5" thickBo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12"/>
    </row>
    <row r="3" spans="1:17" ht="15.75">
      <c r="A3" s="349" t="s">
        <v>88</v>
      </c>
      <c r="B3" s="350"/>
      <c r="C3" s="350"/>
      <c r="D3" s="350"/>
      <c r="E3" s="350"/>
      <c r="F3" s="350"/>
      <c r="G3" s="361"/>
      <c r="H3" s="362"/>
      <c r="I3" s="349" t="s">
        <v>89</v>
      </c>
      <c r="J3" s="350"/>
      <c r="K3" s="350"/>
      <c r="L3" s="350"/>
      <c r="M3" s="350"/>
      <c r="N3" s="350"/>
      <c r="O3" s="361"/>
      <c r="P3" s="362"/>
      <c r="Q3" s="12"/>
    </row>
    <row r="4" spans="1:17" ht="31.9" customHeight="1">
      <c r="A4" s="344" t="s">
        <v>19</v>
      </c>
      <c r="B4" s="345"/>
      <c r="C4" s="363" t="s">
        <v>79</v>
      </c>
      <c r="D4" s="363"/>
      <c r="E4" s="363"/>
      <c r="F4" s="363"/>
      <c r="G4" s="354">
        <v>20107132</v>
      </c>
      <c r="H4" s="367"/>
      <c r="I4" s="344" t="s">
        <v>31</v>
      </c>
      <c r="J4" s="345"/>
      <c r="K4" s="364" t="s">
        <v>69</v>
      </c>
      <c r="L4" s="364"/>
      <c r="M4" s="364"/>
      <c r="N4" s="364"/>
      <c r="O4" s="354">
        <v>10461000</v>
      </c>
      <c r="P4" s="367"/>
      <c r="Q4" s="12"/>
    </row>
    <row r="5" spans="1:17" ht="33.75" customHeight="1">
      <c r="A5" s="344" t="s">
        <v>23</v>
      </c>
      <c r="B5" s="345"/>
      <c r="C5" s="364" t="s">
        <v>81</v>
      </c>
      <c r="D5" s="364"/>
      <c r="E5" s="364"/>
      <c r="F5" s="364"/>
      <c r="G5" s="354">
        <v>3980000</v>
      </c>
      <c r="H5" s="367"/>
      <c r="I5" s="344" t="s">
        <v>33</v>
      </c>
      <c r="J5" s="345"/>
      <c r="K5" s="363" t="s">
        <v>32</v>
      </c>
      <c r="L5" s="363"/>
      <c r="M5" s="363"/>
      <c r="N5" s="363"/>
      <c r="O5" s="354">
        <v>1980000</v>
      </c>
      <c r="P5" s="367"/>
      <c r="Q5" s="12"/>
    </row>
    <row r="6" spans="1:17" ht="27.75" customHeight="1">
      <c r="A6" s="344" t="s">
        <v>24</v>
      </c>
      <c r="B6" s="345"/>
      <c r="C6" s="364" t="s">
        <v>116</v>
      </c>
      <c r="D6" s="364"/>
      <c r="E6" s="364"/>
      <c r="F6" s="364"/>
      <c r="G6" s="354">
        <v>1050693</v>
      </c>
      <c r="H6" s="367"/>
      <c r="I6" s="344" t="s">
        <v>46</v>
      </c>
      <c r="J6" s="345"/>
      <c r="K6" s="364" t="s">
        <v>74</v>
      </c>
      <c r="L6" s="364"/>
      <c r="M6" s="364"/>
      <c r="N6" s="364"/>
      <c r="O6" s="354">
        <v>9822000</v>
      </c>
      <c r="P6" s="367"/>
      <c r="Q6" s="12"/>
    </row>
    <row r="7" spans="1:17" ht="21" customHeight="1">
      <c r="A7" s="370" t="s">
        <v>90</v>
      </c>
      <c r="B7" s="371"/>
      <c r="C7" s="371"/>
      <c r="D7" s="371"/>
      <c r="E7" s="371"/>
      <c r="F7" s="371"/>
      <c r="G7" s="372">
        <f>SUM(G4:H6)</f>
        <v>25137825</v>
      </c>
      <c r="H7" s="367"/>
      <c r="I7" s="344" t="s">
        <v>48</v>
      </c>
      <c r="J7" s="345"/>
      <c r="K7" s="364" t="s">
        <v>75</v>
      </c>
      <c r="L7" s="364"/>
      <c r="M7" s="364"/>
      <c r="N7" s="364"/>
      <c r="O7" s="354">
        <v>2229000</v>
      </c>
      <c r="P7" s="355"/>
      <c r="Q7" s="12"/>
    </row>
    <row r="8" spans="1:17" ht="31.5" customHeight="1">
      <c r="A8" s="344" t="s">
        <v>25</v>
      </c>
      <c r="B8" s="345"/>
      <c r="C8" s="363" t="s">
        <v>91</v>
      </c>
      <c r="D8" s="363"/>
      <c r="E8" s="363"/>
      <c r="F8" s="363"/>
      <c r="G8" s="354">
        <v>50000</v>
      </c>
      <c r="H8" s="355"/>
      <c r="I8" s="344" t="s">
        <v>55</v>
      </c>
      <c r="J8" s="345"/>
      <c r="K8" s="364" t="s">
        <v>76</v>
      </c>
      <c r="L8" s="364"/>
      <c r="M8" s="364"/>
      <c r="N8" s="364"/>
      <c r="O8" s="354">
        <v>5296000</v>
      </c>
      <c r="P8" s="355"/>
      <c r="Q8" s="12"/>
    </row>
    <row r="9" spans="1:17" ht="31.15" customHeight="1">
      <c r="A9" s="351" t="s">
        <v>93</v>
      </c>
      <c r="B9" s="352"/>
      <c r="C9" s="352"/>
      <c r="D9" s="352"/>
      <c r="E9" s="352"/>
      <c r="F9" s="353"/>
      <c r="G9" s="379">
        <f>SUM(G8:H8)</f>
        <v>50000</v>
      </c>
      <c r="H9" s="380"/>
      <c r="I9" s="370" t="s">
        <v>92</v>
      </c>
      <c r="J9" s="371"/>
      <c r="K9" s="371"/>
      <c r="L9" s="371"/>
      <c r="M9" s="371"/>
      <c r="N9" s="371"/>
      <c r="O9" s="372">
        <f>SUM(O4:P8)</f>
        <v>29788000</v>
      </c>
      <c r="P9" s="374"/>
      <c r="Q9" s="12"/>
    </row>
    <row r="10" spans="1:17" ht="30.75" customHeight="1">
      <c r="A10" s="351" t="s">
        <v>98</v>
      </c>
      <c r="B10" s="352"/>
      <c r="C10" s="352"/>
      <c r="D10" s="352"/>
      <c r="E10" s="352"/>
      <c r="F10" s="353"/>
      <c r="G10" s="379">
        <v>28528175</v>
      </c>
      <c r="H10" s="380"/>
      <c r="I10" s="344" t="s">
        <v>55</v>
      </c>
      <c r="J10" s="345"/>
      <c r="K10" s="356" t="s">
        <v>94</v>
      </c>
      <c r="L10" s="356"/>
      <c r="M10" s="356"/>
      <c r="N10" s="356"/>
      <c r="O10" s="354">
        <v>21459635</v>
      </c>
      <c r="P10" s="367"/>
      <c r="Q10" s="12"/>
    </row>
    <row r="11" spans="1:17" ht="25.5" customHeight="1" thickBot="1">
      <c r="A11" s="357" t="s">
        <v>95</v>
      </c>
      <c r="B11" s="358"/>
      <c r="C11" s="358"/>
      <c r="D11" s="358"/>
      <c r="E11" s="358"/>
      <c r="F11" s="358"/>
      <c r="G11" s="359">
        <f>SUM(G7,G9,G10)</f>
        <v>53716000</v>
      </c>
      <c r="H11" s="360"/>
      <c r="I11" s="344" t="s">
        <v>58</v>
      </c>
      <c r="J11" s="345"/>
      <c r="K11" s="346" t="s">
        <v>77</v>
      </c>
      <c r="L11" s="347"/>
      <c r="M11" s="347"/>
      <c r="N11" s="348"/>
      <c r="O11" s="354">
        <v>813000</v>
      </c>
      <c r="P11" s="355"/>
      <c r="Q11" s="12"/>
    </row>
    <row r="12" spans="1:17" ht="30" customHeight="1">
      <c r="I12" s="344" t="s">
        <v>59</v>
      </c>
      <c r="J12" s="345"/>
      <c r="K12" s="356" t="s">
        <v>147</v>
      </c>
      <c r="L12" s="356"/>
      <c r="M12" s="356"/>
      <c r="N12" s="356"/>
      <c r="O12" s="354">
        <v>1015000</v>
      </c>
      <c r="P12" s="355"/>
      <c r="Q12" s="12"/>
    </row>
    <row r="13" spans="1:17" ht="30" customHeight="1">
      <c r="I13" s="351" t="s">
        <v>166</v>
      </c>
      <c r="J13" s="352"/>
      <c r="K13" s="352"/>
      <c r="L13" s="352"/>
      <c r="M13" s="377" t="s">
        <v>171</v>
      </c>
      <c r="N13" s="378"/>
      <c r="O13" s="375">
        <v>640365</v>
      </c>
      <c r="P13" s="376"/>
      <c r="Q13" s="12"/>
    </row>
    <row r="14" spans="1:17" ht="23.25" customHeight="1">
      <c r="A14" s="81"/>
      <c r="B14" s="81"/>
      <c r="C14" s="81"/>
      <c r="D14" s="81"/>
      <c r="E14" s="81"/>
      <c r="F14" s="81"/>
      <c r="G14" s="82"/>
      <c r="H14" s="82"/>
      <c r="I14" s="370" t="s">
        <v>96</v>
      </c>
      <c r="J14" s="371"/>
      <c r="K14" s="371"/>
      <c r="L14" s="371"/>
      <c r="M14" s="371"/>
      <c r="N14" s="371"/>
      <c r="O14" s="372">
        <f>SUM(O10:P12)</f>
        <v>23287635</v>
      </c>
      <c r="P14" s="374"/>
      <c r="Q14" s="12"/>
    </row>
    <row r="15" spans="1:17" ht="27.75" customHeight="1" thickBot="1">
      <c r="A15" s="80"/>
      <c r="B15" s="80"/>
      <c r="C15" s="80"/>
      <c r="D15" s="80"/>
      <c r="E15" s="80"/>
      <c r="F15" s="80"/>
      <c r="G15" s="80"/>
      <c r="H15" s="80"/>
      <c r="I15" s="357" t="s">
        <v>97</v>
      </c>
      <c r="J15" s="358"/>
      <c r="K15" s="358"/>
      <c r="L15" s="358"/>
      <c r="M15" s="358"/>
      <c r="N15" s="358"/>
      <c r="O15" s="359">
        <f>SUM(O9+O13+O14)</f>
        <v>53716000</v>
      </c>
      <c r="P15" s="373"/>
      <c r="Q15" s="12"/>
    </row>
    <row r="16" spans="1:17" ht="14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2"/>
    </row>
    <row r="17" spans="1:17" ht="14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</sheetData>
  <mergeCells count="59">
    <mergeCell ref="O8:P8"/>
    <mergeCell ref="I9:N9"/>
    <mergeCell ref="O9:P9"/>
    <mergeCell ref="O10:P10"/>
    <mergeCell ref="G9:H9"/>
    <mergeCell ref="G10:H10"/>
    <mergeCell ref="K8:N8"/>
    <mergeCell ref="I15:N15"/>
    <mergeCell ref="O15:P15"/>
    <mergeCell ref="I14:N14"/>
    <mergeCell ref="O14:P14"/>
    <mergeCell ref="O12:P12"/>
    <mergeCell ref="O13:P13"/>
    <mergeCell ref="M13:N13"/>
    <mergeCell ref="I13:L13"/>
    <mergeCell ref="K12:N12"/>
    <mergeCell ref="I12:J12"/>
    <mergeCell ref="I7:J7"/>
    <mergeCell ref="K7:N7"/>
    <mergeCell ref="K6:N6"/>
    <mergeCell ref="A7:F7"/>
    <mergeCell ref="G7:H7"/>
    <mergeCell ref="O6:P6"/>
    <mergeCell ref="A6:B6"/>
    <mergeCell ref="C6:F6"/>
    <mergeCell ref="G6:H6"/>
    <mergeCell ref="I6:J6"/>
    <mergeCell ref="C8:F8"/>
    <mergeCell ref="I8:J8"/>
    <mergeCell ref="G8:H8"/>
    <mergeCell ref="O1:P1"/>
    <mergeCell ref="G5:H5"/>
    <mergeCell ref="I5:J5"/>
    <mergeCell ref="G4:H4"/>
    <mergeCell ref="I4:J4"/>
    <mergeCell ref="O5:P5"/>
    <mergeCell ref="A1:N1"/>
    <mergeCell ref="O4:P4"/>
    <mergeCell ref="K4:N4"/>
    <mergeCell ref="K5:N5"/>
    <mergeCell ref="A3:F3"/>
    <mergeCell ref="G3:H3"/>
    <mergeCell ref="O7:P7"/>
    <mergeCell ref="I11:J11"/>
    <mergeCell ref="K11:N11"/>
    <mergeCell ref="I3:N3"/>
    <mergeCell ref="A9:F9"/>
    <mergeCell ref="O11:P11"/>
    <mergeCell ref="K10:N10"/>
    <mergeCell ref="A11:F11"/>
    <mergeCell ref="G11:H11"/>
    <mergeCell ref="I10:J10"/>
    <mergeCell ref="A10:F10"/>
    <mergeCell ref="O3:P3"/>
    <mergeCell ref="A4:B4"/>
    <mergeCell ref="C4:F4"/>
    <mergeCell ref="A5:B5"/>
    <mergeCell ref="C5:F5"/>
    <mergeCell ref="A8:B8"/>
  </mergeCells>
  <phoneticPr fontId="0" type="noConversion"/>
  <pageMargins left="0.28000000000000003" right="0.19685039370078741" top="0.76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zoomScale="120" zoomScaleNormal="120" workbookViewId="0">
      <selection activeCell="H27" sqref="H27"/>
    </sheetView>
  </sheetViews>
  <sheetFormatPr defaultColWidth="9.140625" defaultRowHeight="12.75"/>
  <cols>
    <col min="1" max="1" width="9.140625" style="84"/>
    <col min="2" max="2" width="10.140625" style="74" bestFit="1" customWidth="1"/>
    <col min="3" max="3" width="9.140625" style="74"/>
    <col min="4" max="4" width="11.7109375" style="74" customWidth="1"/>
    <col min="5" max="5" width="9.85546875" style="74" customWidth="1"/>
    <col min="6" max="6" width="8.28515625" style="74" customWidth="1"/>
    <col min="7" max="10" width="9.85546875" style="74" customWidth="1"/>
    <col min="11" max="14" width="9.7109375" style="74" customWidth="1"/>
    <col min="15" max="15" width="10" style="74" customWidth="1"/>
    <col min="16" max="16" width="9.5703125" style="74" customWidth="1"/>
    <col min="17" max="17" width="6" style="74" customWidth="1"/>
    <col min="18" max="18" width="4.85546875" style="74" customWidth="1"/>
    <col min="19" max="16384" width="9.140625" style="74"/>
  </cols>
  <sheetData>
    <row r="1" spans="1:18" s="83" customFormat="1" ht="15.75">
      <c r="A1" s="410" t="s">
        <v>135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07" t="s">
        <v>151</v>
      </c>
      <c r="Q1" s="407"/>
      <c r="R1" s="114"/>
    </row>
    <row r="2" spans="1:18">
      <c r="A2" s="409" t="s">
        <v>310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0"/>
    </row>
    <row r="3" spans="1:18">
      <c r="A3" s="115" t="s">
        <v>120</v>
      </c>
      <c r="B3" s="399" t="s">
        <v>2</v>
      </c>
      <c r="C3" s="406"/>
      <c r="D3" s="408"/>
      <c r="E3" s="118" t="s">
        <v>175</v>
      </c>
      <c r="F3" s="118" t="s">
        <v>176</v>
      </c>
      <c r="G3" s="118" t="s">
        <v>247</v>
      </c>
      <c r="H3" s="118" t="s">
        <v>177</v>
      </c>
      <c r="I3" s="118" t="s">
        <v>178</v>
      </c>
      <c r="J3" s="118" t="s">
        <v>179</v>
      </c>
      <c r="K3" s="118" t="s">
        <v>180</v>
      </c>
      <c r="L3" s="118" t="s">
        <v>181</v>
      </c>
      <c r="M3" s="118" t="s">
        <v>182</v>
      </c>
      <c r="N3" s="118" t="s">
        <v>183</v>
      </c>
      <c r="O3" s="118" t="s">
        <v>184</v>
      </c>
      <c r="P3" s="118" t="s">
        <v>185</v>
      </c>
      <c r="Q3" s="399" t="s">
        <v>66</v>
      </c>
      <c r="R3" s="400"/>
    </row>
    <row r="4" spans="1:18">
      <c r="A4" s="403" t="s">
        <v>88</v>
      </c>
      <c r="B4" s="404"/>
      <c r="C4" s="404"/>
      <c r="D4" s="405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399"/>
      <c r="R4" s="400"/>
    </row>
    <row r="5" spans="1:18" ht="26.25" customHeight="1">
      <c r="A5" s="115" t="s">
        <v>19</v>
      </c>
      <c r="B5" s="383" t="s">
        <v>79</v>
      </c>
      <c r="C5" s="384"/>
      <c r="D5" s="385"/>
      <c r="E5" s="120">
        <v>2262132</v>
      </c>
      <c r="F5" s="120">
        <v>1622000</v>
      </c>
      <c r="G5" s="120">
        <v>1622000</v>
      </c>
      <c r="H5" s="120">
        <v>1622000</v>
      </c>
      <c r="I5" s="120">
        <v>1622000</v>
      </c>
      <c r="J5" s="120">
        <v>1623000</v>
      </c>
      <c r="K5" s="120">
        <v>1623000</v>
      </c>
      <c r="L5" s="120">
        <v>1623000</v>
      </c>
      <c r="M5" s="120">
        <v>1622000</v>
      </c>
      <c r="N5" s="120">
        <v>1622000</v>
      </c>
      <c r="O5" s="120">
        <v>1622000</v>
      </c>
      <c r="P5" s="120">
        <v>1622000</v>
      </c>
      <c r="Q5" s="381">
        <f>SUM(E5:P5)</f>
        <v>20107132</v>
      </c>
      <c r="R5" s="382"/>
    </row>
    <row r="6" spans="1:18" ht="15" customHeight="1">
      <c r="A6" s="115" t="s">
        <v>23</v>
      </c>
      <c r="B6" s="386" t="s">
        <v>81</v>
      </c>
      <c r="C6" s="387"/>
      <c r="D6" s="388"/>
      <c r="E6" s="288" t="s">
        <v>172</v>
      </c>
      <c r="F6" s="288" t="s">
        <v>172</v>
      </c>
      <c r="G6" s="120">
        <v>1990000</v>
      </c>
      <c r="H6" s="288" t="s">
        <v>172</v>
      </c>
      <c r="I6" s="288" t="s">
        <v>172</v>
      </c>
      <c r="J6" s="288" t="s">
        <v>172</v>
      </c>
      <c r="K6" s="288" t="s">
        <v>172</v>
      </c>
      <c r="L6" s="288" t="s">
        <v>172</v>
      </c>
      <c r="M6" s="120">
        <v>1990000</v>
      </c>
      <c r="N6" s="288" t="s">
        <v>172</v>
      </c>
      <c r="O6" s="288" t="s">
        <v>172</v>
      </c>
      <c r="P6" s="288" t="s">
        <v>172</v>
      </c>
      <c r="Q6" s="381">
        <f>SUM(E6:P6)</f>
        <v>3980000</v>
      </c>
      <c r="R6" s="382"/>
    </row>
    <row r="7" spans="1:18" ht="15" customHeight="1">
      <c r="A7" s="115" t="s">
        <v>24</v>
      </c>
      <c r="B7" s="386" t="s">
        <v>116</v>
      </c>
      <c r="C7" s="387"/>
      <c r="D7" s="388"/>
      <c r="E7" s="120">
        <v>87500</v>
      </c>
      <c r="F7" s="120">
        <v>87500</v>
      </c>
      <c r="G7" s="120">
        <v>87500</v>
      </c>
      <c r="H7" s="120">
        <v>87500</v>
      </c>
      <c r="I7" s="120">
        <v>87500</v>
      </c>
      <c r="J7" s="120">
        <v>87500</v>
      </c>
      <c r="K7" s="120">
        <v>87500</v>
      </c>
      <c r="L7" s="120">
        <v>87500</v>
      </c>
      <c r="M7" s="120">
        <v>87500</v>
      </c>
      <c r="N7" s="120">
        <v>88193</v>
      </c>
      <c r="O7" s="120">
        <v>87500</v>
      </c>
      <c r="P7" s="120">
        <v>87500</v>
      </c>
      <c r="Q7" s="381">
        <f>SUM(E7:P7)</f>
        <v>1050693</v>
      </c>
      <c r="R7" s="382"/>
    </row>
    <row r="8" spans="1:18" ht="14.45" customHeight="1">
      <c r="A8" s="116" t="s">
        <v>25</v>
      </c>
      <c r="B8" s="383" t="s">
        <v>91</v>
      </c>
      <c r="C8" s="384"/>
      <c r="D8" s="385"/>
      <c r="E8" s="120">
        <v>5000</v>
      </c>
      <c r="F8" s="120">
        <v>5000</v>
      </c>
      <c r="G8" s="120">
        <v>5000</v>
      </c>
      <c r="H8" s="120">
        <v>5000</v>
      </c>
      <c r="I8" s="120">
        <v>5000</v>
      </c>
      <c r="J8" s="120">
        <v>5000</v>
      </c>
      <c r="K8" s="120">
        <v>5000</v>
      </c>
      <c r="L8" s="120">
        <v>5000</v>
      </c>
      <c r="M8" s="120">
        <v>5000</v>
      </c>
      <c r="N8" s="120">
        <v>5000</v>
      </c>
      <c r="O8" s="288" t="s">
        <v>172</v>
      </c>
      <c r="P8" s="288" t="s">
        <v>172</v>
      </c>
      <c r="Q8" s="381">
        <f>SUM(E8:P8)</f>
        <v>50000</v>
      </c>
      <c r="R8" s="382"/>
    </row>
    <row r="9" spans="1:18" ht="14.25" customHeight="1">
      <c r="A9" s="115" t="s">
        <v>28</v>
      </c>
      <c r="B9" s="386" t="s">
        <v>121</v>
      </c>
      <c r="C9" s="387"/>
      <c r="D9" s="388"/>
      <c r="E9" s="120">
        <v>2600000</v>
      </c>
      <c r="F9" s="120">
        <v>2600000</v>
      </c>
      <c r="G9" s="120">
        <v>1000000</v>
      </c>
      <c r="H9" s="120">
        <v>2800000</v>
      </c>
      <c r="I9" s="120">
        <v>2728175</v>
      </c>
      <c r="J9" s="120">
        <v>2600000</v>
      </c>
      <c r="K9" s="120">
        <v>2600000</v>
      </c>
      <c r="L9" s="120">
        <v>2800000</v>
      </c>
      <c r="M9" s="120">
        <v>1000000</v>
      </c>
      <c r="N9" s="120">
        <v>2600000</v>
      </c>
      <c r="O9" s="120">
        <v>2600000</v>
      </c>
      <c r="P9" s="120">
        <v>2600000</v>
      </c>
      <c r="Q9" s="381">
        <f>SUM(E9:P9)</f>
        <v>28528175</v>
      </c>
      <c r="R9" s="382"/>
    </row>
    <row r="10" spans="1:18">
      <c r="A10" s="396" t="s">
        <v>122</v>
      </c>
      <c r="B10" s="397"/>
      <c r="C10" s="397"/>
      <c r="D10" s="398"/>
      <c r="E10" s="121">
        <f t="shared" ref="E10:P10" si="0">SUM(E5:E9)</f>
        <v>4954632</v>
      </c>
      <c r="F10" s="121">
        <f t="shared" si="0"/>
        <v>4314500</v>
      </c>
      <c r="G10" s="121">
        <f t="shared" si="0"/>
        <v>4704500</v>
      </c>
      <c r="H10" s="121">
        <f t="shared" si="0"/>
        <v>4514500</v>
      </c>
      <c r="I10" s="121">
        <f t="shared" si="0"/>
        <v>4442675</v>
      </c>
      <c r="J10" s="121">
        <f t="shared" si="0"/>
        <v>4315500</v>
      </c>
      <c r="K10" s="121">
        <f t="shared" si="0"/>
        <v>4315500</v>
      </c>
      <c r="L10" s="121">
        <f t="shared" si="0"/>
        <v>4515500</v>
      </c>
      <c r="M10" s="121">
        <f t="shared" si="0"/>
        <v>4704500</v>
      </c>
      <c r="N10" s="121">
        <f t="shared" si="0"/>
        <v>4315193</v>
      </c>
      <c r="O10" s="121">
        <f t="shared" si="0"/>
        <v>4309500</v>
      </c>
      <c r="P10" s="121">
        <f t="shared" si="0"/>
        <v>4309500</v>
      </c>
      <c r="Q10" s="401">
        <f>SUM(Q5:R9)</f>
        <v>53716000</v>
      </c>
      <c r="R10" s="402"/>
    </row>
    <row r="11" spans="1:18">
      <c r="A11" s="403" t="s">
        <v>89</v>
      </c>
      <c r="B11" s="404"/>
      <c r="C11" s="404"/>
      <c r="D11" s="405"/>
      <c r="E11" s="399"/>
      <c r="F11" s="406"/>
      <c r="G11" s="406"/>
      <c r="H11" s="406"/>
      <c r="I11" s="406"/>
      <c r="J11" s="406"/>
      <c r="K11" s="406"/>
      <c r="L11" s="406"/>
      <c r="M11" s="406"/>
      <c r="N11" s="406"/>
      <c r="O11" s="406"/>
      <c r="P11" s="406"/>
      <c r="Q11" s="406"/>
      <c r="R11" s="400"/>
    </row>
    <row r="12" spans="1:18" ht="15" customHeight="1">
      <c r="A12" s="115" t="s">
        <v>31</v>
      </c>
      <c r="B12" s="386" t="s">
        <v>69</v>
      </c>
      <c r="C12" s="387"/>
      <c r="D12" s="388"/>
      <c r="E12" s="120">
        <v>871750</v>
      </c>
      <c r="F12" s="120">
        <v>871750</v>
      </c>
      <c r="G12" s="120">
        <v>871750</v>
      </c>
      <c r="H12" s="120">
        <v>871750</v>
      </c>
      <c r="I12" s="120">
        <v>871750</v>
      </c>
      <c r="J12" s="120">
        <v>871750</v>
      </c>
      <c r="K12" s="120">
        <v>871750</v>
      </c>
      <c r="L12" s="120">
        <v>871750</v>
      </c>
      <c r="M12" s="120">
        <v>871750</v>
      </c>
      <c r="N12" s="120">
        <v>871750</v>
      </c>
      <c r="O12" s="120">
        <v>871750</v>
      </c>
      <c r="P12" s="120">
        <v>871750</v>
      </c>
      <c r="Q12" s="381">
        <f t="shared" ref="Q12:Q18" si="1">SUM(E12:P12)</f>
        <v>10461000</v>
      </c>
      <c r="R12" s="382"/>
    </row>
    <row r="13" spans="1:18" ht="25.5" customHeight="1">
      <c r="A13" s="115" t="s">
        <v>33</v>
      </c>
      <c r="B13" s="383" t="s">
        <v>32</v>
      </c>
      <c r="C13" s="384"/>
      <c r="D13" s="385"/>
      <c r="E13" s="120">
        <v>165000</v>
      </c>
      <c r="F13" s="120">
        <v>165000</v>
      </c>
      <c r="G13" s="120">
        <v>165000</v>
      </c>
      <c r="H13" s="120">
        <v>165000</v>
      </c>
      <c r="I13" s="120">
        <v>165000</v>
      </c>
      <c r="J13" s="120">
        <v>165000</v>
      </c>
      <c r="K13" s="120">
        <v>165000</v>
      </c>
      <c r="L13" s="120">
        <v>165000</v>
      </c>
      <c r="M13" s="120">
        <v>165000</v>
      </c>
      <c r="N13" s="120">
        <v>165000</v>
      </c>
      <c r="O13" s="120">
        <v>165000</v>
      </c>
      <c r="P13" s="120">
        <v>165000</v>
      </c>
      <c r="Q13" s="381">
        <f>SUM(E13:P13)</f>
        <v>1980000</v>
      </c>
      <c r="R13" s="382"/>
    </row>
    <row r="14" spans="1:18" ht="14.25" customHeight="1">
      <c r="A14" s="115" t="s">
        <v>46</v>
      </c>
      <c r="B14" s="386" t="s">
        <v>74</v>
      </c>
      <c r="C14" s="387"/>
      <c r="D14" s="388"/>
      <c r="E14" s="120">
        <v>818500</v>
      </c>
      <c r="F14" s="304">
        <v>818500</v>
      </c>
      <c r="G14" s="120">
        <v>818500</v>
      </c>
      <c r="H14" s="304">
        <v>818500</v>
      </c>
      <c r="I14" s="120">
        <v>818500</v>
      </c>
      <c r="J14" s="304">
        <v>818500</v>
      </c>
      <c r="K14" s="120">
        <v>818500</v>
      </c>
      <c r="L14" s="304">
        <v>818500</v>
      </c>
      <c r="M14" s="120">
        <v>818500</v>
      </c>
      <c r="N14" s="304">
        <v>818500</v>
      </c>
      <c r="O14" s="120">
        <v>818500</v>
      </c>
      <c r="P14" s="304">
        <v>818500</v>
      </c>
      <c r="Q14" s="381">
        <f t="shared" si="1"/>
        <v>9822000</v>
      </c>
      <c r="R14" s="382"/>
    </row>
    <row r="15" spans="1:18" ht="14.25" customHeight="1">
      <c r="A15" s="115" t="s">
        <v>48</v>
      </c>
      <c r="B15" s="386" t="s">
        <v>75</v>
      </c>
      <c r="C15" s="387"/>
      <c r="D15" s="388"/>
      <c r="E15" s="120">
        <v>100000</v>
      </c>
      <c r="F15" s="120">
        <v>100000</v>
      </c>
      <c r="G15" s="120">
        <v>150000</v>
      </c>
      <c r="H15" s="120">
        <v>150000</v>
      </c>
      <c r="I15" s="120">
        <v>150000</v>
      </c>
      <c r="J15" s="120">
        <v>150000</v>
      </c>
      <c r="K15" s="120">
        <v>150000</v>
      </c>
      <c r="L15" s="120">
        <v>150000</v>
      </c>
      <c r="M15" s="120">
        <v>150000</v>
      </c>
      <c r="N15" s="120">
        <v>200000</v>
      </c>
      <c r="O15" s="120">
        <v>500000</v>
      </c>
      <c r="P15" s="120">
        <v>279000</v>
      </c>
      <c r="Q15" s="381">
        <f t="shared" si="1"/>
        <v>2229000</v>
      </c>
      <c r="R15" s="382"/>
    </row>
    <row r="16" spans="1:18" ht="15" customHeight="1">
      <c r="A16" s="115" t="s">
        <v>55</v>
      </c>
      <c r="B16" s="383" t="s">
        <v>76</v>
      </c>
      <c r="C16" s="384"/>
      <c r="D16" s="385"/>
      <c r="E16" s="120">
        <v>2360000</v>
      </c>
      <c r="F16" s="304">
        <v>2360000</v>
      </c>
      <c r="G16" s="120">
        <v>1682635</v>
      </c>
      <c r="H16" s="120">
        <v>2510000</v>
      </c>
      <c r="I16" s="120">
        <v>2433000</v>
      </c>
      <c r="J16" s="120">
        <v>2310000</v>
      </c>
      <c r="K16" s="120">
        <v>1910000</v>
      </c>
      <c r="L16" s="120">
        <v>2100000</v>
      </c>
      <c r="M16" s="120">
        <v>2700000</v>
      </c>
      <c r="N16" s="120">
        <v>2260000</v>
      </c>
      <c r="O16" s="120">
        <v>1955000</v>
      </c>
      <c r="P16" s="120">
        <v>2175000</v>
      </c>
      <c r="Q16" s="381">
        <f>SUM(E16:P16)</f>
        <v>26755635</v>
      </c>
      <c r="R16" s="382"/>
    </row>
    <row r="17" spans="1:18" ht="14.25" customHeight="1">
      <c r="A17" s="115" t="s">
        <v>58</v>
      </c>
      <c r="B17" s="386" t="s">
        <v>77</v>
      </c>
      <c r="C17" s="387"/>
      <c r="D17" s="388"/>
      <c r="E17" s="288" t="s">
        <v>172</v>
      </c>
      <c r="F17" s="288" t="s">
        <v>172</v>
      </c>
      <c r="G17" s="288" t="s">
        <v>172</v>
      </c>
      <c r="H17" s="288" t="s">
        <v>172</v>
      </c>
      <c r="I17" s="288" t="s">
        <v>172</v>
      </c>
      <c r="J17" s="288" t="s">
        <v>172</v>
      </c>
      <c r="K17" s="120">
        <v>400000</v>
      </c>
      <c r="L17" s="120">
        <v>413000</v>
      </c>
      <c r="M17" s="288" t="s">
        <v>172</v>
      </c>
      <c r="N17" s="288" t="s">
        <v>172</v>
      </c>
      <c r="O17" s="288" t="s">
        <v>172</v>
      </c>
      <c r="P17" s="288" t="s">
        <v>172</v>
      </c>
      <c r="Q17" s="381">
        <f t="shared" si="1"/>
        <v>813000</v>
      </c>
      <c r="R17" s="382"/>
    </row>
    <row r="18" spans="1:18" ht="15.75" customHeight="1">
      <c r="A18" s="115" t="s">
        <v>59</v>
      </c>
      <c r="B18" s="383" t="s">
        <v>147</v>
      </c>
      <c r="C18" s="384"/>
      <c r="D18" s="385"/>
      <c r="E18" s="288" t="s">
        <v>172</v>
      </c>
      <c r="F18" s="288" t="s">
        <v>172</v>
      </c>
      <c r="G18" s="122">
        <v>1015000</v>
      </c>
      <c r="H18" s="288" t="s">
        <v>172</v>
      </c>
      <c r="I18" s="288" t="s">
        <v>172</v>
      </c>
      <c r="J18" s="288" t="s">
        <v>172</v>
      </c>
      <c r="K18" s="288" t="s">
        <v>172</v>
      </c>
      <c r="L18" s="288" t="s">
        <v>172</v>
      </c>
      <c r="M18" s="288" t="s">
        <v>172</v>
      </c>
      <c r="N18" s="288" t="s">
        <v>172</v>
      </c>
      <c r="O18" s="288" t="s">
        <v>172</v>
      </c>
      <c r="P18" s="288" t="s">
        <v>172</v>
      </c>
      <c r="Q18" s="391">
        <f t="shared" si="1"/>
        <v>1015000</v>
      </c>
      <c r="R18" s="392"/>
    </row>
    <row r="19" spans="1:18" ht="15.75" customHeight="1">
      <c r="A19" s="115" t="s">
        <v>171</v>
      </c>
      <c r="B19" s="383" t="s">
        <v>166</v>
      </c>
      <c r="C19" s="384"/>
      <c r="D19" s="385"/>
      <c r="E19" s="122">
        <v>640365</v>
      </c>
      <c r="F19" s="288" t="s">
        <v>172</v>
      </c>
      <c r="G19" s="288" t="s">
        <v>172</v>
      </c>
      <c r="H19" s="288" t="s">
        <v>172</v>
      </c>
      <c r="I19" s="288" t="s">
        <v>172</v>
      </c>
      <c r="J19" s="288" t="s">
        <v>172</v>
      </c>
      <c r="K19" s="288" t="s">
        <v>172</v>
      </c>
      <c r="L19" s="288" t="s">
        <v>172</v>
      </c>
      <c r="M19" s="288" t="s">
        <v>172</v>
      </c>
      <c r="N19" s="288" t="s">
        <v>172</v>
      </c>
      <c r="O19" s="288" t="s">
        <v>172</v>
      </c>
      <c r="P19" s="288" t="s">
        <v>172</v>
      </c>
      <c r="Q19" s="391">
        <f>SUM(E19:P19)</f>
        <v>640365</v>
      </c>
      <c r="R19" s="392"/>
    </row>
    <row r="20" spans="1:18" ht="13.5" thickBot="1">
      <c r="A20" s="393" t="s">
        <v>123</v>
      </c>
      <c r="B20" s="394"/>
      <c r="C20" s="394"/>
      <c r="D20" s="395"/>
      <c r="E20" s="123">
        <f t="shared" ref="E20:P20" si="2">SUM(E12:E19)</f>
        <v>4955615</v>
      </c>
      <c r="F20" s="123">
        <f t="shared" si="2"/>
        <v>4315250</v>
      </c>
      <c r="G20" s="123">
        <f t="shared" si="2"/>
        <v>4702885</v>
      </c>
      <c r="H20" s="123">
        <f t="shared" si="2"/>
        <v>4515250</v>
      </c>
      <c r="I20" s="123">
        <f t="shared" si="2"/>
        <v>4438250</v>
      </c>
      <c r="J20" s="123">
        <f t="shared" si="2"/>
        <v>4315250</v>
      </c>
      <c r="K20" s="123">
        <f t="shared" si="2"/>
        <v>4315250</v>
      </c>
      <c r="L20" s="123">
        <f t="shared" si="2"/>
        <v>4518250</v>
      </c>
      <c r="M20" s="123">
        <f t="shared" si="2"/>
        <v>4705250</v>
      </c>
      <c r="N20" s="123">
        <f t="shared" si="2"/>
        <v>4315250</v>
      </c>
      <c r="O20" s="123">
        <f t="shared" si="2"/>
        <v>4310250</v>
      </c>
      <c r="P20" s="123">
        <f t="shared" si="2"/>
        <v>4309250</v>
      </c>
      <c r="Q20" s="389">
        <f>SUM(Q12:R19)</f>
        <v>53716000</v>
      </c>
      <c r="R20" s="390"/>
    </row>
    <row r="23" spans="1:18">
      <c r="P23" s="75"/>
    </row>
    <row r="25" spans="1:18">
      <c r="I25" s="75"/>
    </row>
    <row r="26" spans="1:18">
      <c r="Q26" s="75"/>
    </row>
    <row r="27" spans="1:18">
      <c r="Q27" s="75"/>
    </row>
    <row r="30" spans="1:18">
      <c r="J30" s="75"/>
    </row>
  </sheetData>
  <mergeCells count="39">
    <mergeCell ref="P1:Q1"/>
    <mergeCell ref="Q3:R3"/>
    <mergeCell ref="B3:D3"/>
    <mergeCell ref="A4:D4"/>
    <mergeCell ref="Q6:R6"/>
    <mergeCell ref="B5:D5"/>
    <mergeCell ref="B6:D6"/>
    <mergeCell ref="Q5:R5"/>
    <mergeCell ref="A2:R2"/>
    <mergeCell ref="A1:O1"/>
    <mergeCell ref="B9:D9"/>
    <mergeCell ref="A10:D10"/>
    <mergeCell ref="B12:D12"/>
    <mergeCell ref="Q4:R4"/>
    <mergeCell ref="B19:D19"/>
    <mergeCell ref="Q19:R19"/>
    <mergeCell ref="Q7:R7"/>
    <mergeCell ref="B8:D8"/>
    <mergeCell ref="B7:D7"/>
    <mergeCell ref="Q8:R8"/>
    <mergeCell ref="Q10:R10"/>
    <mergeCell ref="B13:D13"/>
    <mergeCell ref="A11:D11"/>
    <mergeCell ref="E11:R11"/>
    <mergeCell ref="Q12:R12"/>
    <mergeCell ref="Q17:R17"/>
    <mergeCell ref="B16:D16"/>
    <mergeCell ref="B14:D14"/>
    <mergeCell ref="B15:D15"/>
    <mergeCell ref="Q20:R20"/>
    <mergeCell ref="Q18:R18"/>
    <mergeCell ref="B17:D17"/>
    <mergeCell ref="B18:D18"/>
    <mergeCell ref="A20:D20"/>
    <mergeCell ref="Q9:R9"/>
    <mergeCell ref="Q14:R14"/>
    <mergeCell ref="Q13:R13"/>
    <mergeCell ref="Q16:R16"/>
    <mergeCell ref="Q15:R15"/>
  </mergeCells>
  <phoneticPr fontId="0" type="noConversion"/>
  <pageMargins left="0.32" right="0.27559055118110237" top="0.43307086614173229" bottom="0.15748031496062992" header="0.55118110236220474" footer="0.51181102362204722"/>
  <pageSetup paperSize="9" scale="8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J16" sqref="J16"/>
    </sheetView>
  </sheetViews>
  <sheetFormatPr defaultColWidth="9.140625" defaultRowHeight="15.75"/>
  <cols>
    <col min="1" max="1" width="5.28515625" style="117" customWidth="1"/>
    <col min="2" max="2" width="26.85546875" style="117" customWidth="1"/>
    <col min="3" max="3" width="11.140625" style="117" customWidth="1"/>
    <col min="4" max="4" width="7" style="117" customWidth="1"/>
    <col min="5" max="5" width="30" style="117" customWidth="1"/>
    <col min="6" max="6" width="11.7109375" style="117" customWidth="1"/>
    <col min="7" max="16384" width="9.140625" style="117"/>
  </cols>
  <sheetData>
    <row r="1" spans="1:6" ht="33.75" customHeight="1">
      <c r="A1" s="412" t="s">
        <v>311</v>
      </c>
      <c r="B1" s="413"/>
      <c r="C1" s="413"/>
      <c r="D1" s="413"/>
      <c r="E1" s="413"/>
      <c r="F1" s="414"/>
    </row>
    <row r="2" spans="1:6" ht="14.25" customHeight="1">
      <c r="A2" s="415" t="s">
        <v>152</v>
      </c>
      <c r="B2" s="416"/>
      <c r="C2" s="416"/>
      <c r="D2" s="416"/>
      <c r="E2" s="416"/>
      <c r="F2" s="417"/>
    </row>
    <row r="3" spans="1:6" ht="31.5">
      <c r="A3" s="239" t="s">
        <v>104</v>
      </c>
      <c r="B3" s="240" t="s">
        <v>105</v>
      </c>
      <c r="C3" s="240" t="s">
        <v>66</v>
      </c>
      <c r="D3" s="240" t="s">
        <v>104</v>
      </c>
      <c r="E3" s="240" t="s">
        <v>106</v>
      </c>
      <c r="F3" s="241" t="s">
        <v>66</v>
      </c>
    </row>
    <row r="4" spans="1:6" ht="31.5">
      <c r="A4" s="242" t="s">
        <v>107</v>
      </c>
      <c r="B4" s="243" t="s">
        <v>111</v>
      </c>
      <c r="C4" s="244">
        <v>150000</v>
      </c>
      <c r="D4" s="245" t="s">
        <v>107</v>
      </c>
      <c r="E4" s="246" t="s">
        <v>128</v>
      </c>
      <c r="F4" s="300">
        <v>0</v>
      </c>
    </row>
    <row r="5" spans="1:6">
      <c r="A5" s="247"/>
      <c r="B5" s="248" t="s">
        <v>109</v>
      </c>
      <c r="C5" s="249"/>
      <c r="D5" s="250"/>
      <c r="E5" s="248" t="s">
        <v>109</v>
      </c>
      <c r="F5" s="300"/>
    </row>
    <row r="6" spans="1:6">
      <c r="A6" s="247" t="s">
        <v>0</v>
      </c>
      <c r="B6" s="248" t="s">
        <v>129</v>
      </c>
      <c r="C6" s="249">
        <v>150000</v>
      </c>
      <c r="D6" s="250" t="s">
        <v>0</v>
      </c>
      <c r="E6" s="248" t="s">
        <v>129</v>
      </c>
      <c r="F6" s="300">
        <v>0</v>
      </c>
    </row>
    <row r="7" spans="1:6" ht="47.25">
      <c r="A7" s="242" t="s">
        <v>108</v>
      </c>
      <c r="B7" s="246" t="s">
        <v>112</v>
      </c>
      <c r="C7" s="244">
        <v>800000</v>
      </c>
      <c r="D7" s="245" t="s">
        <v>108</v>
      </c>
      <c r="E7" s="246" t="s">
        <v>130</v>
      </c>
      <c r="F7" s="300">
        <v>30000</v>
      </c>
    </row>
    <row r="8" spans="1:6" ht="22.5" customHeight="1">
      <c r="A8" s="247"/>
      <c r="B8" s="248" t="s">
        <v>109</v>
      </c>
      <c r="C8" s="249"/>
      <c r="D8" s="250"/>
      <c r="E8" s="248" t="s">
        <v>109</v>
      </c>
      <c r="F8" s="301"/>
    </row>
    <row r="9" spans="1:6" ht="31.5">
      <c r="A9" s="247" t="s">
        <v>0</v>
      </c>
      <c r="B9" s="248" t="s">
        <v>21</v>
      </c>
      <c r="C9" s="249">
        <v>800000</v>
      </c>
      <c r="D9" s="250" t="s">
        <v>0</v>
      </c>
      <c r="E9" s="248" t="s">
        <v>110</v>
      </c>
      <c r="F9" s="301">
        <v>30000</v>
      </c>
    </row>
    <row r="10" spans="1:6" ht="29.25" customHeight="1">
      <c r="A10" s="247" t="s">
        <v>1</v>
      </c>
      <c r="B10" s="248" t="s">
        <v>113</v>
      </c>
      <c r="C10" s="249">
        <v>0</v>
      </c>
      <c r="D10" s="250" t="s">
        <v>1</v>
      </c>
      <c r="E10" s="248" t="s">
        <v>114</v>
      </c>
      <c r="F10" s="301">
        <v>0</v>
      </c>
    </row>
    <row r="11" spans="1:6" ht="47.25">
      <c r="A11" s="242" t="s">
        <v>131</v>
      </c>
      <c r="B11" s="246" t="s">
        <v>125</v>
      </c>
      <c r="C11" s="244">
        <v>3000000</v>
      </c>
      <c r="D11" s="245" t="s">
        <v>131</v>
      </c>
      <c r="E11" s="246" t="s">
        <v>132</v>
      </c>
      <c r="F11" s="300">
        <v>0</v>
      </c>
    </row>
    <row r="12" spans="1:6">
      <c r="A12" s="251"/>
      <c r="B12" s="252" t="s">
        <v>109</v>
      </c>
      <c r="C12" s="253"/>
      <c r="D12" s="253"/>
      <c r="E12" s="252" t="s">
        <v>109</v>
      </c>
      <c r="F12" s="302"/>
    </row>
    <row r="13" spans="1:6" ht="16.5" thickBot="1">
      <c r="A13" s="254" t="s">
        <v>0</v>
      </c>
      <c r="B13" s="255" t="s">
        <v>133</v>
      </c>
      <c r="C13" s="256">
        <v>3000000</v>
      </c>
      <c r="D13" s="257" t="s">
        <v>0</v>
      </c>
      <c r="E13" s="255" t="s">
        <v>133</v>
      </c>
      <c r="F13" s="303">
        <v>0</v>
      </c>
    </row>
  </sheetData>
  <mergeCells count="2">
    <mergeCell ref="A1:F1"/>
    <mergeCell ref="A2:F2"/>
  </mergeCells>
  <phoneticPr fontId="0" type="noConversion"/>
  <pageMargins left="0.54" right="0.28000000000000003" top="0.62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workbookViewId="0">
      <selection activeCell="B23" sqref="B23"/>
    </sheetView>
  </sheetViews>
  <sheetFormatPr defaultColWidth="9.140625" defaultRowHeight="15"/>
  <cols>
    <col min="1" max="1" width="44" style="14" customWidth="1"/>
    <col min="2" max="2" width="19" style="14" customWidth="1"/>
    <col min="3" max="3" width="20" style="14" customWidth="1"/>
    <col min="4" max="4" width="19.42578125" style="14" customWidth="1"/>
    <col min="5" max="5" width="17.5703125" style="14" customWidth="1"/>
    <col min="6" max="16384" width="9.140625" style="14"/>
  </cols>
  <sheetData>
    <row r="1" spans="1:5" ht="50.25" customHeight="1">
      <c r="A1" s="418" t="s">
        <v>312</v>
      </c>
      <c r="B1" s="419"/>
      <c r="C1" s="419"/>
      <c r="D1" s="419"/>
      <c r="E1" s="420"/>
    </row>
    <row r="2" spans="1:5" ht="15.75">
      <c r="A2" s="103" t="s">
        <v>2</v>
      </c>
      <c r="B2" s="87">
        <v>2018</v>
      </c>
      <c r="C2" s="294">
        <v>2019</v>
      </c>
      <c r="D2" s="294">
        <v>2020</v>
      </c>
      <c r="E2" s="104">
        <v>2021</v>
      </c>
    </row>
    <row r="3" spans="1:5" ht="31.5">
      <c r="A3" s="105" t="s">
        <v>79</v>
      </c>
      <c r="B3" s="88">
        <v>20107132</v>
      </c>
      <c r="C3" s="88">
        <f>B3*1.1</f>
        <v>22117845.200000003</v>
      </c>
      <c r="D3" s="88">
        <f>B3*1.2</f>
        <v>24128558.399999999</v>
      </c>
      <c r="E3" s="106">
        <f>B3*1.22</f>
        <v>24530701.039999999</v>
      </c>
    </row>
    <row r="4" spans="1:5" ht="15.75">
      <c r="A4" s="105" t="s">
        <v>81</v>
      </c>
      <c r="B4" s="85">
        <v>3980000</v>
      </c>
      <c r="C4" s="88">
        <f>B4*1.1</f>
        <v>4378000</v>
      </c>
      <c r="D4" s="88">
        <f>B4*1.2</f>
        <v>4776000</v>
      </c>
      <c r="E4" s="106">
        <f>B4*1.22</f>
        <v>4855600</v>
      </c>
    </row>
    <row r="5" spans="1:5" ht="15.75">
      <c r="A5" s="105" t="s">
        <v>116</v>
      </c>
      <c r="B5" s="85">
        <v>1050693</v>
      </c>
      <c r="C5" s="88">
        <f>B5*1.1</f>
        <v>1155762.3</v>
      </c>
      <c r="D5" s="88">
        <f>B5*1.2</f>
        <v>1260831.5999999999</v>
      </c>
      <c r="E5" s="106">
        <f>B5*1.22</f>
        <v>1281845.46</v>
      </c>
    </row>
    <row r="6" spans="1:5" ht="15.75">
      <c r="A6" s="105" t="s">
        <v>117</v>
      </c>
      <c r="B6" s="85">
        <v>5290540</v>
      </c>
      <c r="C6" s="88">
        <f>B6*1.1</f>
        <v>5819594.0000000009</v>
      </c>
      <c r="D6" s="88">
        <f>B6*1.2</f>
        <v>6348648</v>
      </c>
      <c r="E6" s="106">
        <f>B6*1.22</f>
        <v>6454458.7999999998</v>
      </c>
    </row>
    <row r="7" spans="1:5" ht="15.75">
      <c r="A7" s="107" t="s">
        <v>116</v>
      </c>
      <c r="B7" s="86">
        <f>SUM(B3:B6)</f>
        <v>30428365</v>
      </c>
      <c r="C7" s="86">
        <f>SUM(C3:C6)</f>
        <v>33471201.500000004</v>
      </c>
      <c r="D7" s="86">
        <f>SUM(D3:D6)</f>
        <v>36514038</v>
      </c>
      <c r="E7" s="108">
        <f>SUM(E3:E6)</f>
        <v>37122605.299999997</v>
      </c>
    </row>
    <row r="8" spans="1:5" ht="15.75">
      <c r="A8" s="105" t="s">
        <v>69</v>
      </c>
      <c r="B8" s="85">
        <v>10461000</v>
      </c>
      <c r="C8" s="85">
        <f>B8*1.1</f>
        <v>11507100</v>
      </c>
      <c r="D8" s="85">
        <f>B8*1.2</f>
        <v>12553200</v>
      </c>
      <c r="E8" s="109">
        <f>B8*1.22</f>
        <v>12762420</v>
      </c>
    </row>
    <row r="9" spans="1:5" ht="31.5">
      <c r="A9" s="105" t="s">
        <v>118</v>
      </c>
      <c r="B9" s="85">
        <v>1980000</v>
      </c>
      <c r="C9" s="85">
        <f>B9*1.1</f>
        <v>2178000</v>
      </c>
      <c r="D9" s="85">
        <f>B9*1.2</f>
        <v>2376000</v>
      </c>
      <c r="E9" s="109">
        <f>B9*1.22</f>
        <v>2415600</v>
      </c>
    </row>
    <row r="10" spans="1:5" ht="15.75">
      <c r="A10" s="105" t="s">
        <v>74</v>
      </c>
      <c r="B10" s="85">
        <v>9822000</v>
      </c>
      <c r="C10" s="85">
        <f>B10*1.1</f>
        <v>10804200</v>
      </c>
      <c r="D10" s="85">
        <f>B10*1.2</f>
        <v>11786400</v>
      </c>
      <c r="E10" s="109">
        <f>B10*1.22</f>
        <v>11982840</v>
      </c>
    </row>
    <row r="11" spans="1:5" ht="15.75">
      <c r="A11" s="105" t="s">
        <v>75</v>
      </c>
      <c r="B11" s="85">
        <v>2229000</v>
      </c>
      <c r="C11" s="85">
        <f>B11*1.1</f>
        <v>2451900</v>
      </c>
      <c r="D11" s="85">
        <f>B11*1.2</f>
        <v>2674800</v>
      </c>
      <c r="E11" s="109">
        <f>B11*1.22</f>
        <v>2719380</v>
      </c>
    </row>
    <row r="12" spans="1:5" ht="15.75">
      <c r="A12" s="105" t="s">
        <v>76</v>
      </c>
      <c r="B12" s="85">
        <v>5296000</v>
      </c>
      <c r="C12" s="85">
        <f>B12*1.1</f>
        <v>5825600.0000000009</v>
      </c>
      <c r="D12" s="85">
        <f>B12*1.2</f>
        <v>6355200</v>
      </c>
      <c r="E12" s="109">
        <f>B12*1.22</f>
        <v>6461120</v>
      </c>
    </row>
    <row r="13" spans="1:5" ht="15.75">
      <c r="A13" s="107" t="s">
        <v>99</v>
      </c>
      <c r="B13" s="86">
        <f>SUM(B8:B12)</f>
        <v>29788000</v>
      </c>
      <c r="C13" s="86">
        <f>SUM(C8:C12)</f>
        <v>32766800</v>
      </c>
      <c r="D13" s="86">
        <f>SUM(D8:D12)</f>
        <v>35745600</v>
      </c>
      <c r="E13" s="108">
        <f>SUM(E8:E12)</f>
        <v>36341360</v>
      </c>
    </row>
    <row r="14" spans="1:5" ht="15.75">
      <c r="A14" s="105" t="s">
        <v>91</v>
      </c>
      <c r="B14" s="85">
        <v>50000</v>
      </c>
      <c r="C14" s="85">
        <f>B14*1.1</f>
        <v>55000.000000000007</v>
      </c>
      <c r="D14" s="85">
        <f>B14*1.2</f>
        <v>60000</v>
      </c>
      <c r="E14" s="109">
        <f>B14*1.22</f>
        <v>61000</v>
      </c>
    </row>
    <row r="15" spans="1:5" ht="20.25" customHeight="1">
      <c r="A15" s="105" t="s">
        <v>134</v>
      </c>
      <c r="B15" s="85">
        <v>23237635</v>
      </c>
      <c r="C15" s="85">
        <f>B15*1.1</f>
        <v>25561398.500000004</v>
      </c>
      <c r="D15" s="85">
        <f>B15*1.2</f>
        <v>27885162</v>
      </c>
      <c r="E15" s="109">
        <f>B15*1.22</f>
        <v>28349914.699999999</v>
      </c>
    </row>
    <row r="16" spans="1:5" ht="16.5" customHeight="1">
      <c r="A16" s="107" t="s">
        <v>100</v>
      </c>
      <c r="B16" s="86">
        <f>SUM(B14:B15)</f>
        <v>23287635</v>
      </c>
      <c r="C16" s="86">
        <f>SUM(C14:C15)</f>
        <v>25616398.500000004</v>
      </c>
      <c r="D16" s="86">
        <f>SUM(D14:D15)</f>
        <v>27945162</v>
      </c>
      <c r="E16" s="108">
        <f>SUM(E14:E15)</f>
        <v>28410914.699999999</v>
      </c>
    </row>
    <row r="17" spans="1:5" ht="15.75">
      <c r="A17" s="105" t="s">
        <v>119</v>
      </c>
      <c r="B17" s="85">
        <v>21459635</v>
      </c>
      <c r="C17" s="85">
        <f>B17*1.1</f>
        <v>23605598.500000004</v>
      </c>
      <c r="D17" s="85">
        <f>B17*1.2</f>
        <v>25751562</v>
      </c>
      <c r="E17" s="109">
        <f>B17*1.22</f>
        <v>26180754.699999999</v>
      </c>
    </row>
    <row r="18" spans="1:5" ht="15.75">
      <c r="A18" s="105" t="s">
        <v>77</v>
      </c>
      <c r="B18" s="85">
        <v>813000</v>
      </c>
      <c r="C18" s="85">
        <f>B18*1.1</f>
        <v>894300.00000000012</v>
      </c>
      <c r="D18" s="85">
        <f>B18*1.2</f>
        <v>975600</v>
      </c>
      <c r="E18" s="109">
        <f>B18*1.22</f>
        <v>991860</v>
      </c>
    </row>
    <row r="19" spans="1:5" ht="18.75" customHeight="1">
      <c r="A19" s="105" t="s">
        <v>147</v>
      </c>
      <c r="B19" s="85">
        <v>1015000</v>
      </c>
      <c r="C19" s="85">
        <f>B19*1.1</f>
        <v>1116500</v>
      </c>
      <c r="D19" s="85">
        <f>B19*1.2</f>
        <v>1218000</v>
      </c>
      <c r="E19" s="109">
        <f>B19*1.22</f>
        <v>1238300</v>
      </c>
    </row>
    <row r="20" spans="1:5" ht="18.75" customHeight="1">
      <c r="A20" s="107" t="s">
        <v>101</v>
      </c>
      <c r="B20" s="86">
        <f>SUM(B17:B19)</f>
        <v>23287635</v>
      </c>
      <c r="C20" s="86">
        <f>SUM(C17:C19)</f>
        <v>25616398.500000004</v>
      </c>
      <c r="D20" s="86">
        <f>SUM(D17:D19)</f>
        <v>27945162</v>
      </c>
      <c r="E20" s="108">
        <f>SUM(E17:E19)</f>
        <v>28410914.699999999</v>
      </c>
    </row>
    <row r="21" spans="1:5" s="93" customFormat="1" ht="33" customHeight="1">
      <c r="A21" s="105" t="s">
        <v>169</v>
      </c>
      <c r="B21" s="85">
        <v>640365</v>
      </c>
      <c r="C21" s="85">
        <f>B21*1.1</f>
        <v>704401.5</v>
      </c>
      <c r="D21" s="85">
        <f>B21*1.2</f>
        <v>768438</v>
      </c>
      <c r="E21" s="109">
        <f>B21*1.22</f>
        <v>781245.29999999993</v>
      </c>
    </row>
    <row r="22" spans="1:5" ht="18.75" customHeight="1">
      <c r="A22" s="107" t="s">
        <v>170</v>
      </c>
      <c r="B22" s="86">
        <f>SUM(B21:B21)</f>
        <v>640365</v>
      </c>
      <c r="C22" s="85">
        <f>B22*1.1</f>
        <v>704401.5</v>
      </c>
      <c r="D22" s="85">
        <f>B22*1.2</f>
        <v>768438</v>
      </c>
      <c r="E22" s="109">
        <f>B22*1.22</f>
        <v>781245.29999999993</v>
      </c>
    </row>
    <row r="23" spans="1:5" ht="18.75" customHeight="1">
      <c r="A23" s="110" t="s">
        <v>102</v>
      </c>
      <c r="B23" s="86">
        <f>B7+B16</f>
        <v>53716000</v>
      </c>
      <c r="C23" s="86">
        <f t="shared" ref="C23:D23" si="0">C7+C16</f>
        <v>59087600.000000007</v>
      </c>
      <c r="D23" s="86">
        <f t="shared" si="0"/>
        <v>64459200</v>
      </c>
      <c r="E23" s="108">
        <f>E7+E16</f>
        <v>65533520</v>
      </c>
    </row>
    <row r="24" spans="1:5" ht="16.5" thickBot="1">
      <c r="A24" s="111" t="s">
        <v>103</v>
      </c>
      <c r="B24" s="112">
        <f>B13+B20+B22</f>
        <v>53716000</v>
      </c>
      <c r="C24" s="112">
        <f>C13+C20+C22</f>
        <v>59087600</v>
      </c>
      <c r="D24" s="112">
        <f>D13+D20+D22</f>
        <v>64459200</v>
      </c>
      <c r="E24" s="113">
        <f>E13+E20+E22</f>
        <v>65533520</v>
      </c>
    </row>
    <row r="25" spans="1:5">
      <c r="A25" s="15"/>
    </row>
  </sheetData>
  <mergeCells count="1">
    <mergeCell ref="A1:E1"/>
  </mergeCells>
  <phoneticPr fontId="0" type="noConversion"/>
  <pageMargins left="0.19" right="0.19685039370078741" top="0.47244094488188981" bottom="0.74803149606299213" header="0.31496062992125984" footer="0.31496062992125984"/>
  <pageSetup paperSize="9" scale="83" orientation="portrait" r:id="rId1"/>
  <ignoredErrors>
    <ignoredError sqref="C13:E13 C16:E16 D7:E7" formula="1"/>
    <ignoredError sqref="C7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</vt:i4>
      </vt:variant>
    </vt:vector>
  </HeadingPairs>
  <TitlesOfParts>
    <vt:vector size="12" baseType="lpstr">
      <vt:lpstr>1. M.</vt:lpstr>
      <vt:lpstr>2.M.</vt:lpstr>
      <vt:lpstr>3.M.</vt:lpstr>
      <vt:lpstr>4.M.</vt:lpstr>
      <vt:lpstr>5.M.</vt:lpstr>
      <vt:lpstr>6.M</vt:lpstr>
      <vt:lpstr>7.M</vt:lpstr>
      <vt:lpstr>8.M</vt:lpstr>
      <vt:lpstr>9.M</vt:lpstr>
      <vt:lpstr>'1. M.'!Nyomtatási_terület</vt:lpstr>
      <vt:lpstr>'2.M.'!Nyomtatási_terület</vt:lpstr>
      <vt:lpstr>'3.M.'!Nyomtatási_terület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2015-01-28T13:06:08Z</cp:lastPrinted>
  <dcterms:created xsi:type="dcterms:W3CDTF">2006-10-17T13:40:18Z</dcterms:created>
  <dcterms:modified xsi:type="dcterms:W3CDTF">2019-03-11T11:45:47Z</dcterms:modified>
</cp:coreProperties>
</file>