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7"/>
  </bookViews>
  <sheets>
    <sheet name="1.Mérleg" sheetId="1" r:id="rId1"/>
    <sheet name="2.Költségvetési bevételek" sheetId="2" r:id="rId2"/>
    <sheet name="3.Költségvetési kiadások" sheetId="3" r:id="rId3"/>
    <sheet name="4.Kötelező,önk.váll.,áll.ig.fa." sheetId="4" state="hidden" r:id="rId4"/>
    <sheet name="5.Finanszírozási bevételek" sheetId="5" r:id="rId5"/>
    <sheet name="6.Finanszírozási Kiadások" sheetId="6" r:id="rId6"/>
    <sheet name="7.Működési" sheetId="7" state="hidden" r:id="rId7"/>
    <sheet name="9.Tartalék" sheetId="8" r:id="rId8"/>
    <sheet name="10.Likviditás" sheetId="9" state="hidden" r:id="rId9"/>
    <sheet name="11.Közvetett tám" sheetId="10" state="hidden" r:id="rId10"/>
    <sheet name="12.Létszám " sheetId="11" state="hidden" r:id="rId11"/>
  </sheets>
  <externalReferences>
    <externalReference r:id="rId14"/>
    <externalReference r:id="rId15"/>
  </externalReferences>
  <definedNames>
    <definedName name="_xlnm.Print_Area" localSheetId="1">'2.Költségvetési bevételek'!$A$2:$AS$74</definedName>
    <definedName name="_xlnm.Print_Titles" localSheetId="1">'2.Költségvetési bevételek'!$2:$6</definedName>
    <definedName name="_xlnm.Print_Titles" localSheetId="2">'3.Költségvetési kiadások'!$2:$5</definedName>
    <definedName name="_xlnm.Print_Area" localSheetId="3">'4.Kötelező,önk.váll.,áll.ig.fa.'!$A$2:$DA$100</definedName>
    <definedName name="_xlnm.Print_Titles" localSheetId="3">'4.Kötelező,önk.váll.,áll.ig.fa.'!$2:$9</definedName>
    <definedName name="_xlnm.Print_Area" localSheetId="4">'5.Finanszírozási bevételek'!$A$2:$AH$36</definedName>
    <definedName name="_xlnm.Print_Titles" localSheetId="4">'5.Finanszírozási bevételek'!$2:$6</definedName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</definedNames>
  <calcPr fullCalcOnLoad="1"/>
</workbook>
</file>

<file path=xl/sharedStrings.xml><?xml version="1.0" encoding="utf-8"?>
<sst xmlns="http://schemas.openxmlformats.org/spreadsheetml/2006/main" count="1217" uniqueCount="744">
  <si>
    <t>1. melléklet a 2/2017.(II.15.) önkormányzati rendelethez</t>
  </si>
  <si>
    <t>2017.ÉVI KÖLTSÉGVETÉS</t>
  </si>
  <si>
    <t>BEVÉTELEK ÉS KIADÁSOK ALAKULÁSA</t>
  </si>
  <si>
    <t>forint</t>
  </si>
  <si>
    <t>Sor-
szám</t>
  </si>
  <si>
    <t>A</t>
  </si>
  <si>
    <t>B</t>
  </si>
  <si>
    <t>C</t>
  </si>
  <si>
    <t>D</t>
  </si>
  <si>
    <t>E</t>
  </si>
  <si>
    <t>F</t>
  </si>
  <si>
    <t>G</t>
  </si>
  <si>
    <t>BEVÉTELEK</t>
  </si>
  <si>
    <t>KIADÁSOK</t>
  </si>
  <si>
    <t>Rovat
szám</t>
  </si>
  <si>
    <t>Rovat megnevezése</t>
  </si>
  <si>
    <t>Eredeti
Előirányzat</t>
  </si>
  <si>
    <t>Módosított
Előirányzat</t>
  </si>
  <si>
    <t>B111</t>
  </si>
  <si>
    <t>Helyi önkormányzatok működésének általános támogatása</t>
  </si>
  <si>
    <t>K1</t>
  </si>
  <si>
    <t>Személyi juttatások</t>
  </si>
  <si>
    <t>B112</t>
  </si>
  <si>
    <t>Települési önkormányzatok egyes köznevelési feladatainak támogatása</t>
  </si>
  <si>
    <t>K2</t>
  </si>
  <si>
    <t>Munkaad.terh.járulékok és szoc.hoz.jár.adó</t>
  </si>
  <si>
    <t>B113</t>
  </si>
  <si>
    <t>Települési önkormányzatok szociális és gyermekjóléti  feladatainak támogatása</t>
  </si>
  <si>
    <t>K3</t>
  </si>
  <si>
    <t>Dologi kiadások</t>
  </si>
  <si>
    <t>B114</t>
  </si>
  <si>
    <t>Települési önkormányzatok kulturális feladatainak támogatása</t>
  </si>
  <si>
    <t>K4</t>
  </si>
  <si>
    <t>Ellátottak pénzbeli juttatásai</t>
  </si>
  <si>
    <t>B115</t>
  </si>
  <si>
    <t>Működési célú költségvetési támogatások és kiegészítő támogatások</t>
  </si>
  <si>
    <t>K5</t>
  </si>
  <si>
    <t>Egyéb működési célú kiadások</t>
  </si>
  <si>
    <t>B16</t>
  </si>
  <si>
    <t>Egyéb működési célú támogatások bevételei államháztartáson belülről</t>
  </si>
  <si>
    <t>K6</t>
  </si>
  <si>
    <t>Beruházások</t>
  </si>
  <si>
    <t>B34</t>
  </si>
  <si>
    <t xml:space="preserve">Vagyoni tipusú adók </t>
  </si>
  <si>
    <t>K7</t>
  </si>
  <si>
    <t>Felújítások</t>
  </si>
  <si>
    <t>B35</t>
  </si>
  <si>
    <t xml:space="preserve">Termékek és szolgáltatások adói </t>
  </si>
  <si>
    <t>K9</t>
  </si>
  <si>
    <t>Finanszírozási kiadások</t>
  </si>
  <si>
    <t>B36</t>
  </si>
  <si>
    <t xml:space="preserve">Egyéb közhatalmi bevételek </t>
  </si>
  <si>
    <t>B4</t>
  </si>
  <si>
    <t>Működési bevételek</t>
  </si>
  <si>
    <t>B5</t>
  </si>
  <si>
    <t>Felhalmozási bevételek</t>
  </si>
  <si>
    <t>B8</t>
  </si>
  <si>
    <t xml:space="preserve">Finanszírozási bevételek </t>
  </si>
  <si>
    <t>B 1-8</t>
  </si>
  <si>
    <t>BEVÉTELEK ÖSSZSEN</t>
  </si>
  <si>
    <t>K 1-9</t>
  </si>
  <si>
    <t>KIADÁSOK ÖSSZESEN</t>
  </si>
  <si>
    <t>2. melléklet a 2/2017.(II.15.) önkormányzati rendelethez</t>
  </si>
  <si>
    <t>B1-B7. Költségvetési bevételek</t>
  </si>
  <si>
    <t>forintban</t>
  </si>
  <si>
    <t>Rovat
száma</t>
  </si>
  <si>
    <t>Eredeti Előirányzat</t>
  </si>
  <si>
    <t>Előirányzat</t>
  </si>
  <si>
    <t>01</t>
  </si>
  <si>
    <t>018010/091111</t>
  </si>
  <si>
    <t>02</t>
  </si>
  <si>
    <t>03</t>
  </si>
  <si>
    <t>Települési önkormányzatok szociális gyermekjóléti és gyermekétkeztetési feladatainak támogatása</t>
  </si>
  <si>
    <t>018010/091131</t>
  </si>
  <si>
    <t>04</t>
  </si>
  <si>
    <t>018010/091141</t>
  </si>
  <si>
    <t>05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</si>
  <si>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</si>
  <si>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</si>
  <si>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</si>
  <si>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</si>
  <si>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</si>
  <si>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</si>
  <si>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</si>
  <si>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</si>
  <si>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</si>
  <si>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</si>
  <si>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</si>
  <si>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</si>
  <si>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</si>
  <si>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</si>
  <si>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</si>
  <si>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</si>
  <si>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</si>
  <si>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</si>
  <si>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</si>
  <si>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……………/09161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</si>
  <si>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</si>
  <si>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</si>
  <si>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</si>
  <si>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</si>
  <si>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</si>
  <si>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</si>
  <si>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</si>
  <si>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</si>
  <si>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</si>
  <si>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</si>
  <si>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</si>
  <si>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</si>
  <si>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</si>
  <si>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</si>
  <si>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</si>
  <si>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</si>
  <si>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</si>
  <si>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</si>
  <si>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</si>
  <si>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</si>
  <si>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</si>
  <si>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</si>
  <si>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</si>
  <si>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</si>
  <si>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</si>
  <si>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</si>
  <si>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</si>
  <si>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</si>
  <si>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</si>
  <si>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</si>
  <si>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</si>
  <si>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</si>
  <si>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</si>
  <si>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</si>
  <si>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</si>
  <si>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</si>
  <si>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</si>
  <si>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011220/09341.</t>
  </si>
  <si>
    <t>26</t>
  </si>
  <si>
    <t xml:space="preserve">Értékesítési és forgalmi adók </t>
  </si>
  <si>
    <t>B351</t>
  </si>
  <si>
    <t>011220/09351,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</si>
  <si>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</si>
  <si>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</si>
  <si>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</si>
  <si>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</si>
  <si>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</si>
  <si>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</si>
  <si>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</si>
  <si>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</si>
  <si>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</si>
  <si>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011220/093541,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</si>
  <si>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</si>
  <si>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</si>
  <si>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</si>
  <si>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</si>
  <si>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</si>
  <si>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32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</si>
  <si>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</si>
  <si>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</si>
  <si>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</si>
  <si>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</si>
  <si>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</si>
  <si>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</si>
  <si>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</si>
  <si>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</si>
  <si>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</si>
  <si>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</si>
  <si>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</si>
  <si>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</si>
  <si>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</si>
  <si>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</si>
  <si>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</si>
  <si>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066020/094041,</t>
  </si>
  <si>
    <t>38</t>
  </si>
  <si>
    <t>Ellátási díjak</t>
  </si>
  <si>
    <t>B405</t>
  </si>
  <si>
    <t>107051/094051,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</si>
  <si>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</si>
  <si>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</si>
  <si>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</si>
  <si>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</si>
  <si>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</si>
  <si>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</si>
  <si>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</si>
  <si>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</si>
  <si>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</si>
  <si>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</si>
  <si>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</si>
  <si>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</si>
  <si>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</si>
  <si>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</si>
  <si>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</si>
  <si>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</si>
  <si>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</si>
  <si>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</si>
  <si>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</si>
  <si>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</si>
  <si>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</si>
  <si>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</si>
  <si>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</si>
  <si>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</si>
  <si>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</si>
  <si>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</si>
  <si>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</si>
  <si>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</si>
  <si>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</si>
  <si>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</si>
  <si>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</si>
  <si>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</si>
  <si>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</si>
  <si>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</si>
  <si>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</si>
  <si>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</si>
  <si>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</si>
  <si>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</si>
  <si>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</si>
  <si>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</si>
  <si>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</si>
  <si>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</si>
  <si>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</si>
  <si>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</si>
  <si>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</si>
  <si>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</si>
  <si>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</si>
  <si>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</si>
  <si>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</si>
  <si>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</si>
  <si>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</si>
  <si>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</si>
  <si>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</si>
  <si>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</si>
  <si>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</si>
  <si>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</si>
  <si>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</si>
  <si>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</si>
  <si>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</si>
  <si>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</si>
  <si>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</si>
  <si>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</si>
  <si>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</si>
  <si>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</si>
  <si>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</si>
  <si>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</si>
  <si>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</si>
  <si>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</si>
  <si>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</si>
  <si>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</si>
  <si>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</si>
  <si>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</si>
  <si>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</si>
  <si>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</si>
  <si>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</si>
  <si>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</si>
  <si>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</si>
  <si>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</si>
  <si>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Felhalmozási célú átvett pénzeszközök (=62+…+66)</t>
  </si>
  <si>
    <t>B7</t>
  </si>
  <si>
    <t>Költségvetési bevételek (=13+19+33+49+55+61+67)</t>
  </si>
  <si>
    <t>B1-B7</t>
  </si>
  <si>
    <t>3. melléklet a 2/2017.(II.15.) önkormányzati rendelethez</t>
  </si>
  <si>
    <t>K1-K8. Költségvetési kiadások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</si>
  <si>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</si>
  <si>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</si>
  <si>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</si>
  <si>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</si>
  <si>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</si>
  <si>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</si>
  <si>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</si>
  <si>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</si>
  <si>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</si>
  <si>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</si>
  <si>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</si>
  <si>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</si>
  <si>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</si>
  <si>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</si>
  <si>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</si>
  <si>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</si>
  <si>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</si>
  <si>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</si>
  <si>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</si>
  <si>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</si>
  <si>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</si>
  <si>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</si>
  <si>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</si>
  <si>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</si>
  <si>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</si>
  <si>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</si>
  <si>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</si>
  <si>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</si>
  <si>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</si>
  <si>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</si>
  <si>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</si>
  <si>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</si>
  <si>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</si>
  <si>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</si>
  <si>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</si>
  <si>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</si>
  <si>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</si>
  <si>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</si>
  <si>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</si>
  <si>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</si>
  <si>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</si>
  <si>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</si>
  <si>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</si>
  <si>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</si>
  <si>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</si>
  <si>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</si>
  <si>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</si>
  <si>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</si>
  <si>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</si>
  <si>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</si>
  <si>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</si>
  <si>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</si>
  <si>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</si>
  <si>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</si>
  <si>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</si>
  <si>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</si>
  <si>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</si>
  <si>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</si>
  <si>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</si>
  <si>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</si>
  <si>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</si>
  <si>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</si>
  <si>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</si>
  <si>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</si>
  <si>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</si>
  <si>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</si>
  <si>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</si>
  <si>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</si>
  <si>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</si>
  <si>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</si>
  <si>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</si>
  <si>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</si>
  <si>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</si>
  <si>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</si>
  <si>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</si>
  <si>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</si>
  <si>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</si>
  <si>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</si>
  <si>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</si>
  <si>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</si>
  <si>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</si>
  <si>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</si>
  <si>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</si>
  <si>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</si>
  <si>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</si>
  <si>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</si>
  <si>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</si>
  <si>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</si>
  <si>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</si>
  <si>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</si>
  <si>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</si>
  <si>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</si>
  <si>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</si>
  <si>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</si>
  <si>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</si>
  <si>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</si>
  <si>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</si>
  <si>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</si>
  <si>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</si>
  <si>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</si>
  <si>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</si>
  <si>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</si>
  <si>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</si>
  <si>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</si>
  <si>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</si>
  <si>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</si>
  <si>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</si>
  <si>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</si>
  <si>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</si>
  <si>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</si>
  <si>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</si>
  <si>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</si>
  <si>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</si>
  <si>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</si>
  <si>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</si>
  <si>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</si>
  <si>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</si>
  <si>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</si>
  <si>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</si>
  <si>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</si>
  <si>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</si>
  <si>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</si>
  <si>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</si>
  <si>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</si>
  <si>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</si>
  <si>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</si>
  <si>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</si>
  <si>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</si>
  <si>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</si>
  <si>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</si>
  <si>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</si>
  <si>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</si>
  <si>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</si>
  <si>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</si>
  <si>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</si>
  <si>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</si>
  <si>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</si>
  <si>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</si>
  <si>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</si>
  <si>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</si>
  <si>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</si>
  <si>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</si>
  <si>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</si>
  <si>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</si>
  <si>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</si>
  <si>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</si>
  <si>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</si>
  <si>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</si>
  <si>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</si>
  <si>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</si>
  <si>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</si>
  <si>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</si>
  <si>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</si>
  <si>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</si>
  <si>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</si>
  <si>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</si>
  <si>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</si>
  <si>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</si>
  <si>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</si>
  <si>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</si>
  <si>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</si>
  <si>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</si>
  <si>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</si>
  <si>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</si>
  <si>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</si>
  <si>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</si>
  <si>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</si>
  <si>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</si>
  <si>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</si>
  <si>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</si>
  <si>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</si>
  <si>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</si>
  <si>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</si>
  <si>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</si>
  <si>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</si>
  <si>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</si>
  <si>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</si>
  <si>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</si>
  <si>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</si>
  <si>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</si>
  <si>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</si>
  <si>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</si>
  <si>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</si>
  <si>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</si>
  <si>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</si>
  <si>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</si>
  <si>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</si>
  <si>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4. melléklet a /2017.(II.) önkormányzati rendelethez</t>
  </si>
  <si>
    <t>K1-K9. Költségvetési kiadások/cofog</t>
  </si>
  <si>
    <t>H</t>
  </si>
  <si>
    <t>I</t>
  </si>
  <si>
    <t>J</t>
  </si>
  <si>
    <t xml:space="preserve">K </t>
  </si>
  <si>
    <t>L</t>
  </si>
  <si>
    <t>M</t>
  </si>
  <si>
    <t>O</t>
  </si>
  <si>
    <t>P</t>
  </si>
  <si>
    <t>Q</t>
  </si>
  <si>
    <t>R</t>
  </si>
  <si>
    <t>S</t>
  </si>
  <si>
    <t>T</t>
  </si>
  <si>
    <t>Eredeti
előirányzat</t>
  </si>
  <si>
    <t>kormányzati funkció</t>
  </si>
  <si>
    <t>főkönyvi
szám</t>
  </si>
  <si>
    <t>011130.</t>
  </si>
  <si>
    <t>013320.</t>
  </si>
  <si>
    <t>041232.</t>
  </si>
  <si>
    <t>041233.</t>
  </si>
  <si>
    <t>045160.</t>
  </si>
  <si>
    <t>064010.</t>
  </si>
  <si>
    <t>066010.</t>
  </si>
  <si>
    <t>066020.</t>
  </si>
  <si>
    <t>082044.</t>
  </si>
  <si>
    <t>082092.</t>
  </si>
  <si>
    <t>084031.</t>
  </si>
  <si>
    <t>ÖSSZESEN</t>
  </si>
  <si>
    <t>szakfeladat</t>
  </si>
  <si>
    <t>megnevezés</t>
  </si>
  <si>
    <t>Önk. és.ö.hivat. Jogalk.és á.ig.tev.</t>
  </si>
  <si>
    <t>Köztemető-
fenntartás
és
működtetés</t>
  </si>
  <si>
    <t>Tám.célú péneszk.átadás</t>
  </si>
  <si>
    <t>START/
Téli közfogl.</t>
  </si>
  <si>
    <t>Hosszabb 
időtartamú
közfogl.</t>
  </si>
  <si>
    <t>Közutak.. 
üzemeltetése,
 fenntartása</t>
  </si>
  <si>
    <t>Közvilágítás</t>
  </si>
  <si>
    <t>Zöldterület-
kezelés</t>
  </si>
  <si>
    <t>Város-, és
községgazd.</t>
  </si>
  <si>
    <t>Könyvtári 
szolgáltatás</t>
  </si>
  <si>
    <t>Közműv.int-
közösségi
szint.műk.</t>
  </si>
  <si>
    <t>Civil szerv.
működési
támogatása</t>
  </si>
  <si>
    <t>Intézményen
kívüli gyermek-étkeztetés</t>
  </si>
  <si>
    <t>Szoc.
étkeztetés</t>
  </si>
  <si>
    <t>Falugondnoki
szolgáltatás</t>
  </si>
  <si>
    <t>Egyéb szoc.
pénz.ellát.
támogatás</t>
  </si>
  <si>
    <t>kötelező, önként vállalt, államigazgatási feladatok bontása</t>
  </si>
  <si>
    <t>kötelező fa.</t>
  </si>
  <si>
    <t>0511011</t>
  </si>
  <si>
    <t>05110711</t>
  </si>
  <si>
    <t>05211</t>
  </si>
  <si>
    <t>053111</t>
  </si>
  <si>
    <t>053121</t>
  </si>
  <si>
    <t>053211</t>
  </si>
  <si>
    <t>0532111</t>
  </si>
  <si>
    <t>05331</t>
  </si>
  <si>
    <t>053321</t>
  </si>
  <si>
    <t>053341</t>
  </si>
  <si>
    <t>053371</t>
  </si>
  <si>
    <t>053511</t>
  </si>
  <si>
    <t>05481</t>
  </si>
  <si>
    <t>Elvonások és befizetések</t>
  </si>
  <si>
    <t>055061</t>
  </si>
  <si>
    <t>055121</t>
  </si>
  <si>
    <t>055131</t>
  </si>
  <si>
    <t>67</t>
  </si>
  <si>
    <t>Egyéb működési célú kiadások (=55+…+66)</t>
  </si>
  <si>
    <t>68</t>
  </si>
  <si>
    <t>69</t>
  </si>
  <si>
    <t>70</t>
  </si>
  <si>
    <t>71</t>
  </si>
  <si>
    <t>05641</t>
  </si>
  <si>
    <t>72</t>
  </si>
  <si>
    <t>73</t>
  </si>
  <si>
    <t>74</t>
  </si>
  <si>
    <t>05671</t>
  </si>
  <si>
    <t>75</t>
  </si>
  <si>
    <t>Beruházások (=68+…+74)</t>
  </si>
  <si>
    <t>76</t>
  </si>
  <si>
    <t>77</t>
  </si>
  <si>
    <t>78</t>
  </si>
  <si>
    <t>79</t>
  </si>
  <si>
    <t>80</t>
  </si>
  <si>
    <t>Felújítások (=76+...+79)</t>
  </si>
  <si>
    <t>81</t>
  </si>
  <si>
    <t>82</t>
  </si>
  <si>
    <t>83</t>
  </si>
  <si>
    <t>84</t>
  </si>
  <si>
    <t>85</t>
  </si>
  <si>
    <t>86</t>
  </si>
  <si>
    <t>87</t>
  </si>
  <si>
    <t>88</t>
  </si>
  <si>
    <t xml:space="preserve">Egyéb felhalmozási célú kiadások </t>
  </si>
  <si>
    <t>Költségvetési kiadások (=19+20+45+54+67+75+80+81)</t>
  </si>
  <si>
    <t>5. melléklet a 2/2017.(II.15.) önkormányzati rendelethez</t>
  </si>
  <si>
    <t>B8. Finanszírozási bevételek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</si>
  <si>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</si>
  <si>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</si>
  <si>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</si>
  <si>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</si>
  <si>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</si>
  <si>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</si>
  <si>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</si>
  <si>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</si>
  <si>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</si>
  <si>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</si>
  <si>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</si>
  <si>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</si>
  <si>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</si>
  <si>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</si>
  <si>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</si>
  <si>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</si>
  <si>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</si>
  <si>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</si>
  <si>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</si>
  <si>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</si>
  <si>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</si>
  <si>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</si>
  <si>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</si>
  <si>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</si>
  <si>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</si>
  <si>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</si>
  <si>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</si>
  <si>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</si>
  <si>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</si>
  <si>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</si>
  <si>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</si>
  <si>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</si>
  <si>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</si>
  <si>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</si>
  <si>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</si>
  <si>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</si>
  <si>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</si>
  <si>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</si>
  <si>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</si>
  <si>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</si>
  <si>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</si>
  <si>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</si>
  <si>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</si>
  <si>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</si>
  <si>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</si>
  <si>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</si>
  <si>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</si>
  <si>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</si>
  <si>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</si>
  <si>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</si>
  <si>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</si>
  <si>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</si>
  <si>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</si>
  <si>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</si>
  <si>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</si>
  <si>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</si>
  <si>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</si>
  <si>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</si>
  <si>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</si>
  <si>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6. melléklet a 2/2017.(II.15.) önkormányzati rendelethez</t>
  </si>
  <si>
    <t>K9. Finanszírozási kiadások</t>
  </si>
  <si>
    <t xml:space="preserve">A 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</si>
  <si>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</si>
  <si>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</si>
  <si>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</si>
  <si>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</si>
  <si>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</si>
  <si>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</si>
  <si>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</si>
  <si>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</si>
  <si>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</si>
  <si>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</si>
  <si>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</si>
  <si>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</si>
  <si>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</si>
  <si>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</si>
  <si>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</si>
  <si>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</si>
  <si>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</si>
  <si>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</si>
  <si>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</si>
  <si>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</si>
  <si>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</si>
  <si>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</si>
  <si>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</si>
  <si>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</si>
  <si>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</si>
  <si>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</si>
  <si>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059141.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</si>
  <si>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</si>
  <si>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</si>
  <si>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</si>
  <si>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</si>
  <si>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</si>
  <si>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</si>
  <si>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</si>
  <si>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</si>
  <si>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</si>
  <si>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</si>
  <si>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</si>
  <si>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</si>
  <si>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</si>
  <si>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</si>
  <si>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</si>
  <si>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</si>
  <si>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</si>
  <si>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</si>
  <si>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</si>
  <si>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</si>
  <si>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</si>
  <si>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</si>
  <si>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</si>
  <si>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</si>
  <si>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</si>
  <si>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</si>
  <si>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</si>
  <si>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</si>
  <si>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</si>
  <si>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</si>
  <si>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</si>
  <si>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</si>
  <si>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</si>
  <si>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7. melléklet a /2017.(II.) önkormányzati rendelethez</t>
  </si>
  <si>
    <t>Működési célú bevételek és kiadások</t>
  </si>
  <si>
    <t xml:space="preserve">2017-2018-2019. évi alakulása </t>
  </si>
  <si>
    <t xml:space="preserve">forintban </t>
  </si>
  <si>
    <t>Sor
szám</t>
  </si>
  <si>
    <t>M E G N E V E Z É S</t>
  </si>
  <si>
    <t>2017. évi számított</t>
  </si>
  <si>
    <t>2018. évi számított</t>
  </si>
  <si>
    <t>2019. évi számított</t>
  </si>
  <si>
    <t>Önkormányzatok működési támogatásai</t>
  </si>
  <si>
    <t>Közhatalmi bevételek</t>
  </si>
  <si>
    <t>Működési célú átvett pénzeszközök</t>
  </si>
  <si>
    <t>Előző évi pénzbmaradvány</t>
  </si>
  <si>
    <t>MŰKÖDÉSI CÉLÚ BEVÉTELEK ÖSSZESEN:</t>
  </si>
  <si>
    <t>Munkaadókat terhelő járulékok és szociális hozzájárulási adó</t>
  </si>
  <si>
    <t>Dologi kiadás</t>
  </si>
  <si>
    <t>MŰKÖDÉSI CÉLÚ KIADÁSOK ÖSSZESEN:</t>
  </si>
  <si>
    <t>9. melléklet a 2/2017.(II.15.) önkormányzati rendelethez</t>
  </si>
  <si>
    <t>Oroszi Község Önkormányzata  működési célú általános tartaléka</t>
  </si>
  <si>
    <t>Sorszám</t>
  </si>
  <si>
    <t>Megnevezés</t>
  </si>
  <si>
    <t>eredeti
előirányzat</t>
  </si>
  <si>
    <t>módosított 
előirányzat</t>
  </si>
  <si>
    <t>1.</t>
  </si>
  <si>
    <t>Előre nem látható feladatok finanszírozás</t>
  </si>
  <si>
    <t>10. melléklet a /2017.(II.) önkormányzati rendelethez</t>
  </si>
  <si>
    <t>LIKVIDITÁSI ÜTEMTERV a 2017. évi költségvetéshez</t>
  </si>
  <si>
    <t>Előirányzat-felhasználási ütemterv (havi forgalmi adatokkal)</t>
  </si>
  <si>
    <t>K</t>
  </si>
  <si>
    <t>N</t>
  </si>
  <si>
    <t>Bevételek megnevezése</t>
  </si>
  <si>
    <t>össz.</t>
  </si>
  <si>
    <t>2017. évi várható bevételek havi forgalma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</si>
  <si>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</si>
  <si>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</si>
  <si>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</si>
  <si>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</si>
  <si>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</si>
  <si>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</si>
  <si>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</si>
  <si>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</si>
  <si>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</si>
  <si>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</si>
  <si>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</si>
  <si>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</si>
  <si>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Pénzmaradvány</t>
  </si>
  <si>
    <t>Működési célú támogatások államháztartáson belülről</t>
  </si>
  <si>
    <t>Felhalmozási célú támogatások államháztartáson belülről</t>
  </si>
  <si>
    <t>Felhalmozási célú átvett pénzeszközök</t>
  </si>
  <si>
    <t>Összes bevétel</t>
  </si>
  <si>
    <t>Kiadások  megnevezése</t>
  </si>
  <si>
    <t>2017. évi várható kiadások havi forgalma</t>
  </si>
  <si>
    <t>Egyéb felhalmozási célú kiadások</t>
  </si>
  <si>
    <t>Összes kiadás</t>
  </si>
  <si>
    <t>Többlet/hiány</t>
  </si>
  <si>
    <t>11. melléklet a /2017.(II.) önkormányzati rendelethez</t>
  </si>
  <si>
    <t>Az önkormányzat által  adott közvetett támogatások</t>
  </si>
  <si>
    <t xml:space="preserve"> forintban </t>
  </si>
  <si>
    <t>MEGNEVEZÉS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</si>
  <si>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</si>
  <si>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</si>
  <si>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</si>
  <si>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</si>
  <si>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</si>
  <si>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</si>
  <si>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</si>
  <si>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</si>
  <si>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</si>
  <si>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ÖSSZESEN:</t>
  </si>
  <si>
    <t>12. melléklet a /2017.(II.) önkormányzati rendelethez</t>
  </si>
  <si>
    <t>Oroszi Község Önkormányzat létszámkerete</t>
  </si>
  <si>
    <t>2017.évi létszámkeret (fő)</t>
  </si>
  <si>
    <t>teljes munkaidőben</t>
  </si>
  <si>
    <t>részmunkaidőben</t>
  </si>
  <si>
    <t>Polgármester</t>
  </si>
  <si>
    <t>Könyvtáros</t>
  </si>
  <si>
    <t>Falugondnok</t>
  </si>
  <si>
    <t>Közfoglalkoztatott</t>
  </si>
  <si>
    <t>Összesen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</si>
</sst>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0;[RED]\-#,##0"/>
    <numFmt numFmtId="168" formatCode="00"/>
    <numFmt numFmtId="169" formatCode="#,##0"/>
    <numFmt numFmtId="170" formatCode="\ ##########"/>
    <numFmt numFmtId="171" formatCode="0__"/>
    <numFmt numFmtId="172" formatCode="@"/>
  </numFmts>
  <fonts count="19">
    <font>
      <sz val="10"/>
      <name val="Arial"/>
      <family val="2"/>
    </font>
    <font>
      <sz val="10"/>
      <name val="Mangal"/>
      <family val="2"/>
    </font>
    <font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02">
    <xf numFmtId="164" fontId="0" fillId="0" borderId="0" xfId="0" applyAlignment="1">
      <alignment/>
    </xf>
    <xf numFmtId="164" fontId="3" fillId="0" borderId="0" xfId="23" applyFont="1" applyFill="1">
      <alignment/>
      <protection/>
    </xf>
    <xf numFmtId="164" fontId="3" fillId="0" borderId="0" xfId="23" applyFont="1" applyFill="1" applyAlignment="1">
      <alignment horizontal="center"/>
      <protection/>
    </xf>
    <xf numFmtId="164" fontId="3" fillId="0" borderId="0" xfId="23" applyFont="1" applyFill="1" applyBorder="1" applyAlignment="1">
      <alignment horizontal="right"/>
      <protection/>
    </xf>
    <xf numFmtId="164" fontId="3" fillId="0" borderId="0" xfId="23" applyFont="1" applyFill="1" applyAlignment="1">
      <alignment horizontal="right"/>
      <protection/>
    </xf>
    <xf numFmtId="164" fontId="3" fillId="0" borderId="0" xfId="23" applyFont="1" applyFill="1" applyBorder="1" applyAlignment="1">
      <alignment horizontal="center"/>
      <protection/>
    </xf>
    <xf numFmtId="166" fontId="4" fillId="0" borderId="1" xfId="21" applyNumberFormat="1" applyFont="1" applyFill="1" applyBorder="1" applyAlignment="1" applyProtection="1">
      <alignment horizontal="center" vertical="center" wrapText="1"/>
      <protection/>
    </xf>
    <xf numFmtId="166" fontId="4" fillId="0" borderId="1" xfId="21" applyNumberFormat="1" applyFont="1" applyFill="1" applyBorder="1" applyAlignment="1" applyProtection="1">
      <alignment horizontal="center"/>
      <protection/>
    </xf>
    <xf numFmtId="166" fontId="4" fillId="0" borderId="2" xfId="21" applyNumberFormat="1" applyFont="1" applyFill="1" applyBorder="1" applyAlignment="1" applyProtection="1">
      <alignment horizontal="center"/>
      <protection/>
    </xf>
    <xf numFmtId="166" fontId="4" fillId="0" borderId="1" xfId="21" applyNumberFormat="1" applyFont="1" applyFill="1" applyBorder="1" applyAlignment="1" applyProtection="1">
      <alignment horizontal="center" vertical="center"/>
      <protection/>
    </xf>
    <xf numFmtId="164" fontId="3" fillId="0" borderId="0" xfId="23" applyFont="1" applyFill="1" applyAlignment="1">
      <alignment vertical="center"/>
      <protection/>
    </xf>
    <xf numFmtId="166" fontId="3" fillId="0" borderId="1" xfId="21" applyNumberFormat="1" applyFont="1" applyFill="1" applyBorder="1" applyAlignment="1" applyProtection="1">
      <alignment/>
      <protection/>
    </xf>
    <xf numFmtId="164" fontId="3" fillId="0" borderId="1" xfId="23" applyFont="1" applyFill="1" applyBorder="1" applyAlignment="1">
      <alignment vertical="center" wrapText="1"/>
      <protection/>
    </xf>
    <xf numFmtId="167" fontId="3" fillId="0" borderId="1" xfId="20" applyNumberFormat="1" applyFont="1" applyFill="1" applyBorder="1" applyAlignment="1" applyProtection="1">
      <alignment vertical="center"/>
      <protection/>
    </xf>
    <xf numFmtId="167" fontId="4" fillId="0" borderId="1" xfId="20" applyNumberFormat="1" applyFont="1" applyFill="1" applyBorder="1" applyAlignment="1" applyProtection="1">
      <alignment horizontal="center" vertical="center"/>
      <protection/>
    </xf>
    <xf numFmtId="164" fontId="3" fillId="0" borderId="1" xfId="23" applyFont="1" applyFill="1" applyBorder="1" applyAlignment="1">
      <alignment horizontal="left" vertical="center" wrapText="1"/>
      <protection/>
    </xf>
    <xf numFmtId="167" fontId="3" fillId="0" borderId="0" xfId="23" applyNumberFormat="1" applyFont="1" applyFill="1">
      <alignment/>
      <protection/>
    </xf>
    <xf numFmtId="164" fontId="4" fillId="0" borderId="2" xfId="23" applyFont="1" applyFill="1" applyBorder="1" applyAlignment="1">
      <alignment horizontal="center" vertical="center" wrapText="1"/>
      <protection/>
    </xf>
    <xf numFmtId="167" fontId="4" fillId="0" borderId="1" xfId="20" applyNumberFormat="1" applyFont="1" applyFill="1" applyBorder="1" applyAlignment="1" applyProtection="1">
      <alignment vertical="center"/>
      <protection/>
    </xf>
    <xf numFmtId="164" fontId="4" fillId="0" borderId="2" xfId="23" applyFont="1" applyFill="1" applyBorder="1" applyAlignment="1">
      <alignment vertical="center" wrapText="1"/>
      <protection/>
    </xf>
    <xf numFmtId="164" fontId="5" fillId="0" borderId="0" xfId="23" applyFont="1" applyFill="1">
      <alignment/>
      <protection/>
    </xf>
    <xf numFmtId="164" fontId="5" fillId="0" borderId="0" xfId="23" applyFont="1" applyFill="1" applyAlignment="1">
      <alignment horizontal="left"/>
      <protection/>
    </xf>
    <xf numFmtId="164" fontId="5" fillId="0" borderId="0" xfId="23" applyFont="1" applyFill="1" applyAlignment="1">
      <alignment horizontal="right"/>
      <protection/>
    </xf>
    <xf numFmtId="164" fontId="0" fillId="0" borderId="0" xfId="0" applyFill="1" applyBorder="1" applyAlignment="1">
      <alignment horizontal="center" vertical="center"/>
    </xf>
    <xf numFmtId="168" fontId="3" fillId="0" borderId="0" xfId="23" applyNumberFormat="1" applyFont="1" applyFill="1" applyBorder="1" applyAlignment="1">
      <alignment horizontal="right" vertical="center"/>
      <protection/>
    </xf>
    <xf numFmtId="168" fontId="6" fillId="0" borderId="0" xfId="23" applyNumberFormat="1" applyFont="1" applyFill="1" applyBorder="1" applyAlignment="1">
      <alignment horizontal="center" vertical="center"/>
      <protection/>
    </xf>
    <xf numFmtId="164" fontId="7" fillId="0" borderId="0" xfId="23" applyFont="1" applyFill="1" applyBorder="1" applyAlignment="1">
      <alignment horizontal="right"/>
      <protection/>
    </xf>
    <xf numFmtId="168" fontId="7" fillId="0" borderId="1" xfId="23" applyNumberFormat="1" applyFont="1" applyFill="1" applyBorder="1" applyAlignment="1">
      <alignment horizontal="center" vertical="center" wrapText="1"/>
      <protection/>
    </xf>
    <xf numFmtId="164" fontId="7" fillId="0" borderId="1" xfId="23" applyFont="1" applyFill="1" applyBorder="1" applyAlignment="1">
      <alignment horizontal="center" vertical="center"/>
      <protection/>
    </xf>
    <xf numFmtId="164" fontId="7" fillId="0" borderId="1" xfId="23" applyFont="1" applyFill="1" applyBorder="1" applyAlignment="1">
      <alignment horizontal="center" vertical="center" wrapText="1"/>
      <protection/>
    </xf>
    <xf numFmtId="164" fontId="8" fillId="0" borderId="1" xfId="23" applyFont="1" applyFill="1" applyBorder="1" applyAlignment="1">
      <alignment horizontal="center" vertical="center" wrapText="1"/>
      <protection/>
    </xf>
    <xf numFmtId="164" fontId="8" fillId="0" borderId="1" xfId="23" applyFont="1" applyFill="1" applyBorder="1" applyAlignment="1">
      <alignment horizontal="right" vertical="center" wrapText="1"/>
      <protection/>
    </xf>
    <xf numFmtId="164" fontId="5" fillId="0" borderId="0" xfId="23" applyFont="1" applyFill="1" applyAlignment="1">
      <alignment horizontal="center"/>
      <protection/>
    </xf>
    <xf numFmtId="164" fontId="5" fillId="0" borderId="1" xfId="23" applyFont="1" applyFill="1" applyBorder="1" applyAlignment="1">
      <alignment horizontal="center" vertical="center"/>
      <protection/>
    </xf>
    <xf numFmtId="164" fontId="5" fillId="0" borderId="1" xfId="23" applyFont="1" applyFill="1" applyBorder="1" applyAlignment="1">
      <alignment vertical="center" wrapText="1"/>
      <protection/>
    </xf>
    <xf numFmtId="164" fontId="5" fillId="0" borderId="1" xfId="23" applyFont="1" applyFill="1" applyBorder="1" applyAlignment="1">
      <alignment horizontal="left" vertical="center"/>
      <protection/>
    </xf>
    <xf numFmtId="169" fontId="5" fillId="0" borderId="1" xfId="23" applyNumberFormat="1" applyFont="1" applyFill="1" applyBorder="1" applyAlignment="1">
      <alignment horizontal="right" vertical="center"/>
      <protection/>
    </xf>
    <xf numFmtId="164" fontId="7" fillId="0" borderId="0" xfId="23" applyFont="1" applyFill="1">
      <alignment/>
      <protection/>
    </xf>
    <xf numFmtId="164" fontId="5" fillId="0" borderId="1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>
      <alignment/>
      <protection/>
    </xf>
    <xf numFmtId="164" fontId="5" fillId="0" borderId="1" xfId="23" applyFont="1" applyFill="1" applyBorder="1" applyAlignment="1">
      <alignment horizontal="right" vertical="center"/>
      <protection/>
    </xf>
    <xf numFmtId="169" fontId="0" fillId="0" borderId="1" xfId="26" applyNumberFormat="1" applyFont="1" applyFill="1" applyBorder="1" applyAlignment="1">
      <alignment horizontal="right" vertical="center" wrapText="1"/>
      <protection/>
    </xf>
    <xf numFmtId="164" fontId="7" fillId="0" borderId="1" xfId="23" applyFont="1" applyFill="1" applyBorder="1" applyAlignment="1">
      <alignment horizontal="left" vertical="center" wrapText="1"/>
      <protection/>
    </xf>
    <xf numFmtId="164" fontId="7" fillId="0" borderId="1" xfId="23" applyFont="1" applyFill="1" applyBorder="1" applyAlignment="1">
      <alignment horizontal="left" vertical="center"/>
      <protection/>
    </xf>
    <xf numFmtId="164" fontId="5" fillId="0" borderId="1" xfId="23" applyFont="1" applyFill="1" applyBorder="1" applyAlignment="1">
      <alignment horizontal="right" vertical="center" wrapText="1"/>
      <protection/>
    </xf>
    <xf numFmtId="164" fontId="0" fillId="0" borderId="1" xfId="23" applyFont="1" applyFill="1" applyBorder="1" applyAlignment="1">
      <alignment horizontal="left" vertical="center" wrapText="1"/>
      <protection/>
    </xf>
    <xf numFmtId="164" fontId="8" fillId="0" borderId="1" xfId="23" applyFont="1" applyFill="1" applyBorder="1" applyAlignment="1">
      <alignment horizontal="left" vertical="center" wrapText="1"/>
      <protection/>
    </xf>
    <xf numFmtId="168" fontId="5" fillId="0" borderId="0" xfId="23" applyNumberFormat="1" applyFont="1" applyFill="1">
      <alignment/>
      <protection/>
    </xf>
    <xf numFmtId="166" fontId="5" fillId="0" borderId="0" xfId="15" applyNumberFormat="1" applyFont="1" applyFill="1" applyBorder="1" applyAlignment="1" applyProtection="1">
      <alignment horizontal="center" vertical="center"/>
      <protection/>
    </xf>
    <xf numFmtId="168" fontId="5" fillId="0" borderId="0" xfId="23" applyNumberFormat="1" applyFont="1" applyFill="1" applyBorder="1" applyAlignment="1">
      <alignment horizontal="right" vertical="center"/>
      <protection/>
    </xf>
    <xf numFmtId="168" fontId="7" fillId="0" borderId="0" xfId="23" applyNumberFormat="1" applyFont="1" applyFill="1" applyBorder="1" applyAlignment="1">
      <alignment horizontal="center" vertical="center"/>
      <protection/>
    </xf>
    <xf numFmtId="164" fontId="7" fillId="0" borderId="3" xfId="23" applyFont="1" applyFill="1" applyBorder="1" applyAlignment="1">
      <alignment horizontal="right"/>
      <protection/>
    </xf>
    <xf numFmtId="166" fontId="8" fillId="0" borderId="1" xfId="15" applyNumberFormat="1" applyFont="1" applyFill="1" applyBorder="1" applyAlignment="1" applyProtection="1">
      <alignment horizontal="center" vertical="center"/>
      <protection/>
    </xf>
    <xf numFmtId="166" fontId="8" fillId="0" borderId="1" xfId="15" applyNumberFormat="1" applyFont="1" applyFill="1" applyBorder="1" applyAlignment="1" applyProtection="1">
      <alignment horizontal="center" vertical="center" wrapText="1"/>
      <protection/>
    </xf>
    <xf numFmtId="168" fontId="5" fillId="0" borderId="1" xfId="23" applyNumberFormat="1" applyFont="1" applyFill="1" applyBorder="1" applyAlignment="1">
      <alignment horizontal="center" vertical="center"/>
      <protection/>
    </xf>
    <xf numFmtId="164" fontId="5" fillId="0" borderId="1" xfId="23" applyFont="1" applyFill="1" applyBorder="1" applyAlignment="1">
      <alignment vertical="center"/>
      <protection/>
    </xf>
    <xf numFmtId="164" fontId="5" fillId="0" borderId="1" xfId="23" applyNumberFormat="1" applyFont="1" applyFill="1" applyBorder="1" applyAlignment="1">
      <alignment vertical="center"/>
      <protection/>
    </xf>
    <xf numFmtId="166" fontId="5" fillId="0" borderId="1" xfId="15" applyNumberFormat="1" applyFont="1" applyFill="1" applyBorder="1" applyAlignment="1" applyProtection="1">
      <alignment horizontal="center" vertical="center"/>
      <protection/>
    </xf>
    <xf numFmtId="170" fontId="5" fillId="0" borderId="1" xfId="23" applyNumberFormat="1" applyFont="1" applyFill="1" applyBorder="1" applyAlignment="1">
      <alignment vertical="center"/>
      <protection/>
    </xf>
    <xf numFmtId="166" fontId="0" fillId="0" borderId="1" xfId="15" applyNumberFormat="1" applyFont="1" applyFill="1" applyBorder="1" applyAlignment="1" applyProtection="1">
      <alignment horizontal="center" vertical="center"/>
      <protection/>
    </xf>
    <xf numFmtId="168" fontId="7" fillId="0" borderId="1" xfId="23" applyNumberFormat="1" applyFont="1" applyFill="1" applyBorder="1" applyAlignment="1">
      <alignment horizontal="center" vertical="center"/>
      <protection/>
    </xf>
    <xf numFmtId="164" fontId="7" fillId="0" borderId="1" xfId="23" applyFont="1" applyFill="1" applyBorder="1" applyAlignment="1">
      <alignment vertical="center" wrapText="1"/>
      <protection/>
    </xf>
    <xf numFmtId="170" fontId="7" fillId="0" borderId="1" xfId="23" applyNumberFormat="1" applyFont="1" applyFill="1" applyBorder="1" applyAlignment="1">
      <alignment vertical="center"/>
      <protection/>
    </xf>
    <xf numFmtId="166" fontId="7" fillId="0" borderId="1" xfId="15" applyNumberFormat="1" applyFont="1" applyFill="1" applyBorder="1" applyAlignment="1" applyProtection="1">
      <alignment horizontal="center" vertical="center"/>
      <protection/>
    </xf>
    <xf numFmtId="164" fontId="0" fillId="0" borderId="1" xfId="23" applyFont="1" applyFill="1" applyBorder="1" applyAlignment="1">
      <alignment vertical="center" wrapText="1"/>
      <protection/>
    </xf>
    <xf numFmtId="164" fontId="0" fillId="0" borderId="1" xfId="23" applyFont="1" applyFill="1" applyBorder="1" applyAlignment="1">
      <alignment vertical="center"/>
      <protection/>
    </xf>
    <xf numFmtId="171" fontId="5" fillId="0" borderId="1" xfId="23" applyNumberFormat="1" applyFont="1" applyFill="1" applyBorder="1" applyAlignment="1">
      <alignment horizontal="left" vertical="center"/>
      <protection/>
    </xf>
    <xf numFmtId="168" fontId="0" fillId="0" borderId="0" xfId="23" applyNumberFormat="1" applyFont="1" applyFill="1">
      <alignment/>
      <protection/>
    </xf>
    <xf numFmtId="164" fontId="0" fillId="0" borderId="0" xfId="23" applyFont="1" applyFill="1">
      <alignment/>
      <protection/>
    </xf>
    <xf numFmtId="172" fontId="0" fillId="0" borderId="0" xfId="23" applyNumberFormat="1" applyFont="1" applyFill="1" applyAlignment="1">
      <alignment horizontal="center"/>
      <protection/>
    </xf>
    <xf numFmtId="164" fontId="8" fillId="0" borderId="0" xfId="23" applyFont="1" applyFill="1">
      <alignment/>
      <protection/>
    </xf>
    <xf numFmtId="168" fontId="4" fillId="0" borderId="0" xfId="23" applyNumberFormat="1" applyFont="1" applyFill="1" applyBorder="1" applyAlignment="1">
      <alignment horizontal="right" vertical="center"/>
      <protection/>
    </xf>
    <xf numFmtId="168" fontId="4" fillId="0" borderId="0" xfId="23" applyNumberFormat="1" applyFont="1" applyFill="1" applyBorder="1" applyAlignment="1">
      <alignment vertical="center"/>
      <protection/>
    </xf>
    <xf numFmtId="168" fontId="4" fillId="0" borderId="0" xfId="23" applyNumberFormat="1" applyFont="1" applyFill="1" applyBorder="1" applyAlignment="1">
      <alignment horizontal="center" vertical="center"/>
      <protection/>
    </xf>
    <xf numFmtId="164" fontId="8" fillId="0" borderId="3" xfId="23" applyFont="1" applyFill="1" applyBorder="1" applyAlignment="1">
      <alignment horizontal="right"/>
      <protection/>
    </xf>
    <xf numFmtId="164" fontId="8" fillId="0" borderId="0" xfId="23" applyFont="1" applyFill="1" applyBorder="1" applyAlignment="1">
      <alignment/>
      <protection/>
    </xf>
    <xf numFmtId="164" fontId="8" fillId="0" borderId="1" xfId="23" applyFont="1" applyFill="1" applyBorder="1" applyAlignment="1">
      <alignment horizontal="center"/>
      <protection/>
    </xf>
    <xf numFmtId="164" fontId="0" fillId="0" borderId="1" xfId="23" applyFont="1" applyFill="1" applyBorder="1" applyAlignment="1">
      <alignment horizontal="center"/>
      <protection/>
    </xf>
    <xf numFmtId="172" fontId="0" fillId="0" borderId="1" xfId="23" applyNumberFormat="1" applyFont="1" applyFill="1" applyBorder="1" applyAlignment="1">
      <alignment horizontal="center"/>
      <protection/>
    </xf>
    <xf numFmtId="164" fontId="0" fillId="0" borderId="1" xfId="23" applyFont="1" applyFill="1" applyBorder="1" applyAlignment="1">
      <alignment horizontal="center" wrapText="1"/>
      <protection/>
    </xf>
    <xf numFmtId="168" fontId="8" fillId="0" borderId="1" xfId="23" applyNumberFormat="1" applyFont="1" applyFill="1" applyBorder="1" applyAlignment="1">
      <alignment horizontal="center" vertical="center" wrapText="1"/>
      <protection/>
    </xf>
    <xf numFmtId="164" fontId="8" fillId="0" borderId="1" xfId="23" applyFont="1" applyFill="1" applyBorder="1" applyAlignment="1">
      <alignment horizontal="center" vertical="center"/>
      <protection/>
    </xf>
    <xf numFmtId="172" fontId="8" fillId="0" borderId="1" xfId="23" applyNumberFormat="1" applyFont="1" applyFill="1" applyBorder="1" applyAlignment="1">
      <alignment horizontal="center" vertical="center" wrapText="1"/>
      <protection/>
    </xf>
    <xf numFmtId="164" fontId="0" fillId="0" borderId="2" xfId="23" applyFont="1" applyFill="1" applyBorder="1" applyAlignment="1">
      <alignment horizontal="center" vertical="center"/>
      <protection/>
    </xf>
    <xf numFmtId="164" fontId="0" fillId="0" borderId="1" xfId="23" applyFont="1" applyFill="1" applyBorder="1" applyAlignment="1">
      <alignment horizontal="center" vertical="center"/>
      <protection/>
    </xf>
    <xf numFmtId="172" fontId="0" fillId="0" borderId="1" xfId="23" applyNumberFormat="1" applyFont="1" applyFill="1" applyBorder="1" applyAlignment="1">
      <alignment horizontal="center" vertical="center" wrapText="1"/>
      <protection/>
    </xf>
    <xf numFmtId="164" fontId="8" fillId="0" borderId="4" xfId="23" applyFont="1" applyFill="1" applyBorder="1" applyAlignment="1">
      <alignment horizontal="center" vertical="center"/>
      <protection/>
    </xf>
    <xf numFmtId="172" fontId="0" fillId="0" borderId="1" xfId="23" applyNumberFormat="1" applyFont="1" applyFill="1" applyBorder="1" applyAlignment="1">
      <alignment horizontal="center" vertical="center"/>
      <protection/>
    </xf>
    <xf numFmtId="164" fontId="0" fillId="0" borderId="5" xfId="23" applyFont="1" applyFill="1" applyBorder="1" applyAlignment="1">
      <alignment horizontal="center" vertical="center"/>
      <protection/>
    </xf>
    <xf numFmtId="164" fontId="0" fillId="0" borderId="4" xfId="23" applyFont="1" applyFill="1" applyBorder="1" applyAlignment="1">
      <alignment horizontal="center" vertical="center"/>
      <protection/>
    </xf>
    <xf numFmtId="172" fontId="0" fillId="0" borderId="4" xfId="23" applyNumberFormat="1" applyFont="1" applyFill="1" applyBorder="1" applyAlignment="1">
      <alignment horizontal="center" vertical="center"/>
      <protection/>
    </xf>
    <xf numFmtId="164" fontId="0" fillId="0" borderId="4" xfId="23" applyFont="1" applyFill="1" applyBorder="1" applyAlignment="1">
      <alignment horizontal="center" vertical="center" wrapText="1"/>
      <protection/>
    </xf>
    <xf numFmtId="172" fontId="8" fillId="0" borderId="1" xfId="23" applyNumberFormat="1" applyFont="1" applyFill="1" applyBorder="1" applyAlignment="1">
      <alignment horizontal="center" vertical="center"/>
      <protection/>
    </xf>
    <xf numFmtId="168" fontId="0" fillId="0" borderId="1" xfId="23" applyNumberFormat="1" applyFont="1" applyFill="1" applyBorder="1" applyAlignment="1">
      <alignment horizontal="center" vertical="center"/>
      <protection/>
    </xf>
    <xf numFmtId="164" fontId="0" fillId="0" borderId="6" xfId="23" applyFont="1" applyFill="1" applyBorder="1" applyAlignment="1">
      <alignment vertical="center"/>
      <protection/>
    </xf>
    <xf numFmtId="164" fontId="0" fillId="0" borderId="7" xfId="23" applyNumberFormat="1" applyFont="1" applyFill="1" applyBorder="1" applyAlignment="1">
      <alignment vertical="center"/>
      <protection/>
    </xf>
    <xf numFmtId="172" fontId="0" fillId="0" borderId="7" xfId="23" applyNumberFormat="1" applyFont="1" applyFill="1" applyBorder="1" applyAlignment="1">
      <alignment horizontal="center" vertical="center"/>
      <protection/>
    </xf>
    <xf numFmtId="169" fontId="3" fillId="0" borderId="7" xfId="23" applyNumberFormat="1" applyFont="1" applyFill="1" applyBorder="1" applyAlignment="1">
      <alignment horizontal="right" vertical="center"/>
      <protection/>
    </xf>
    <xf numFmtId="169" fontId="4" fillId="0" borderId="7" xfId="23" applyNumberFormat="1" applyFont="1" applyFill="1" applyBorder="1" applyAlignment="1">
      <alignment horizontal="right" vertical="center"/>
      <protection/>
    </xf>
    <xf numFmtId="164" fontId="0" fillId="0" borderId="2" xfId="23" applyFont="1" applyFill="1" applyBorder="1" applyAlignment="1">
      <alignment vertical="center"/>
      <protection/>
    </xf>
    <xf numFmtId="170" fontId="0" fillId="0" borderId="1" xfId="23" applyNumberFormat="1" applyFont="1" applyFill="1" applyBorder="1" applyAlignment="1">
      <alignment vertical="center"/>
      <protection/>
    </xf>
    <xf numFmtId="169" fontId="3" fillId="0" borderId="1" xfId="23" applyNumberFormat="1" applyFont="1" applyFill="1" applyBorder="1" applyAlignment="1">
      <alignment horizontal="right" vertical="center"/>
      <protection/>
    </xf>
    <xf numFmtId="169" fontId="4" fillId="0" borderId="1" xfId="23" applyNumberFormat="1" applyFont="1" applyFill="1" applyBorder="1" applyAlignment="1">
      <alignment horizontal="right" vertical="center"/>
      <protection/>
    </xf>
    <xf numFmtId="164" fontId="0" fillId="0" borderId="2" xfId="23" applyFont="1" applyFill="1" applyBorder="1" applyAlignment="1">
      <alignment vertical="center" wrapText="1"/>
      <protection/>
    </xf>
    <xf numFmtId="164" fontId="0" fillId="0" borderId="2" xfId="23" applyFont="1" applyFill="1" applyBorder="1" applyAlignment="1">
      <alignment horizontal="left" vertical="center" wrapText="1"/>
      <protection/>
    </xf>
    <xf numFmtId="164" fontId="0" fillId="0" borderId="0" xfId="23" applyFont="1" applyFill="1" applyBorder="1">
      <alignment/>
      <protection/>
    </xf>
    <xf numFmtId="164" fontId="8" fillId="0" borderId="2" xfId="23" applyFont="1" applyFill="1" applyBorder="1" applyAlignment="1">
      <alignment vertical="center" wrapText="1"/>
      <protection/>
    </xf>
    <xf numFmtId="170" fontId="8" fillId="0" borderId="1" xfId="23" applyNumberFormat="1" applyFont="1" applyFill="1" applyBorder="1" applyAlignment="1">
      <alignment vertical="center"/>
      <protection/>
    </xf>
    <xf numFmtId="164" fontId="0" fillId="0" borderId="2" xfId="23" applyFont="1" applyFill="1" applyBorder="1" applyAlignment="1">
      <alignment horizontal="left" vertical="center"/>
      <protection/>
    </xf>
    <xf numFmtId="164" fontId="8" fillId="0" borderId="2" xfId="23" applyFont="1" applyFill="1" applyBorder="1" applyAlignment="1">
      <alignment horizontal="left" vertical="center" wrapText="1"/>
      <protection/>
    </xf>
    <xf numFmtId="164" fontId="9" fillId="0" borderId="2" xfId="23" applyFont="1" applyFill="1" applyBorder="1" applyAlignment="1">
      <alignment vertical="center" wrapText="1"/>
      <protection/>
    </xf>
    <xf numFmtId="171" fontId="0" fillId="0" borderId="2" xfId="23" applyNumberFormat="1" applyFont="1" applyFill="1" applyBorder="1" applyAlignment="1">
      <alignment horizontal="left" vertical="center"/>
      <protection/>
    </xf>
    <xf numFmtId="171" fontId="0" fillId="0" borderId="1" xfId="23" applyNumberFormat="1" applyFont="1" applyFill="1" applyBorder="1" applyAlignment="1">
      <alignment horizontal="left" vertical="center"/>
      <protection/>
    </xf>
    <xf numFmtId="164" fontId="8" fillId="0" borderId="2" xfId="23" applyFont="1" applyFill="1" applyBorder="1" applyAlignment="1">
      <alignment horizontal="left" vertical="center"/>
      <protection/>
    </xf>
    <xf numFmtId="164" fontId="9" fillId="0" borderId="2" xfId="23" applyFont="1" applyFill="1" applyBorder="1" applyAlignment="1">
      <alignment horizontal="left" vertical="center" wrapText="1"/>
      <protection/>
    </xf>
    <xf numFmtId="164" fontId="10" fillId="0" borderId="0" xfId="23" applyFont="1" applyFill="1">
      <alignment/>
      <protection/>
    </xf>
    <xf numFmtId="164" fontId="10" fillId="0" borderId="0" xfId="23" applyFont="1" applyFill="1" applyAlignment="1">
      <alignment/>
      <protection/>
    </xf>
    <xf numFmtId="168" fontId="6" fillId="0" borderId="0" xfId="23" applyNumberFormat="1" applyFont="1" applyFill="1" applyBorder="1" applyAlignment="1">
      <alignment horizontal="right" vertical="center"/>
      <protection/>
    </xf>
    <xf numFmtId="168" fontId="10" fillId="0" borderId="0" xfId="23" applyNumberFormat="1" applyFont="1" applyFill="1" applyBorder="1" applyAlignment="1">
      <alignment horizontal="right" vertical="center"/>
      <protection/>
    </xf>
    <xf numFmtId="164" fontId="6" fillId="0" borderId="3" xfId="23" applyFont="1" applyFill="1" applyBorder="1" applyAlignment="1">
      <alignment horizontal="right"/>
      <protection/>
    </xf>
    <xf numFmtId="168" fontId="6" fillId="0" borderId="1" xfId="23" applyNumberFormat="1" applyFont="1" applyFill="1" applyBorder="1" applyAlignment="1">
      <alignment horizontal="center" vertical="center" wrapText="1"/>
      <protection/>
    </xf>
    <xf numFmtId="164" fontId="6" fillId="0" borderId="1" xfId="23" applyFont="1" applyFill="1" applyBorder="1" applyAlignment="1">
      <alignment horizontal="center" vertical="center"/>
      <protection/>
    </xf>
    <xf numFmtId="164" fontId="6" fillId="0" borderId="1" xfId="23" applyFont="1" applyFill="1" applyBorder="1" applyAlignment="1">
      <alignment horizontal="center" vertical="center" wrapText="1"/>
      <protection/>
    </xf>
    <xf numFmtId="164" fontId="4" fillId="0" borderId="1" xfId="23" applyFont="1" applyFill="1" applyBorder="1" applyAlignment="1">
      <alignment horizontal="center" vertical="center" wrapText="1"/>
      <protection/>
    </xf>
    <xf numFmtId="164" fontId="10" fillId="0" borderId="0" xfId="23" applyFont="1" applyFill="1" applyAlignment="1">
      <alignment horizontal="center"/>
      <protection/>
    </xf>
    <xf numFmtId="164" fontId="4" fillId="0" borderId="1" xfId="23" applyFont="1" applyFill="1" applyBorder="1" applyAlignment="1">
      <alignment vertical="center" wrapText="1"/>
      <protection/>
    </xf>
    <xf numFmtId="164" fontId="10" fillId="0" borderId="1" xfId="23" applyFont="1" applyFill="1" applyBorder="1" applyAlignment="1">
      <alignment horizontal="center" vertical="center"/>
      <protection/>
    </xf>
    <xf numFmtId="164" fontId="3" fillId="0" borderId="1" xfId="23" applyFont="1" applyFill="1" applyBorder="1" applyAlignment="1">
      <alignment horizontal="left" vertical="center"/>
      <protection/>
    </xf>
    <xf numFmtId="164" fontId="10" fillId="0" borderId="1" xfId="23" applyFont="1" applyFill="1" applyBorder="1" applyAlignment="1">
      <alignment horizontal="left" vertical="center" wrapText="1"/>
      <protection/>
    </xf>
    <xf numFmtId="166" fontId="10" fillId="0" borderId="1" xfId="15" applyNumberFormat="1" applyFont="1" applyFill="1" applyBorder="1" applyAlignment="1" applyProtection="1">
      <alignment vertical="center"/>
      <protection/>
    </xf>
    <xf numFmtId="164" fontId="4" fillId="0" borderId="1" xfId="23" applyFont="1" applyFill="1" applyBorder="1" applyAlignment="1">
      <alignment horizontal="left" vertical="center" wrapText="1"/>
      <protection/>
    </xf>
    <xf numFmtId="164" fontId="6" fillId="0" borderId="1" xfId="23" applyFont="1" applyFill="1" applyBorder="1" applyAlignment="1">
      <alignment horizontal="left" vertical="center" wrapText="1"/>
      <protection/>
    </xf>
    <xf numFmtId="166" fontId="4" fillId="0" borderId="1" xfId="15" applyNumberFormat="1" applyFont="1" applyFill="1" applyBorder="1" applyAlignment="1" applyProtection="1">
      <alignment vertical="center" wrapText="1"/>
      <protection/>
    </xf>
    <xf numFmtId="164" fontId="4" fillId="0" borderId="1" xfId="23" applyFont="1" applyFill="1" applyBorder="1" applyAlignment="1">
      <alignment horizontal="left" vertical="center"/>
      <protection/>
    </xf>
    <xf numFmtId="164" fontId="6" fillId="0" borderId="0" xfId="23" applyFont="1" applyFill="1">
      <alignment/>
      <protection/>
    </xf>
    <xf numFmtId="164" fontId="10" fillId="0" borderId="0" xfId="23" applyFont="1" applyFill="1" applyBorder="1">
      <alignment/>
      <protection/>
    </xf>
    <xf numFmtId="166" fontId="3" fillId="0" borderId="1" xfId="15" applyNumberFormat="1" applyFont="1" applyFill="1" applyBorder="1" applyAlignment="1" applyProtection="1">
      <alignment vertical="center" wrapText="1"/>
      <protection/>
    </xf>
    <xf numFmtId="166" fontId="7" fillId="0" borderId="1" xfId="15" applyNumberFormat="1" applyFont="1" applyFill="1" applyBorder="1" applyAlignment="1" applyProtection="1">
      <alignment horizontal="left" vertical="center"/>
      <protection/>
    </xf>
    <xf numFmtId="166" fontId="0" fillId="0" borderId="1" xfId="15" applyNumberFormat="1" applyFont="1" applyFill="1" applyBorder="1" applyAlignment="1" applyProtection="1">
      <alignment horizontal="left" vertical="center" wrapText="1"/>
      <protection/>
    </xf>
    <xf numFmtId="164" fontId="0" fillId="0" borderId="1" xfId="23" applyFont="1" applyFill="1" applyBorder="1" applyAlignment="1">
      <alignment horizontal="left" vertical="center"/>
      <protection/>
    </xf>
    <xf numFmtId="166" fontId="5" fillId="0" borderId="1" xfId="15" applyNumberFormat="1" applyFont="1" applyFill="1" applyBorder="1" applyAlignment="1" applyProtection="1">
      <alignment horizontal="left" vertical="center"/>
      <protection/>
    </xf>
    <xf numFmtId="164" fontId="8" fillId="0" borderId="1" xfId="23" applyFont="1" applyFill="1" applyBorder="1" applyAlignment="1">
      <alignment horizontal="left" vertical="center"/>
      <protection/>
    </xf>
    <xf numFmtId="164" fontId="3" fillId="0" borderId="0" xfId="27" applyFont="1" applyAlignment="1">
      <alignment horizontal="center"/>
      <protection/>
    </xf>
    <xf numFmtId="164" fontId="3" fillId="0" borderId="0" xfId="27" applyFont="1">
      <alignment/>
      <protection/>
    </xf>
    <xf numFmtId="164" fontId="0" fillId="0" borderId="0" xfId="27">
      <alignment/>
      <protection/>
    </xf>
    <xf numFmtId="164" fontId="11" fillId="0" borderId="0" xfId="27" applyFont="1" applyBorder="1" applyAlignment="1">
      <alignment horizontal="right" vertical="center"/>
      <protection/>
    </xf>
    <xf numFmtId="164" fontId="11" fillId="0" borderId="0" xfId="27" applyFont="1" applyBorder="1" applyAlignment="1">
      <alignment horizontal="center"/>
      <protection/>
    </xf>
    <xf numFmtId="169" fontId="11" fillId="0" borderId="0" xfId="27" applyNumberFormat="1" applyFont="1" applyBorder="1" applyAlignment="1">
      <alignment horizontal="center"/>
      <protection/>
    </xf>
    <xf numFmtId="164" fontId="12" fillId="0" borderId="0" xfId="27" applyFont="1" applyAlignment="1">
      <alignment horizontal="center"/>
      <protection/>
    </xf>
    <xf numFmtId="164" fontId="12" fillId="0" borderId="0" xfId="27" applyFont="1">
      <alignment/>
      <protection/>
    </xf>
    <xf numFmtId="164" fontId="12" fillId="0" borderId="0" xfId="27" applyFont="1" applyBorder="1" applyAlignment="1">
      <alignment horizontal="right"/>
      <protection/>
    </xf>
    <xf numFmtId="164" fontId="12" fillId="0" borderId="1" xfId="27" applyFont="1" applyBorder="1" applyAlignment="1">
      <alignment horizontal="center" vertical="center"/>
      <protection/>
    </xf>
    <xf numFmtId="164" fontId="11" fillId="0" borderId="7" xfId="27" applyFont="1" applyBorder="1" applyAlignment="1">
      <alignment horizontal="center" vertical="center" wrapText="1"/>
      <protection/>
    </xf>
    <xf numFmtId="164" fontId="11" fillId="0" borderId="7" xfId="27" applyFont="1" applyBorder="1" applyAlignment="1">
      <alignment horizontal="center" vertical="center"/>
      <protection/>
    </xf>
    <xf numFmtId="164" fontId="12" fillId="0" borderId="1" xfId="27" applyFont="1" applyBorder="1" applyAlignment="1">
      <alignment horizontal="center"/>
      <protection/>
    </xf>
    <xf numFmtId="164" fontId="12" fillId="0" borderId="1" xfId="27" applyFont="1" applyBorder="1" applyAlignment="1">
      <alignment wrapText="1"/>
      <protection/>
    </xf>
    <xf numFmtId="169" fontId="12" fillId="0" borderId="1" xfId="27" applyNumberFormat="1" applyFont="1" applyBorder="1">
      <alignment/>
      <protection/>
    </xf>
    <xf numFmtId="164" fontId="11" fillId="2" borderId="1" xfId="27" applyFont="1" applyFill="1" applyBorder="1" applyAlignment="1">
      <alignment wrapText="1"/>
      <protection/>
    </xf>
    <xf numFmtId="169" fontId="11" fillId="2" borderId="1" xfId="27" applyNumberFormat="1" applyFont="1" applyFill="1" applyBorder="1">
      <alignment/>
      <protection/>
    </xf>
    <xf numFmtId="164" fontId="2" fillId="0" borderId="0" xfId="25">
      <alignment/>
      <protection/>
    </xf>
    <xf numFmtId="164" fontId="3" fillId="0" borderId="0" xfId="25" applyFont="1" applyBorder="1" applyAlignment="1">
      <alignment horizontal="right" vertical="center" wrapText="1"/>
      <protection/>
    </xf>
    <xf numFmtId="164" fontId="13" fillId="0" borderId="0" xfId="25" applyFont="1" applyBorder="1" applyAlignment="1">
      <alignment horizontal="center" wrapText="1"/>
      <protection/>
    </xf>
    <xf numFmtId="164" fontId="2" fillId="0" borderId="1" xfId="25" applyBorder="1" applyAlignment="1">
      <alignment horizontal="center"/>
      <protection/>
    </xf>
    <xf numFmtId="164" fontId="2" fillId="0" borderId="0" xfId="25" applyAlignment="1">
      <alignment horizontal="center"/>
      <protection/>
    </xf>
    <xf numFmtId="164" fontId="14" fillId="0" borderId="1" xfId="25" applyFont="1" applyBorder="1">
      <alignment/>
      <protection/>
    </xf>
    <xf numFmtId="164" fontId="14" fillId="0" borderId="1" xfId="25" applyFont="1" applyBorder="1" applyAlignment="1">
      <alignment horizontal="center"/>
      <protection/>
    </xf>
    <xf numFmtId="164" fontId="14" fillId="0" borderId="1" xfId="25" applyFont="1" applyBorder="1" applyAlignment="1">
      <alignment horizontal="center" wrapText="1"/>
      <protection/>
    </xf>
    <xf numFmtId="164" fontId="2" fillId="0" borderId="1" xfId="25" applyFont="1" applyBorder="1">
      <alignment/>
      <protection/>
    </xf>
    <xf numFmtId="166" fontId="2" fillId="0" borderId="1" xfId="15" applyNumberFormat="1" applyFont="1" applyFill="1" applyBorder="1" applyAlignment="1" applyProtection="1">
      <alignment horizontal="center"/>
      <protection/>
    </xf>
    <xf numFmtId="164" fontId="15" fillId="0" borderId="0" xfId="25" applyFont="1" applyFill="1" applyAlignment="1">
      <alignment horizontal="center"/>
      <protection/>
    </xf>
    <xf numFmtId="164" fontId="15" fillId="0" borderId="0" xfId="25" applyFont="1" applyFill="1">
      <alignment/>
      <protection/>
    </xf>
    <xf numFmtId="164" fontId="3" fillId="0" borderId="0" xfId="25" applyFont="1" applyFill="1" applyBorder="1" applyAlignment="1">
      <alignment horizontal="right" vertical="center"/>
      <protection/>
    </xf>
    <xf numFmtId="164" fontId="13" fillId="0" borderId="0" xfId="25" applyFont="1" applyFill="1" applyBorder="1" applyAlignment="1">
      <alignment horizontal="center"/>
      <protection/>
    </xf>
    <xf numFmtId="164" fontId="15" fillId="0" borderId="1" xfId="25" applyFont="1" applyFill="1" applyBorder="1" applyAlignment="1">
      <alignment horizontal="center"/>
      <protection/>
    </xf>
    <xf numFmtId="164" fontId="15" fillId="0" borderId="1" xfId="25" applyFont="1" applyFill="1" applyBorder="1" applyAlignment="1">
      <alignment horizontal="center" wrapText="1"/>
      <protection/>
    </xf>
    <xf numFmtId="164" fontId="16" fillId="0" borderId="1" xfId="25" applyFont="1" applyFill="1" applyBorder="1" applyAlignment="1">
      <alignment horizontal="center" vertical="center" wrapText="1"/>
      <protection/>
    </xf>
    <xf numFmtId="164" fontId="16" fillId="0" borderId="1" xfId="25" applyFont="1" applyFill="1" applyBorder="1" applyAlignment="1">
      <alignment horizontal="center"/>
      <protection/>
    </xf>
    <xf numFmtId="164" fontId="15" fillId="0" borderId="1" xfId="25" applyFont="1" applyFill="1" applyBorder="1" applyAlignment="1">
      <alignment/>
      <protection/>
    </xf>
    <xf numFmtId="169" fontId="15" fillId="0" borderId="1" xfId="25" applyNumberFormat="1" applyFont="1" applyFill="1" applyBorder="1">
      <alignment/>
      <protection/>
    </xf>
    <xf numFmtId="169" fontId="15" fillId="3" borderId="1" xfId="25" applyNumberFormat="1" applyFont="1" applyFill="1" applyBorder="1">
      <alignment/>
      <protection/>
    </xf>
    <xf numFmtId="164" fontId="15" fillId="0" borderId="1" xfId="25" applyFont="1" applyFill="1" applyBorder="1" applyAlignment="1">
      <alignment wrapText="1"/>
      <protection/>
    </xf>
    <xf numFmtId="169" fontId="15" fillId="0" borderId="0" xfId="25" applyNumberFormat="1" applyFont="1" applyFill="1">
      <alignment/>
      <protection/>
    </xf>
    <xf numFmtId="164" fontId="16" fillId="0" borderId="1" xfId="25" applyFont="1" applyFill="1" applyBorder="1" applyAlignment="1">
      <alignment/>
      <protection/>
    </xf>
    <xf numFmtId="169" fontId="16" fillId="0" borderId="1" xfId="25" applyNumberFormat="1" applyFont="1" applyFill="1" applyBorder="1">
      <alignment/>
      <protection/>
    </xf>
    <xf numFmtId="164" fontId="16" fillId="0" borderId="1" xfId="25" applyFont="1" applyFill="1" applyBorder="1">
      <alignment/>
      <protection/>
    </xf>
    <xf numFmtId="164" fontId="15" fillId="0" borderId="0" xfId="25" applyFont="1" applyFill="1" applyBorder="1">
      <alignment/>
      <protection/>
    </xf>
    <xf numFmtId="164" fontId="3" fillId="0" borderId="0" xfId="25" applyFont="1" applyBorder="1" applyAlignment="1">
      <alignment horizontal="right" vertical="center"/>
      <protection/>
    </xf>
    <xf numFmtId="164" fontId="13" fillId="0" borderId="0" xfId="25" applyFont="1" applyBorder="1" applyAlignment="1">
      <alignment horizontal="center" vertical="center"/>
      <protection/>
    </xf>
    <xf numFmtId="164" fontId="2" fillId="0" borderId="1" xfId="25" applyFont="1" applyBorder="1" applyAlignment="1">
      <alignment horizontal="center" vertical="center"/>
      <protection/>
    </xf>
    <xf numFmtId="164" fontId="2" fillId="0" borderId="8" xfId="25" applyFont="1" applyBorder="1" applyAlignment="1">
      <alignment horizontal="center"/>
      <protection/>
    </xf>
    <xf numFmtId="164" fontId="2" fillId="0" borderId="1" xfId="25" applyFont="1" applyBorder="1" applyAlignment="1">
      <alignment horizontal="center"/>
      <protection/>
    </xf>
    <xf numFmtId="164" fontId="8" fillId="0" borderId="8" xfId="25" applyFont="1" applyBorder="1" applyAlignment="1">
      <alignment horizontal="center"/>
      <protection/>
    </xf>
    <xf numFmtId="164" fontId="17" fillId="0" borderId="1" xfId="25" applyFont="1" applyBorder="1" applyAlignment="1">
      <alignment horizontal="center"/>
      <protection/>
    </xf>
    <xf numFmtId="164" fontId="8" fillId="0" borderId="1" xfId="25" applyFont="1" applyBorder="1" applyAlignment="1">
      <alignment horizontal="center"/>
      <protection/>
    </xf>
    <xf numFmtId="164" fontId="8" fillId="0" borderId="8" xfId="25" applyFont="1" applyBorder="1" applyAlignment="1">
      <alignment horizontal="left"/>
      <protection/>
    </xf>
    <xf numFmtId="164" fontId="0" fillId="0" borderId="8" xfId="25" applyFont="1" applyBorder="1">
      <alignment/>
      <protection/>
    </xf>
    <xf numFmtId="164" fontId="0" fillId="0" borderId="1" xfId="25" applyFont="1" applyBorder="1">
      <alignment/>
      <protection/>
    </xf>
    <xf numFmtId="164" fontId="8" fillId="0" borderId="8" xfId="25" applyFont="1" applyBorder="1">
      <alignment/>
      <protection/>
    </xf>
    <xf numFmtId="164" fontId="14" fillId="0" borderId="0" xfId="25" applyFont="1" applyAlignment="1">
      <alignment horizontal="center"/>
      <protection/>
    </xf>
    <xf numFmtId="164" fontId="13" fillId="0" borderId="1" xfId="25" applyFont="1" applyBorder="1">
      <alignment/>
      <protection/>
    </xf>
    <xf numFmtId="164" fontId="13" fillId="0" borderId="1" xfId="25" applyFont="1" applyBorder="1" applyAlignment="1">
      <alignment horizontal="center" vertical="center"/>
      <protection/>
    </xf>
    <xf numFmtId="164" fontId="18" fillId="0" borderId="1" xfId="25" applyFont="1" applyBorder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Ezres 3 2" xfId="21"/>
    <cellStyle name="Normal_KTRSZJ" xfId="22"/>
    <cellStyle name="Normál 2" xfId="23"/>
    <cellStyle name="Normál 3" xfId="24"/>
    <cellStyle name="Normál 4" xfId="25"/>
    <cellStyle name="Normál_12dmelléklet" xfId="26"/>
    <cellStyle name="Normál_6.sz.mellékletN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tonaandrea\Desktop\Documents\2016\2016.k&#246;lts&#233;gvet&#233;s\OROSZI\Users\tkatonaandrea\Desktop\Documents\2016\2016.k&#246;lts&#233;gvet&#233;s\Oroszi-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G1" sqref="G1"/>
    </sheetView>
  </sheetViews>
  <sheetFormatPr defaultColWidth="9.140625" defaultRowHeight="12.75"/>
  <cols>
    <col min="1" max="1" width="7.8515625" style="1" customWidth="1"/>
    <col min="2" max="2" width="10.28125" style="2" customWidth="1"/>
    <col min="3" max="3" width="59.8515625" style="1" customWidth="1"/>
    <col min="4" max="5" width="15.57421875" style="1" customWidth="1"/>
    <col min="6" max="6" width="11.8515625" style="2" customWidth="1"/>
    <col min="7" max="7" width="49.8515625" style="1" customWidth="1"/>
    <col min="8" max="8" width="13.7109375" style="1" customWidth="1"/>
    <col min="9" max="9" width="15.57421875" style="1" customWidth="1"/>
    <col min="10" max="10" width="14.8515625" style="1" customWidth="1"/>
    <col min="11" max="16384" width="9.140625" style="1" customWidth="1"/>
  </cols>
  <sheetData>
    <row r="1" spans="7:9" ht="15">
      <c r="G1" s="3" t="s">
        <v>0</v>
      </c>
      <c r="H1" s="3"/>
      <c r="I1" s="3"/>
    </row>
    <row r="2" ht="15">
      <c r="I2" s="4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">
      <c r="A4" s="5" t="s">
        <v>2</v>
      </c>
      <c r="B4" s="5"/>
      <c r="C4" s="5"/>
      <c r="D4" s="5"/>
      <c r="E4" s="5"/>
      <c r="F4" s="5"/>
      <c r="G4" s="5"/>
      <c r="H4" s="5"/>
      <c r="I4" s="5"/>
    </row>
    <row r="5" ht="15">
      <c r="I5" s="4" t="s">
        <v>3</v>
      </c>
    </row>
    <row r="6" spans="1:9" ht="15.75" customHeight="1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10</v>
      </c>
    </row>
    <row r="7" spans="1:9" ht="40.5" customHeight="1">
      <c r="A7" s="6"/>
      <c r="B7" s="8" t="s">
        <v>12</v>
      </c>
      <c r="C7" s="8"/>
      <c r="D7" s="8"/>
      <c r="E7" s="8"/>
      <c r="F7" s="7" t="s">
        <v>13</v>
      </c>
      <c r="G7" s="7"/>
      <c r="H7" s="7"/>
      <c r="I7" s="7"/>
    </row>
    <row r="8" spans="1:9" s="10" customFormat="1" ht="35.25" customHeight="1">
      <c r="A8" s="6"/>
      <c r="B8" s="6" t="s">
        <v>14</v>
      </c>
      <c r="C8" s="9" t="s">
        <v>15</v>
      </c>
      <c r="D8" s="6" t="s">
        <v>16</v>
      </c>
      <c r="E8" s="6" t="s">
        <v>17</v>
      </c>
      <c r="F8" s="6" t="s">
        <v>14</v>
      </c>
      <c r="G8" s="9" t="s">
        <v>15</v>
      </c>
      <c r="H8" s="6" t="s">
        <v>16</v>
      </c>
      <c r="I8" s="6" t="s">
        <v>17</v>
      </c>
    </row>
    <row r="9" spans="1:9" ht="29.25" customHeight="1">
      <c r="A9" s="11">
        <v>1</v>
      </c>
      <c r="B9" s="7" t="s">
        <v>18</v>
      </c>
      <c r="C9" s="12" t="s">
        <v>19</v>
      </c>
      <c r="D9" s="13">
        <f>SUM('2.Költségvetési bevételek'!AG7:AJ7)</f>
        <v>6246485</v>
      </c>
      <c r="E9" s="13">
        <f>SUM('2.Költségvetési bevételek'!AP7:AS7)</f>
        <v>7246485</v>
      </c>
      <c r="F9" s="14" t="s">
        <v>20</v>
      </c>
      <c r="G9" s="15" t="s">
        <v>21</v>
      </c>
      <c r="H9" s="13">
        <f>SUM('3.Költségvetési kiadások'!AF24:AI24)</f>
        <v>15152000</v>
      </c>
      <c r="I9" s="13">
        <f>SUM('3.Költségvetési kiadások'!AK24:AN24)</f>
        <v>15745046</v>
      </c>
    </row>
    <row r="10" spans="1:9" ht="29.25" customHeight="1">
      <c r="A10" s="11">
        <v>2</v>
      </c>
      <c r="B10" s="7" t="s">
        <v>22</v>
      </c>
      <c r="C10" s="12" t="s">
        <v>23</v>
      </c>
      <c r="D10" s="13">
        <f>SUM('2.Költségvetési bevételek'!AG8:AJ8)</f>
        <v>0</v>
      </c>
      <c r="E10" s="13">
        <f>SUM('2.Költségvetési bevételek'!AP8:AS8)</f>
        <v>0</v>
      </c>
      <c r="F10" s="14" t="s">
        <v>24</v>
      </c>
      <c r="G10" s="15" t="s">
        <v>25</v>
      </c>
      <c r="H10" s="13">
        <f>SUM('3.Költségvetési kiadások'!AF25:AI25)</f>
        <v>2627870</v>
      </c>
      <c r="I10" s="13">
        <f>SUM('3.Költségvetési kiadások'!AK25:AN25)</f>
        <v>2825646</v>
      </c>
    </row>
    <row r="11" spans="1:9" ht="29.25" customHeight="1">
      <c r="A11" s="11">
        <v>3</v>
      </c>
      <c r="B11" s="7" t="s">
        <v>26</v>
      </c>
      <c r="C11" s="12" t="s">
        <v>27</v>
      </c>
      <c r="D11" s="13">
        <f>SUM('2.Költségvetési bevételek'!AG9:AJ9)</f>
        <v>4199970</v>
      </c>
      <c r="E11" s="13">
        <f>SUM('2.Költségvetési bevételek'!AP9:AS9)</f>
        <v>4178698</v>
      </c>
      <c r="F11" s="14" t="s">
        <v>28</v>
      </c>
      <c r="G11" s="15" t="s">
        <v>29</v>
      </c>
      <c r="H11" s="13">
        <f>SUM('3.Költségvetési kiadások'!AF50:AI50)</f>
        <v>5723218</v>
      </c>
      <c r="I11" s="13">
        <f>SUM('3.Költségvetési kiadások'!AK50:AN50)</f>
        <v>6735871</v>
      </c>
    </row>
    <row r="12" spans="1:9" ht="29.25" customHeight="1">
      <c r="A12" s="11">
        <v>4</v>
      </c>
      <c r="B12" s="7" t="s">
        <v>30</v>
      </c>
      <c r="C12" s="12" t="s">
        <v>31</v>
      </c>
      <c r="D12" s="13">
        <f>SUM('2.Költségvetési bevételek'!AG10:AJ10)</f>
        <v>1200000</v>
      </c>
      <c r="E12" s="13">
        <f>SUM('2.Költségvetési bevételek'!AP10:AS10)</f>
        <v>1200000</v>
      </c>
      <c r="F12" s="14" t="s">
        <v>32</v>
      </c>
      <c r="G12" s="12" t="s">
        <v>33</v>
      </c>
      <c r="H12" s="13">
        <f>SUM('3.Költségvetési kiadások'!AF59:AI59)</f>
        <v>1518000</v>
      </c>
      <c r="I12" s="13">
        <f>SUM('3.Költségvetési kiadások'!AK59:AN59)</f>
        <v>2212175</v>
      </c>
    </row>
    <row r="13" spans="1:9" ht="29.25" customHeight="1">
      <c r="A13" s="11">
        <v>5</v>
      </c>
      <c r="B13" s="7" t="s">
        <v>34</v>
      </c>
      <c r="C13" s="12" t="s">
        <v>35</v>
      </c>
      <c r="D13" s="13"/>
      <c r="E13" s="13">
        <f>SUM('2.Költségvetési bevételek'!AP11:AS11)</f>
        <v>3549170</v>
      </c>
      <c r="F13" s="14" t="s">
        <v>36</v>
      </c>
      <c r="G13" s="13" t="s">
        <v>37</v>
      </c>
      <c r="H13" s="13">
        <f>SUM('3.Költségvetési kiadások'!AF76:AI76)</f>
        <v>4480000</v>
      </c>
      <c r="I13" s="13">
        <f>SUM('3.Költségvetési kiadások'!AK76:AN76)</f>
        <v>5036158</v>
      </c>
    </row>
    <row r="14" spans="1:9" ht="29.25" customHeight="1">
      <c r="A14" s="11">
        <v>6</v>
      </c>
      <c r="B14" s="7" t="s">
        <v>38</v>
      </c>
      <c r="C14" s="12" t="s">
        <v>39</v>
      </c>
      <c r="D14" s="13">
        <f>SUM('2.Költségvetési bevételek'!AG18:AJ18)</f>
        <v>8932000</v>
      </c>
      <c r="E14" s="13">
        <f>SUM('2.Költségvetési bevételek'!AP18:AS18)</f>
        <v>8981757</v>
      </c>
      <c r="F14" s="14" t="s">
        <v>40</v>
      </c>
      <c r="G14" s="13" t="s">
        <v>41</v>
      </c>
      <c r="H14" s="13">
        <f>SUM('3.Költségvetési kiadások'!AF84:AI84)</f>
        <v>685800</v>
      </c>
      <c r="I14" s="13">
        <f>SUM('3.Költségvetési kiadások'!AK84:AN84)</f>
        <v>1013463</v>
      </c>
    </row>
    <row r="15" spans="1:9" ht="29.25" customHeight="1">
      <c r="A15" s="11">
        <v>7</v>
      </c>
      <c r="B15" s="7" t="s">
        <v>42</v>
      </c>
      <c r="C15" s="12" t="s">
        <v>43</v>
      </c>
      <c r="D15" s="13">
        <f>SUM('2.Költségvetési bevételek'!AG31:AJ31)</f>
        <v>170000</v>
      </c>
      <c r="E15" s="13">
        <f>SUM('2.Költségvetési bevételek'!AP31:AS31)</f>
        <v>225733</v>
      </c>
      <c r="F15" s="14" t="s">
        <v>44</v>
      </c>
      <c r="G15" s="13" t="s">
        <v>45</v>
      </c>
      <c r="H15" s="13">
        <f>SUM('3.Költségvetési kiadások'!AF89:AI89)</f>
        <v>2952750</v>
      </c>
      <c r="I15" s="13">
        <f>SUM('3.Költségvetési kiadások'!AK89:AN89)</f>
        <v>2952750</v>
      </c>
    </row>
    <row r="16" spans="1:9" ht="29.25" customHeight="1">
      <c r="A16" s="11">
        <v>8</v>
      </c>
      <c r="B16" s="7" t="s">
        <v>46</v>
      </c>
      <c r="C16" s="12" t="s">
        <v>47</v>
      </c>
      <c r="D16" s="13">
        <f>SUM('2.Költségvetési bevételek'!AG37:AJ37)</f>
        <v>2190000</v>
      </c>
      <c r="E16" s="13">
        <f>SUM('2.Költségvetési bevételek'!AP37:AS37)</f>
        <v>1979957</v>
      </c>
      <c r="F16" s="14" t="s">
        <v>48</v>
      </c>
      <c r="G16" s="13" t="s">
        <v>49</v>
      </c>
      <c r="H16" s="13">
        <f>SUM('6.Finanszírozási Kiadások'!AG35)</f>
        <v>465858</v>
      </c>
      <c r="I16" s="13">
        <f>SUM('6.Finanszírozási Kiadások'!AI35)</f>
        <v>3543035</v>
      </c>
    </row>
    <row r="17" spans="1:9" ht="29.25" customHeight="1">
      <c r="A17" s="11">
        <v>9</v>
      </c>
      <c r="B17" s="7" t="s">
        <v>50</v>
      </c>
      <c r="C17" s="12" t="s">
        <v>51</v>
      </c>
      <c r="D17" s="13"/>
      <c r="E17" s="13">
        <f>SUM('2.Költségvetési bevételek'!AP38:AS38)</f>
        <v>97545</v>
      </c>
      <c r="F17" s="14"/>
      <c r="G17" s="13"/>
      <c r="H17" s="13"/>
      <c r="I17" s="13"/>
    </row>
    <row r="18" spans="1:9" ht="29.25" customHeight="1">
      <c r="A18" s="11">
        <v>10</v>
      </c>
      <c r="B18" s="7" t="s">
        <v>52</v>
      </c>
      <c r="C18" s="12" t="s">
        <v>53</v>
      </c>
      <c r="D18" s="13">
        <f>SUM('2.Költségvetési bevételek'!AG55:AJ55)</f>
        <v>2429750</v>
      </c>
      <c r="E18" s="13">
        <f>SUM('2.Költségvetési bevételek'!AP55:AS55)</f>
        <v>667593</v>
      </c>
      <c r="F18" s="14"/>
      <c r="G18" s="13"/>
      <c r="H18" s="13"/>
      <c r="I18" s="13"/>
    </row>
    <row r="19" spans="1:10" ht="33" customHeight="1">
      <c r="A19" s="11">
        <v>11</v>
      </c>
      <c r="B19" s="7" t="s">
        <v>54</v>
      </c>
      <c r="C19" s="12" t="s">
        <v>55</v>
      </c>
      <c r="D19" s="13">
        <f>SUM('2.Költségvetési bevételek'!AG61:AJ61)</f>
        <v>2500000</v>
      </c>
      <c r="E19" s="13">
        <f>SUM('2.Költségvetési bevételek'!AP61:AS61)</f>
        <v>2500000</v>
      </c>
      <c r="F19" s="14"/>
      <c r="G19" s="13"/>
      <c r="H19" s="13"/>
      <c r="I19" s="13"/>
      <c r="J19" s="16"/>
    </row>
    <row r="20" spans="1:9" ht="33" customHeight="1">
      <c r="A20" s="11">
        <v>12</v>
      </c>
      <c r="B20" s="7" t="s">
        <v>56</v>
      </c>
      <c r="C20" s="12" t="s">
        <v>57</v>
      </c>
      <c r="D20" s="13">
        <f>SUM('5.Finanszírozási bevételek'!AG36)</f>
        <v>5737291</v>
      </c>
      <c r="E20" s="13">
        <f>SUM('5.Finanszírozási bevételek'!AH36)</f>
        <v>9437206</v>
      </c>
      <c r="F20" s="14"/>
      <c r="G20" s="13"/>
      <c r="H20" s="13"/>
      <c r="I20" s="13"/>
    </row>
    <row r="21" spans="1:9" ht="15.75">
      <c r="A21" s="11">
        <v>13</v>
      </c>
      <c r="B21" s="17" t="s">
        <v>58</v>
      </c>
      <c r="C21" s="17" t="s">
        <v>59</v>
      </c>
      <c r="D21" s="18">
        <f>SUM(D9:D20)</f>
        <v>33605496</v>
      </c>
      <c r="E21" s="18">
        <f>SUM(E9:E20)</f>
        <v>40064144</v>
      </c>
      <c r="F21" s="17" t="s">
        <v>60</v>
      </c>
      <c r="G21" s="19" t="s">
        <v>61</v>
      </c>
      <c r="H21" s="18">
        <f>SUM(H9:H20)</f>
        <v>33605496</v>
      </c>
      <c r="I21" s="18">
        <f>SUM(I9:I20)</f>
        <v>40064144</v>
      </c>
    </row>
  </sheetData>
  <sheetProtection selectLockedCells="1" selectUnlockedCells="1"/>
  <mergeCells count="6">
    <mergeCell ref="G1:I1"/>
    <mergeCell ref="A3:I3"/>
    <mergeCell ref="A4:I4"/>
    <mergeCell ref="A6:A8"/>
    <mergeCell ref="B7:D7"/>
    <mergeCell ref="F7:I7"/>
  </mergeCells>
  <printOptions/>
  <pageMargins left="0.7083333333333334" right="0.7083333333333334" top="1.3076388888888888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" sqref="B1"/>
    </sheetView>
  </sheetViews>
  <sheetFormatPr defaultColWidth="9.140625" defaultRowHeight="12.75" customHeight="1"/>
  <cols>
    <col min="1" max="1" width="9.140625" style="159" customWidth="1"/>
    <col min="2" max="2" width="51.421875" style="159" customWidth="1"/>
    <col min="3" max="3" width="14.7109375" style="159" customWidth="1"/>
    <col min="4" max="4" width="13.57421875" style="159" customWidth="1"/>
    <col min="5" max="16384" width="9.140625" style="159" customWidth="1"/>
  </cols>
  <sheetData>
    <row r="1" spans="2:4" ht="12.75" customHeight="1">
      <c r="B1" s="186" t="s">
        <v>720</v>
      </c>
      <c r="C1" s="186"/>
      <c r="D1" s="186"/>
    </row>
    <row r="2" spans="2:4" ht="35.25" customHeight="1">
      <c r="B2" s="187" t="s">
        <v>721</v>
      </c>
      <c r="C2" s="187"/>
      <c r="D2" s="187"/>
    </row>
    <row r="3" ht="15.75" customHeight="1">
      <c r="D3" s="150" t="s">
        <v>722</v>
      </c>
    </row>
    <row r="4" spans="1:4" ht="15.75" customHeight="1">
      <c r="A4" s="188" t="s">
        <v>684</v>
      </c>
      <c r="B4" s="189" t="s">
        <v>5</v>
      </c>
      <c r="C4" s="190" t="s">
        <v>6</v>
      </c>
      <c r="D4" s="190" t="s">
        <v>7</v>
      </c>
    </row>
    <row r="5" spans="1:4" ht="15" customHeight="1">
      <c r="A5" s="188"/>
      <c r="B5" s="191" t="s">
        <v>723</v>
      </c>
      <c r="C5" s="192" t="s">
        <v>724</v>
      </c>
      <c r="D5" s="193" t="s">
        <v>725</v>
      </c>
    </row>
    <row r="6" spans="1:4" ht="15" customHeight="1">
      <c r="A6" s="162">
        <v>1</v>
      </c>
      <c r="B6" s="194" t="s">
        <v>726</v>
      </c>
      <c r="C6" s="194"/>
      <c r="D6" s="194"/>
    </row>
    <row r="7" spans="1:4" ht="15" customHeight="1">
      <c r="A7" s="162">
        <v>2</v>
      </c>
      <c r="B7" s="195" t="s">
        <v>727</v>
      </c>
      <c r="C7" s="196"/>
      <c r="D7" s="196"/>
    </row>
    <row r="8" spans="1:4" ht="47.25" customHeight="1">
      <c r="A8" s="162">
        <v>3</v>
      </c>
      <c r="B8" s="195" t="s">
        <v>728</v>
      </c>
      <c r="C8" s="196"/>
      <c r="D8" s="196"/>
    </row>
    <row r="9" spans="1:4" ht="15" customHeight="1">
      <c r="A9" s="162">
        <v>4</v>
      </c>
      <c r="B9" s="195" t="s">
        <v>729</v>
      </c>
      <c r="C9" s="196">
        <v>2</v>
      </c>
      <c r="D9" s="196">
        <v>43815</v>
      </c>
    </row>
    <row r="10" spans="1:4" ht="15.75" customHeight="1">
      <c r="A10" s="162">
        <v>5</v>
      </c>
      <c r="B10" s="195" t="s">
        <v>730</v>
      </c>
      <c r="C10" s="196">
        <v>5</v>
      </c>
      <c r="D10" s="196">
        <v>0</v>
      </c>
    </row>
    <row r="11" spans="1:4" ht="31.5" customHeight="1">
      <c r="A11" s="162">
        <v>6</v>
      </c>
      <c r="B11" s="195" t="s">
        <v>731</v>
      </c>
      <c r="C11" s="196">
        <v>2</v>
      </c>
      <c r="D11" s="196"/>
    </row>
    <row r="12" spans="1:4" ht="25.5" customHeight="1">
      <c r="A12" s="162">
        <v>7</v>
      </c>
      <c r="B12" s="197" t="s">
        <v>732</v>
      </c>
      <c r="C12" s="196">
        <f>SUM(C9:C11)</f>
        <v>9</v>
      </c>
      <c r="D12" s="196">
        <f>SUM(D9:D11)</f>
        <v>43815</v>
      </c>
    </row>
    <row r="13" spans="1:4" ht="25.5" customHeight="1">
      <c r="A13" s="162">
        <v>8</v>
      </c>
      <c r="B13" s="197" t="s">
        <v>733</v>
      </c>
      <c r="C13" s="196">
        <f>SUM(C12)</f>
        <v>9</v>
      </c>
      <c r="D13" s="196">
        <f>SUM(D12)</f>
        <v>43815</v>
      </c>
    </row>
  </sheetData>
  <sheetProtection selectLockedCells="1" selectUnlockedCells="1"/>
  <mergeCells count="4">
    <mergeCell ref="B1:D1"/>
    <mergeCell ref="B2:D2"/>
    <mergeCell ref="A4:A5"/>
    <mergeCell ref="B6:D6"/>
  </mergeCells>
  <printOptions/>
  <pageMargins left="0.7875" right="0.7875" top="0.9243055555555556" bottom="1.0631944444444446" header="0.5118055555555555" footer="0.5118055555555555"/>
  <pageSetup horizontalDpi="300" verticalDpi="3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8.140625" style="159" customWidth="1"/>
    <col min="2" max="2" width="27.7109375" style="159" customWidth="1"/>
    <col min="3" max="3" width="17.140625" style="159" customWidth="1"/>
    <col min="4" max="4" width="16.28125" style="159" customWidth="1"/>
    <col min="5" max="16384" width="11.57421875" style="159" customWidth="1"/>
  </cols>
  <sheetData>
    <row r="1" spans="1:4" ht="12.75" customHeight="1">
      <c r="A1" s="186" t="s">
        <v>734</v>
      </c>
      <c r="B1" s="186"/>
      <c r="C1" s="186"/>
      <c r="D1" s="186"/>
    </row>
    <row r="2" spans="1:4" ht="33.75" customHeight="1">
      <c r="A2" s="187" t="s">
        <v>735</v>
      </c>
      <c r="B2" s="187"/>
      <c r="C2" s="187"/>
      <c r="D2" s="187"/>
    </row>
    <row r="4" spans="1:4" s="198" customFormat="1" ht="35.25" customHeight="1">
      <c r="A4" s="188" t="s">
        <v>684</v>
      </c>
      <c r="B4" s="165" t="s">
        <v>5</v>
      </c>
      <c r="C4" s="165" t="s">
        <v>6</v>
      </c>
      <c r="D4" s="165" t="s">
        <v>7</v>
      </c>
    </row>
    <row r="5" spans="1:4" ht="35.25" customHeight="1">
      <c r="A5" s="188"/>
      <c r="B5" s="199" t="s">
        <v>685</v>
      </c>
      <c r="C5" s="200" t="s">
        <v>736</v>
      </c>
      <c r="D5" s="200"/>
    </row>
    <row r="6" spans="1:4" ht="35.25" customHeight="1">
      <c r="A6" s="188"/>
      <c r="B6" s="199"/>
      <c r="C6" s="201" t="s">
        <v>737</v>
      </c>
      <c r="D6" s="201" t="s">
        <v>738</v>
      </c>
    </row>
    <row r="7" spans="1:4" ht="35.25" customHeight="1">
      <c r="A7" s="190">
        <v>1</v>
      </c>
      <c r="B7" s="167" t="s">
        <v>739</v>
      </c>
      <c r="C7" s="190">
        <v>1</v>
      </c>
      <c r="D7" s="190"/>
    </row>
    <row r="8" spans="1:4" ht="35.25" customHeight="1">
      <c r="A8" s="190">
        <v>2</v>
      </c>
      <c r="B8" s="167" t="s">
        <v>740</v>
      </c>
      <c r="C8" s="190">
        <v>1</v>
      </c>
      <c r="D8" s="190"/>
    </row>
    <row r="9" spans="1:4" ht="35.25" customHeight="1">
      <c r="A9" s="190">
        <v>3</v>
      </c>
      <c r="B9" s="167" t="s">
        <v>741</v>
      </c>
      <c r="C9" s="190">
        <v>1</v>
      </c>
      <c r="D9" s="190"/>
    </row>
    <row r="10" spans="1:4" ht="35.25" customHeight="1">
      <c r="A10" s="190">
        <v>4</v>
      </c>
      <c r="B10" s="167" t="s">
        <v>742</v>
      </c>
      <c r="C10" s="190">
        <v>11</v>
      </c>
      <c r="D10" s="190"/>
    </row>
    <row r="11" spans="1:4" ht="35.25" customHeight="1">
      <c r="A11" s="190">
        <v>5</v>
      </c>
      <c r="B11" s="164" t="s">
        <v>743</v>
      </c>
      <c r="C11" s="165">
        <f>SUM(C7:C10)</f>
        <v>14</v>
      </c>
      <c r="D11" s="165">
        <f>SUM(D7:D10)</f>
        <v>0</v>
      </c>
    </row>
  </sheetData>
  <sheetProtection selectLockedCells="1" selectUnlockedCells="1"/>
  <mergeCells count="4">
    <mergeCell ref="A1:D1"/>
    <mergeCell ref="A2:D2"/>
    <mergeCell ref="A4:A6"/>
    <mergeCell ref="C5:D5"/>
  </mergeCells>
  <printOptions horizontalCentered="1"/>
  <pageMargins left="0.7875" right="0.7875" top="1.0631944444444446" bottom="1.063194444444444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zoomScaleSheetLayoutView="100" workbookViewId="0" topLeftCell="A1">
      <pane ySplit="4" topLeftCell="A1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8" width="2.7109375" style="20" customWidth="1"/>
    <col min="29" max="29" width="2.7109375" style="21" customWidth="1"/>
    <col min="30" max="32" width="2.7109375" style="20" customWidth="1"/>
    <col min="33" max="35" width="2.7109375" style="22" customWidth="1"/>
    <col min="36" max="36" width="6.7109375" style="22" customWidth="1"/>
    <col min="37" max="40" width="0" style="22" hidden="1" customWidth="1"/>
    <col min="41" max="41" width="0" style="20" hidden="1" customWidth="1"/>
    <col min="42" max="44" width="2.7109375" style="22" customWidth="1"/>
    <col min="45" max="45" width="6.7109375" style="22" customWidth="1"/>
    <col min="46" max="46" width="2.7109375" style="20" customWidth="1"/>
    <col min="47" max="16384" width="9.140625" style="20" customWidth="1"/>
  </cols>
  <sheetData>
    <row r="1" spans="1:36" s="20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45" ht="39" customHeight="1">
      <c r="A2" s="24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ht="39" customHeight="1">
      <c r="A3" s="25" t="s">
        <v>63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 ht="15.75" customHeight="1">
      <c r="A4" s="26" t="s">
        <v>64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ht="34.5" customHeight="1">
      <c r="A5" s="27"/>
      <c r="B5" s="27"/>
      <c r="C5" s="28" t="s">
        <v>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 t="s">
        <v>6</v>
      </c>
      <c r="AD5" s="29"/>
      <c r="AE5" s="29"/>
      <c r="AF5" s="29"/>
      <c r="AG5" s="30" t="s">
        <v>7</v>
      </c>
      <c r="AH5" s="30"/>
      <c r="AI5" s="30"/>
      <c r="AJ5" s="30"/>
      <c r="AK5" s="31" t="s">
        <v>7</v>
      </c>
      <c r="AL5" s="31"/>
      <c r="AM5" s="31"/>
      <c r="AN5" s="31"/>
      <c r="AP5" s="30" t="s">
        <v>8</v>
      </c>
      <c r="AQ5" s="30"/>
      <c r="AR5" s="30"/>
      <c r="AS5" s="30"/>
    </row>
    <row r="6" spans="1:45" ht="34.5" customHeight="1">
      <c r="A6" s="27" t="s">
        <v>4</v>
      </c>
      <c r="B6" s="27"/>
      <c r="C6" s="28" t="s">
        <v>15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 t="s">
        <v>65</v>
      </c>
      <c r="AD6" s="29"/>
      <c r="AE6" s="29"/>
      <c r="AF6" s="29"/>
      <c r="AG6" s="30" t="s">
        <v>66</v>
      </c>
      <c r="AH6" s="30"/>
      <c r="AI6" s="30"/>
      <c r="AJ6" s="30"/>
      <c r="AK6" s="30" t="s">
        <v>67</v>
      </c>
      <c r="AL6" s="30"/>
      <c r="AM6" s="30"/>
      <c r="AN6" s="30"/>
      <c r="AO6" s="32"/>
      <c r="AP6" s="30" t="s">
        <v>17</v>
      </c>
      <c r="AQ6" s="30"/>
      <c r="AR6" s="30"/>
      <c r="AS6" s="30"/>
    </row>
    <row r="7" spans="1:45" s="37" customFormat="1" ht="12.75" customHeight="1">
      <c r="A7" s="33" t="s">
        <v>68</v>
      </c>
      <c r="B7" s="33"/>
      <c r="C7" s="34" t="s">
        <v>19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 t="s">
        <v>18</v>
      </c>
      <c r="AD7" s="35"/>
      <c r="AE7" s="35"/>
      <c r="AF7" s="35"/>
      <c r="AG7" s="36">
        <v>6246485</v>
      </c>
      <c r="AH7" s="36"/>
      <c r="AI7" s="36"/>
      <c r="AJ7" s="36"/>
      <c r="AK7" s="36" t="s">
        <v>69</v>
      </c>
      <c r="AL7" s="36"/>
      <c r="AM7" s="36"/>
      <c r="AN7" s="36"/>
      <c r="AP7" s="36">
        <v>7246485</v>
      </c>
      <c r="AQ7" s="36"/>
      <c r="AR7" s="36"/>
      <c r="AS7" s="36"/>
    </row>
    <row r="8" spans="1:45" s="37" customFormat="1" ht="12.75" customHeight="1">
      <c r="A8" s="33" t="s">
        <v>70</v>
      </c>
      <c r="B8" s="33"/>
      <c r="C8" s="38" t="s">
        <v>23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5" t="s">
        <v>22</v>
      </c>
      <c r="AD8" s="35"/>
      <c r="AE8" s="35"/>
      <c r="AF8" s="35"/>
      <c r="AG8" s="36"/>
      <c r="AH8" s="36"/>
      <c r="AI8" s="36"/>
      <c r="AJ8" s="36"/>
      <c r="AK8" s="36"/>
      <c r="AL8" s="36"/>
      <c r="AM8" s="36"/>
      <c r="AN8" s="36"/>
      <c r="AP8" s="36"/>
      <c r="AQ8" s="36"/>
      <c r="AR8" s="36"/>
      <c r="AS8" s="36"/>
    </row>
    <row r="9" spans="1:45" s="37" customFormat="1" ht="25.5" customHeight="1">
      <c r="A9" s="33" t="s">
        <v>71</v>
      </c>
      <c r="B9" s="33"/>
      <c r="C9" s="38" t="s">
        <v>72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5" t="s">
        <v>26</v>
      </c>
      <c r="AD9" s="35"/>
      <c r="AE9" s="35"/>
      <c r="AF9" s="35"/>
      <c r="AG9" s="36">
        <v>4199970</v>
      </c>
      <c r="AH9" s="36"/>
      <c r="AI9" s="36"/>
      <c r="AJ9" s="36"/>
      <c r="AK9" s="36" t="s">
        <v>73</v>
      </c>
      <c r="AL9" s="36"/>
      <c r="AM9" s="36"/>
      <c r="AN9" s="36"/>
      <c r="AP9" s="36">
        <v>4178698</v>
      </c>
      <c r="AQ9" s="36"/>
      <c r="AR9" s="36"/>
      <c r="AS9" s="36"/>
    </row>
    <row r="10" spans="1:45" ht="12.75" customHeight="1">
      <c r="A10" s="33" t="s">
        <v>74</v>
      </c>
      <c r="B10" s="33"/>
      <c r="C10" s="38" t="s">
        <v>31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5" t="s">
        <v>30</v>
      </c>
      <c r="AD10" s="35"/>
      <c r="AE10" s="35"/>
      <c r="AF10" s="35"/>
      <c r="AG10" s="36">
        <v>1200000</v>
      </c>
      <c r="AH10" s="36"/>
      <c r="AI10" s="36"/>
      <c r="AJ10" s="36"/>
      <c r="AK10" s="36" t="s">
        <v>75</v>
      </c>
      <c r="AL10" s="36"/>
      <c r="AM10" s="36"/>
      <c r="AN10" s="36"/>
      <c r="AP10" s="36">
        <v>1200000</v>
      </c>
      <c r="AQ10" s="36"/>
      <c r="AR10" s="36"/>
      <c r="AS10" s="36"/>
    </row>
    <row r="11" spans="1:45" s="39" customFormat="1" ht="12.75" customHeight="1">
      <c r="A11" s="33" t="s">
        <v>76</v>
      </c>
      <c r="B11" s="33"/>
      <c r="C11" s="38" t="s">
        <v>35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5" t="s">
        <v>34</v>
      </c>
      <c r="AD11" s="35"/>
      <c r="AE11" s="35"/>
      <c r="AF11" s="35"/>
      <c r="AG11" s="36"/>
      <c r="AH11" s="36"/>
      <c r="AI11" s="36"/>
      <c r="AJ11" s="36"/>
      <c r="AK11" s="36"/>
      <c r="AL11" s="36"/>
      <c r="AM11" s="36"/>
      <c r="AN11" s="36"/>
      <c r="AP11" s="36">
        <v>3549170</v>
      </c>
      <c r="AQ11" s="36"/>
      <c r="AR11" s="36"/>
      <c r="AS11" s="36"/>
    </row>
    <row r="12" spans="1:45" s="39" customFormat="1" ht="12.75" customHeight="1">
      <c r="A12" s="33" t="s">
        <v>77</v>
      </c>
      <c r="B12" s="33"/>
      <c r="C12" s="38" t="s">
        <v>78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5" t="s">
        <v>79</v>
      </c>
      <c r="AD12" s="35"/>
      <c r="AE12" s="35"/>
      <c r="AF12" s="35"/>
      <c r="AG12" s="40"/>
      <c r="AH12" s="40"/>
      <c r="AI12" s="40"/>
      <c r="AJ12" s="40"/>
      <c r="AK12" s="40"/>
      <c r="AL12" s="40"/>
      <c r="AM12" s="40"/>
      <c r="AN12" s="40"/>
      <c r="AP12" s="40"/>
      <c r="AQ12" s="40"/>
      <c r="AR12" s="40"/>
      <c r="AS12" s="40"/>
    </row>
    <row r="13" spans="1:45" ht="12.75" customHeight="1">
      <c r="A13" s="33" t="s">
        <v>80</v>
      </c>
      <c r="B13" s="33"/>
      <c r="C13" s="38" t="s">
        <v>81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5" t="s">
        <v>82</v>
      </c>
      <c r="AD13" s="35"/>
      <c r="AE13" s="35"/>
      <c r="AF13" s="35"/>
      <c r="AG13" s="41">
        <f>SUM(AG7:AJ12)</f>
        <v>11646455</v>
      </c>
      <c r="AH13" s="41"/>
      <c r="AI13" s="41"/>
      <c r="AJ13" s="41"/>
      <c r="AK13" s="41">
        <f>SUM(AK7:AN12)</f>
        <v>0</v>
      </c>
      <c r="AL13" s="41"/>
      <c r="AM13" s="41"/>
      <c r="AN13" s="41"/>
      <c r="AP13" s="41">
        <f>SUM(AP7:AS12)</f>
        <v>16174353</v>
      </c>
      <c r="AQ13" s="41"/>
      <c r="AR13" s="41"/>
      <c r="AS13" s="41"/>
    </row>
    <row r="14" spans="1:45" ht="12.75" customHeight="1">
      <c r="A14" s="33" t="s">
        <v>83</v>
      </c>
      <c r="B14" s="33"/>
      <c r="C14" s="38" t="s">
        <v>84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5" t="s">
        <v>85</v>
      </c>
      <c r="AD14" s="35"/>
      <c r="AE14" s="35"/>
      <c r="AF14" s="35"/>
      <c r="AG14" s="36"/>
      <c r="AH14" s="36"/>
      <c r="AI14" s="36"/>
      <c r="AJ14" s="36"/>
      <c r="AK14" s="36"/>
      <c r="AL14" s="36"/>
      <c r="AM14" s="36"/>
      <c r="AN14" s="36"/>
      <c r="AP14" s="36"/>
      <c r="AQ14" s="36"/>
      <c r="AR14" s="36"/>
      <c r="AS14" s="36"/>
    </row>
    <row r="15" spans="1:45" ht="25.5" customHeight="1">
      <c r="A15" s="33" t="s">
        <v>86</v>
      </c>
      <c r="B15" s="33"/>
      <c r="C15" s="38" t="s">
        <v>87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5" t="s">
        <v>88</v>
      </c>
      <c r="AD15" s="35"/>
      <c r="AE15" s="35"/>
      <c r="AF15" s="35"/>
      <c r="AG15" s="36"/>
      <c r="AH15" s="36"/>
      <c r="AI15" s="36"/>
      <c r="AJ15" s="36"/>
      <c r="AK15" s="36"/>
      <c r="AL15" s="36"/>
      <c r="AM15" s="36"/>
      <c r="AN15" s="36"/>
      <c r="AP15" s="36"/>
      <c r="AQ15" s="36"/>
      <c r="AR15" s="36"/>
      <c r="AS15" s="36"/>
    </row>
    <row r="16" spans="1:45" ht="25.5" customHeight="1">
      <c r="A16" s="33" t="s">
        <v>89</v>
      </c>
      <c r="B16" s="33"/>
      <c r="C16" s="38" t="s">
        <v>90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5" t="s">
        <v>91</v>
      </c>
      <c r="AD16" s="35"/>
      <c r="AE16" s="35"/>
      <c r="AF16" s="35"/>
      <c r="AG16" s="36"/>
      <c r="AH16" s="36"/>
      <c r="AI16" s="36"/>
      <c r="AJ16" s="36"/>
      <c r="AK16" s="36"/>
      <c r="AL16" s="36"/>
      <c r="AM16" s="36"/>
      <c r="AN16" s="36"/>
      <c r="AP16" s="36"/>
      <c r="AQ16" s="36"/>
      <c r="AR16" s="36"/>
      <c r="AS16" s="36"/>
    </row>
    <row r="17" spans="1:45" ht="25.5" customHeight="1">
      <c r="A17" s="33" t="s">
        <v>92</v>
      </c>
      <c r="B17" s="33"/>
      <c r="C17" s="38" t="s">
        <v>93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5" t="s">
        <v>94</v>
      </c>
      <c r="AD17" s="35"/>
      <c r="AE17" s="35"/>
      <c r="AF17" s="35"/>
      <c r="AG17" s="36"/>
      <c r="AH17" s="36"/>
      <c r="AI17" s="36"/>
      <c r="AJ17" s="36"/>
      <c r="AK17" s="36"/>
      <c r="AL17" s="36"/>
      <c r="AM17" s="36"/>
      <c r="AN17" s="36"/>
      <c r="AP17" s="36"/>
      <c r="AQ17" s="36"/>
      <c r="AR17" s="36"/>
      <c r="AS17" s="36"/>
    </row>
    <row r="18" spans="1:45" ht="12.75" customHeight="1">
      <c r="A18" s="33" t="s">
        <v>95</v>
      </c>
      <c r="B18" s="33"/>
      <c r="C18" s="38" t="s">
        <v>39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5" t="s">
        <v>38</v>
      </c>
      <c r="AD18" s="35"/>
      <c r="AE18" s="35"/>
      <c r="AF18" s="35"/>
      <c r="AG18" s="36">
        <v>8932000</v>
      </c>
      <c r="AH18" s="36"/>
      <c r="AI18" s="36"/>
      <c r="AJ18" s="36"/>
      <c r="AK18" s="36" t="s">
        <v>96</v>
      </c>
      <c r="AL18" s="36"/>
      <c r="AM18" s="36"/>
      <c r="AN18" s="36"/>
      <c r="AP18" s="36">
        <v>8981757</v>
      </c>
      <c r="AQ18" s="36"/>
      <c r="AR18" s="36"/>
      <c r="AS18" s="36"/>
    </row>
    <row r="19" spans="1:45" ht="12.75" customHeight="1">
      <c r="A19" s="28" t="s">
        <v>97</v>
      </c>
      <c r="B19" s="28"/>
      <c r="C19" s="42" t="s">
        <v>98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 t="s">
        <v>99</v>
      </c>
      <c r="AD19" s="43"/>
      <c r="AE19" s="43"/>
      <c r="AF19" s="43"/>
      <c r="AG19" s="41">
        <f>SUM(AG13:AJ18)</f>
        <v>20578455</v>
      </c>
      <c r="AH19" s="41"/>
      <c r="AI19" s="41"/>
      <c r="AJ19" s="41"/>
      <c r="AK19" s="41">
        <f>SUM(AK13:AN18)</f>
        <v>0</v>
      </c>
      <c r="AL19" s="41"/>
      <c r="AM19" s="41"/>
      <c r="AN19" s="41"/>
      <c r="AP19" s="41">
        <f>SUM(AP13:AS18)</f>
        <v>25156110</v>
      </c>
      <c r="AQ19" s="41"/>
      <c r="AR19" s="41"/>
      <c r="AS19" s="41"/>
    </row>
    <row r="20" spans="1:45" ht="12.75" customHeight="1">
      <c r="A20" s="33" t="s">
        <v>100</v>
      </c>
      <c r="B20" s="33"/>
      <c r="C20" s="38" t="s">
        <v>101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5" t="s">
        <v>102</v>
      </c>
      <c r="AD20" s="35"/>
      <c r="AE20" s="35"/>
      <c r="AF20" s="35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S20" s="36"/>
    </row>
    <row r="21" spans="1:45" ht="25.5" customHeight="1">
      <c r="A21" s="33" t="s">
        <v>103</v>
      </c>
      <c r="B21" s="33"/>
      <c r="C21" s="38" t="s">
        <v>104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5" t="s">
        <v>105</v>
      </c>
      <c r="AD21" s="35"/>
      <c r="AE21" s="35"/>
      <c r="AF21" s="35"/>
      <c r="AG21" s="36"/>
      <c r="AH21" s="36"/>
      <c r="AI21" s="36"/>
      <c r="AJ21" s="36"/>
      <c r="AK21" s="36"/>
      <c r="AL21" s="36"/>
      <c r="AM21" s="36"/>
      <c r="AN21" s="36"/>
      <c r="AP21" s="36"/>
      <c r="AQ21" s="36"/>
      <c r="AR21" s="36"/>
      <c r="AS21" s="36"/>
    </row>
    <row r="22" spans="1:45" ht="25.5" customHeight="1">
      <c r="A22" s="33" t="s">
        <v>106</v>
      </c>
      <c r="B22" s="33"/>
      <c r="C22" s="38" t="s">
        <v>107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5" t="s">
        <v>108</v>
      </c>
      <c r="AD22" s="35"/>
      <c r="AE22" s="35"/>
      <c r="AF22" s="35"/>
      <c r="AG22" s="36"/>
      <c r="AH22" s="36"/>
      <c r="AI22" s="36"/>
      <c r="AJ22" s="36"/>
      <c r="AK22" s="36"/>
      <c r="AL22" s="36"/>
      <c r="AM22" s="36"/>
      <c r="AN22" s="36"/>
      <c r="AP22" s="36"/>
      <c r="AQ22" s="36"/>
      <c r="AR22" s="36"/>
      <c r="AS22" s="36"/>
    </row>
    <row r="23" spans="1:45" ht="25.5" customHeight="1">
      <c r="A23" s="33" t="s">
        <v>109</v>
      </c>
      <c r="B23" s="33"/>
      <c r="C23" s="44" t="s">
        <v>110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35" t="s">
        <v>111</v>
      </c>
      <c r="AD23" s="35"/>
      <c r="AE23" s="35"/>
      <c r="AF23" s="35"/>
      <c r="AG23" s="36"/>
      <c r="AH23" s="36"/>
      <c r="AI23" s="36"/>
      <c r="AJ23" s="36"/>
      <c r="AK23" s="36"/>
      <c r="AL23" s="36"/>
      <c r="AM23" s="36"/>
      <c r="AN23" s="36"/>
      <c r="AP23" s="36"/>
      <c r="AQ23" s="36"/>
      <c r="AR23" s="36"/>
      <c r="AS23" s="36"/>
    </row>
    <row r="24" spans="1:45" ht="12.75" customHeight="1">
      <c r="A24" s="33" t="s">
        <v>112</v>
      </c>
      <c r="B24" s="33"/>
      <c r="C24" s="38" t="s">
        <v>113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5" t="s">
        <v>114</v>
      </c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P24" s="36"/>
      <c r="AQ24" s="36"/>
      <c r="AR24" s="36"/>
      <c r="AS24" s="36"/>
    </row>
    <row r="25" spans="1:45" ht="12.75" customHeight="1">
      <c r="A25" s="28" t="s">
        <v>115</v>
      </c>
      <c r="B25" s="28"/>
      <c r="C25" s="42" t="s">
        <v>116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 t="s">
        <v>117</v>
      </c>
      <c r="AD25" s="43"/>
      <c r="AE25" s="43"/>
      <c r="AF25" s="43"/>
      <c r="AG25" s="41">
        <f>SUM(AG20:AJ24)</f>
        <v>0</v>
      </c>
      <c r="AH25" s="41"/>
      <c r="AI25" s="41"/>
      <c r="AJ25" s="41"/>
      <c r="AK25" s="41">
        <f>SUM(AK20:AN24)</f>
        <v>0</v>
      </c>
      <c r="AL25" s="41"/>
      <c r="AM25" s="41"/>
      <c r="AN25" s="41"/>
      <c r="AP25" s="41">
        <f>SUM(AP20:AS24)</f>
        <v>0</v>
      </c>
      <c r="AQ25" s="41"/>
      <c r="AR25" s="41"/>
      <c r="AS25" s="41"/>
    </row>
    <row r="26" spans="1:45" ht="12.75" customHeight="1">
      <c r="A26" s="33" t="s">
        <v>118</v>
      </c>
      <c r="B26" s="33"/>
      <c r="C26" s="38" t="s">
        <v>119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5" t="s">
        <v>120</v>
      </c>
      <c r="AD26" s="35"/>
      <c r="AE26" s="35"/>
      <c r="AF26" s="35"/>
      <c r="AG26" s="36"/>
      <c r="AH26" s="36"/>
      <c r="AI26" s="36"/>
      <c r="AJ26" s="36"/>
      <c r="AK26" s="36"/>
      <c r="AL26" s="36"/>
      <c r="AM26" s="36"/>
      <c r="AN26" s="36"/>
      <c r="AP26" s="36"/>
      <c r="AQ26" s="36"/>
      <c r="AR26" s="36"/>
      <c r="AS26" s="36"/>
    </row>
    <row r="27" spans="1:45" ht="12.75" customHeight="1">
      <c r="A27" s="33" t="s">
        <v>121</v>
      </c>
      <c r="B27" s="33"/>
      <c r="C27" s="38" t="s">
        <v>122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5" t="s">
        <v>123</v>
      </c>
      <c r="AD27" s="35"/>
      <c r="AE27" s="35"/>
      <c r="AF27" s="35"/>
      <c r="AG27" s="36"/>
      <c r="AH27" s="36"/>
      <c r="AI27" s="36"/>
      <c r="AJ27" s="36"/>
      <c r="AK27" s="36"/>
      <c r="AL27" s="36"/>
      <c r="AM27" s="36"/>
      <c r="AN27" s="36"/>
      <c r="AP27" s="36"/>
      <c r="AQ27" s="36"/>
      <c r="AR27" s="36"/>
      <c r="AS27" s="36"/>
    </row>
    <row r="28" spans="1:45" s="21" customFormat="1" ht="12.75" customHeight="1">
      <c r="A28" s="33" t="s">
        <v>124</v>
      </c>
      <c r="B28" s="33"/>
      <c r="C28" s="38" t="s">
        <v>125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5" t="s">
        <v>126</v>
      </c>
      <c r="AD28" s="35"/>
      <c r="AE28" s="35"/>
      <c r="AF28" s="35"/>
      <c r="AG28" s="41">
        <f>SUM(AG26:AJ27)</f>
        <v>0</v>
      </c>
      <c r="AH28" s="41"/>
      <c r="AI28" s="41"/>
      <c r="AJ28" s="41"/>
      <c r="AK28" s="41">
        <f>SUM(AK26:AN27)</f>
        <v>0</v>
      </c>
      <c r="AL28" s="41"/>
      <c r="AM28" s="41"/>
      <c r="AN28" s="41"/>
      <c r="AP28" s="41">
        <f>SUM(AP26:AS27)</f>
        <v>0</v>
      </c>
      <c r="AQ28" s="41"/>
      <c r="AR28" s="41"/>
      <c r="AS28" s="41"/>
    </row>
    <row r="29" spans="1:45" ht="12.75" customHeight="1">
      <c r="A29" s="33" t="s">
        <v>127</v>
      </c>
      <c r="B29" s="33"/>
      <c r="C29" s="38" t="s">
        <v>128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5" t="s">
        <v>129</v>
      </c>
      <c r="AD29" s="35"/>
      <c r="AE29" s="35"/>
      <c r="AF29" s="35"/>
      <c r="AG29" s="36"/>
      <c r="AH29" s="36"/>
      <c r="AI29" s="36"/>
      <c r="AJ29" s="36"/>
      <c r="AK29" s="36"/>
      <c r="AL29" s="36"/>
      <c r="AM29" s="36"/>
      <c r="AN29" s="36"/>
      <c r="AP29" s="36"/>
      <c r="AQ29" s="36"/>
      <c r="AR29" s="36"/>
      <c r="AS29" s="36"/>
    </row>
    <row r="30" spans="1:45" ht="12.75" customHeight="1">
      <c r="A30" s="33" t="s">
        <v>130</v>
      </c>
      <c r="B30" s="33"/>
      <c r="C30" s="38" t="s">
        <v>131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5" t="s">
        <v>132</v>
      </c>
      <c r="AD30" s="35"/>
      <c r="AE30" s="35"/>
      <c r="AF30" s="35"/>
      <c r="AG30" s="36"/>
      <c r="AH30" s="36"/>
      <c r="AI30" s="36"/>
      <c r="AJ30" s="36"/>
      <c r="AK30" s="36"/>
      <c r="AL30" s="36"/>
      <c r="AM30" s="36"/>
      <c r="AN30" s="36"/>
      <c r="AP30" s="36"/>
      <c r="AQ30" s="36"/>
      <c r="AR30" s="36"/>
      <c r="AS30" s="36"/>
    </row>
    <row r="31" spans="1:45" ht="12.75" customHeight="1">
      <c r="A31" s="33" t="s">
        <v>133</v>
      </c>
      <c r="B31" s="33"/>
      <c r="C31" s="38" t="s">
        <v>43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5" t="s">
        <v>42</v>
      </c>
      <c r="AD31" s="35"/>
      <c r="AE31" s="35"/>
      <c r="AF31" s="35"/>
      <c r="AG31" s="36">
        <v>170000</v>
      </c>
      <c r="AH31" s="36"/>
      <c r="AI31" s="36"/>
      <c r="AJ31" s="36"/>
      <c r="AK31" s="36" t="s">
        <v>134</v>
      </c>
      <c r="AL31" s="36"/>
      <c r="AM31" s="36"/>
      <c r="AN31" s="36"/>
      <c r="AP31" s="36">
        <v>225733</v>
      </c>
      <c r="AQ31" s="36"/>
      <c r="AR31" s="36"/>
      <c r="AS31" s="36"/>
    </row>
    <row r="32" spans="1:45" ht="12.75" customHeight="1">
      <c r="A32" s="33" t="s">
        <v>135</v>
      </c>
      <c r="B32" s="33"/>
      <c r="C32" s="38" t="s">
        <v>136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5" t="s">
        <v>137</v>
      </c>
      <c r="AD32" s="35"/>
      <c r="AE32" s="35"/>
      <c r="AF32" s="35"/>
      <c r="AG32" s="36">
        <v>2000000</v>
      </c>
      <c r="AH32" s="36"/>
      <c r="AI32" s="36"/>
      <c r="AJ32" s="36"/>
      <c r="AK32" s="36" t="s">
        <v>138</v>
      </c>
      <c r="AL32" s="36"/>
      <c r="AM32" s="36"/>
      <c r="AN32" s="36"/>
      <c r="AP32" s="36">
        <v>1731257</v>
      </c>
      <c r="AQ32" s="36"/>
      <c r="AR32" s="36"/>
      <c r="AS32" s="36"/>
    </row>
    <row r="33" spans="1:45" ht="12.75" customHeight="1">
      <c r="A33" s="33" t="s">
        <v>139</v>
      </c>
      <c r="B33" s="33"/>
      <c r="C33" s="38" t="s">
        <v>140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5" t="s">
        <v>141</v>
      </c>
      <c r="AD33" s="35"/>
      <c r="AE33" s="35"/>
      <c r="AF33" s="35"/>
      <c r="AG33" s="36"/>
      <c r="AH33" s="36"/>
      <c r="AI33" s="36"/>
      <c r="AJ33" s="36"/>
      <c r="AK33" s="36"/>
      <c r="AL33" s="36"/>
      <c r="AM33" s="36"/>
      <c r="AN33" s="36"/>
      <c r="AP33" s="36"/>
      <c r="AQ33" s="36"/>
      <c r="AR33" s="36"/>
      <c r="AS33" s="36"/>
    </row>
    <row r="34" spans="1:45" ht="12.75" customHeight="1">
      <c r="A34" s="33" t="s">
        <v>142</v>
      </c>
      <c r="B34" s="33"/>
      <c r="C34" s="38" t="s">
        <v>143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5" t="s">
        <v>144</v>
      </c>
      <c r="AD34" s="35"/>
      <c r="AE34" s="35"/>
      <c r="AF34" s="35"/>
      <c r="AG34" s="36"/>
      <c r="AH34" s="36"/>
      <c r="AI34" s="36"/>
      <c r="AJ34" s="36"/>
      <c r="AK34" s="36"/>
      <c r="AL34" s="36"/>
      <c r="AM34" s="36"/>
      <c r="AN34" s="36"/>
      <c r="AP34" s="36"/>
      <c r="AQ34" s="36"/>
      <c r="AR34" s="36"/>
      <c r="AS34" s="36"/>
    </row>
    <row r="35" spans="1:45" ht="12.75" customHeight="1">
      <c r="A35" s="33" t="s">
        <v>145</v>
      </c>
      <c r="B35" s="33"/>
      <c r="C35" s="38" t="s">
        <v>146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5" t="s">
        <v>147</v>
      </c>
      <c r="AD35" s="35"/>
      <c r="AE35" s="35"/>
      <c r="AF35" s="35"/>
      <c r="AG35" s="36">
        <v>190000</v>
      </c>
      <c r="AH35" s="36"/>
      <c r="AI35" s="36"/>
      <c r="AJ35" s="36"/>
      <c r="AK35" s="36" t="s">
        <v>148</v>
      </c>
      <c r="AL35" s="36"/>
      <c r="AM35" s="36"/>
      <c r="AN35" s="36"/>
      <c r="AP35" s="36">
        <v>248700</v>
      </c>
      <c r="AQ35" s="36"/>
      <c r="AR35" s="36"/>
      <c r="AS35" s="36"/>
    </row>
    <row r="36" spans="1:45" ht="12.75" customHeight="1">
      <c r="A36" s="33" t="s">
        <v>149</v>
      </c>
      <c r="B36" s="33"/>
      <c r="C36" s="38" t="s">
        <v>150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5" t="s">
        <v>151</v>
      </c>
      <c r="AD36" s="35"/>
      <c r="AE36" s="35"/>
      <c r="AF36" s="35"/>
      <c r="AG36" s="36"/>
      <c r="AH36" s="36"/>
      <c r="AI36" s="36"/>
      <c r="AJ36" s="36"/>
      <c r="AK36" s="36"/>
      <c r="AL36" s="36"/>
      <c r="AM36" s="36"/>
      <c r="AN36" s="36"/>
      <c r="AP36" s="36"/>
      <c r="AQ36" s="36"/>
      <c r="AR36" s="36"/>
      <c r="AS36" s="36"/>
    </row>
    <row r="37" spans="1:45" ht="12.75" customHeight="1">
      <c r="A37" s="33" t="s">
        <v>152</v>
      </c>
      <c r="B37" s="33"/>
      <c r="C37" s="38" t="s">
        <v>153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5" t="s">
        <v>46</v>
      </c>
      <c r="AD37" s="35"/>
      <c r="AE37" s="35"/>
      <c r="AF37" s="35"/>
      <c r="AG37" s="41">
        <f>SUM(AG32:AJ36)</f>
        <v>2190000</v>
      </c>
      <c r="AH37" s="41"/>
      <c r="AI37" s="41"/>
      <c r="AJ37" s="41"/>
      <c r="AK37" s="41">
        <f>SUM(AK32:AN36)</f>
        <v>0</v>
      </c>
      <c r="AL37" s="41"/>
      <c r="AM37" s="41"/>
      <c r="AN37" s="41"/>
      <c r="AP37" s="41">
        <f>SUM(AP32:AS36)</f>
        <v>1979957</v>
      </c>
      <c r="AQ37" s="41"/>
      <c r="AR37" s="41"/>
      <c r="AS37" s="41"/>
    </row>
    <row r="38" spans="1:45" ht="12.75" customHeight="1">
      <c r="A38" s="33" t="s">
        <v>154</v>
      </c>
      <c r="B38" s="33"/>
      <c r="C38" s="38" t="s">
        <v>51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5" t="s">
        <v>50</v>
      </c>
      <c r="AD38" s="35"/>
      <c r="AE38" s="35"/>
      <c r="AF38" s="35"/>
      <c r="AG38" s="36"/>
      <c r="AH38" s="36"/>
      <c r="AI38" s="36"/>
      <c r="AJ38" s="36"/>
      <c r="AK38" s="36"/>
      <c r="AL38" s="36"/>
      <c r="AM38" s="36"/>
      <c r="AN38" s="36"/>
      <c r="AP38" s="36">
        <v>97545</v>
      </c>
      <c r="AQ38" s="36"/>
      <c r="AR38" s="36"/>
      <c r="AS38" s="36"/>
    </row>
    <row r="39" spans="1:45" ht="12.75" customHeight="1">
      <c r="A39" s="28" t="s">
        <v>155</v>
      </c>
      <c r="B39" s="28"/>
      <c r="C39" s="42" t="s">
        <v>156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 t="s">
        <v>157</v>
      </c>
      <c r="AD39" s="43"/>
      <c r="AE39" s="43"/>
      <c r="AF39" s="43"/>
      <c r="AG39" s="41">
        <f>SUM(AG28+AG29+AG30+AG31+AG37+AG38)</f>
        <v>2360000</v>
      </c>
      <c r="AH39" s="41"/>
      <c r="AI39" s="41"/>
      <c r="AJ39" s="41"/>
      <c r="AK39" s="41"/>
      <c r="AL39" s="41"/>
      <c r="AM39" s="41"/>
      <c r="AN39" s="41"/>
      <c r="AP39" s="41">
        <f>SUM(AP28+AP29+AP30+AP31+AP37+AP38)</f>
        <v>2303235</v>
      </c>
      <c r="AQ39" s="41"/>
      <c r="AR39" s="41"/>
      <c r="AS39" s="41"/>
    </row>
    <row r="40" spans="1:45" ht="12.75" customHeight="1">
      <c r="A40" s="33" t="s">
        <v>158</v>
      </c>
      <c r="B40" s="33"/>
      <c r="C40" s="45" t="s">
        <v>159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35" t="s">
        <v>160</v>
      </c>
      <c r="AD40" s="35"/>
      <c r="AE40" s="35"/>
      <c r="AF40" s="35"/>
      <c r="AG40" s="36"/>
      <c r="AH40" s="36"/>
      <c r="AI40" s="36"/>
      <c r="AJ40" s="36"/>
      <c r="AK40" s="36"/>
      <c r="AL40" s="36"/>
      <c r="AM40" s="36"/>
      <c r="AN40" s="36"/>
      <c r="AP40" s="36"/>
      <c r="AQ40" s="36"/>
      <c r="AR40" s="36"/>
      <c r="AS40" s="36"/>
    </row>
    <row r="41" spans="1:45" ht="12.75" customHeight="1">
      <c r="A41" s="33" t="s">
        <v>161</v>
      </c>
      <c r="B41" s="33"/>
      <c r="C41" s="45" t="s">
        <v>162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35" t="s">
        <v>163</v>
      </c>
      <c r="AD41" s="35"/>
      <c r="AE41" s="35"/>
      <c r="AF41" s="35"/>
      <c r="AG41" s="36"/>
      <c r="AH41" s="36"/>
      <c r="AI41" s="36"/>
      <c r="AJ41" s="36"/>
      <c r="AK41" s="36"/>
      <c r="AL41" s="36"/>
      <c r="AM41" s="36"/>
      <c r="AN41" s="36"/>
      <c r="AP41" s="36"/>
      <c r="AQ41" s="36"/>
      <c r="AR41" s="36"/>
      <c r="AS41" s="36"/>
    </row>
    <row r="42" spans="1:45" ht="12.75" customHeight="1">
      <c r="A42" s="33" t="s">
        <v>164</v>
      </c>
      <c r="B42" s="33"/>
      <c r="C42" s="45" t="s">
        <v>165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35" t="s">
        <v>166</v>
      </c>
      <c r="AD42" s="35"/>
      <c r="AE42" s="35"/>
      <c r="AF42" s="35"/>
      <c r="AG42" s="36"/>
      <c r="AH42" s="36"/>
      <c r="AI42" s="36"/>
      <c r="AJ42" s="36"/>
      <c r="AK42" s="36"/>
      <c r="AL42" s="36"/>
      <c r="AM42" s="36"/>
      <c r="AN42" s="36"/>
      <c r="AP42" s="36"/>
      <c r="AQ42" s="36"/>
      <c r="AR42" s="36"/>
      <c r="AS42" s="36"/>
    </row>
    <row r="43" spans="1:45" ht="12.75" customHeight="1">
      <c r="A43" s="33" t="s">
        <v>167</v>
      </c>
      <c r="B43" s="33"/>
      <c r="C43" s="45" t="s">
        <v>168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35" t="s">
        <v>169</v>
      </c>
      <c r="AD43" s="35"/>
      <c r="AE43" s="35"/>
      <c r="AF43" s="35"/>
      <c r="AG43" s="36">
        <v>2227750</v>
      </c>
      <c r="AH43" s="36"/>
      <c r="AI43" s="36"/>
      <c r="AJ43" s="36"/>
      <c r="AK43" s="36" t="s">
        <v>170</v>
      </c>
      <c r="AL43" s="36"/>
      <c r="AM43" s="36"/>
      <c r="AN43" s="36"/>
      <c r="AP43" s="36">
        <v>70383</v>
      </c>
      <c r="AQ43" s="36"/>
      <c r="AR43" s="36"/>
      <c r="AS43" s="36"/>
    </row>
    <row r="44" spans="1:45" ht="12.75" customHeight="1">
      <c r="A44" s="33" t="s">
        <v>171</v>
      </c>
      <c r="B44" s="33"/>
      <c r="C44" s="45" t="s">
        <v>172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35" t="s">
        <v>173</v>
      </c>
      <c r="AD44" s="35"/>
      <c r="AE44" s="35"/>
      <c r="AF44" s="35"/>
      <c r="AG44" s="36">
        <v>202000</v>
      </c>
      <c r="AH44" s="36"/>
      <c r="AI44" s="36"/>
      <c r="AJ44" s="36"/>
      <c r="AK44" s="36" t="s">
        <v>174</v>
      </c>
      <c r="AL44" s="36"/>
      <c r="AM44" s="36"/>
      <c r="AN44" s="36"/>
      <c r="AP44" s="36">
        <v>249795</v>
      </c>
      <c r="AQ44" s="36"/>
      <c r="AR44" s="36"/>
      <c r="AS44" s="36"/>
    </row>
    <row r="45" spans="1:45" ht="12.75" customHeight="1">
      <c r="A45" s="33" t="s">
        <v>175</v>
      </c>
      <c r="B45" s="33"/>
      <c r="C45" s="45" t="s">
        <v>176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35" t="s">
        <v>177</v>
      </c>
      <c r="AD45" s="35"/>
      <c r="AE45" s="35"/>
      <c r="AF45" s="35"/>
      <c r="AG45" s="36"/>
      <c r="AH45" s="36"/>
      <c r="AI45" s="36"/>
      <c r="AJ45" s="36"/>
      <c r="AK45" s="36"/>
      <c r="AL45" s="36"/>
      <c r="AM45" s="36"/>
      <c r="AN45" s="36"/>
      <c r="AP45" s="36"/>
      <c r="AQ45" s="36"/>
      <c r="AR45" s="36"/>
      <c r="AS45" s="36"/>
    </row>
    <row r="46" spans="1:45" ht="12.75" customHeight="1">
      <c r="A46" s="33" t="s">
        <v>178</v>
      </c>
      <c r="B46" s="33"/>
      <c r="C46" s="45" t="s">
        <v>179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35" t="s">
        <v>180</v>
      </c>
      <c r="AD46" s="35"/>
      <c r="AE46" s="35"/>
      <c r="AF46" s="35"/>
      <c r="AG46" s="36"/>
      <c r="AH46" s="36"/>
      <c r="AI46" s="36"/>
      <c r="AJ46" s="36"/>
      <c r="AK46" s="36"/>
      <c r="AL46" s="36"/>
      <c r="AM46" s="36"/>
      <c r="AN46" s="36"/>
      <c r="AP46" s="36"/>
      <c r="AQ46" s="36"/>
      <c r="AR46" s="36"/>
      <c r="AS46" s="36"/>
    </row>
    <row r="47" spans="1:45" ht="12.75" customHeight="1">
      <c r="A47" s="33" t="s">
        <v>181</v>
      </c>
      <c r="B47" s="33"/>
      <c r="C47" s="45" t="s">
        <v>182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35" t="s">
        <v>183</v>
      </c>
      <c r="AD47" s="35"/>
      <c r="AE47" s="35"/>
      <c r="AF47" s="35"/>
      <c r="AG47" s="36"/>
      <c r="AH47" s="36"/>
      <c r="AI47" s="36"/>
      <c r="AJ47" s="36"/>
      <c r="AK47" s="36"/>
      <c r="AL47" s="36"/>
      <c r="AM47" s="36"/>
      <c r="AN47" s="36"/>
      <c r="AP47" s="36"/>
      <c r="AQ47" s="36"/>
      <c r="AR47" s="36"/>
      <c r="AS47" s="36"/>
    </row>
    <row r="48" spans="1:45" ht="12.75" customHeight="1">
      <c r="A48" s="33">
        <v>42</v>
      </c>
      <c r="B48" s="33"/>
      <c r="C48" s="45" t="s">
        <v>184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35" t="s">
        <v>185</v>
      </c>
      <c r="AD48" s="35"/>
      <c r="AE48" s="35"/>
      <c r="AF48" s="35"/>
      <c r="AG48" s="36"/>
      <c r="AH48" s="36"/>
      <c r="AI48" s="36"/>
      <c r="AJ48" s="36"/>
      <c r="AK48" s="36"/>
      <c r="AL48" s="36"/>
      <c r="AM48" s="36"/>
      <c r="AN48" s="36"/>
      <c r="AP48" s="36">
        <v>126</v>
      </c>
      <c r="AQ48" s="36"/>
      <c r="AR48" s="36"/>
      <c r="AS48" s="36"/>
    </row>
    <row r="49" spans="1:45" ht="12.75" customHeight="1">
      <c r="A49" s="33">
        <v>43</v>
      </c>
      <c r="B49" s="33"/>
      <c r="C49" s="45" t="s">
        <v>186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35" t="s">
        <v>187</v>
      </c>
      <c r="AD49" s="35"/>
      <c r="AE49" s="35"/>
      <c r="AF49" s="35"/>
      <c r="AG49" s="41">
        <f>SUM(AG47:AJ48)</f>
        <v>0</v>
      </c>
      <c r="AH49" s="41"/>
      <c r="AI49" s="41"/>
      <c r="AJ49" s="41"/>
      <c r="AK49" s="41">
        <f>SUM(AK47:AN48)</f>
        <v>0</v>
      </c>
      <c r="AL49" s="41"/>
      <c r="AM49" s="41"/>
      <c r="AN49" s="41"/>
      <c r="AP49" s="41">
        <f>SUM(AP47:AS48)</f>
        <v>126</v>
      </c>
      <c r="AQ49" s="41"/>
      <c r="AR49" s="41"/>
      <c r="AS49" s="41"/>
    </row>
    <row r="50" spans="1:45" ht="12.75" customHeight="1">
      <c r="A50" s="33">
        <v>44</v>
      </c>
      <c r="B50" s="33"/>
      <c r="C50" s="45" t="s">
        <v>188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35" t="s">
        <v>189</v>
      </c>
      <c r="AD50" s="35"/>
      <c r="AE50" s="35"/>
      <c r="AF50" s="35"/>
      <c r="AG50" s="36"/>
      <c r="AH50" s="36"/>
      <c r="AI50" s="36"/>
      <c r="AJ50" s="36"/>
      <c r="AK50" s="36"/>
      <c r="AL50" s="36"/>
      <c r="AM50" s="36"/>
      <c r="AN50" s="36"/>
      <c r="AP50" s="36"/>
      <c r="AQ50" s="36"/>
      <c r="AR50" s="36"/>
      <c r="AS50" s="36"/>
    </row>
    <row r="51" spans="1:45" ht="12.75" customHeight="1">
      <c r="A51" s="33">
        <v>45</v>
      </c>
      <c r="B51" s="33"/>
      <c r="C51" s="45" t="s">
        <v>190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35" t="s">
        <v>191</v>
      </c>
      <c r="AD51" s="35"/>
      <c r="AE51" s="35"/>
      <c r="AF51" s="35"/>
      <c r="AG51" s="36"/>
      <c r="AH51" s="36"/>
      <c r="AI51" s="36"/>
      <c r="AJ51" s="36"/>
      <c r="AK51" s="36"/>
      <c r="AL51" s="36"/>
      <c r="AM51" s="36"/>
      <c r="AN51" s="36"/>
      <c r="AP51" s="36"/>
      <c r="AQ51" s="36"/>
      <c r="AR51" s="36"/>
      <c r="AS51" s="36"/>
    </row>
    <row r="52" spans="1:45" ht="12.75" customHeight="1">
      <c r="A52" s="33" t="s">
        <v>192</v>
      </c>
      <c r="B52" s="33"/>
      <c r="C52" s="45" t="s">
        <v>193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35" t="s">
        <v>194</v>
      </c>
      <c r="AD52" s="35"/>
      <c r="AE52" s="35"/>
      <c r="AF52" s="35"/>
      <c r="AG52" s="41">
        <f>SUM(AG50:AJ51)</f>
        <v>0</v>
      </c>
      <c r="AH52" s="41"/>
      <c r="AI52" s="41"/>
      <c r="AJ52" s="41"/>
      <c r="AK52" s="41">
        <f>SUM(AK50:AN51)</f>
        <v>0</v>
      </c>
      <c r="AL52" s="41"/>
      <c r="AM52" s="41"/>
      <c r="AN52" s="41"/>
      <c r="AP52" s="41">
        <f>SUM(AP50:AS51)</f>
        <v>0</v>
      </c>
      <c r="AQ52" s="41"/>
      <c r="AR52" s="41"/>
      <c r="AS52" s="41"/>
    </row>
    <row r="53" spans="1:45" ht="12.75" customHeight="1">
      <c r="A53" s="33" t="s">
        <v>195</v>
      </c>
      <c r="B53" s="33"/>
      <c r="C53" s="45" t="s">
        <v>196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35" t="s">
        <v>197</v>
      </c>
      <c r="AD53" s="35"/>
      <c r="AE53" s="35"/>
      <c r="AF53" s="35"/>
      <c r="AG53" s="36"/>
      <c r="AH53" s="36"/>
      <c r="AI53" s="36"/>
      <c r="AJ53" s="36"/>
      <c r="AK53" s="36"/>
      <c r="AL53" s="36"/>
      <c r="AM53" s="36"/>
      <c r="AN53" s="36"/>
      <c r="AP53" s="36">
        <v>221045</v>
      </c>
      <c r="AQ53" s="36"/>
      <c r="AR53" s="36"/>
      <c r="AS53" s="36"/>
    </row>
    <row r="54" spans="1:45" ht="12.75" customHeight="1">
      <c r="A54" s="33" t="s">
        <v>198</v>
      </c>
      <c r="B54" s="33"/>
      <c r="C54" s="45" t="s">
        <v>199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35" t="s">
        <v>200</v>
      </c>
      <c r="AD54" s="35"/>
      <c r="AE54" s="35"/>
      <c r="AF54" s="35"/>
      <c r="AG54" s="36"/>
      <c r="AH54" s="36"/>
      <c r="AI54" s="36"/>
      <c r="AJ54" s="36"/>
      <c r="AK54" s="36"/>
      <c r="AL54" s="36"/>
      <c r="AM54" s="36"/>
      <c r="AN54" s="36"/>
      <c r="AP54" s="36">
        <v>126244</v>
      </c>
      <c r="AQ54" s="36"/>
      <c r="AR54" s="36"/>
      <c r="AS54" s="36"/>
    </row>
    <row r="55" spans="1:45" ht="12.75" customHeight="1">
      <c r="A55" s="28" t="s">
        <v>201</v>
      </c>
      <c r="B55" s="28"/>
      <c r="C55" s="42" t="s">
        <v>202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 t="s">
        <v>52</v>
      </c>
      <c r="AD55" s="43"/>
      <c r="AE55" s="43"/>
      <c r="AF55" s="43"/>
      <c r="AG55" s="41">
        <f>SUM(AG40+AG41+AG42+AG43+AG44+AG45++AG46+AG49+AG52+AG53+AG54)</f>
        <v>2429750</v>
      </c>
      <c r="AH55" s="41"/>
      <c r="AI55" s="41"/>
      <c r="AJ55" s="41"/>
      <c r="AK55" s="41"/>
      <c r="AL55" s="41"/>
      <c r="AM55" s="41"/>
      <c r="AN55" s="41"/>
      <c r="AP55" s="41">
        <f>SUM(AP40+AP41+AP42+AP43+AP44+AP45++AP46+AP49+AP52+AP53+AP54)</f>
        <v>667593</v>
      </c>
      <c r="AQ55" s="41"/>
      <c r="AR55" s="41"/>
      <c r="AS55" s="41"/>
    </row>
    <row r="56" spans="1:45" ht="12.75" customHeight="1">
      <c r="A56" s="33" t="s">
        <v>203</v>
      </c>
      <c r="B56" s="33"/>
      <c r="C56" s="45" t="s">
        <v>204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35" t="s">
        <v>205</v>
      </c>
      <c r="AD56" s="35"/>
      <c r="AE56" s="35"/>
      <c r="AF56" s="35"/>
      <c r="AG56" s="36"/>
      <c r="AH56" s="36"/>
      <c r="AI56" s="36"/>
      <c r="AJ56" s="36"/>
      <c r="AK56" s="36"/>
      <c r="AL56" s="36"/>
      <c r="AM56" s="36"/>
      <c r="AN56" s="36"/>
      <c r="AP56" s="36"/>
      <c r="AQ56" s="36"/>
      <c r="AR56" s="36"/>
      <c r="AS56" s="36"/>
    </row>
    <row r="57" spans="1:45" ht="12.75" customHeight="1">
      <c r="A57" s="33" t="s">
        <v>206</v>
      </c>
      <c r="B57" s="33"/>
      <c r="C57" s="45" t="s">
        <v>207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35" t="s">
        <v>208</v>
      </c>
      <c r="AD57" s="35"/>
      <c r="AE57" s="35"/>
      <c r="AF57" s="35"/>
      <c r="AG57" s="36">
        <v>2500000</v>
      </c>
      <c r="AH57" s="36"/>
      <c r="AI57" s="36"/>
      <c r="AJ57" s="36"/>
      <c r="AK57" s="36"/>
      <c r="AL57" s="36"/>
      <c r="AM57" s="36"/>
      <c r="AN57" s="36"/>
      <c r="AP57" s="36">
        <v>2500000</v>
      </c>
      <c r="AQ57" s="36"/>
      <c r="AR57" s="36"/>
      <c r="AS57" s="36"/>
    </row>
    <row r="58" spans="1:45" ht="12.75" customHeight="1">
      <c r="A58" s="33" t="s">
        <v>209</v>
      </c>
      <c r="B58" s="33"/>
      <c r="C58" s="45" t="s">
        <v>210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35" t="s">
        <v>211</v>
      </c>
      <c r="AD58" s="35"/>
      <c r="AE58" s="35"/>
      <c r="AF58" s="35"/>
      <c r="AG58" s="36"/>
      <c r="AH58" s="36"/>
      <c r="AI58" s="36"/>
      <c r="AJ58" s="36"/>
      <c r="AK58" s="36"/>
      <c r="AL58" s="36"/>
      <c r="AM58" s="36"/>
      <c r="AN58" s="36"/>
      <c r="AP58" s="36"/>
      <c r="AQ58" s="36"/>
      <c r="AR58" s="36"/>
      <c r="AS58" s="36"/>
    </row>
    <row r="59" spans="1:45" ht="12.75" customHeight="1">
      <c r="A59" s="33" t="s">
        <v>212</v>
      </c>
      <c r="B59" s="33"/>
      <c r="C59" s="45" t="s">
        <v>213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35" t="s">
        <v>214</v>
      </c>
      <c r="AD59" s="35"/>
      <c r="AE59" s="35"/>
      <c r="AF59" s="35"/>
      <c r="AG59" s="36"/>
      <c r="AH59" s="36"/>
      <c r="AI59" s="36"/>
      <c r="AJ59" s="36"/>
      <c r="AK59" s="36"/>
      <c r="AL59" s="36"/>
      <c r="AM59" s="36"/>
      <c r="AN59" s="36"/>
      <c r="AP59" s="36"/>
      <c r="AQ59" s="36"/>
      <c r="AR59" s="36"/>
      <c r="AS59" s="36"/>
    </row>
    <row r="60" spans="1:45" ht="12.75" customHeight="1">
      <c r="A60" s="33" t="s">
        <v>215</v>
      </c>
      <c r="B60" s="33"/>
      <c r="C60" s="45" t="s">
        <v>216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35" t="s">
        <v>217</v>
      </c>
      <c r="AD60" s="35"/>
      <c r="AE60" s="35"/>
      <c r="AF60" s="35"/>
      <c r="AG60" s="36"/>
      <c r="AH60" s="36"/>
      <c r="AI60" s="36"/>
      <c r="AJ60" s="36"/>
      <c r="AK60" s="36"/>
      <c r="AL60" s="36"/>
      <c r="AM60" s="36"/>
      <c r="AN60" s="36"/>
      <c r="AP60" s="36"/>
      <c r="AQ60" s="36"/>
      <c r="AR60" s="36"/>
      <c r="AS60" s="36"/>
    </row>
    <row r="61" spans="1:45" ht="12.75" customHeight="1">
      <c r="A61" s="28" t="s">
        <v>218</v>
      </c>
      <c r="B61" s="28"/>
      <c r="C61" s="42" t="s">
        <v>219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3" t="s">
        <v>54</v>
      </c>
      <c r="AD61" s="43"/>
      <c r="AE61" s="43"/>
      <c r="AF61" s="43"/>
      <c r="AG61" s="41">
        <f>SUM(AG56:AJ60)</f>
        <v>2500000</v>
      </c>
      <c r="AH61" s="41"/>
      <c r="AI61" s="41"/>
      <c r="AJ61" s="41"/>
      <c r="AK61" s="41">
        <f>SUM(AK56:AN60)</f>
        <v>0</v>
      </c>
      <c r="AL61" s="41"/>
      <c r="AM61" s="41"/>
      <c r="AN61" s="41"/>
      <c r="AP61" s="41">
        <f>SUM(AP56:AS60)</f>
        <v>2500000</v>
      </c>
      <c r="AQ61" s="41"/>
      <c r="AR61" s="41"/>
      <c r="AS61" s="41"/>
    </row>
    <row r="62" spans="1:45" ht="25.5" customHeight="1">
      <c r="A62" s="33" t="s">
        <v>220</v>
      </c>
      <c r="B62" s="33"/>
      <c r="C62" s="45" t="s">
        <v>221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35" t="s">
        <v>222</v>
      </c>
      <c r="AD62" s="35"/>
      <c r="AE62" s="35"/>
      <c r="AF62" s="35"/>
      <c r="AG62" s="36"/>
      <c r="AH62" s="36"/>
      <c r="AI62" s="36"/>
      <c r="AJ62" s="36"/>
      <c r="AK62" s="36"/>
      <c r="AL62" s="36"/>
      <c r="AM62" s="36"/>
      <c r="AN62" s="36"/>
      <c r="AP62" s="36"/>
      <c r="AQ62" s="36"/>
      <c r="AR62" s="36"/>
      <c r="AS62" s="36"/>
    </row>
    <row r="63" spans="1:45" ht="25.5" customHeight="1">
      <c r="A63" s="33" t="s">
        <v>223</v>
      </c>
      <c r="B63" s="33"/>
      <c r="C63" s="45" t="s">
        <v>224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35" t="s">
        <v>225</v>
      </c>
      <c r="AD63" s="35"/>
      <c r="AE63" s="35"/>
      <c r="AF63" s="35"/>
      <c r="AG63" s="36"/>
      <c r="AH63" s="36"/>
      <c r="AI63" s="36"/>
      <c r="AJ63" s="36"/>
      <c r="AK63" s="36"/>
      <c r="AL63" s="36"/>
      <c r="AM63" s="36"/>
      <c r="AN63" s="36"/>
      <c r="AP63" s="36"/>
      <c r="AQ63" s="36"/>
      <c r="AR63" s="36"/>
      <c r="AS63" s="36"/>
    </row>
    <row r="64" spans="1:45" ht="25.5" customHeight="1">
      <c r="A64" s="33" t="s">
        <v>226</v>
      </c>
      <c r="B64" s="33"/>
      <c r="C64" s="45" t="s">
        <v>227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35" t="s">
        <v>228</v>
      </c>
      <c r="AD64" s="35"/>
      <c r="AE64" s="35"/>
      <c r="AF64" s="35"/>
      <c r="AG64" s="36"/>
      <c r="AH64" s="36"/>
      <c r="AI64" s="36"/>
      <c r="AJ64" s="36"/>
      <c r="AK64" s="36"/>
      <c r="AL64" s="36"/>
      <c r="AM64" s="36"/>
      <c r="AN64" s="36"/>
      <c r="AP64" s="36"/>
      <c r="AQ64" s="36"/>
      <c r="AR64" s="36"/>
      <c r="AS64" s="36"/>
    </row>
    <row r="65" spans="1:45" ht="25.5" customHeight="1">
      <c r="A65" s="33" t="s">
        <v>229</v>
      </c>
      <c r="B65" s="33"/>
      <c r="C65" s="38" t="s">
        <v>230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5" t="s">
        <v>231</v>
      </c>
      <c r="AD65" s="35"/>
      <c r="AE65" s="35"/>
      <c r="AF65" s="35"/>
      <c r="AG65" s="36"/>
      <c r="AH65" s="36"/>
      <c r="AI65" s="36"/>
      <c r="AJ65" s="36"/>
      <c r="AK65" s="36"/>
      <c r="AL65" s="36"/>
      <c r="AM65" s="36"/>
      <c r="AN65" s="36"/>
      <c r="AP65" s="36"/>
      <c r="AQ65" s="36"/>
      <c r="AR65" s="36"/>
      <c r="AS65" s="36"/>
    </row>
    <row r="66" spans="1:45" ht="12.75" customHeight="1">
      <c r="A66" s="33" t="s">
        <v>232</v>
      </c>
      <c r="B66" s="33"/>
      <c r="C66" s="45" t="s">
        <v>233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35" t="s">
        <v>234</v>
      </c>
      <c r="AD66" s="35"/>
      <c r="AE66" s="35"/>
      <c r="AF66" s="35"/>
      <c r="AG66" s="36"/>
      <c r="AH66" s="36"/>
      <c r="AI66" s="36"/>
      <c r="AJ66" s="36"/>
      <c r="AK66" s="36"/>
      <c r="AL66" s="36"/>
      <c r="AM66" s="36"/>
      <c r="AN66" s="36"/>
      <c r="AP66" s="36"/>
      <c r="AQ66" s="36"/>
      <c r="AR66" s="36"/>
      <c r="AS66" s="36"/>
    </row>
    <row r="67" spans="1:45" ht="12.75" customHeight="1">
      <c r="A67" s="28" t="s">
        <v>235</v>
      </c>
      <c r="B67" s="28"/>
      <c r="C67" s="42" t="s">
        <v>236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3" t="s">
        <v>237</v>
      </c>
      <c r="AD67" s="43"/>
      <c r="AE67" s="43"/>
      <c r="AF67" s="43"/>
      <c r="AG67" s="41">
        <f>SUM(AG62:AJ66)</f>
        <v>0</v>
      </c>
      <c r="AH67" s="41"/>
      <c r="AI67" s="41"/>
      <c r="AJ67" s="41"/>
      <c r="AK67" s="41">
        <f>SUM(AK62:AN66)</f>
        <v>0</v>
      </c>
      <c r="AL67" s="41"/>
      <c r="AM67" s="41"/>
      <c r="AN67" s="41"/>
      <c r="AP67" s="41">
        <f>SUM(AP62:AS66)</f>
        <v>0</v>
      </c>
      <c r="AQ67" s="41"/>
      <c r="AR67" s="41"/>
      <c r="AS67" s="41"/>
    </row>
    <row r="68" spans="1:45" ht="25.5" customHeight="1" hidden="1">
      <c r="A68" s="33" t="s">
        <v>238</v>
      </c>
      <c r="B68" s="33"/>
      <c r="C68" s="45" t="s">
        <v>239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35" t="s">
        <v>240</v>
      </c>
      <c r="AD68" s="35"/>
      <c r="AE68" s="35"/>
      <c r="AF68" s="35"/>
      <c r="AG68" s="36"/>
      <c r="AH68" s="36"/>
      <c r="AI68" s="36"/>
      <c r="AJ68" s="36"/>
      <c r="AK68" s="36"/>
      <c r="AL68" s="36"/>
      <c r="AM68" s="36"/>
      <c r="AN68" s="36"/>
      <c r="AP68" s="36"/>
      <c r="AQ68" s="36"/>
      <c r="AR68" s="36"/>
      <c r="AS68" s="36"/>
    </row>
    <row r="69" spans="1:45" ht="25.5" customHeight="1" hidden="1">
      <c r="A69" s="33" t="s">
        <v>241</v>
      </c>
      <c r="B69" s="33"/>
      <c r="C69" s="38" t="s">
        <v>242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5" t="s">
        <v>243</v>
      </c>
      <c r="AD69" s="35"/>
      <c r="AE69" s="35"/>
      <c r="AF69" s="35"/>
      <c r="AG69" s="36"/>
      <c r="AH69" s="36"/>
      <c r="AI69" s="36"/>
      <c r="AJ69" s="36"/>
      <c r="AK69" s="36"/>
      <c r="AL69" s="36"/>
      <c r="AM69" s="36"/>
      <c r="AN69" s="36"/>
      <c r="AP69" s="36"/>
      <c r="AQ69" s="36"/>
      <c r="AR69" s="36"/>
      <c r="AS69" s="36"/>
    </row>
    <row r="70" spans="1:45" ht="25.5" customHeight="1" hidden="1">
      <c r="A70" s="33" t="s">
        <v>244</v>
      </c>
      <c r="B70" s="33"/>
      <c r="C70" s="38" t="s">
        <v>245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5" t="s">
        <v>246</v>
      </c>
      <c r="AD70" s="35"/>
      <c r="AE70" s="35"/>
      <c r="AF70" s="35"/>
      <c r="AG70" s="36"/>
      <c r="AH70" s="36"/>
      <c r="AI70" s="36"/>
      <c r="AJ70" s="36"/>
      <c r="AK70" s="36"/>
      <c r="AL70" s="36"/>
      <c r="AM70" s="36"/>
      <c r="AN70" s="36"/>
      <c r="AP70" s="36"/>
      <c r="AQ70" s="36"/>
      <c r="AR70" s="36"/>
      <c r="AS70" s="36"/>
    </row>
    <row r="71" spans="1:45" ht="25.5" customHeight="1" hidden="1">
      <c r="A71" s="33" t="s">
        <v>247</v>
      </c>
      <c r="B71" s="33"/>
      <c r="C71" s="38" t="s">
        <v>248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5" t="s">
        <v>249</v>
      </c>
      <c r="AD71" s="35"/>
      <c r="AE71" s="35"/>
      <c r="AF71" s="35"/>
      <c r="AG71" s="36"/>
      <c r="AH71" s="36"/>
      <c r="AI71" s="36"/>
      <c r="AJ71" s="36"/>
      <c r="AK71" s="36"/>
      <c r="AL71" s="36"/>
      <c r="AM71" s="36"/>
      <c r="AN71" s="36"/>
      <c r="AP71" s="36"/>
      <c r="AQ71" s="36"/>
      <c r="AR71" s="36"/>
      <c r="AS71" s="36"/>
    </row>
    <row r="72" spans="1:45" ht="12.75" customHeight="1" hidden="1">
      <c r="A72" s="33" t="s">
        <v>250</v>
      </c>
      <c r="B72" s="33"/>
      <c r="C72" s="45" t="s">
        <v>251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35" t="s">
        <v>252</v>
      </c>
      <c r="AD72" s="35"/>
      <c r="AE72" s="35"/>
      <c r="AF72" s="35"/>
      <c r="AG72" s="36"/>
      <c r="AH72" s="36"/>
      <c r="AI72" s="36"/>
      <c r="AJ72" s="36"/>
      <c r="AK72" s="36"/>
      <c r="AL72" s="36"/>
      <c r="AM72" s="36"/>
      <c r="AN72" s="36"/>
      <c r="AP72" s="36"/>
      <c r="AQ72" s="36"/>
      <c r="AR72" s="36"/>
      <c r="AS72" s="36"/>
    </row>
    <row r="73" spans="1:45" ht="12.75" customHeight="1">
      <c r="A73" s="28">
        <v>62</v>
      </c>
      <c r="B73" s="28"/>
      <c r="C73" s="42" t="s">
        <v>253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3" t="s">
        <v>254</v>
      </c>
      <c r="AD73" s="43"/>
      <c r="AE73" s="43"/>
      <c r="AF73" s="43"/>
      <c r="AG73" s="41">
        <f>SUM(AG68:AJ72)</f>
        <v>0</v>
      </c>
      <c r="AH73" s="41"/>
      <c r="AI73" s="41"/>
      <c r="AJ73" s="41"/>
      <c r="AK73" s="41">
        <f>SUM(AK68:AN72)</f>
        <v>0</v>
      </c>
      <c r="AL73" s="41"/>
      <c r="AM73" s="41"/>
      <c r="AN73" s="41"/>
      <c r="AP73" s="41">
        <f>SUM(AP68:AS72)</f>
        <v>0</v>
      </c>
      <c r="AQ73" s="41"/>
      <c r="AR73" s="41"/>
      <c r="AS73" s="41"/>
    </row>
    <row r="74" spans="1:45" ht="12.75" customHeight="1">
      <c r="A74" s="28">
        <v>63</v>
      </c>
      <c r="B74" s="28"/>
      <c r="C74" s="46" t="s">
        <v>255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3" t="s">
        <v>256</v>
      </c>
      <c r="AD74" s="43"/>
      <c r="AE74" s="43"/>
      <c r="AF74" s="43"/>
      <c r="AG74" s="41">
        <f>SUM(AG19+AG25+AG39+AG55+AG61+AG67+AG73)</f>
        <v>27868205</v>
      </c>
      <c r="AH74" s="41"/>
      <c r="AI74" s="41"/>
      <c r="AJ74" s="41"/>
      <c r="AK74" s="41">
        <f>SUM(AK19+AK25+AK39+AK55+AK61+AK67+AK73)</f>
        <v>0</v>
      </c>
      <c r="AL74" s="41"/>
      <c r="AM74" s="41"/>
      <c r="AN74" s="41"/>
      <c r="AP74" s="41">
        <f>SUM(AP19+AP25+AP39+AP55+AP61+AP67+AP73)</f>
        <v>30626938</v>
      </c>
      <c r="AQ74" s="41"/>
      <c r="AR74" s="41"/>
      <c r="AS74" s="41"/>
    </row>
  </sheetData>
  <sheetProtection selectLockedCells="1" selectUnlockedCells="1"/>
  <mergeCells count="424">
    <mergeCell ref="A1:AJ1"/>
    <mergeCell ref="A2:AS2"/>
    <mergeCell ref="A3:AS3"/>
    <mergeCell ref="A4:AS4"/>
    <mergeCell ref="A5:B5"/>
    <mergeCell ref="C5:AB5"/>
    <mergeCell ref="AC5:AF5"/>
    <mergeCell ref="AG5:AJ5"/>
    <mergeCell ref="AK5:AN5"/>
    <mergeCell ref="AP5:AS5"/>
    <mergeCell ref="A6:B6"/>
    <mergeCell ref="C6:AB6"/>
    <mergeCell ref="AC6:AF6"/>
    <mergeCell ref="AG6:AJ6"/>
    <mergeCell ref="AK6:AN6"/>
    <mergeCell ref="AP6:AS6"/>
    <mergeCell ref="A7:B7"/>
    <mergeCell ref="C7:AB7"/>
    <mergeCell ref="AC7:AF7"/>
    <mergeCell ref="AG7:AJ7"/>
    <mergeCell ref="AK7:AN7"/>
    <mergeCell ref="AP7:AS7"/>
    <mergeCell ref="A8:B8"/>
    <mergeCell ref="C8:AB8"/>
    <mergeCell ref="AC8:AF8"/>
    <mergeCell ref="AG8:AJ8"/>
    <mergeCell ref="AK8:AN8"/>
    <mergeCell ref="AP8:AS8"/>
    <mergeCell ref="A9:B9"/>
    <mergeCell ref="C9:AB9"/>
    <mergeCell ref="AC9:AF9"/>
    <mergeCell ref="AG9:AJ9"/>
    <mergeCell ref="AK9:AN9"/>
    <mergeCell ref="AP9:AS9"/>
    <mergeCell ref="A10:B10"/>
    <mergeCell ref="C10:AB10"/>
    <mergeCell ref="AC10:AF10"/>
    <mergeCell ref="AG10:AJ10"/>
    <mergeCell ref="AK10:AN10"/>
    <mergeCell ref="AP10:AS10"/>
    <mergeCell ref="A11:B11"/>
    <mergeCell ref="C11:AB11"/>
    <mergeCell ref="AC11:AF11"/>
    <mergeCell ref="AG11:AJ11"/>
    <mergeCell ref="AK11:AN11"/>
    <mergeCell ref="AP11:AS11"/>
    <mergeCell ref="A12:B12"/>
    <mergeCell ref="C12:AB12"/>
    <mergeCell ref="AC12:AF12"/>
    <mergeCell ref="AG12:AJ12"/>
    <mergeCell ref="AK12:AN12"/>
    <mergeCell ref="AP12:AS12"/>
    <mergeCell ref="A13:B13"/>
    <mergeCell ref="C13:AB13"/>
    <mergeCell ref="AC13:AF13"/>
    <mergeCell ref="AG13:AJ13"/>
    <mergeCell ref="AK13:AN13"/>
    <mergeCell ref="AP13:AS13"/>
    <mergeCell ref="A14:B14"/>
    <mergeCell ref="C14:AB14"/>
    <mergeCell ref="AC14:AF14"/>
    <mergeCell ref="AG14:AJ14"/>
    <mergeCell ref="AK14:AN14"/>
    <mergeCell ref="AP14:AS14"/>
    <mergeCell ref="A15:B15"/>
    <mergeCell ref="C15:AB15"/>
    <mergeCell ref="AC15:AF15"/>
    <mergeCell ref="AG15:AJ15"/>
    <mergeCell ref="AK15:AN15"/>
    <mergeCell ref="AP15:AS15"/>
    <mergeCell ref="A16:B16"/>
    <mergeCell ref="C16:AB16"/>
    <mergeCell ref="AC16:AF16"/>
    <mergeCell ref="AG16:AJ16"/>
    <mergeCell ref="AK16:AN16"/>
    <mergeCell ref="AP16:AS16"/>
    <mergeCell ref="A17:B17"/>
    <mergeCell ref="C17:AB17"/>
    <mergeCell ref="AC17:AF17"/>
    <mergeCell ref="AG17:AJ17"/>
    <mergeCell ref="AK17:AN17"/>
    <mergeCell ref="AP17:AS17"/>
    <mergeCell ref="A18:B18"/>
    <mergeCell ref="C18:AB18"/>
    <mergeCell ref="AC18:AF18"/>
    <mergeCell ref="AG18:AJ18"/>
    <mergeCell ref="AK18:AN18"/>
    <mergeCell ref="AP18:AS18"/>
    <mergeCell ref="A19:B19"/>
    <mergeCell ref="C19:AB19"/>
    <mergeCell ref="AC19:AF19"/>
    <mergeCell ref="AG19:AJ19"/>
    <mergeCell ref="AK19:AN19"/>
    <mergeCell ref="AP19:AS19"/>
    <mergeCell ref="A20:B20"/>
    <mergeCell ref="C20:AB20"/>
    <mergeCell ref="AC20:AF20"/>
    <mergeCell ref="AG20:AJ20"/>
    <mergeCell ref="AK20:AN20"/>
    <mergeCell ref="AP20:AS20"/>
    <mergeCell ref="A21:B21"/>
    <mergeCell ref="C21:AB21"/>
    <mergeCell ref="AC21:AF21"/>
    <mergeCell ref="AG21:AJ21"/>
    <mergeCell ref="AK21:AN21"/>
    <mergeCell ref="AP21:AS21"/>
    <mergeCell ref="A22:B22"/>
    <mergeCell ref="C22:AB22"/>
    <mergeCell ref="AC22:AF22"/>
    <mergeCell ref="AG22:AJ22"/>
    <mergeCell ref="AK22:AN22"/>
    <mergeCell ref="AP22:AS22"/>
    <mergeCell ref="A23:B23"/>
    <mergeCell ref="C23:AB23"/>
    <mergeCell ref="AC23:AF23"/>
    <mergeCell ref="AG23:AJ23"/>
    <mergeCell ref="AK23:AN23"/>
    <mergeCell ref="AP23:AS23"/>
    <mergeCell ref="A24:B24"/>
    <mergeCell ref="C24:AB24"/>
    <mergeCell ref="AC24:AF24"/>
    <mergeCell ref="AG24:AJ24"/>
    <mergeCell ref="AK24:AN24"/>
    <mergeCell ref="AP24:AS24"/>
    <mergeCell ref="A25:B25"/>
    <mergeCell ref="C25:AB25"/>
    <mergeCell ref="AC25:AF25"/>
    <mergeCell ref="AG25:AJ25"/>
    <mergeCell ref="AK25:AN25"/>
    <mergeCell ref="AP25:AS25"/>
    <mergeCell ref="A26:B26"/>
    <mergeCell ref="C26:AB26"/>
    <mergeCell ref="AC26:AF26"/>
    <mergeCell ref="AG26:AJ26"/>
    <mergeCell ref="AK26:AN26"/>
    <mergeCell ref="AP26:AS26"/>
    <mergeCell ref="A27:B27"/>
    <mergeCell ref="C27:AB27"/>
    <mergeCell ref="AC27:AF27"/>
    <mergeCell ref="AG27:AJ27"/>
    <mergeCell ref="AK27:AN27"/>
    <mergeCell ref="AP27:AS27"/>
    <mergeCell ref="A28:B28"/>
    <mergeCell ref="C28:AB28"/>
    <mergeCell ref="AC28:AF28"/>
    <mergeCell ref="AG28:AJ28"/>
    <mergeCell ref="AK28:AN28"/>
    <mergeCell ref="AP28:AS28"/>
    <mergeCell ref="A29:B29"/>
    <mergeCell ref="C29:AB29"/>
    <mergeCell ref="AC29:AF29"/>
    <mergeCell ref="AG29:AJ29"/>
    <mergeCell ref="AK29:AN29"/>
    <mergeCell ref="AP29:AS29"/>
    <mergeCell ref="A30:B30"/>
    <mergeCell ref="C30:AB30"/>
    <mergeCell ref="AC30:AF30"/>
    <mergeCell ref="AG30:AJ30"/>
    <mergeCell ref="AK30:AN30"/>
    <mergeCell ref="AP30:AS30"/>
    <mergeCell ref="A31:B31"/>
    <mergeCell ref="C31:AB31"/>
    <mergeCell ref="AC31:AF31"/>
    <mergeCell ref="AG31:AJ31"/>
    <mergeCell ref="AK31:AN31"/>
    <mergeCell ref="AP31:AS31"/>
    <mergeCell ref="A32:B32"/>
    <mergeCell ref="C32:AB32"/>
    <mergeCell ref="AC32:AF32"/>
    <mergeCell ref="AG32:AJ32"/>
    <mergeCell ref="AK32:AN32"/>
    <mergeCell ref="AP32:AS32"/>
    <mergeCell ref="A33:B33"/>
    <mergeCell ref="C33:AB33"/>
    <mergeCell ref="AC33:AF33"/>
    <mergeCell ref="AG33:AJ33"/>
    <mergeCell ref="AK33:AN33"/>
    <mergeCell ref="AP33:AS33"/>
    <mergeCell ref="A34:B34"/>
    <mergeCell ref="C34:AB34"/>
    <mergeCell ref="AC34:AF34"/>
    <mergeCell ref="AG34:AJ34"/>
    <mergeCell ref="AK34:AN34"/>
    <mergeCell ref="AP34:AS34"/>
    <mergeCell ref="A35:B35"/>
    <mergeCell ref="C35:AB35"/>
    <mergeCell ref="AC35:AF35"/>
    <mergeCell ref="AG35:AJ35"/>
    <mergeCell ref="AK35:AN35"/>
    <mergeCell ref="AP35:AS35"/>
    <mergeCell ref="A36:B36"/>
    <mergeCell ref="C36:AB36"/>
    <mergeCell ref="AC36:AF36"/>
    <mergeCell ref="AG36:AJ36"/>
    <mergeCell ref="AK36:AN36"/>
    <mergeCell ref="AP36:AS36"/>
    <mergeCell ref="A37:B37"/>
    <mergeCell ref="C37:AB37"/>
    <mergeCell ref="AC37:AF37"/>
    <mergeCell ref="AG37:AJ37"/>
    <mergeCell ref="AK37:AN37"/>
    <mergeCell ref="AP37:AS37"/>
    <mergeCell ref="A38:B38"/>
    <mergeCell ref="C38:AB38"/>
    <mergeCell ref="AC38:AF38"/>
    <mergeCell ref="AG38:AJ38"/>
    <mergeCell ref="AK38:AN38"/>
    <mergeCell ref="AP38:AS38"/>
    <mergeCell ref="A39:B39"/>
    <mergeCell ref="C39:AB39"/>
    <mergeCell ref="AC39:AF39"/>
    <mergeCell ref="AG39:AJ39"/>
    <mergeCell ref="AK39:AN39"/>
    <mergeCell ref="AP39:AS39"/>
    <mergeCell ref="A40:B40"/>
    <mergeCell ref="C40:AB40"/>
    <mergeCell ref="AC40:AF40"/>
    <mergeCell ref="AG40:AJ40"/>
    <mergeCell ref="AK40:AN40"/>
    <mergeCell ref="AP40:AS40"/>
    <mergeCell ref="A41:B41"/>
    <mergeCell ref="C41:AB41"/>
    <mergeCell ref="AC41:AF41"/>
    <mergeCell ref="AG41:AJ41"/>
    <mergeCell ref="AK41:AN41"/>
    <mergeCell ref="AP41:AS41"/>
    <mergeCell ref="A42:B42"/>
    <mergeCell ref="C42:AB42"/>
    <mergeCell ref="AC42:AF42"/>
    <mergeCell ref="AG42:AJ42"/>
    <mergeCell ref="AK42:AN42"/>
    <mergeCell ref="AP42:AS42"/>
    <mergeCell ref="A43:B43"/>
    <mergeCell ref="C43:AB43"/>
    <mergeCell ref="AC43:AF43"/>
    <mergeCell ref="AG43:AJ43"/>
    <mergeCell ref="AK43:AN43"/>
    <mergeCell ref="AP43:AS43"/>
    <mergeCell ref="A44:B44"/>
    <mergeCell ref="C44:AB44"/>
    <mergeCell ref="AC44:AF44"/>
    <mergeCell ref="AG44:AJ44"/>
    <mergeCell ref="AK44:AN44"/>
    <mergeCell ref="AP44:AS44"/>
    <mergeCell ref="A45:B45"/>
    <mergeCell ref="C45:AB45"/>
    <mergeCell ref="AC45:AF45"/>
    <mergeCell ref="AG45:AJ45"/>
    <mergeCell ref="AK45:AN45"/>
    <mergeCell ref="AP45:AS45"/>
    <mergeCell ref="A46:B46"/>
    <mergeCell ref="C46:AB46"/>
    <mergeCell ref="AC46:AF46"/>
    <mergeCell ref="AG46:AJ46"/>
    <mergeCell ref="AK46:AN46"/>
    <mergeCell ref="AP46:AS46"/>
    <mergeCell ref="A47:B47"/>
    <mergeCell ref="C47:AB47"/>
    <mergeCell ref="AC47:AF47"/>
    <mergeCell ref="AG47:AJ47"/>
    <mergeCell ref="AK47:AN47"/>
    <mergeCell ref="AP47:AS47"/>
    <mergeCell ref="A48:B48"/>
    <mergeCell ref="C48:AB48"/>
    <mergeCell ref="AC48:AF48"/>
    <mergeCell ref="AG48:AJ48"/>
    <mergeCell ref="AK48:AN48"/>
    <mergeCell ref="AP48:AS48"/>
    <mergeCell ref="A49:B49"/>
    <mergeCell ref="C49:AB49"/>
    <mergeCell ref="AC49:AF49"/>
    <mergeCell ref="AG49:AJ49"/>
    <mergeCell ref="AK49:AN49"/>
    <mergeCell ref="AP49:AS49"/>
    <mergeCell ref="A50:B50"/>
    <mergeCell ref="C50:AB50"/>
    <mergeCell ref="AC50:AF50"/>
    <mergeCell ref="AG50:AJ50"/>
    <mergeCell ref="AK50:AN50"/>
    <mergeCell ref="AP50:AS50"/>
    <mergeCell ref="A51:B51"/>
    <mergeCell ref="C51:AB51"/>
    <mergeCell ref="AC51:AF51"/>
    <mergeCell ref="AG51:AJ51"/>
    <mergeCell ref="AK51:AN51"/>
    <mergeCell ref="AP51:AS51"/>
    <mergeCell ref="A52:B52"/>
    <mergeCell ref="C52:AB52"/>
    <mergeCell ref="AC52:AF52"/>
    <mergeCell ref="AG52:AJ52"/>
    <mergeCell ref="AK52:AN52"/>
    <mergeCell ref="AP52:AS52"/>
    <mergeCell ref="A53:B53"/>
    <mergeCell ref="C53:AB53"/>
    <mergeCell ref="AC53:AF53"/>
    <mergeCell ref="AG53:AJ53"/>
    <mergeCell ref="AK53:AN53"/>
    <mergeCell ref="AP53:AS53"/>
    <mergeCell ref="A54:B54"/>
    <mergeCell ref="C54:AB54"/>
    <mergeCell ref="AC54:AF54"/>
    <mergeCell ref="AG54:AJ54"/>
    <mergeCell ref="AK54:AN54"/>
    <mergeCell ref="AP54:AS54"/>
    <mergeCell ref="A55:B55"/>
    <mergeCell ref="C55:AB55"/>
    <mergeCell ref="AC55:AF55"/>
    <mergeCell ref="AG55:AJ55"/>
    <mergeCell ref="AK55:AN55"/>
    <mergeCell ref="AP55:AS55"/>
    <mergeCell ref="A56:B56"/>
    <mergeCell ref="C56:AB56"/>
    <mergeCell ref="AC56:AF56"/>
    <mergeCell ref="AG56:AJ56"/>
    <mergeCell ref="AK56:AN56"/>
    <mergeCell ref="AP56:AS56"/>
    <mergeCell ref="A57:B57"/>
    <mergeCell ref="C57:AB57"/>
    <mergeCell ref="AC57:AF57"/>
    <mergeCell ref="AG57:AJ57"/>
    <mergeCell ref="AK57:AN57"/>
    <mergeCell ref="AP57:AS57"/>
    <mergeCell ref="A58:B58"/>
    <mergeCell ref="C58:AB58"/>
    <mergeCell ref="AC58:AF58"/>
    <mergeCell ref="AG58:AJ58"/>
    <mergeCell ref="AK58:AN58"/>
    <mergeCell ref="AP58:AS58"/>
    <mergeCell ref="A59:B59"/>
    <mergeCell ref="C59:AB59"/>
    <mergeCell ref="AC59:AF59"/>
    <mergeCell ref="AG59:AJ59"/>
    <mergeCell ref="AK59:AN59"/>
    <mergeCell ref="AP59:AS59"/>
    <mergeCell ref="A60:B60"/>
    <mergeCell ref="C60:AB60"/>
    <mergeCell ref="AC60:AF60"/>
    <mergeCell ref="AG60:AJ60"/>
    <mergeCell ref="AK60:AN60"/>
    <mergeCell ref="AP60:AS60"/>
    <mergeCell ref="A61:B61"/>
    <mergeCell ref="C61:AB61"/>
    <mergeCell ref="AC61:AF61"/>
    <mergeCell ref="AG61:AJ61"/>
    <mergeCell ref="AK61:AN61"/>
    <mergeCell ref="AP61:AS61"/>
    <mergeCell ref="A62:B62"/>
    <mergeCell ref="C62:AB62"/>
    <mergeCell ref="AC62:AF62"/>
    <mergeCell ref="AG62:AJ62"/>
    <mergeCell ref="AK62:AN62"/>
    <mergeCell ref="AP62:AS62"/>
    <mergeCell ref="A63:B63"/>
    <mergeCell ref="C63:AB63"/>
    <mergeCell ref="AC63:AF63"/>
    <mergeCell ref="AG63:AJ63"/>
    <mergeCell ref="AK63:AN63"/>
    <mergeCell ref="AP63:AS63"/>
    <mergeCell ref="A64:B64"/>
    <mergeCell ref="C64:AB64"/>
    <mergeCell ref="AC64:AF64"/>
    <mergeCell ref="AG64:AJ64"/>
    <mergeCell ref="AK64:AN64"/>
    <mergeCell ref="AP64:AS64"/>
    <mergeCell ref="A65:B65"/>
    <mergeCell ref="C65:AB65"/>
    <mergeCell ref="AC65:AF65"/>
    <mergeCell ref="AG65:AJ65"/>
    <mergeCell ref="AK65:AN65"/>
    <mergeCell ref="AP65:AS65"/>
    <mergeCell ref="A66:B66"/>
    <mergeCell ref="C66:AB66"/>
    <mergeCell ref="AC66:AF66"/>
    <mergeCell ref="AG66:AJ66"/>
    <mergeCell ref="AK66:AN66"/>
    <mergeCell ref="AP66:AS66"/>
    <mergeCell ref="A67:B67"/>
    <mergeCell ref="C67:AB67"/>
    <mergeCell ref="AC67:AF67"/>
    <mergeCell ref="AG67:AJ67"/>
    <mergeCell ref="AK67:AN67"/>
    <mergeCell ref="AP67:AS67"/>
    <mergeCell ref="A68:B68"/>
    <mergeCell ref="C68:AB68"/>
    <mergeCell ref="AC68:AF68"/>
    <mergeCell ref="AG68:AJ68"/>
    <mergeCell ref="AK68:AN68"/>
    <mergeCell ref="AP68:AS68"/>
    <mergeCell ref="A69:B69"/>
    <mergeCell ref="C69:AB69"/>
    <mergeCell ref="AC69:AF69"/>
    <mergeCell ref="AG69:AJ69"/>
    <mergeCell ref="AK69:AN69"/>
    <mergeCell ref="AP69:AS69"/>
    <mergeCell ref="A70:B70"/>
    <mergeCell ref="C70:AB70"/>
    <mergeCell ref="AC70:AF70"/>
    <mergeCell ref="AG70:AJ70"/>
    <mergeCell ref="AK70:AN70"/>
    <mergeCell ref="AP70:AS70"/>
    <mergeCell ref="A71:B71"/>
    <mergeCell ref="C71:AB71"/>
    <mergeCell ref="AC71:AF71"/>
    <mergeCell ref="AG71:AJ71"/>
    <mergeCell ref="AK71:AN71"/>
    <mergeCell ref="AP71:AS71"/>
    <mergeCell ref="A72:B72"/>
    <mergeCell ref="C72:AB72"/>
    <mergeCell ref="AC72:AF72"/>
    <mergeCell ref="AG72:AJ72"/>
    <mergeCell ref="AK72:AN72"/>
    <mergeCell ref="AP72:AS72"/>
    <mergeCell ref="A73:B73"/>
    <mergeCell ref="C73:AB73"/>
    <mergeCell ref="AC73:AF73"/>
    <mergeCell ref="AG73:AJ73"/>
    <mergeCell ref="AK73:AN73"/>
    <mergeCell ref="AP73:AS73"/>
    <mergeCell ref="A74:B74"/>
    <mergeCell ref="C74:AB74"/>
    <mergeCell ref="AC74:AF74"/>
    <mergeCell ref="AG74:AJ74"/>
    <mergeCell ref="AK74:AN74"/>
    <mergeCell ref="AP74:AS74"/>
  </mergeCells>
  <printOptions horizontalCentered="1"/>
  <pageMargins left="0.19652777777777777" right="0.19652777777777777" top="0.8395833333333333" bottom="0.9840277777777777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2" width="2.7109375" style="47" customWidth="1"/>
    <col min="3" max="32" width="2.7109375" style="20" customWidth="1"/>
    <col min="33" max="35" width="2.7109375" style="48" customWidth="1"/>
    <col min="36" max="36" width="7.7109375" style="48" customWidth="1"/>
    <col min="37" max="39" width="2.7109375" style="48" customWidth="1"/>
    <col min="40" max="40" width="7.7109375" style="48" customWidth="1"/>
    <col min="41" max="16384" width="9.140625" style="20" customWidth="1"/>
  </cols>
  <sheetData>
    <row r="1" spans="1:40" ht="12.75" customHeight="1">
      <c r="A1" s="49" t="s">
        <v>257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39" customHeight="1">
      <c r="A2" s="50" t="s">
        <v>258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5.75" customHeight="1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1:40" ht="12.75" customHeight="1">
      <c r="A4" s="27"/>
      <c r="B4" s="27"/>
      <c r="C4" s="28" t="s">
        <v>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6</v>
      </c>
      <c r="AD4" s="29"/>
      <c r="AE4" s="29"/>
      <c r="AF4" s="29"/>
      <c r="AG4" s="52" t="s">
        <v>7</v>
      </c>
      <c r="AH4" s="52"/>
      <c r="AI4" s="52"/>
      <c r="AJ4" s="52"/>
      <c r="AK4" s="52" t="s">
        <v>8</v>
      </c>
      <c r="AL4" s="52"/>
      <c r="AM4" s="52"/>
      <c r="AN4" s="52"/>
    </row>
    <row r="5" spans="1:40" ht="34.5" customHeight="1">
      <c r="A5" s="27" t="s">
        <v>4</v>
      </c>
      <c r="B5" s="27"/>
      <c r="C5" s="28" t="s">
        <v>15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 t="s">
        <v>65</v>
      </c>
      <c r="AD5" s="29"/>
      <c r="AE5" s="29"/>
      <c r="AF5" s="29"/>
      <c r="AG5" s="53" t="s">
        <v>16</v>
      </c>
      <c r="AH5" s="53"/>
      <c r="AI5" s="53"/>
      <c r="AJ5" s="53"/>
      <c r="AK5" s="53" t="s">
        <v>17</v>
      </c>
      <c r="AL5" s="53"/>
      <c r="AM5" s="53"/>
      <c r="AN5" s="53"/>
    </row>
    <row r="6" spans="1:40" ht="12.75" customHeight="1">
      <c r="A6" s="54" t="s">
        <v>68</v>
      </c>
      <c r="B6" s="54"/>
      <c r="C6" s="55" t="s">
        <v>259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 t="s">
        <v>260</v>
      </c>
      <c r="AD6" s="56"/>
      <c r="AE6" s="56"/>
      <c r="AF6" s="56"/>
      <c r="AG6" s="57">
        <f>SUM('4.Kötelező,önk.váll.,áll.ig.fa.'!CT11:CW11)</f>
        <v>10656000</v>
      </c>
      <c r="AH6" s="57"/>
      <c r="AI6" s="57"/>
      <c r="AJ6" s="57"/>
      <c r="AK6" s="57">
        <v>10973872</v>
      </c>
      <c r="AL6" s="57"/>
      <c r="AM6" s="57"/>
      <c r="AN6" s="57"/>
    </row>
    <row r="7" spans="1:40" ht="12.75" customHeight="1">
      <c r="A7" s="54" t="s">
        <v>70</v>
      </c>
      <c r="B7" s="54"/>
      <c r="C7" s="55" t="s">
        <v>261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8" t="s">
        <v>262</v>
      </c>
      <c r="AD7" s="58"/>
      <c r="AE7" s="58"/>
      <c r="AF7" s="58"/>
      <c r="AG7" s="57"/>
      <c r="AH7" s="57"/>
      <c r="AI7" s="57"/>
      <c r="AJ7" s="57"/>
      <c r="AK7" s="57"/>
      <c r="AL7" s="57"/>
      <c r="AM7" s="57"/>
      <c r="AN7" s="57"/>
    </row>
    <row r="8" spans="1:40" ht="12.75" customHeight="1">
      <c r="A8" s="54" t="s">
        <v>71</v>
      </c>
      <c r="B8" s="54"/>
      <c r="C8" s="55" t="s">
        <v>263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8" t="s">
        <v>264</v>
      </c>
      <c r="AD8" s="58"/>
      <c r="AE8" s="58"/>
      <c r="AF8" s="58"/>
      <c r="AG8" s="57"/>
      <c r="AH8" s="57"/>
      <c r="AI8" s="57"/>
      <c r="AJ8" s="57"/>
      <c r="AK8" s="57"/>
      <c r="AL8" s="57"/>
      <c r="AM8" s="57"/>
      <c r="AN8" s="57"/>
    </row>
    <row r="9" spans="1:40" ht="12.75" customHeight="1">
      <c r="A9" s="54" t="s">
        <v>74</v>
      </c>
      <c r="B9" s="54"/>
      <c r="C9" s="34" t="s">
        <v>265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58" t="s">
        <v>266</v>
      </c>
      <c r="AD9" s="58"/>
      <c r="AE9" s="58"/>
      <c r="AF9" s="58"/>
      <c r="AG9" s="57"/>
      <c r="AH9" s="57"/>
      <c r="AI9" s="57"/>
      <c r="AJ9" s="57"/>
      <c r="AK9" s="57"/>
      <c r="AL9" s="57"/>
      <c r="AM9" s="57"/>
      <c r="AN9" s="57"/>
    </row>
    <row r="10" spans="1:40" ht="12.75" customHeight="1">
      <c r="A10" s="54" t="s">
        <v>76</v>
      </c>
      <c r="B10" s="54"/>
      <c r="C10" s="34" t="s">
        <v>267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58" t="s">
        <v>268</v>
      </c>
      <c r="AD10" s="58"/>
      <c r="AE10" s="58"/>
      <c r="AF10" s="58"/>
      <c r="AG10" s="57"/>
      <c r="AH10" s="57"/>
      <c r="AI10" s="57"/>
      <c r="AJ10" s="57"/>
      <c r="AK10" s="57"/>
      <c r="AL10" s="57"/>
      <c r="AM10" s="57"/>
      <c r="AN10" s="57"/>
    </row>
    <row r="11" spans="1:40" ht="12.75" customHeight="1">
      <c r="A11" s="54" t="s">
        <v>77</v>
      </c>
      <c r="B11" s="54"/>
      <c r="C11" s="34" t="s">
        <v>269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58" t="s">
        <v>270</v>
      </c>
      <c r="AD11" s="58"/>
      <c r="AE11" s="58"/>
      <c r="AF11" s="58"/>
      <c r="AG11" s="57"/>
      <c r="AH11" s="57"/>
      <c r="AI11" s="57"/>
      <c r="AJ11" s="57"/>
      <c r="AK11" s="57"/>
      <c r="AL11" s="57"/>
      <c r="AM11" s="57"/>
      <c r="AN11" s="57"/>
    </row>
    <row r="12" spans="1:40" ht="12.75" customHeight="1">
      <c r="A12" s="54" t="s">
        <v>80</v>
      </c>
      <c r="B12" s="54"/>
      <c r="C12" s="34" t="s">
        <v>271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58" t="s">
        <v>272</v>
      </c>
      <c r="AD12" s="58"/>
      <c r="AE12" s="58"/>
      <c r="AF12" s="58"/>
      <c r="AG12" s="57">
        <f>SUM('4.Kötelező,önk.váll.,áll.ig.fa.'!CT17:CW17)</f>
        <v>0</v>
      </c>
      <c r="AH12" s="57"/>
      <c r="AI12" s="57"/>
      <c r="AJ12" s="57"/>
      <c r="AK12" s="57">
        <f>SUM('4.Kötelező,önk.váll.,áll.ig.fa.'!CX17:DA17)</f>
        <v>0</v>
      </c>
      <c r="AL12" s="57"/>
      <c r="AM12" s="57"/>
      <c r="AN12" s="57"/>
    </row>
    <row r="13" spans="1:40" ht="12.75" customHeight="1">
      <c r="A13" s="54" t="s">
        <v>83</v>
      </c>
      <c r="B13" s="54"/>
      <c r="C13" s="34" t="s">
        <v>273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58" t="s">
        <v>274</v>
      </c>
      <c r="AD13" s="58"/>
      <c r="AE13" s="58"/>
      <c r="AF13" s="58"/>
      <c r="AG13" s="57"/>
      <c r="AH13" s="57"/>
      <c r="AI13" s="57"/>
      <c r="AJ13" s="57"/>
      <c r="AK13" s="57"/>
      <c r="AL13" s="57"/>
      <c r="AM13" s="57"/>
      <c r="AN13" s="57"/>
    </row>
    <row r="14" spans="1:40" ht="12.75" customHeight="1">
      <c r="A14" s="54" t="s">
        <v>86</v>
      </c>
      <c r="B14" s="54"/>
      <c r="C14" s="38" t="s">
        <v>275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58" t="s">
        <v>276</v>
      </c>
      <c r="AD14" s="58"/>
      <c r="AE14" s="58"/>
      <c r="AF14" s="58"/>
      <c r="AG14" s="57"/>
      <c r="AH14" s="57"/>
      <c r="AI14" s="57"/>
      <c r="AJ14" s="57"/>
      <c r="AK14" s="57"/>
      <c r="AL14" s="57"/>
      <c r="AM14" s="57"/>
      <c r="AN14" s="57"/>
    </row>
    <row r="15" spans="1:40" ht="12.75" customHeight="1">
      <c r="A15" s="54" t="s">
        <v>89</v>
      </c>
      <c r="B15" s="54"/>
      <c r="C15" s="38" t="s">
        <v>277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58" t="s">
        <v>278</v>
      </c>
      <c r="AD15" s="58"/>
      <c r="AE15" s="58"/>
      <c r="AF15" s="58"/>
      <c r="AG15" s="57"/>
      <c r="AH15" s="57"/>
      <c r="AI15" s="57"/>
      <c r="AJ15" s="57"/>
      <c r="AK15" s="57"/>
      <c r="AL15" s="57"/>
      <c r="AM15" s="57"/>
      <c r="AN15" s="57"/>
    </row>
    <row r="16" spans="1:40" ht="12.75" customHeight="1">
      <c r="A16" s="54" t="s">
        <v>92</v>
      </c>
      <c r="B16" s="54"/>
      <c r="C16" s="38" t="s">
        <v>279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58" t="s">
        <v>280</v>
      </c>
      <c r="AD16" s="58"/>
      <c r="AE16" s="58"/>
      <c r="AF16" s="58"/>
      <c r="AG16" s="57"/>
      <c r="AH16" s="57"/>
      <c r="AI16" s="57"/>
      <c r="AJ16" s="57"/>
      <c r="AK16" s="57"/>
      <c r="AL16" s="57"/>
      <c r="AM16" s="57"/>
      <c r="AN16" s="57"/>
    </row>
    <row r="17" spans="1:40" s="39" customFormat="1" ht="12.75" customHeight="1">
      <c r="A17" s="54" t="s">
        <v>95</v>
      </c>
      <c r="B17" s="54"/>
      <c r="C17" s="38" t="s">
        <v>281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58" t="s">
        <v>282</v>
      </c>
      <c r="AD17" s="58"/>
      <c r="AE17" s="58"/>
      <c r="AF17" s="58"/>
      <c r="AG17" s="57"/>
      <c r="AH17" s="57"/>
      <c r="AI17" s="57"/>
      <c r="AJ17" s="57"/>
      <c r="AK17" s="57"/>
      <c r="AL17" s="57"/>
      <c r="AM17" s="57"/>
      <c r="AN17" s="57"/>
    </row>
    <row r="18" spans="1:40" s="39" customFormat="1" ht="12.75" customHeight="1">
      <c r="A18" s="54" t="s">
        <v>97</v>
      </c>
      <c r="B18" s="54"/>
      <c r="C18" s="38" t="s">
        <v>283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58" t="s">
        <v>284</v>
      </c>
      <c r="AD18" s="58"/>
      <c r="AE18" s="58"/>
      <c r="AF18" s="58"/>
      <c r="AG18" s="57"/>
      <c r="AH18" s="57"/>
      <c r="AI18" s="57"/>
      <c r="AJ18" s="57"/>
      <c r="AK18" s="57">
        <v>22829</v>
      </c>
      <c r="AL18" s="57"/>
      <c r="AM18" s="57"/>
      <c r="AN18" s="57"/>
    </row>
    <row r="19" spans="1:40" s="39" customFormat="1" ht="12.75" customHeight="1">
      <c r="A19" s="54" t="s">
        <v>100</v>
      </c>
      <c r="B19" s="54"/>
      <c r="C19" s="34" t="s">
        <v>285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58" t="s">
        <v>286</v>
      </c>
      <c r="AD19" s="58"/>
      <c r="AE19" s="58"/>
      <c r="AF19" s="58"/>
      <c r="AG19" s="59">
        <f>SUM(AG6:AJ18)</f>
        <v>10656000</v>
      </c>
      <c r="AH19" s="59"/>
      <c r="AI19" s="59"/>
      <c r="AJ19" s="59"/>
      <c r="AK19" s="59">
        <f>SUM(AK6:AN18)</f>
        <v>10996701</v>
      </c>
      <c r="AL19" s="59"/>
      <c r="AM19" s="59"/>
      <c r="AN19" s="59"/>
    </row>
    <row r="20" spans="1:40" ht="12.75" customHeight="1">
      <c r="A20" s="54" t="s">
        <v>103</v>
      </c>
      <c r="B20" s="54"/>
      <c r="C20" s="38" t="s">
        <v>287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58" t="s">
        <v>288</v>
      </c>
      <c r="AD20" s="58"/>
      <c r="AE20" s="58"/>
      <c r="AF20" s="58"/>
      <c r="AG20" s="57">
        <f>SUM('4.Kötelező,önk.váll.,áll.ig.fa.'!CT25:CW25)</f>
        <v>4496000</v>
      </c>
      <c r="AH20" s="57"/>
      <c r="AI20" s="57"/>
      <c r="AJ20" s="57"/>
      <c r="AK20" s="57">
        <v>4748345</v>
      </c>
      <c r="AL20" s="57"/>
      <c r="AM20" s="57"/>
      <c r="AN20" s="57"/>
    </row>
    <row r="21" spans="1:40" ht="25.5" customHeight="1">
      <c r="A21" s="54" t="s">
        <v>106</v>
      </c>
      <c r="B21" s="54"/>
      <c r="C21" s="38" t="s">
        <v>289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8" t="s">
        <v>290</v>
      </c>
      <c r="AD21" s="58"/>
      <c r="AE21" s="58"/>
      <c r="AF21" s="58"/>
      <c r="AG21" s="57"/>
      <c r="AH21" s="57"/>
      <c r="AI21" s="57"/>
      <c r="AJ21" s="57"/>
      <c r="AK21" s="57"/>
      <c r="AL21" s="57"/>
      <c r="AM21" s="57"/>
      <c r="AN21" s="57"/>
    </row>
    <row r="22" spans="1:40" ht="12.75" customHeight="1">
      <c r="A22" s="54" t="s">
        <v>109</v>
      </c>
      <c r="B22" s="54"/>
      <c r="C22" s="35" t="s">
        <v>291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58" t="s">
        <v>292</v>
      </c>
      <c r="AD22" s="58"/>
      <c r="AE22" s="58"/>
      <c r="AF22" s="58"/>
      <c r="AG22" s="57"/>
      <c r="AH22" s="57"/>
      <c r="AI22" s="57"/>
      <c r="AJ22" s="57"/>
      <c r="AK22" s="57"/>
      <c r="AL22" s="57"/>
      <c r="AM22" s="57"/>
      <c r="AN22" s="57"/>
    </row>
    <row r="23" spans="1:40" ht="12.75" customHeight="1">
      <c r="A23" s="54" t="s">
        <v>112</v>
      </c>
      <c r="B23" s="54"/>
      <c r="C23" s="38" t="s">
        <v>293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58" t="s">
        <v>294</v>
      </c>
      <c r="AD23" s="58"/>
      <c r="AE23" s="58"/>
      <c r="AF23" s="58"/>
      <c r="AG23" s="59">
        <f>SUM(AG20:AJ22)</f>
        <v>4496000</v>
      </c>
      <c r="AH23" s="59"/>
      <c r="AI23" s="59"/>
      <c r="AJ23" s="59"/>
      <c r="AK23" s="59">
        <f>SUM(AK20:AN22)</f>
        <v>4748345</v>
      </c>
      <c r="AL23" s="59"/>
      <c r="AM23" s="59"/>
      <c r="AN23" s="59"/>
    </row>
    <row r="24" spans="1:40" ht="12.75" customHeight="1">
      <c r="A24" s="60" t="s">
        <v>115</v>
      </c>
      <c r="B24" s="60"/>
      <c r="C24" s="61" t="s">
        <v>295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 t="s">
        <v>20</v>
      </c>
      <c r="AD24" s="62"/>
      <c r="AE24" s="62"/>
      <c r="AF24" s="62"/>
      <c r="AG24" s="59">
        <f>SUM(AG23,AG19)</f>
        <v>15152000</v>
      </c>
      <c r="AH24" s="59"/>
      <c r="AI24" s="59"/>
      <c r="AJ24" s="59"/>
      <c r="AK24" s="59">
        <f>SUM(AK23,AK19)</f>
        <v>15745046</v>
      </c>
      <c r="AL24" s="59"/>
      <c r="AM24" s="59"/>
      <c r="AN24" s="59"/>
    </row>
    <row r="25" spans="1:40" s="37" customFormat="1" ht="27.75" customHeight="1">
      <c r="A25" s="60" t="s">
        <v>118</v>
      </c>
      <c r="B25" s="60"/>
      <c r="C25" s="42" t="s">
        <v>296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62" t="s">
        <v>24</v>
      </c>
      <c r="AD25" s="62"/>
      <c r="AE25" s="62"/>
      <c r="AF25" s="62"/>
      <c r="AG25" s="63">
        <f>SUM('4.Kötelező,önk.váll.,áll.ig.fa.'!CT30:CW30)</f>
        <v>2627870</v>
      </c>
      <c r="AH25" s="63"/>
      <c r="AI25" s="63"/>
      <c r="AJ25" s="63"/>
      <c r="AK25" s="63">
        <v>2825646</v>
      </c>
      <c r="AL25" s="63"/>
      <c r="AM25" s="63"/>
      <c r="AN25" s="63"/>
    </row>
    <row r="26" spans="1:40" ht="12.75" customHeight="1">
      <c r="A26" s="54" t="s">
        <v>121</v>
      </c>
      <c r="B26" s="54"/>
      <c r="C26" s="38" t="s">
        <v>297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58" t="s">
        <v>298</v>
      </c>
      <c r="AD26" s="58"/>
      <c r="AE26" s="58"/>
      <c r="AF26" s="58"/>
      <c r="AG26" s="57">
        <f>SUM('4.Kötelező,önk.váll.,áll.ig.fa.'!CT31:CW31)</f>
        <v>10000</v>
      </c>
      <c r="AH26" s="57"/>
      <c r="AI26" s="57"/>
      <c r="AJ26" s="57"/>
      <c r="AK26" s="57">
        <v>11203</v>
      </c>
      <c r="AL26" s="57"/>
      <c r="AM26" s="57"/>
      <c r="AN26" s="57"/>
    </row>
    <row r="27" spans="1:40" ht="12.75" customHeight="1">
      <c r="A27" s="54" t="s">
        <v>124</v>
      </c>
      <c r="B27" s="54"/>
      <c r="C27" s="38" t="s">
        <v>299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58" t="s">
        <v>300</v>
      </c>
      <c r="AD27" s="58"/>
      <c r="AE27" s="58"/>
      <c r="AF27" s="58"/>
      <c r="AG27" s="57">
        <f>SUM('4.Kötelező,önk.váll.,áll.ig.fa.'!CT32:CW32)</f>
        <v>1739000</v>
      </c>
      <c r="AH27" s="57"/>
      <c r="AI27" s="57"/>
      <c r="AJ27" s="57"/>
      <c r="AK27" s="57">
        <v>2042233</v>
      </c>
      <c r="AL27" s="57"/>
      <c r="AM27" s="57"/>
      <c r="AN27" s="57"/>
    </row>
    <row r="28" spans="1:40" ht="12.75" customHeight="1">
      <c r="A28" s="54" t="s">
        <v>127</v>
      </c>
      <c r="B28" s="54"/>
      <c r="C28" s="38" t="s">
        <v>301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58" t="s">
        <v>302</v>
      </c>
      <c r="AD28" s="58"/>
      <c r="AE28" s="58"/>
      <c r="AF28" s="58"/>
      <c r="AG28" s="57"/>
      <c r="AH28" s="57"/>
      <c r="AI28" s="57"/>
      <c r="AJ28" s="57"/>
      <c r="AK28" s="57"/>
      <c r="AL28" s="57"/>
      <c r="AM28" s="57"/>
      <c r="AN28" s="57"/>
    </row>
    <row r="29" spans="1:40" ht="12.75" customHeight="1">
      <c r="A29" s="54" t="s">
        <v>130</v>
      </c>
      <c r="B29" s="54"/>
      <c r="C29" s="38" t="s">
        <v>303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58" t="s">
        <v>304</v>
      </c>
      <c r="AD29" s="58"/>
      <c r="AE29" s="58"/>
      <c r="AF29" s="58"/>
      <c r="AG29" s="59">
        <f>SUM(AG26:AJ28)</f>
        <v>1749000</v>
      </c>
      <c r="AH29" s="59"/>
      <c r="AI29" s="59"/>
      <c r="AJ29" s="59"/>
      <c r="AK29" s="59">
        <f>SUM(AK26:AN28)</f>
        <v>2053436</v>
      </c>
      <c r="AL29" s="59"/>
      <c r="AM29" s="59"/>
      <c r="AN29" s="59"/>
    </row>
    <row r="30" spans="1:40" ht="12.75" customHeight="1">
      <c r="A30" s="54" t="s">
        <v>133</v>
      </c>
      <c r="B30" s="54"/>
      <c r="C30" s="38" t="s">
        <v>305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58" t="s">
        <v>306</v>
      </c>
      <c r="AD30" s="58"/>
      <c r="AE30" s="58"/>
      <c r="AF30" s="58"/>
      <c r="AG30" s="57">
        <f>SUM('4.Kötelező,önk.váll.,áll.ig.fa.'!CT35:CW35)</f>
        <v>90000</v>
      </c>
      <c r="AH30" s="57"/>
      <c r="AI30" s="57"/>
      <c r="AJ30" s="57"/>
      <c r="AK30" s="57">
        <v>133854</v>
      </c>
      <c r="AL30" s="57"/>
      <c r="AM30" s="57"/>
      <c r="AN30" s="57"/>
    </row>
    <row r="31" spans="1:40" ht="12.75" customHeight="1">
      <c r="A31" s="54" t="s">
        <v>135</v>
      </c>
      <c r="B31" s="54"/>
      <c r="C31" s="38" t="s">
        <v>307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58" t="s">
        <v>308</v>
      </c>
      <c r="AD31" s="58"/>
      <c r="AE31" s="58"/>
      <c r="AF31" s="58"/>
      <c r="AG31" s="57">
        <f>SUM('4.Kötelező,önk.váll.,áll.ig.fa.'!CT36:CW36)</f>
        <v>230000</v>
      </c>
      <c r="AH31" s="57"/>
      <c r="AI31" s="57"/>
      <c r="AJ31" s="57"/>
      <c r="AK31" s="57">
        <v>164464</v>
      </c>
      <c r="AL31" s="57"/>
      <c r="AM31" s="57"/>
      <c r="AN31" s="57"/>
    </row>
    <row r="32" spans="1:40" ht="12.75" customHeight="1">
      <c r="A32" s="54" t="s">
        <v>139</v>
      </c>
      <c r="B32" s="54"/>
      <c r="C32" s="38" t="s">
        <v>309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58" t="s">
        <v>310</v>
      </c>
      <c r="AD32" s="58"/>
      <c r="AE32" s="58"/>
      <c r="AF32" s="58"/>
      <c r="AG32" s="59">
        <f>SUM(AG30:AJ31)</f>
        <v>320000</v>
      </c>
      <c r="AH32" s="59"/>
      <c r="AI32" s="59"/>
      <c r="AJ32" s="59"/>
      <c r="AK32" s="59">
        <f>SUM(AK30:AN31)</f>
        <v>298318</v>
      </c>
      <c r="AL32" s="59"/>
      <c r="AM32" s="59"/>
      <c r="AN32" s="59"/>
    </row>
    <row r="33" spans="1:40" ht="12.75" customHeight="1">
      <c r="A33" s="54" t="s">
        <v>142</v>
      </c>
      <c r="B33" s="54"/>
      <c r="C33" s="38" t="s">
        <v>311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58" t="s">
        <v>312</v>
      </c>
      <c r="AD33" s="58"/>
      <c r="AE33" s="58"/>
      <c r="AF33" s="58"/>
      <c r="AG33" s="57">
        <f>SUM('4.Kötelező,önk.váll.,áll.ig.fa.'!CT38:CW38)</f>
        <v>657500</v>
      </c>
      <c r="AH33" s="57"/>
      <c r="AI33" s="57"/>
      <c r="AJ33" s="57"/>
      <c r="AK33" s="57">
        <v>590671</v>
      </c>
      <c r="AL33" s="57"/>
      <c r="AM33" s="57"/>
      <c r="AN33" s="57"/>
    </row>
    <row r="34" spans="1:40" ht="12.75" customHeight="1">
      <c r="A34" s="54" t="s">
        <v>145</v>
      </c>
      <c r="B34" s="54"/>
      <c r="C34" s="38" t="s">
        <v>313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58" t="s">
        <v>314</v>
      </c>
      <c r="AD34" s="58"/>
      <c r="AE34" s="58"/>
      <c r="AF34" s="58"/>
      <c r="AG34" s="57">
        <f>SUM('4.Kötelező,önk.váll.,áll.ig.fa.'!CT39:CW39)</f>
        <v>360000</v>
      </c>
      <c r="AH34" s="57"/>
      <c r="AI34" s="57"/>
      <c r="AJ34" s="57"/>
      <c r="AK34" s="57">
        <v>323412</v>
      </c>
      <c r="AL34" s="57"/>
      <c r="AM34" s="57"/>
      <c r="AN34" s="57"/>
    </row>
    <row r="35" spans="1:40" ht="12.75" customHeight="1">
      <c r="A35" s="54" t="s">
        <v>149</v>
      </c>
      <c r="B35" s="54"/>
      <c r="C35" s="38" t="s">
        <v>315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58" t="s">
        <v>316</v>
      </c>
      <c r="AD35" s="58"/>
      <c r="AE35" s="58"/>
      <c r="AF35" s="58"/>
      <c r="AG35" s="57">
        <f>SUM('4.Kötelező,önk.váll.,áll.ig.fa.'!CT40:CW40)</f>
        <v>0</v>
      </c>
      <c r="AH35" s="57"/>
      <c r="AI35" s="57"/>
      <c r="AJ35" s="57"/>
      <c r="AK35" s="57">
        <f>SUM('4.Kötelező,önk.váll.,áll.ig.fa.'!CX40:DA40)</f>
        <v>0</v>
      </c>
      <c r="AL35" s="57"/>
      <c r="AM35" s="57"/>
      <c r="AN35" s="57"/>
    </row>
    <row r="36" spans="1:40" ht="12.75" customHeight="1">
      <c r="A36" s="54" t="s">
        <v>152</v>
      </c>
      <c r="B36" s="54"/>
      <c r="C36" s="38" t="s">
        <v>317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58" t="s">
        <v>318</v>
      </c>
      <c r="AD36" s="58"/>
      <c r="AE36" s="58"/>
      <c r="AF36" s="58"/>
      <c r="AG36" s="57">
        <f>SUM('4.Kötelező,önk.váll.,áll.ig.fa.'!CT41:CW41)</f>
        <v>190000</v>
      </c>
      <c r="AH36" s="57"/>
      <c r="AI36" s="57"/>
      <c r="AJ36" s="57"/>
      <c r="AK36" s="57">
        <v>130217</v>
      </c>
      <c r="AL36" s="57"/>
      <c r="AM36" s="57"/>
      <c r="AN36" s="57"/>
    </row>
    <row r="37" spans="1:40" ht="12.75" customHeight="1">
      <c r="A37" s="54" t="s">
        <v>154</v>
      </c>
      <c r="B37" s="54"/>
      <c r="C37" s="38" t="s">
        <v>319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58" t="s">
        <v>320</v>
      </c>
      <c r="AD37" s="58"/>
      <c r="AE37" s="58"/>
      <c r="AF37" s="58"/>
      <c r="AG37" s="57">
        <f>SUM('4.Kötelező,önk.váll.,áll.ig.fa.'!CT42:CW42)</f>
        <v>0</v>
      </c>
      <c r="AH37" s="57"/>
      <c r="AI37" s="57"/>
      <c r="AJ37" s="57"/>
      <c r="AK37" s="57">
        <f>SUM('4.Kötelező,önk.váll.,áll.ig.fa.'!CX42:DA42)</f>
        <v>0</v>
      </c>
      <c r="AL37" s="57"/>
      <c r="AM37" s="57"/>
      <c r="AN37" s="57"/>
    </row>
    <row r="38" spans="1:40" ht="12.75" customHeight="1">
      <c r="A38" s="54" t="s">
        <v>155</v>
      </c>
      <c r="B38" s="54"/>
      <c r="C38" s="35" t="s">
        <v>321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58" t="s">
        <v>322</v>
      </c>
      <c r="AD38" s="58"/>
      <c r="AE38" s="58"/>
      <c r="AF38" s="58"/>
      <c r="AG38" s="57">
        <f>SUM('4.Kötelező,önk.váll.,áll.ig.fa.'!CT43:CW43)</f>
        <v>20000</v>
      </c>
      <c r="AH38" s="57"/>
      <c r="AI38" s="57"/>
      <c r="AJ38" s="57"/>
      <c r="AK38" s="57">
        <v>1624300</v>
      </c>
      <c r="AL38" s="57"/>
      <c r="AM38" s="57"/>
      <c r="AN38" s="57"/>
    </row>
    <row r="39" spans="1:40" ht="12.75" customHeight="1">
      <c r="A39" s="54" t="s">
        <v>158</v>
      </c>
      <c r="B39" s="54"/>
      <c r="C39" s="38" t="s">
        <v>323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58" t="s">
        <v>324</v>
      </c>
      <c r="AD39" s="58"/>
      <c r="AE39" s="58"/>
      <c r="AF39" s="58"/>
      <c r="AG39" s="57">
        <f>SUM('4.Kötelező,önk.váll.,áll.ig.fa.'!CT44:CW44)</f>
        <v>1210000</v>
      </c>
      <c r="AH39" s="57"/>
      <c r="AI39" s="57"/>
      <c r="AJ39" s="57"/>
      <c r="AK39" s="57">
        <v>743461</v>
      </c>
      <c r="AL39" s="57"/>
      <c r="AM39" s="57"/>
      <c r="AN39" s="57"/>
    </row>
    <row r="40" spans="1:40" ht="12.75" customHeight="1">
      <c r="A40" s="54" t="s">
        <v>161</v>
      </c>
      <c r="B40" s="54"/>
      <c r="C40" s="38" t="s">
        <v>325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58" t="s">
        <v>326</v>
      </c>
      <c r="AD40" s="58"/>
      <c r="AE40" s="58"/>
      <c r="AF40" s="58"/>
      <c r="AG40" s="59">
        <f>SUM(AG33:AJ39)</f>
        <v>2437500</v>
      </c>
      <c r="AH40" s="59"/>
      <c r="AI40" s="59"/>
      <c r="AJ40" s="59"/>
      <c r="AK40" s="59">
        <f>SUM(AK33:AN39)</f>
        <v>3412061</v>
      </c>
      <c r="AL40" s="59"/>
      <c r="AM40" s="59"/>
      <c r="AN40" s="59"/>
    </row>
    <row r="41" spans="1:40" ht="12.75" customHeight="1">
      <c r="A41" s="54" t="s">
        <v>164</v>
      </c>
      <c r="B41" s="54"/>
      <c r="C41" s="38" t="s">
        <v>327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58" t="s">
        <v>328</v>
      </c>
      <c r="AD41" s="58"/>
      <c r="AE41" s="58"/>
      <c r="AF41" s="58"/>
      <c r="AG41" s="57">
        <f>SUM('4.Kötelező,önk.váll.,áll.ig.fa.'!CT46:CW46)</f>
        <v>0</v>
      </c>
      <c r="AH41" s="57"/>
      <c r="AI41" s="57"/>
      <c r="AJ41" s="57"/>
      <c r="AK41" s="57">
        <f>SUM('4.Kötelező,önk.váll.,áll.ig.fa.'!CX46:DA46)</f>
        <v>0</v>
      </c>
      <c r="AL41" s="57"/>
      <c r="AM41" s="57"/>
      <c r="AN41" s="57"/>
    </row>
    <row r="42" spans="1:40" ht="12.75" customHeight="1">
      <c r="A42" s="54" t="s">
        <v>167</v>
      </c>
      <c r="B42" s="54"/>
      <c r="C42" s="38" t="s">
        <v>329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58" t="s">
        <v>330</v>
      </c>
      <c r="AD42" s="58"/>
      <c r="AE42" s="58"/>
      <c r="AF42" s="58"/>
      <c r="AG42" s="57">
        <f>SUM('4.Kötelező,önk.váll.,áll.ig.fa.'!CT47:CW47)</f>
        <v>0</v>
      </c>
      <c r="AH42" s="57"/>
      <c r="AI42" s="57"/>
      <c r="AJ42" s="57"/>
      <c r="AK42" s="57">
        <f>SUM('4.Kötelező,önk.váll.,áll.ig.fa.'!CX47:DA47)</f>
        <v>0</v>
      </c>
      <c r="AL42" s="57"/>
      <c r="AM42" s="57"/>
      <c r="AN42" s="57"/>
    </row>
    <row r="43" spans="1:40" ht="12.75" customHeight="1">
      <c r="A43" s="54" t="s">
        <v>171</v>
      </c>
      <c r="B43" s="54"/>
      <c r="C43" s="38" t="s">
        <v>331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58" t="s">
        <v>332</v>
      </c>
      <c r="AD43" s="58"/>
      <c r="AE43" s="58"/>
      <c r="AF43" s="58"/>
      <c r="AG43" s="59">
        <f>SUM(AG41:AJ42)</f>
        <v>0</v>
      </c>
      <c r="AH43" s="59"/>
      <c r="AI43" s="59"/>
      <c r="AJ43" s="59"/>
      <c r="AK43" s="59">
        <f>SUM(AK41:AN42)</f>
        <v>0</v>
      </c>
      <c r="AL43" s="59"/>
      <c r="AM43" s="59"/>
      <c r="AN43" s="59"/>
    </row>
    <row r="44" spans="1:40" ht="12.75" customHeight="1">
      <c r="A44" s="54" t="s">
        <v>175</v>
      </c>
      <c r="B44" s="54"/>
      <c r="C44" s="38" t="s">
        <v>333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58" t="s">
        <v>334</v>
      </c>
      <c r="AD44" s="58"/>
      <c r="AE44" s="58"/>
      <c r="AF44" s="58"/>
      <c r="AG44" s="57">
        <f>SUM('4.Kötelező,önk.váll.,áll.ig.fa.'!CT49:CW49)</f>
        <v>1216718</v>
      </c>
      <c r="AH44" s="57"/>
      <c r="AI44" s="57"/>
      <c r="AJ44" s="57"/>
      <c r="AK44" s="57">
        <v>964641</v>
      </c>
      <c r="AL44" s="57"/>
      <c r="AM44" s="57"/>
      <c r="AN44" s="57"/>
    </row>
    <row r="45" spans="1:40" ht="12.75" customHeight="1">
      <c r="A45" s="54" t="s">
        <v>178</v>
      </c>
      <c r="B45" s="54"/>
      <c r="C45" s="38" t="s">
        <v>335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58" t="s">
        <v>336</v>
      </c>
      <c r="AD45" s="58"/>
      <c r="AE45" s="58"/>
      <c r="AF45" s="58"/>
      <c r="AG45" s="57"/>
      <c r="AH45" s="57"/>
      <c r="AI45" s="57"/>
      <c r="AJ45" s="57"/>
      <c r="AK45" s="57"/>
      <c r="AL45" s="57"/>
      <c r="AM45" s="57"/>
      <c r="AN45" s="57"/>
    </row>
    <row r="46" spans="1:40" ht="12.75" customHeight="1">
      <c r="A46" s="54" t="s">
        <v>181</v>
      </c>
      <c r="B46" s="54"/>
      <c r="C46" s="38" t="s">
        <v>337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58" t="s">
        <v>338</v>
      </c>
      <c r="AD46" s="58"/>
      <c r="AE46" s="58"/>
      <c r="AF46" s="58"/>
      <c r="AG46" s="57"/>
      <c r="AH46" s="57"/>
      <c r="AI46" s="57"/>
      <c r="AJ46" s="57"/>
      <c r="AK46" s="57"/>
      <c r="AL46" s="57"/>
      <c r="AM46" s="57"/>
      <c r="AN46" s="57"/>
    </row>
    <row r="47" spans="1:40" ht="12.75" customHeight="1">
      <c r="A47" s="54" t="s">
        <v>339</v>
      </c>
      <c r="B47" s="54"/>
      <c r="C47" s="38" t="s">
        <v>340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58" t="s">
        <v>341</v>
      </c>
      <c r="AD47" s="58"/>
      <c r="AE47" s="58"/>
      <c r="AF47" s="58"/>
      <c r="AG47" s="57"/>
      <c r="AH47" s="57"/>
      <c r="AI47" s="57"/>
      <c r="AJ47" s="57"/>
      <c r="AK47" s="57"/>
      <c r="AL47" s="57"/>
      <c r="AM47" s="57"/>
      <c r="AN47" s="57"/>
    </row>
    <row r="48" spans="1:40" ht="12.75" customHeight="1">
      <c r="A48" s="54" t="s">
        <v>342</v>
      </c>
      <c r="B48" s="54"/>
      <c r="C48" s="38" t="s">
        <v>343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58" t="s">
        <v>344</v>
      </c>
      <c r="AD48" s="58"/>
      <c r="AE48" s="58"/>
      <c r="AF48" s="58"/>
      <c r="AG48" s="57"/>
      <c r="AH48" s="57"/>
      <c r="AI48" s="57"/>
      <c r="AJ48" s="57"/>
      <c r="AK48" s="57">
        <v>7415</v>
      </c>
      <c r="AL48" s="57"/>
      <c r="AM48" s="57"/>
      <c r="AN48" s="57"/>
    </row>
    <row r="49" spans="1:40" ht="12.75" customHeight="1">
      <c r="A49" s="54" t="s">
        <v>345</v>
      </c>
      <c r="B49" s="54"/>
      <c r="C49" s="38" t="s">
        <v>346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58" t="s">
        <v>347</v>
      </c>
      <c r="AD49" s="58"/>
      <c r="AE49" s="58"/>
      <c r="AF49" s="58"/>
      <c r="AG49" s="59">
        <f>SUM(AG44:AJ48)</f>
        <v>1216718</v>
      </c>
      <c r="AH49" s="59"/>
      <c r="AI49" s="59"/>
      <c r="AJ49" s="59"/>
      <c r="AK49" s="59">
        <f>SUM(AK44:AN48)</f>
        <v>972056</v>
      </c>
      <c r="AL49" s="59"/>
      <c r="AM49" s="59"/>
      <c r="AN49" s="59"/>
    </row>
    <row r="50" spans="1:40" ht="12.75" customHeight="1">
      <c r="A50" s="60" t="s">
        <v>348</v>
      </c>
      <c r="B50" s="60"/>
      <c r="C50" s="42" t="s">
        <v>349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62" t="s">
        <v>28</v>
      </c>
      <c r="AD50" s="62"/>
      <c r="AE50" s="62"/>
      <c r="AF50" s="62"/>
      <c r="AG50" s="59">
        <f>SUM(AG49,AG43,AG40,AG32,AG29)</f>
        <v>5723218</v>
      </c>
      <c r="AH50" s="59"/>
      <c r="AI50" s="59"/>
      <c r="AJ50" s="59"/>
      <c r="AK50" s="59">
        <f>SUM(AK49,AK43,AK40,AK32,AK29)</f>
        <v>6735871</v>
      </c>
      <c r="AL50" s="59"/>
      <c r="AM50" s="59"/>
      <c r="AN50" s="59"/>
    </row>
    <row r="51" spans="1:40" ht="12.75" customHeight="1">
      <c r="A51" s="54" t="s">
        <v>192</v>
      </c>
      <c r="B51" s="54"/>
      <c r="C51" s="45" t="s">
        <v>350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58" t="s">
        <v>351</v>
      </c>
      <c r="AD51" s="58"/>
      <c r="AE51" s="58"/>
      <c r="AF51" s="58"/>
      <c r="AG51" s="57"/>
      <c r="AH51" s="57"/>
      <c r="AI51" s="57"/>
      <c r="AJ51" s="57"/>
      <c r="AK51" s="57"/>
      <c r="AL51" s="57"/>
      <c r="AM51" s="57"/>
      <c r="AN51" s="57"/>
    </row>
    <row r="52" spans="1:40" ht="12.75" customHeight="1">
      <c r="A52" s="54" t="s">
        <v>195</v>
      </c>
      <c r="B52" s="54"/>
      <c r="C52" s="45" t="s">
        <v>352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58" t="s">
        <v>353</v>
      </c>
      <c r="AD52" s="58"/>
      <c r="AE52" s="58"/>
      <c r="AF52" s="58"/>
      <c r="AG52" s="57"/>
      <c r="AH52" s="57"/>
      <c r="AI52" s="57"/>
      <c r="AJ52" s="57"/>
      <c r="AK52" s="57">
        <v>52000</v>
      </c>
      <c r="AL52" s="57"/>
      <c r="AM52" s="57"/>
      <c r="AN52" s="57"/>
    </row>
    <row r="53" spans="1:40" ht="12.75" customHeight="1">
      <c r="A53" s="54" t="s">
        <v>198</v>
      </c>
      <c r="B53" s="54"/>
      <c r="C53" s="45" t="s">
        <v>354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58" t="s">
        <v>355</v>
      </c>
      <c r="AD53" s="58"/>
      <c r="AE53" s="58"/>
      <c r="AF53" s="58"/>
      <c r="AG53" s="57"/>
      <c r="AH53" s="57"/>
      <c r="AI53" s="57"/>
      <c r="AJ53" s="57"/>
      <c r="AK53" s="57"/>
      <c r="AL53" s="57"/>
      <c r="AM53" s="57"/>
      <c r="AN53" s="57"/>
    </row>
    <row r="54" spans="1:40" ht="12.75" customHeight="1">
      <c r="A54" s="54" t="s">
        <v>201</v>
      </c>
      <c r="B54" s="54"/>
      <c r="C54" s="45" t="s">
        <v>356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58" t="s">
        <v>357</v>
      </c>
      <c r="AD54" s="58"/>
      <c r="AE54" s="58"/>
      <c r="AF54" s="58"/>
      <c r="AG54" s="57"/>
      <c r="AH54" s="57"/>
      <c r="AI54" s="57"/>
      <c r="AJ54" s="57"/>
      <c r="AK54" s="57"/>
      <c r="AL54" s="57"/>
      <c r="AM54" s="57"/>
      <c r="AN54" s="57"/>
    </row>
    <row r="55" spans="1:40" ht="12.75" customHeight="1">
      <c r="A55" s="54" t="s">
        <v>203</v>
      </c>
      <c r="B55" s="54"/>
      <c r="C55" s="45" t="s">
        <v>358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58" t="s">
        <v>359</v>
      </c>
      <c r="AD55" s="58"/>
      <c r="AE55" s="58"/>
      <c r="AF55" s="58"/>
      <c r="AG55" s="57"/>
      <c r="AH55" s="57"/>
      <c r="AI55" s="57"/>
      <c r="AJ55" s="57"/>
      <c r="AK55" s="57"/>
      <c r="AL55" s="57"/>
      <c r="AM55" s="57"/>
      <c r="AN55" s="57"/>
    </row>
    <row r="56" spans="1:40" ht="12.75" customHeight="1">
      <c r="A56" s="54" t="s">
        <v>206</v>
      </c>
      <c r="B56" s="54"/>
      <c r="C56" s="45" t="s">
        <v>360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58" t="s">
        <v>361</v>
      </c>
      <c r="AD56" s="58"/>
      <c r="AE56" s="58"/>
      <c r="AF56" s="58"/>
      <c r="AG56" s="57"/>
      <c r="AH56" s="57"/>
      <c r="AI56" s="57"/>
      <c r="AJ56" s="57"/>
      <c r="AK56" s="57"/>
      <c r="AL56" s="57"/>
      <c r="AM56" s="57"/>
      <c r="AN56" s="57"/>
    </row>
    <row r="57" spans="1:40" ht="12.75" customHeight="1">
      <c r="A57" s="54" t="s">
        <v>209</v>
      </c>
      <c r="B57" s="54"/>
      <c r="C57" s="45" t="s">
        <v>362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58" t="s">
        <v>363</v>
      </c>
      <c r="AD57" s="58"/>
      <c r="AE57" s="58"/>
      <c r="AF57" s="58"/>
      <c r="AG57" s="57"/>
      <c r="AH57" s="57"/>
      <c r="AI57" s="57"/>
      <c r="AJ57" s="57"/>
      <c r="AK57" s="57"/>
      <c r="AL57" s="57"/>
      <c r="AM57" s="57"/>
      <c r="AN57" s="57"/>
    </row>
    <row r="58" spans="1:40" ht="12.75" customHeight="1">
      <c r="A58" s="54" t="s">
        <v>212</v>
      </c>
      <c r="B58" s="54"/>
      <c r="C58" s="45" t="s">
        <v>364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58" t="s">
        <v>365</v>
      </c>
      <c r="AD58" s="58"/>
      <c r="AE58" s="58"/>
      <c r="AF58" s="58"/>
      <c r="AG58" s="57">
        <f>SUM('4.Kötelező,önk.váll.,áll.ig.fa.'!CT63:CW63)</f>
        <v>1518000</v>
      </c>
      <c r="AH58" s="57"/>
      <c r="AI58" s="57"/>
      <c r="AJ58" s="57"/>
      <c r="AK58" s="57">
        <v>2160175</v>
      </c>
      <c r="AL58" s="57"/>
      <c r="AM58" s="57"/>
      <c r="AN58" s="57"/>
    </row>
    <row r="59" spans="1:40" ht="12.75" customHeight="1">
      <c r="A59" s="60" t="s">
        <v>215</v>
      </c>
      <c r="B59" s="60"/>
      <c r="C59" s="46" t="s">
        <v>366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62" t="s">
        <v>32</v>
      </c>
      <c r="AD59" s="62"/>
      <c r="AE59" s="62"/>
      <c r="AF59" s="62"/>
      <c r="AG59" s="59">
        <f>SUM(AG51:AJ58)</f>
        <v>1518000</v>
      </c>
      <c r="AH59" s="59"/>
      <c r="AI59" s="59"/>
      <c r="AJ59" s="59"/>
      <c r="AK59" s="59">
        <f>SUM(AK51:AN58)</f>
        <v>2212175</v>
      </c>
      <c r="AL59" s="59"/>
      <c r="AM59" s="59"/>
      <c r="AN59" s="59"/>
    </row>
    <row r="60" spans="1:40" ht="12.75" customHeight="1">
      <c r="A60" s="54" t="s">
        <v>218</v>
      </c>
      <c r="B60" s="54"/>
      <c r="C60" s="64" t="s">
        <v>367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58" t="s">
        <v>368</v>
      </c>
      <c r="AD60" s="58"/>
      <c r="AE60" s="58"/>
      <c r="AF60" s="58"/>
      <c r="AG60" s="57"/>
      <c r="AH60" s="57"/>
      <c r="AI60" s="57"/>
      <c r="AJ60" s="57"/>
      <c r="AK60" s="57"/>
      <c r="AL60" s="57"/>
      <c r="AM60" s="57"/>
      <c r="AN60" s="57"/>
    </row>
    <row r="61" spans="1:40" ht="12.75" customHeight="1">
      <c r="A61" s="54">
        <v>56</v>
      </c>
      <c r="B61" s="54"/>
      <c r="C61" s="64" t="s">
        <v>369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58" t="s">
        <v>370</v>
      </c>
      <c r="AD61" s="58"/>
      <c r="AE61" s="58"/>
      <c r="AF61" s="58"/>
      <c r="AG61" s="57"/>
      <c r="AH61" s="57"/>
      <c r="AI61" s="57"/>
      <c r="AJ61" s="57"/>
      <c r="AK61" s="57"/>
      <c r="AL61" s="57"/>
      <c r="AM61" s="57"/>
      <c r="AN61" s="57"/>
    </row>
    <row r="62" spans="1:40" ht="12.75" customHeight="1">
      <c r="A62" s="54">
        <v>57</v>
      </c>
      <c r="B62" s="54"/>
      <c r="C62" s="64" t="s">
        <v>371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58" t="s">
        <v>372</v>
      </c>
      <c r="AD62" s="58"/>
      <c r="AE62" s="58"/>
      <c r="AF62" s="58"/>
      <c r="AG62" s="57"/>
      <c r="AH62" s="57"/>
      <c r="AI62" s="57"/>
      <c r="AJ62" s="57"/>
      <c r="AK62" s="57"/>
      <c r="AL62" s="57"/>
      <c r="AM62" s="57"/>
      <c r="AN62" s="57"/>
    </row>
    <row r="63" spans="1:40" ht="12.75" customHeight="1">
      <c r="A63" s="54">
        <v>58</v>
      </c>
      <c r="B63" s="54"/>
      <c r="C63" s="64" t="s">
        <v>373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58" t="s">
        <v>374</v>
      </c>
      <c r="AD63" s="58"/>
      <c r="AE63" s="58"/>
      <c r="AF63" s="58"/>
      <c r="AG63" s="57"/>
      <c r="AH63" s="57"/>
      <c r="AI63" s="57"/>
      <c r="AJ63" s="57"/>
      <c r="AK63" s="57"/>
      <c r="AL63" s="57"/>
      <c r="AM63" s="57"/>
      <c r="AN63" s="57"/>
    </row>
    <row r="64" spans="1:40" ht="12.75" customHeight="1">
      <c r="A64" s="54">
        <v>59</v>
      </c>
      <c r="B64" s="54"/>
      <c r="C64" s="64" t="s">
        <v>375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58" t="s">
        <v>376</v>
      </c>
      <c r="AD64" s="58"/>
      <c r="AE64" s="58"/>
      <c r="AF64" s="58"/>
      <c r="AG64" s="59">
        <f>SUM(AG60:AJ63)</f>
        <v>0</v>
      </c>
      <c r="AH64" s="59"/>
      <c r="AI64" s="59"/>
      <c r="AJ64" s="59"/>
      <c r="AK64" s="59">
        <f>SUM(AK60:AN63)</f>
        <v>0</v>
      </c>
      <c r="AL64" s="59"/>
      <c r="AM64" s="59"/>
      <c r="AN64" s="59"/>
    </row>
    <row r="65" spans="1:40" ht="25.5" customHeight="1">
      <c r="A65" s="54">
        <v>60</v>
      </c>
      <c r="B65" s="54"/>
      <c r="C65" s="64" t="s">
        <v>377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58" t="s">
        <v>378</v>
      </c>
      <c r="AD65" s="58"/>
      <c r="AE65" s="58"/>
      <c r="AF65" s="58"/>
      <c r="AG65" s="57"/>
      <c r="AH65" s="57"/>
      <c r="AI65" s="57"/>
      <c r="AJ65" s="57"/>
      <c r="AK65" s="57"/>
      <c r="AL65" s="57"/>
      <c r="AM65" s="57"/>
      <c r="AN65" s="57"/>
    </row>
    <row r="66" spans="1:40" ht="25.5" customHeight="1">
      <c r="A66" s="54">
        <v>61</v>
      </c>
      <c r="B66" s="54"/>
      <c r="C66" s="64" t="s">
        <v>379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58" t="s">
        <v>380</v>
      </c>
      <c r="AD66" s="58"/>
      <c r="AE66" s="58"/>
      <c r="AF66" s="58"/>
      <c r="AG66" s="57"/>
      <c r="AH66" s="57"/>
      <c r="AI66" s="57"/>
      <c r="AJ66" s="57"/>
      <c r="AK66" s="57"/>
      <c r="AL66" s="57"/>
      <c r="AM66" s="57"/>
      <c r="AN66" s="57"/>
    </row>
    <row r="67" spans="1:40" ht="25.5" customHeight="1">
      <c r="A67" s="54">
        <v>62</v>
      </c>
      <c r="B67" s="54"/>
      <c r="C67" s="64" t="s">
        <v>381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58" t="s">
        <v>382</v>
      </c>
      <c r="AD67" s="58"/>
      <c r="AE67" s="58"/>
      <c r="AF67" s="58"/>
      <c r="AG67" s="57"/>
      <c r="AH67" s="57"/>
      <c r="AI67" s="57"/>
      <c r="AJ67" s="57"/>
      <c r="AK67" s="57"/>
      <c r="AL67" s="57"/>
      <c r="AM67" s="57"/>
      <c r="AN67" s="57"/>
    </row>
    <row r="68" spans="1:40" ht="12.75" customHeight="1">
      <c r="A68" s="54">
        <v>63</v>
      </c>
      <c r="B68" s="54"/>
      <c r="C68" s="64" t="s">
        <v>383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58" t="s">
        <v>384</v>
      </c>
      <c r="AD68" s="58"/>
      <c r="AE68" s="58"/>
      <c r="AF68" s="58"/>
      <c r="AG68" s="57">
        <f>SUM('4.Kötelező,önk.váll.,áll.ig.fa.'!CT70:CW70)</f>
        <v>2500000</v>
      </c>
      <c r="AH68" s="57"/>
      <c r="AI68" s="57"/>
      <c r="AJ68" s="57"/>
      <c r="AK68" s="57">
        <v>1827862</v>
      </c>
      <c r="AL68" s="57"/>
      <c r="AM68" s="57"/>
      <c r="AN68" s="57"/>
    </row>
    <row r="69" spans="1:40" ht="25.5" customHeight="1">
      <c r="A69" s="54">
        <v>64</v>
      </c>
      <c r="B69" s="54"/>
      <c r="C69" s="64" t="s">
        <v>385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58" t="s">
        <v>386</v>
      </c>
      <c r="AD69" s="58"/>
      <c r="AE69" s="58"/>
      <c r="AF69" s="58"/>
      <c r="AG69" s="57"/>
      <c r="AH69" s="57"/>
      <c r="AI69" s="57"/>
      <c r="AJ69" s="57"/>
      <c r="AK69" s="57"/>
      <c r="AL69" s="57"/>
      <c r="AM69" s="57"/>
      <c r="AN69" s="57"/>
    </row>
    <row r="70" spans="1:40" ht="25.5" customHeight="1">
      <c r="A70" s="54">
        <v>65</v>
      </c>
      <c r="B70" s="54"/>
      <c r="C70" s="64" t="s">
        <v>387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58" t="s">
        <v>388</v>
      </c>
      <c r="AD70" s="58"/>
      <c r="AE70" s="58"/>
      <c r="AF70" s="58"/>
      <c r="AG70" s="57"/>
      <c r="AH70" s="57"/>
      <c r="AI70" s="57"/>
      <c r="AJ70" s="57"/>
      <c r="AK70" s="57"/>
      <c r="AL70" s="57"/>
      <c r="AM70" s="57"/>
      <c r="AN70" s="57"/>
    </row>
    <row r="71" spans="1:40" ht="12.75" customHeight="1">
      <c r="A71" s="54">
        <v>66</v>
      </c>
      <c r="B71" s="54"/>
      <c r="C71" s="64" t="s">
        <v>389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58" t="s">
        <v>390</v>
      </c>
      <c r="AD71" s="58"/>
      <c r="AE71" s="58"/>
      <c r="AF71" s="58"/>
      <c r="AG71" s="57"/>
      <c r="AH71" s="57"/>
      <c r="AI71" s="57"/>
      <c r="AJ71" s="57"/>
      <c r="AK71" s="57"/>
      <c r="AL71" s="57"/>
      <c r="AM71" s="57"/>
      <c r="AN71" s="57"/>
    </row>
    <row r="72" spans="1:40" ht="12.75" customHeight="1">
      <c r="A72" s="54">
        <v>67</v>
      </c>
      <c r="B72" s="54"/>
      <c r="C72" s="65" t="s">
        <v>391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58" t="s">
        <v>392</v>
      </c>
      <c r="AD72" s="58"/>
      <c r="AE72" s="58"/>
      <c r="AF72" s="58"/>
      <c r="AG72" s="57"/>
      <c r="AH72" s="57"/>
      <c r="AI72" s="57"/>
      <c r="AJ72" s="57"/>
      <c r="AK72" s="57"/>
      <c r="AL72" s="57"/>
      <c r="AM72" s="57"/>
      <c r="AN72" s="57"/>
    </row>
    <row r="73" spans="1:40" ht="12.75" customHeight="1">
      <c r="A73" s="54">
        <v>68</v>
      </c>
      <c r="B73" s="54"/>
      <c r="C73" s="64" t="s">
        <v>393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58" t="s">
        <v>394</v>
      </c>
      <c r="AD73" s="58"/>
      <c r="AE73" s="58"/>
      <c r="AF73" s="58"/>
      <c r="AG73" s="57"/>
      <c r="AH73" s="57"/>
      <c r="AI73" s="57"/>
      <c r="AJ73" s="57"/>
      <c r="AK73" s="57"/>
      <c r="AL73" s="57"/>
      <c r="AM73" s="57"/>
      <c r="AN73" s="57"/>
    </row>
    <row r="74" spans="1:40" ht="12.75" customHeight="1">
      <c r="A74" s="54">
        <v>69</v>
      </c>
      <c r="B74" s="54"/>
      <c r="C74" s="64" t="s">
        <v>395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58" t="s">
        <v>396</v>
      </c>
      <c r="AD74" s="58"/>
      <c r="AE74" s="58"/>
      <c r="AF74" s="58"/>
      <c r="AG74" s="57">
        <f>SUM('4.Kötelező,önk.váll.,áll.ig.fa.'!CT75:CW75)</f>
        <v>20000</v>
      </c>
      <c r="AH74" s="57"/>
      <c r="AI74" s="57"/>
      <c r="AJ74" s="57"/>
      <c r="AK74" s="57">
        <v>29967</v>
      </c>
      <c r="AL74" s="57"/>
      <c r="AM74" s="57"/>
      <c r="AN74" s="57"/>
    </row>
    <row r="75" spans="1:40" ht="12.75" customHeight="1">
      <c r="A75" s="54">
        <v>70</v>
      </c>
      <c r="B75" s="54"/>
      <c r="C75" s="65" t="s">
        <v>397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58" t="s">
        <v>398</v>
      </c>
      <c r="AD75" s="58"/>
      <c r="AE75" s="58"/>
      <c r="AF75" s="58"/>
      <c r="AG75" s="57">
        <f>SUM('4.Kötelező,önk.váll.,áll.ig.fa.'!CT76:CW76)</f>
        <v>1960000</v>
      </c>
      <c r="AH75" s="57"/>
      <c r="AI75" s="57"/>
      <c r="AJ75" s="57"/>
      <c r="AK75" s="57">
        <v>3178329</v>
      </c>
      <c r="AL75" s="57"/>
      <c r="AM75" s="57"/>
      <c r="AN75" s="57"/>
    </row>
    <row r="76" spans="1:40" ht="12.75" customHeight="1">
      <c r="A76" s="60">
        <v>71</v>
      </c>
      <c r="B76" s="60"/>
      <c r="C76" s="46" t="s">
        <v>399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62" t="s">
        <v>36</v>
      </c>
      <c r="AD76" s="62"/>
      <c r="AE76" s="62"/>
      <c r="AF76" s="62"/>
      <c r="AG76" s="59">
        <f>SUM(AG64:AJ75)+AG60</f>
        <v>4480000</v>
      </c>
      <c r="AH76" s="59"/>
      <c r="AI76" s="59"/>
      <c r="AJ76" s="59"/>
      <c r="AK76" s="59">
        <f>SUM(AK64:AN75)+AK60</f>
        <v>5036158</v>
      </c>
      <c r="AL76" s="59"/>
      <c r="AM76" s="59"/>
      <c r="AN76" s="59"/>
    </row>
    <row r="77" spans="1:40" ht="12.75" customHeight="1">
      <c r="A77" s="54">
        <v>72</v>
      </c>
      <c r="B77" s="54"/>
      <c r="C77" s="66" t="s">
        <v>400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58" t="s">
        <v>401</v>
      </c>
      <c r="AD77" s="58"/>
      <c r="AE77" s="58"/>
      <c r="AF77" s="58"/>
      <c r="AG77" s="57"/>
      <c r="AH77" s="57"/>
      <c r="AI77" s="57"/>
      <c r="AJ77" s="57"/>
      <c r="AK77" s="57"/>
      <c r="AL77" s="57"/>
      <c r="AM77" s="57"/>
      <c r="AN77" s="57"/>
    </row>
    <row r="78" spans="1:40" ht="12.75" customHeight="1">
      <c r="A78" s="54">
        <v>73</v>
      </c>
      <c r="B78" s="54"/>
      <c r="C78" s="66" t="s">
        <v>402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58" t="s">
        <v>403</v>
      </c>
      <c r="AD78" s="58"/>
      <c r="AE78" s="58"/>
      <c r="AF78" s="58"/>
      <c r="AG78" s="57"/>
      <c r="AH78" s="57"/>
      <c r="AI78" s="57"/>
      <c r="AJ78" s="57"/>
      <c r="AK78" s="57"/>
      <c r="AL78" s="57"/>
      <c r="AM78" s="57"/>
      <c r="AN78" s="57"/>
    </row>
    <row r="79" spans="1:40" ht="12.75" customHeight="1">
      <c r="A79" s="54">
        <v>74</v>
      </c>
      <c r="B79" s="54"/>
      <c r="C79" s="66" t="s">
        <v>404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58" t="s">
        <v>405</v>
      </c>
      <c r="AD79" s="58"/>
      <c r="AE79" s="58"/>
      <c r="AF79" s="58"/>
      <c r="AG79" s="57"/>
      <c r="AH79" s="57"/>
      <c r="AI79" s="57"/>
      <c r="AJ79" s="57"/>
      <c r="AK79" s="57">
        <v>179000</v>
      </c>
      <c r="AL79" s="57"/>
      <c r="AM79" s="57"/>
      <c r="AN79" s="57"/>
    </row>
    <row r="80" spans="1:40" ht="12.75" customHeight="1">
      <c r="A80" s="54">
        <v>75</v>
      </c>
      <c r="B80" s="54"/>
      <c r="C80" s="66" t="s">
        <v>406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58" t="s">
        <v>407</v>
      </c>
      <c r="AD80" s="58"/>
      <c r="AE80" s="58"/>
      <c r="AF80" s="58"/>
      <c r="AG80" s="57">
        <f>SUM('4.Kötelező,önk.váll.,áll.ig.fa.'!CT81:CW81)</f>
        <v>540000</v>
      </c>
      <c r="AH80" s="57"/>
      <c r="AI80" s="57"/>
      <c r="AJ80" s="57"/>
      <c r="AK80" s="57">
        <v>619002</v>
      </c>
      <c r="AL80" s="57"/>
      <c r="AM80" s="57"/>
      <c r="AN80" s="57"/>
    </row>
    <row r="81" spans="1:40" ht="12.75" customHeight="1">
      <c r="A81" s="54">
        <v>76</v>
      </c>
      <c r="B81" s="54"/>
      <c r="C81" s="35" t="s">
        <v>408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58" t="s">
        <v>409</v>
      </c>
      <c r="AD81" s="58"/>
      <c r="AE81" s="58"/>
      <c r="AF81" s="58"/>
      <c r="AG81" s="57"/>
      <c r="AH81" s="57"/>
      <c r="AI81" s="57"/>
      <c r="AJ81" s="57"/>
      <c r="AK81" s="57"/>
      <c r="AL81" s="57"/>
      <c r="AM81" s="57"/>
      <c r="AN81" s="57"/>
    </row>
    <row r="82" spans="1:40" ht="12.75" customHeight="1">
      <c r="A82" s="54">
        <v>77</v>
      </c>
      <c r="B82" s="54"/>
      <c r="C82" s="35" t="s">
        <v>410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58" t="s">
        <v>411</v>
      </c>
      <c r="AD82" s="58"/>
      <c r="AE82" s="58"/>
      <c r="AF82" s="58"/>
      <c r="AG82" s="57"/>
      <c r="AH82" s="57"/>
      <c r="AI82" s="57"/>
      <c r="AJ82" s="57"/>
      <c r="AK82" s="57"/>
      <c r="AL82" s="57"/>
      <c r="AM82" s="57"/>
      <c r="AN82" s="57"/>
    </row>
    <row r="83" spans="1:40" ht="12.75" customHeight="1">
      <c r="A83" s="54">
        <v>78</v>
      </c>
      <c r="B83" s="54"/>
      <c r="C83" s="35" t="s">
        <v>412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58" t="s">
        <v>413</v>
      </c>
      <c r="AD83" s="58"/>
      <c r="AE83" s="58"/>
      <c r="AF83" s="58"/>
      <c r="AG83" s="57">
        <f>SUM('4.Kötelező,önk.váll.,áll.ig.fa.'!CT84:CW84)</f>
        <v>145800</v>
      </c>
      <c r="AH83" s="57"/>
      <c r="AI83" s="57"/>
      <c r="AJ83" s="57"/>
      <c r="AK83" s="57">
        <v>215461</v>
      </c>
      <c r="AL83" s="57"/>
      <c r="AM83" s="57"/>
      <c r="AN83" s="57"/>
    </row>
    <row r="84" spans="1:40" s="37" customFormat="1" ht="12.75" customHeight="1">
      <c r="A84" s="60">
        <v>79</v>
      </c>
      <c r="B84" s="60"/>
      <c r="C84" s="43" t="s">
        <v>414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62" t="s">
        <v>40</v>
      </c>
      <c r="AD84" s="62"/>
      <c r="AE84" s="62"/>
      <c r="AF84" s="62"/>
      <c r="AG84" s="59">
        <f>SUM(AG77:AJ83)</f>
        <v>685800</v>
      </c>
      <c r="AH84" s="59"/>
      <c r="AI84" s="59"/>
      <c r="AJ84" s="59"/>
      <c r="AK84" s="59">
        <f>SUM(AK77:AN83)</f>
        <v>1013463</v>
      </c>
      <c r="AL84" s="59"/>
      <c r="AM84" s="59"/>
      <c r="AN84" s="59"/>
    </row>
    <row r="85" spans="1:40" ht="12.75" customHeight="1">
      <c r="A85" s="54">
        <v>80</v>
      </c>
      <c r="B85" s="54"/>
      <c r="C85" s="45" t="s">
        <v>415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58" t="s">
        <v>416</v>
      </c>
      <c r="AD85" s="58"/>
      <c r="AE85" s="58"/>
      <c r="AF85" s="58"/>
      <c r="AG85" s="57">
        <f>SUM('4.Kötelező,önk.váll.,áll.ig.fa.'!CT86:CW86)</f>
        <v>2325000</v>
      </c>
      <c r="AH85" s="57"/>
      <c r="AI85" s="57"/>
      <c r="AJ85" s="57"/>
      <c r="AK85" s="57">
        <v>2325000</v>
      </c>
      <c r="AL85" s="57"/>
      <c r="AM85" s="57"/>
      <c r="AN85" s="57"/>
    </row>
    <row r="86" spans="1:40" ht="12.75" customHeight="1">
      <c r="A86" s="54">
        <v>81</v>
      </c>
      <c r="B86" s="54"/>
      <c r="C86" s="45" t="s">
        <v>417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58" t="s">
        <v>418</v>
      </c>
      <c r="AD86" s="58"/>
      <c r="AE86" s="58"/>
      <c r="AF86" s="58"/>
      <c r="AG86" s="57"/>
      <c r="AH86" s="57"/>
      <c r="AI86" s="57"/>
      <c r="AJ86" s="57"/>
      <c r="AK86" s="57"/>
      <c r="AL86" s="57"/>
      <c r="AM86" s="57"/>
      <c r="AN86" s="57"/>
    </row>
    <row r="87" spans="1:40" ht="12.75" customHeight="1">
      <c r="A87" s="54">
        <v>82</v>
      </c>
      <c r="B87" s="54"/>
      <c r="C87" s="45" t="s">
        <v>419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58" t="s">
        <v>420</v>
      </c>
      <c r="AD87" s="58"/>
      <c r="AE87" s="58"/>
      <c r="AF87" s="58"/>
      <c r="AG87" s="57"/>
      <c r="AH87" s="57"/>
      <c r="AI87" s="57"/>
      <c r="AJ87" s="57"/>
      <c r="AK87" s="57"/>
      <c r="AL87" s="57"/>
      <c r="AM87" s="57"/>
      <c r="AN87" s="57"/>
    </row>
    <row r="88" spans="1:40" ht="12.75" customHeight="1">
      <c r="A88" s="54">
        <v>83</v>
      </c>
      <c r="B88" s="54"/>
      <c r="C88" s="45" t="s">
        <v>421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58" t="s">
        <v>422</v>
      </c>
      <c r="AD88" s="58"/>
      <c r="AE88" s="58"/>
      <c r="AF88" s="58"/>
      <c r="AG88" s="57">
        <f>SUM('4.Kötelező,önk.váll.,áll.ig.fa.'!CT89:CW89)</f>
        <v>627750</v>
      </c>
      <c r="AH88" s="57"/>
      <c r="AI88" s="57"/>
      <c r="AJ88" s="57"/>
      <c r="AK88" s="57">
        <v>627750</v>
      </c>
      <c r="AL88" s="57"/>
      <c r="AM88" s="57"/>
      <c r="AN88" s="57"/>
    </row>
    <row r="89" spans="1:40" s="37" customFormat="1" ht="12.75" customHeight="1">
      <c r="A89" s="60">
        <v>84</v>
      </c>
      <c r="B89" s="60"/>
      <c r="C89" s="46" t="s">
        <v>423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62" t="s">
        <v>44</v>
      </c>
      <c r="AD89" s="62"/>
      <c r="AE89" s="62"/>
      <c r="AF89" s="62"/>
      <c r="AG89" s="59">
        <f>SUM(AG85:AJ88)</f>
        <v>2952750</v>
      </c>
      <c r="AH89" s="59"/>
      <c r="AI89" s="59"/>
      <c r="AJ89" s="59"/>
      <c r="AK89" s="59">
        <f>SUM(AK85:AN88)</f>
        <v>2952750</v>
      </c>
      <c r="AL89" s="59"/>
      <c r="AM89" s="59"/>
      <c r="AN89" s="59"/>
    </row>
    <row r="90" spans="1:40" ht="25.5" customHeight="1">
      <c r="A90" s="54">
        <v>85</v>
      </c>
      <c r="B90" s="54"/>
      <c r="C90" s="45" t="s">
        <v>424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58" t="s">
        <v>425</v>
      </c>
      <c r="AD90" s="58"/>
      <c r="AE90" s="58"/>
      <c r="AF90" s="58"/>
      <c r="AG90" s="57"/>
      <c r="AH90" s="57"/>
      <c r="AI90" s="57"/>
      <c r="AJ90" s="57"/>
      <c r="AK90" s="57"/>
      <c r="AL90" s="57"/>
      <c r="AM90" s="57"/>
      <c r="AN90" s="57"/>
    </row>
    <row r="91" spans="1:40" ht="25.5" customHeight="1">
      <c r="A91" s="54">
        <v>86</v>
      </c>
      <c r="B91" s="54"/>
      <c r="C91" s="45" t="s">
        <v>426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58" t="s">
        <v>427</v>
      </c>
      <c r="AD91" s="58"/>
      <c r="AE91" s="58"/>
      <c r="AF91" s="58"/>
      <c r="AG91" s="57"/>
      <c r="AH91" s="57"/>
      <c r="AI91" s="57"/>
      <c r="AJ91" s="57"/>
      <c r="AK91" s="57"/>
      <c r="AL91" s="57"/>
      <c r="AM91" s="57"/>
      <c r="AN91" s="57"/>
    </row>
    <row r="92" spans="1:40" ht="25.5" customHeight="1">
      <c r="A92" s="54">
        <v>87</v>
      </c>
      <c r="B92" s="54"/>
      <c r="C92" s="45" t="s">
        <v>428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58" t="s">
        <v>429</v>
      </c>
      <c r="AD92" s="58"/>
      <c r="AE92" s="58"/>
      <c r="AF92" s="58"/>
      <c r="AG92" s="57"/>
      <c r="AH92" s="57"/>
      <c r="AI92" s="57"/>
      <c r="AJ92" s="57"/>
      <c r="AK92" s="57"/>
      <c r="AL92" s="57"/>
      <c r="AM92" s="57"/>
      <c r="AN92" s="57"/>
    </row>
    <row r="93" spans="1:40" ht="12.75" customHeight="1">
      <c r="A93" s="54">
        <v>88</v>
      </c>
      <c r="B93" s="54"/>
      <c r="C93" s="45" t="s">
        <v>430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58" t="s">
        <v>431</v>
      </c>
      <c r="AD93" s="58"/>
      <c r="AE93" s="58"/>
      <c r="AF93" s="58"/>
      <c r="AG93" s="57"/>
      <c r="AH93" s="57"/>
      <c r="AI93" s="57"/>
      <c r="AJ93" s="57"/>
      <c r="AK93" s="57"/>
      <c r="AL93" s="57"/>
      <c r="AM93" s="57"/>
      <c r="AN93" s="57"/>
    </row>
    <row r="94" spans="1:40" ht="25.5" customHeight="1">
      <c r="A94" s="54">
        <v>89</v>
      </c>
      <c r="B94" s="54"/>
      <c r="C94" s="45" t="s">
        <v>432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58" t="s">
        <v>433</v>
      </c>
      <c r="AD94" s="58"/>
      <c r="AE94" s="58"/>
      <c r="AF94" s="58"/>
      <c r="AG94" s="57"/>
      <c r="AH94" s="57"/>
      <c r="AI94" s="57"/>
      <c r="AJ94" s="57"/>
      <c r="AK94" s="57"/>
      <c r="AL94" s="57"/>
      <c r="AM94" s="57"/>
      <c r="AN94" s="57"/>
    </row>
    <row r="95" spans="1:40" ht="25.5" customHeight="1">
      <c r="A95" s="54">
        <v>90</v>
      </c>
      <c r="B95" s="54"/>
      <c r="C95" s="45" t="s">
        <v>434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58" t="s">
        <v>435</v>
      </c>
      <c r="AD95" s="58"/>
      <c r="AE95" s="58"/>
      <c r="AF95" s="58"/>
      <c r="AG95" s="57"/>
      <c r="AH95" s="57"/>
      <c r="AI95" s="57"/>
      <c r="AJ95" s="57"/>
      <c r="AK95" s="57"/>
      <c r="AL95" s="57"/>
      <c r="AM95" s="57"/>
      <c r="AN95" s="57"/>
    </row>
    <row r="96" spans="1:40" ht="12.75" customHeight="1">
      <c r="A96" s="54">
        <v>91</v>
      </c>
      <c r="B96" s="54"/>
      <c r="C96" s="45" t="s">
        <v>436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58" t="s">
        <v>437</v>
      </c>
      <c r="AD96" s="58"/>
      <c r="AE96" s="58"/>
      <c r="AF96" s="58"/>
      <c r="AG96" s="57"/>
      <c r="AH96" s="57"/>
      <c r="AI96" s="57"/>
      <c r="AJ96" s="57"/>
      <c r="AK96" s="57"/>
      <c r="AL96" s="57"/>
      <c r="AM96" s="57"/>
      <c r="AN96" s="57"/>
    </row>
    <row r="97" spans="1:40" ht="12.75" customHeight="1">
      <c r="A97" s="54">
        <v>92</v>
      </c>
      <c r="B97" s="54"/>
      <c r="C97" s="45" t="s">
        <v>438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58" t="s">
        <v>439</v>
      </c>
      <c r="AD97" s="58"/>
      <c r="AE97" s="58"/>
      <c r="AF97" s="58"/>
      <c r="AG97" s="57"/>
      <c r="AH97" s="57"/>
      <c r="AI97" s="57"/>
      <c r="AJ97" s="57"/>
      <c r="AK97" s="57"/>
      <c r="AL97" s="57"/>
      <c r="AM97" s="57"/>
      <c r="AN97" s="57"/>
    </row>
    <row r="98" spans="1:40" ht="12.75" customHeight="1">
      <c r="A98" s="54">
        <v>93</v>
      </c>
      <c r="B98" s="54"/>
      <c r="C98" s="45" t="s">
        <v>440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58" t="s">
        <v>441</v>
      </c>
      <c r="AD98" s="58"/>
      <c r="AE98" s="58"/>
      <c r="AF98" s="58"/>
      <c r="AG98" s="57"/>
      <c r="AH98" s="57"/>
      <c r="AI98" s="57"/>
      <c r="AJ98" s="57"/>
      <c r="AK98" s="57"/>
      <c r="AL98" s="57"/>
      <c r="AM98" s="57"/>
      <c r="AN98" s="57"/>
    </row>
    <row r="99" spans="1:40" ht="12.75" customHeight="1">
      <c r="A99" s="60">
        <v>94</v>
      </c>
      <c r="B99" s="60"/>
      <c r="C99" s="46" t="s">
        <v>442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62" t="s">
        <v>443</v>
      </c>
      <c r="AD99" s="62"/>
      <c r="AE99" s="62"/>
      <c r="AF99" s="62"/>
      <c r="AG99" s="59">
        <f>SUM(AG90:AJ98)</f>
        <v>0</v>
      </c>
      <c r="AH99" s="59"/>
      <c r="AI99" s="59"/>
      <c r="AJ99" s="59"/>
      <c r="AK99" s="59">
        <f>SUM(AK90:AN98)</f>
        <v>0</v>
      </c>
      <c r="AL99" s="59"/>
      <c r="AM99" s="59"/>
      <c r="AN99" s="59"/>
    </row>
    <row r="100" spans="1:40" s="37" customFormat="1" ht="18.75" customHeight="1">
      <c r="A100" s="60">
        <v>95</v>
      </c>
      <c r="B100" s="60"/>
      <c r="C100" s="43" t="s">
        <v>444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62" t="s">
        <v>445</v>
      </c>
      <c r="AD100" s="62"/>
      <c r="AE100" s="62"/>
      <c r="AF100" s="62"/>
      <c r="AG100" s="59">
        <f>SUM(AG24+AG25+AG50+AG59+AG76+AG84+AG89+AG99)</f>
        <v>33139638</v>
      </c>
      <c r="AH100" s="59"/>
      <c r="AI100" s="59"/>
      <c r="AJ100" s="59"/>
      <c r="AK100" s="59">
        <f>SUM(AK24+AK25+AK50+AK59+AK76+AK84+AK89+AK99)</f>
        <v>36521109</v>
      </c>
      <c r="AL100" s="59"/>
      <c r="AM100" s="59"/>
      <c r="AN100" s="59"/>
    </row>
  </sheetData>
  <sheetProtection selectLockedCells="1" selectUnlockedCells="1"/>
  <mergeCells count="488">
    <mergeCell ref="A1:AN1"/>
    <mergeCell ref="A2:AN2"/>
    <mergeCell ref="A3:AN3"/>
    <mergeCell ref="A4:B4"/>
    <mergeCell ref="C4:AB4"/>
    <mergeCell ref="AC4:AF4"/>
    <mergeCell ref="AG4:AJ4"/>
    <mergeCell ref="AK4:AN4"/>
    <mergeCell ref="A5:B5"/>
    <mergeCell ref="C5:AB5"/>
    <mergeCell ref="AC5:AF5"/>
    <mergeCell ref="AG5:AJ5"/>
    <mergeCell ref="AK5:AN5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4:B74"/>
    <mergeCell ref="C74:AB74"/>
    <mergeCell ref="AC74:AF74"/>
    <mergeCell ref="AG74:AJ74"/>
    <mergeCell ref="AK74:AN74"/>
    <mergeCell ref="A75:B75"/>
    <mergeCell ref="C75:AB75"/>
    <mergeCell ref="AC75:AF75"/>
    <mergeCell ref="AG75:AJ75"/>
    <mergeCell ref="AK75:AN75"/>
    <mergeCell ref="A76:B76"/>
    <mergeCell ref="C76:AB76"/>
    <mergeCell ref="AC76:AF76"/>
    <mergeCell ref="AG76:AJ76"/>
    <mergeCell ref="AK76:AN76"/>
    <mergeCell ref="A77:B77"/>
    <mergeCell ref="C77:AB77"/>
    <mergeCell ref="AC77:AF77"/>
    <mergeCell ref="AG77:AJ77"/>
    <mergeCell ref="AK77:AN77"/>
    <mergeCell ref="A78:B78"/>
    <mergeCell ref="C78:AB78"/>
    <mergeCell ref="AC78:AF78"/>
    <mergeCell ref="AG78:AJ78"/>
    <mergeCell ref="AK78:AN78"/>
    <mergeCell ref="A79:B79"/>
    <mergeCell ref="C79:AB79"/>
    <mergeCell ref="AC79:AF79"/>
    <mergeCell ref="AG79:AJ79"/>
    <mergeCell ref="AK79:AN79"/>
    <mergeCell ref="A80:B80"/>
    <mergeCell ref="C80:AB80"/>
    <mergeCell ref="AC80:AF80"/>
    <mergeCell ref="AG80:AJ80"/>
    <mergeCell ref="AK80:AN80"/>
    <mergeCell ref="A81:B81"/>
    <mergeCell ref="C81:AB81"/>
    <mergeCell ref="AC81:AF81"/>
    <mergeCell ref="AG81:AJ81"/>
    <mergeCell ref="AK81:AN81"/>
    <mergeCell ref="A82:B82"/>
    <mergeCell ref="C82:AB82"/>
    <mergeCell ref="AC82:AF82"/>
    <mergeCell ref="AG82:AJ82"/>
    <mergeCell ref="AK82:AN82"/>
    <mergeCell ref="A83:B83"/>
    <mergeCell ref="C83:AB83"/>
    <mergeCell ref="AC83:AF83"/>
    <mergeCell ref="AG83:AJ83"/>
    <mergeCell ref="AK83:AN83"/>
    <mergeCell ref="A84:B84"/>
    <mergeCell ref="C84:AB84"/>
    <mergeCell ref="AC84:AF84"/>
    <mergeCell ref="AG84:AJ84"/>
    <mergeCell ref="AK84:AN84"/>
    <mergeCell ref="A85:B85"/>
    <mergeCell ref="C85:AB85"/>
    <mergeCell ref="AC85:AF85"/>
    <mergeCell ref="AG85:AJ85"/>
    <mergeCell ref="AK85:AN85"/>
    <mergeCell ref="A86:B86"/>
    <mergeCell ref="C86:AB86"/>
    <mergeCell ref="AC86:AF86"/>
    <mergeCell ref="AG86:AJ86"/>
    <mergeCell ref="AK86:AN86"/>
    <mergeCell ref="A87:B87"/>
    <mergeCell ref="C87:AB87"/>
    <mergeCell ref="AC87:AF87"/>
    <mergeCell ref="AG87:AJ87"/>
    <mergeCell ref="AK87:AN87"/>
    <mergeCell ref="A88:B88"/>
    <mergeCell ref="C88:AB88"/>
    <mergeCell ref="AC88:AF88"/>
    <mergeCell ref="AG88:AJ88"/>
    <mergeCell ref="AK88:AN88"/>
    <mergeCell ref="A89:B89"/>
    <mergeCell ref="C89:AB89"/>
    <mergeCell ref="AC89:AF89"/>
    <mergeCell ref="AG89:AJ89"/>
    <mergeCell ref="AK89:AN89"/>
    <mergeCell ref="A90:B90"/>
    <mergeCell ref="C90:AB90"/>
    <mergeCell ref="AC90:AF90"/>
    <mergeCell ref="AG90:AJ90"/>
    <mergeCell ref="AK90:AN90"/>
    <mergeCell ref="A91:B91"/>
    <mergeCell ref="C91:AB91"/>
    <mergeCell ref="AC91:AF91"/>
    <mergeCell ref="AG91:AJ91"/>
    <mergeCell ref="AK91:AN91"/>
    <mergeCell ref="A92:B92"/>
    <mergeCell ref="C92:AB92"/>
    <mergeCell ref="AC92:AF92"/>
    <mergeCell ref="AG92:AJ92"/>
    <mergeCell ref="AK92:AN92"/>
    <mergeCell ref="A93:B93"/>
    <mergeCell ref="C93:AB93"/>
    <mergeCell ref="AC93:AF93"/>
    <mergeCell ref="AG93:AJ93"/>
    <mergeCell ref="AK93:AN93"/>
    <mergeCell ref="A94:B94"/>
    <mergeCell ref="C94:AB94"/>
    <mergeCell ref="AC94:AF94"/>
    <mergeCell ref="AG94:AJ94"/>
    <mergeCell ref="AK94:AN94"/>
    <mergeCell ref="A95:B95"/>
    <mergeCell ref="C95:AB95"/>
    <mergeCell ref="AC95:AF95"/>
    <mergeCell ref="AG95:AJ95"/>
    <mergeCell ref="AK95:AN95"/>
    <mergeCell ref="A96:B96"/>
    <mergeCell ref="C96:AB96"/>
    <mergeCell ref="AC96:AF96"/>
    <mergeCell ref="AG96:AJ96"/>
    <mergeCell ref="AK96:AN96"/>
    <mergeCell ref="A97:B97"/>
    <mergeCell ref="C97:AB97"/>
    <mergeCell ref="AC97:AF97"/>
    <mergeCell ref="AG97:AJ97"/>
    <mergeCell ref="AK97:AN97"/>
    <mergeCell ref="A98:B98"/>
    <mergeCell ref="C98:AB98"/>
    <mergeCell ref="AC98:AF98"/>
    <mergeCell ref="AG98:AJ98"/>
    <mergeCell ref="AK98:AN98"/>
    <mergeCell ref="A99:B99"/>
    <mergeCell ref="C99:AB99"/>
    <mergeCell ref="AC99:AF99"/>
    <mergeCell ref="AG99:AJ99"/>
    <mergeCell ref="AK99:AN99"/>
    <mergeCell ref="A100:B100"/>
    <mergeCell ref="C100:AB100"/>
    <mergeCell ref="AC100:AF100"/>
    <mergeCell ref="AG100:AJ100"/>
    <mergeCell ref="AK100:AN100"/>
  </mergeCells>
  <printOptions horizontalCentered="1"/>
  <pageMargins left="0.19652777777777777" right="0.19652777777777777" top="0.5902777777777778" bottom="0.5902777777777778" header="0.5118055555555555" footer="0.5118055555555555"/>
  <pageSetup fitToHeight="0" fitToWidth="1" horizontalDpi="300" verticalDpi="300" orientation="portrait" paperSize="9"/>
  <rowBreaks count="2" manualBreakCount="2">
    <brk id="50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0"/>
  <sheetViews>
    <sheetView zoomScaleSheetLayoutView="32" workbookViewId="0" topLeftCell="A1">
      <pane xSplit="32" ySplit="7" topLeftCell="BR71" activePane="bottomRight" state="frozen"/>
      <selection pane="topLeft" activeCell="A1" sqref="A1"/>
      <selection pane="topRight" activeCell="BR1" sqref="BR1"/>
      <selection pane="bottomLeft" activeCell="A71" sqref="A71"/>
      <selection pane="bottomRight" activeCell="A1" sqref="A1"/>
    </sheetView>
  </sheetViews>
  <sheetFormatPr defaultColWidth="9.140625" defaultRowHeight="15.75" customHeight="1"/>
  <cols>
    <col min="1" max="2" width="2.7109375" style="67" customWidth="1"/>
    <col min="3" max="32" width="2.7109375" style="68" customWidth="1"/>
    <col min="33" max="33" width="0" style="69" hidden="1" customWidth="1"/>
    <col min="34" max="36" width="2.7109375" style="68" customWidth="1"/>
    <col min="37" max="37" width="4.28125" style="68" customWidth="1"/>
    <col min="38" max="40" width="2.7109375" style="68" customWidth="1"/>
    <col min="41" max="41" width="4.00390625" style="68" customWidth="1"/>
    <col min="42" max="44" width="2.7109375" style="68" customWidth="1"/>
    <col min="45" max="45" width="7.28125" style="68" customWidth="1"/>
    <col min="46" max="48" width="2.7109375" style="68" customWidth="1"/>
    <col min="49" max="49" width="4.421875" style="68" customWidth="1"/>
    <col min="50" max="52" width="2.7109375" style="68" customWidth="1"/>
    <col min="53" max="53" width="4.140625" style="68" customWidth="1"/>
    <col min="54" max="56" width="2.7109375" style="68" customWidth="1"/>
    <col min="57" max="57" width="4.7109375" style="68" customWidth="1"/>
    <col min="58" max="60" width="2.7109375" style="68" customWidth="1"/>
    <col min="61" max="61" width="3.7109375" style="68" customWidth="1"/>
    <col min="62" max="65" width="2.8515625" style="68" customWidth="1"/>
    <col min="66" max="68" width="2.7109375" style="68" customWidth="1"/>
    <col min="69" max="69" width="3.57421875" style="68" customWidth="1"/>
    <col min="70" max="72" width="2.7109375" style="68" customWidth="1"/>
    <col min="73" max="73" width="4.421875" style="68" customWidth="1"/>
    <col min="74" max="76" width="2.7109375" style="68" customWidth="1"/>
    <col min="77" max="77" width="4.00390625" style="68" customWidth="1"/>
    <col min="78" max="80" width="2.7109375" style="68" customWidth="1"/>
    <col min="81" max="81" width="4.421875" style="68" customWidth="1"/>
    <col min="82" max="84" width="2.7109375" style="68" customWidth="1"/>
    <col min="85" max="85" width="3.7109375" style="68" customWidth="1"/>
    <col min="86" max="88" width="2.7109375" style="68" customWidth="1"/>
    <col min="89" max="89" width="4.28125" style="68" customWidth="1"/>
    <col min="90" max="92" width="2.7109375" style="68" customWidth="1"/>
    <col min="93" max="93" width="5.00390625" style="68" customWidth="1"/>
    <col min="94" max="96" width="2.7109375" style="68" customWidth="1"/>
    <col min="97" max="97" width="3.8515625" style="68" customWidth="1"/>
    <col min="98" max="100" width="2.7109375" style="68" customWidth="1"/>
    <col min="101" max="101" width="5.28125" style="68" customWidth="1"/>
    <col min="102" max="105" width="2.7109375" style="70" customWidth="1"/>
    <col min="106" max="16384" width="9.140625" style="68" customWidth="1"/>
  </cols>
  <sheetData>
    <row r="1" spans="1:105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2"/>
      <c r="CY1" s="72"/>
      <c r="CZ1" s="72"/>
      <c r="DA1" s="72"/>
    </row>
    <row r="2" spans="1:105" ht="15.75" customHeight="1">
      <c r="A2" s="71" t="s">
        <v>446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2"/>
      <c r="CY2" s="72"/>
      <c r="CZ2" s="72"/>
      <c r="DA2" s="72"/>
    </row>
    <row r="3" spans="1:105" ht="15.75" customHeight="1">
      <c r="A3" s="73" t="s">
        <v>447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2"/>
      <c r="CY3" s="72"/>
      <c r="CZ3" s="72"/>
      <c r="DA3" s="72"/>
    </row>
    <row r="4" spans="1:105" ht="15.75" customHeight="1">
      <c r="A4" s="74" t="s">
        <v>64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5"/>
      <c r="CY4" s="75"/>
      <c r="CZ4" s="75"/>
      <c r="DA4" s="75"/>
    </row>
    <row r="5" spans="1:101" s="68" customFormat="1" ht="15.75" customHeight="1">
      <c r="A5" s="76"/>
      <c r="B5" s="76"/>
      <c r="C5" s="77" t="s">
        <v>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 t="s">
        <v>6</v>
      </c>
      <c r="AD5" s="77"/>
      <c r="AE5" s="77"/>
      <c r="AF5" s="77"/>
      <c r="AG5" s="78"/>
      <c r="AH5" s="77" t="s">
        <v>7</v>
      </c>
      <c r="AI5" s="77"/>
      <c r="AJ5" s="77"/>
      <c r="AK5" s="77"/>
      <c r="AL5" s="77" t="s">
        <v>8</v>
      </c>
      <c r="AM5" s="77"/>
      <c r="AN5" s="77"/>
      <c r="AO5" s="77"/>
      <c r="AP5" s="79" t="s">
        <v>9</v>
      </c>
      <c r="AQ5" s="79"/>
      <c r="AR5" s="79"/>
      <c r="AS5" s="79"/>
      <c r="AT5" s="79" t="s">
        <v>10</v>
      </c>
      <c r="AU5" s="79"/>
      <c r="AV5" s="79"/>
      <c r="AW5" s="79"/>
      <c r="AX5" s="79" t="s">
        <v>11</v>
      </c>
      <c r="AY5" s="79"/>
      <c r="AZ5" s="79"/>
      <c r="BA5" s="79"/>
      <c r="BB5" s="77" t="s">
        <v>448</v>
      </c>
      <c r="BC5" s="77"/>
      <c r="BD5" s="77"/>
      <c r="BE5" s="77"/>
      <c r="BF5" s="77" t="s">
        <v>449</v>
      </c>
      <c r="BG5" s="77"/>
      <c r="BH5" s="77"/>
      <c r="BI5" s="77"/>
      <c r="BJ5" s="77" t="s">
        <v>450</v>
      </c>
      <c r="BK5" s="77"/>
      <c r="BL5" s="77"/>
      <c r="BM5" s="77"/>
      <c r="BN5" s="77" t="s">
        <v>451</v>
      </c>
      <c r="BO5" s="77"/>
      <c r="BP5" s="77"/>
      <c r="BQ5" s="77"/>
      <c r="BR5" s="77" t="s">
        <v>452</v>
      </c>
      <c r="BS5" s="77"/>
      <c r="BT5" s="77"/>
      <c r="BU5" s="77"/>
      <c r="BV5" s="77" t="s">
        <v>453</v>
      </c>
      <c r="BW5" s="77"/>
      <c r="BX5" s="77"/>
      <c r="BY5" s="77"/>
      <c r="BZ5" s="77" t="s">
        <v>454</v>
      </c>
      <c r="CA5" s="77"/>
      <c r="CB5" s="77"/>
      <c r="CC5" s="77"/>
      <c r="CD5" s="77" t="s">
        <v>455</v>
      </c>
      <c r="CE5" s="77"/>
      <c r="CF5" s="77"/>
      <c r="CG5" s="77"/>
      <c r="CH5" s="77" t="s">
        <v>456</v>
      </c>
      <c r="CI5" s="77"/>
      <c r="CJ5" s="77"/>
      <c r="CK5" s="77"/>
      <c r="CL5" s="77" t="s">
        <v>457</v>
      </c>
      <c r="CM5" s="77"/>
      <c r="CN5" s="77"/>
      <c r="CO5" s="77"/>
      <c r="CP5" s="77" t="s">
        <v>458</v>
      </c>
      <c r="CQ5" s="77"/>
      <c r="CR5" s="77"/>
      <c r="CS5" s="77"/>
      <c r="CT5" s="77" t="s">
        <v>459</v>
      </c>
      <c r="CU5" s="77"/>
      <c r="CV5" s="77"/>
      <c r="CW5" s="77"/>
    </row>
    <row r="6" spans="1:101" s="68" customFormat="1" ht="24.75" customHeight="1">
      <c r="A6" s="80" t="s">
        <v>4</v>
      </c>
      <c r="B6" s="80"/>
      <c r="C6" s="81" t="s">
        <v>15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30" t="s">
        <v>65</v>
      </c>
      <c r="AD6" s="30"/>
      <c r="AE6" s="30"/>
      <c r="AF6" s="30"/>
      <c r="AG6" s="82"/>
      <c r="AH6" s="30" t="s">
        <v>460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pans="1:101" s="68" customFormat="1" ht="42" customHeight="1">
      <c r="A7" s="80"/>
      <c r="B7" s="80"/>
      <c r="C7" s="83" t="s">
        <v>461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  <c r="AD7" s="84"/>
      <c r="AE7" s="84"/>
      <c r="AF7" s="84"/>
      <c r="AG7" s="85" t="s">
        <v>462</v>
      </c>
      <c r="AH7" s="84" t="s">
        <v>463</v>
      </c>
      <c r="AI7" s="84"/>
      <c r="AJ7" s="84"/>
      <c r="AK7" s="84"/>
      <c r="AL7" s="84" t="s">
        <v>464</v>
      </c>
      <c r="AM7" s="84"/>
      <c r="AN7" s="84"/>
      <c r="AO7" s="84"/>
      <c r="AP7" s="84">
        <v>18030</v>
      </c>
      <c r="AQ7" s="84"/>
      <c r="AR7" s="84"/>
      <c r="AS7" s="84"/>
      <c r="AT7" s="84" t="s">
        <v>465</v>
      </c>
      <c r="AU7" s="84"/>
      <c r="AV7" s="84"/>
      <c r="AW7" s="84"/>
      <c r="AX7" s="84" t="s">
        <v>466</v>
      </c>
      <c r="AY7" s="84"/>
      <c r="AZ7" s="84"/>
      <c r="BA7" s="84"/>
      <c r="BB7" s="84" t="s">
        <v>467</v>
      </c>
      <c r="BC7" s="84"/>
      <c r="BD7" s="84"/>
      <c r="BE7" s="84"/>
      <c r="BF7" s="84" t="s">
        <v>468</v>
      </c>
      <c r="BG7" s="84"/>
      <c r="BH7" s="84"/>
      <c r="BI7" s="84"/>
      <c r="BJ7" s="84" t="s">
        <v>469</v>
      </c>
      <c r="BK7" s="84"/>
      <c r="BL7" s="84"/>
      <c r="BM7" s="84"/>
      <c r="BN7" s="84" t="s">
        <v>470</v>
      </c>
      <c r="BO7" s="84"/>
      <c r="BP7" s="84"/>
      <c r="BQ7" s="84"/>
      <c r="BR7" s="84" t="s">
        <v>471</v>
      </c>
      <c r="BS7" s="84"/>
      <c r="BT7" s="84"/>
      <c r="BU7" s="84"/>
      <c r="BV7" s="84" t="s">
        <v>472</v>
      </c>
      <c r="BW7" s="84"/>
      <c r="BX7" s="84"/>
      <c r="BY7" s="84"/>
      <c r="BZ7" s="84" t="s">
        <v>473</v>
      </c>
      <c r="CA7" s="84"/>
      <c r="CB7" s="84"/>
      <c r="CC7" s="84"/>
      <c r="CD7" s="84">
        <v>104037</v>
      </c>
      <c r="CE7" s="84"/>
      <c r="CF7" s="84"/>
      <c r="CG7" s="84"/>
      <c r="CH7" s="84">
        <v>107051</v>
      </c>
      <c r="CI7" s="84"/>
      <c r="CJ7" s="84"/>
      <c r="CK7" s="84"/>
      <c r="CL7" s="84">
        <v>107055</v>
      </c>
      <c r="CM7" s="84"/>
      <c r="CN7" s="84"/>
      <c r="CO7" s="84"/>
      <c r="CP7" s="84">
        <v>107060</v>
      </c>
      <c r="CQ7" s="84"/>
      <c r="CR7" s="84"/>
      <c r="CS7" s="84"/>
      <c r="CT7" s="86" t="s">
        <v>474</v>
      </c>
      <c r="CU7" s="86"/>
      <c r="CV7" s="86"/>
      <c r="CW7" s="86"/>
    </row>
    <row r="8" spans="1:101" s="68" customFormat="1" ht="15.75" customHeight="1">
      <c r="A8" s="80"/>
      <c r="B8" s="80"/>
      <c r="C8" s="83" t="s">
        <v>475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4"/>
      <c r="AD8" s="84"/>
      <c r="AE8" s="84"/>
      <c r="AF8" s="84"/>
      <c r="AG8" s="87"/>
      <c r="AH8" s="84"/>
      <c r="AI8" s="84"/>
      <c r="AJ8" s="84"/>
      <c r="AK8" s="84"/>
      <c r="AL8" s="84">
        <v>960302</v>
      </c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>
        <v>910502</v>
      </c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>
        <v>889921</v>
      </c>
      <c r="CI8" s="84"/>
      <c r="CJ8" s="84"/>
      <c r="CK8" s="84"/>
      <c r="CL8" s="84">
        <v>889928</v>
      </c>
      <c r="CM8" s="84"/>
      <c r="CN8" s="84"/>
      <c r="CO8" s="84"/>
      <c r="CP8" s="84"/>
      <c r="CQ8" s="84"/>
      <c r="CR8" s="84"/>
      <c r="CS8" s="84"/>
      <c r="CT8" s="86"/>
      <c r="CU8" s="86"/>
      <c r="CV8" s="86"/>
      <c r="CW8" s="86"/>
    </row>
    <row r="9" spans="1:101" s="68" customFormat="1" ht="38.25" customHeight="1">
      <c r="A9" s="80"/>
      <c r="B9" s="80"/>
      <c r="C9" s="88" t="s">
        <v>476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9"/>
      <c r="AD9" s="89"/>
      <c r="AE9" s="89"/>
      <c r="AF9" s="89"/>
      <c r="AG9" s="90"/>
      <c r="AH9" s="91" t="s">
        <v>477</v>
      </c>
      <c r="AI9" s="91"/>
      <c r="AJ9" s="91"/>
      <c r="AK9" s="91"/>
      <c r="AL9" s="91" t="s">
        <v>478</v>
      </c>
      <c r="AM9" s="91"/>
      <c r="AN9" s="91"/>
      <c r="AO9" s="91"/>
      <c r="AP9" s="91" t="s">
        <v>479</v>
      </c>
      <c r="AQ9" s="91"/>
      <c r="AR9" s="91"/>
      <c r="AS9" s="91"/>
      <c r="AT9" s="91" t="s">
        <v>480</v>
      </c>
      <c r="AU9" s="91"/>
      <c r="AV9" s="91"/>
      <c r="AW9" s="91"/>
      <c r="AX9" s="91" t="s">
        <v>481</v>
      </c>
      <c r="AY9" s="91"/>
      <c r="AZ9" s="91"/>
      <c r="BA9" s="91"/>
      <c r="BB9" s="91" t="s">
        <v>482</v>
      </c>
      <c r="BC9" s="91"/>
      <c r="BD9" s="91"/>
      <c r="BE9" s="91"/>
      <c r="BF9" s="89" t="s">
        <v>483</v>
      </c>
      <c r="BG9" s="89"/>
      <c r="BH9" s="89"/>
      <c r="BI9" s="89"/>
      <c r="BJ9" s="91" t="s">
        <v>484</v>
      </c>
      <c r="BK9" s="91"/>
      <c r="BL9" s="91"/>
      <c r="BM9" s="91"/>
      <c r="BN9" s="91" t="s">
        <v>485</v>
      </c>
      <c r="BO9" s="91"/>
      <c r="BP9" s="91"/>
      <c r="BQ9" s="91"/>
      <c r="BR9" s="91" t="s">
        <v>486</v>
      </c>
      <c r="BS9" s="91"/>
      <c r="BT9" s="91"/>
      <c r="BU9" s="91"/>
      <c r="BV9" s="91" t="s">
        <v>487</v>
      </c>
      <c r="BW9" s="91"/>
      <c r="BX9" s="91"/>
      <c r="BY9" s="91"/>
      <c r="BZ9" s="91" t="s">
        <v>488</v>
      </c>
      <c r="CA9" s="91"/>
      <c r="CB9" s="91"/>
      <c r="CC9" s="91"/>
      <c r="CD9" s="91" t="s">
        <v>489</v>
      </c>
      <c r="CE9" s="91"/>
      <c r="CF9" s="91"/>
      <c r="CG9" s="91"/>
      <c r="CH9" s="91" t="s">
        <v>490</v>
      </c>
      <c r="CI9" s="91"/>
      <c r="CJ9" s="91"/>
      <c r="CK9" s="91"/>
      <c r="CL9" s="91" t="s">
        <v>491</v>
      </c>
      <c r="CM9" s="91"/>
      <c r="CN9" s="91"/>
      <c r="CO9" s="91"/>
      <c r="CP9" s="91" t="s">
        <v>492</v>
      </c>
      <c r="CQ9" s="91"/>
      <c r="CR9" s="91"/>
      <c r="CS9" s="91"/>
      <c r="CT9" s="86"/>
      <c r="CU9" s="86"/>
      <c r="CV9" s="86"/>
      <c r="CW9" s="86"/>
    </row>
    <row r="10" spans="1:101" s="70" customFormat="1" ht="19.5" customHeight="1">
      <c r="A10" s="80"/>
      <c r="B10" s="80"/>
      <c r="C10" s="81" t="s">
        <v>493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92"/>
      <c r="AH10" s="30" t="s">
        <v>494</v>
      </c>
      <c r="AI10" s="30"/>
      <c r="AJ10" s="30"/>
      <c r="AK10" s="30"/>
      <c r="AL10" s="30" t="s">
        <v>494</v>
      </c>
      <c r="AM10" s="30"/>
      <c r="AN10" s="30"/>
      <c r="AO10" s="30"/>
      <c r="AP10" s="30" t="s">
        <v>494</v>
      </c>
      <c r="AQ10" s="30"/>
      <c r="AR10" s="30"/>
      <c r="AS10" s="30"/>
      <c r="AT10" s="30" t="s">
        <v>494</v>
      </c>
      <c r="AU10" s="30"/>
      <c r="AV10" s="30"/>
      <c r="AW10" s="30"/>
      <c r="AX10" s="30" t="s">
        <v>494</v>
      </c>
      <c r="AY10" s="30"/>
      <c r="AZ10" s="30"/>
      <c r="BA10" s="30"/>
      <c r="BB10" s="30" t="s">
        <v>494</v>
      </c>
      <c r="BC10" s="30"/>
      <c r="BD10" s="30"/>
      <c r="BE10" s="30"/>
      <c r="BF10" s="30" t="s">
        <v>494</v>
      </c>
      <c r="BG10" s="30"/>
      <c r="BH10" s="30"/>
      <c r="BI10" s="30"/>
      <c r="BJ10" s="30" t="s">
        <v>494</v>
      </c>
      <c r="BK10" s="30"/>
      <c r="BL10" s="30"/>
      <c r="BM10" s="30"/>
      <c r="BN10" s="30" t="s">
        <v>494</v>
      </c>
      <c r="BO10" s="30"/>
      <c r="BP10" s="30"/>
      <c r="BQ10" s="30"/>
      <c r="BR10" s="30" t="s">
        <v>494</v>
      </c>
      <c r="BS10" s="30"/>
      <c r="BT10" s="30"/>
      <c r="BU10" s="30"/>
      <c r="BV10" s="30" t="s">
        <v>494</v>
      </c>
      <c r="BW10" s="30"/>
      <c r="BX10" s="30"/>
      <c r="BY10" s="30"/>
      <c r="BZ10" s="30" t="s">
        <v>494</v>
      </c>
      <c r="CA10" s="30"/>
      <c r="CB10" s="30"/>
      <c r="CC10" s="30"/>
      <c r="CD10" s="30" t="s">
        <v>494</v>
      </c>
      <c r="CE10" s="30"/>
      <c r="CF10" s="30"/>
      <c r="CG10" s="30"/>
      <c r="CH10" s="30" t="s">
        <v>494</v>
      </c>
      <c r="CI10" s="30"/>
      <c r="CJ10" s="30"/>
      <c r="CK10" s="30"/>
      <c r="CL10" s="30" t="s">
        <v>494</v>
      </c>
      <c r="CM10" s="30"/>
      <c r="CN10" s="30"/>
      <c r="CO10" s="30"/>
      <c r="CP10" s="30" t="s">
        <v>494</v>
      </c>
      <c r="CQ10" s="30"/>
      <c r="CR10" s="30"/>
      <c r="CS10" s="30"/>
      <c r="CT10" s="81"/>
      <c r="CU10" s="81"/>
      <c r="CV10" s="81"/>
      <c r="CW10" s="81"/>
    </row>
    <row r="11" spans="1:101" s="68" customFormat="1" ht="15.75" customHeight="1">
      <c r="A11" s="93" t="s">
        <v>68</v>
      </c>
      <c r="B11" s="93"/>
      <c r="C11" s="94" t="s">
        <v>259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5" t="s">
        <v>260</v>
      </c>
      <c r="AD11" s="95"/>
      <c r="AE11" s="95"/>
      <c r="AF11" s="95"/>
      <c r="AG11" s="96" t="s">
        <v>495</v>
      </c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>
        <v>4892000</v>
      </c>
      <c r="AU11" s="97"/>
      <c r="AV11" s="97"/>
      <c r="AW11" s="97"/>
      <c r="AX11" s="97">
        <v>1964000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>
        <v>1900000</v>
      </c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>
        <v>1900000</v>
      </c>
      <c r="CM11" s="97"/>
      <c r="CN11" s="97"/>
      <c r="CO11" s="97"/>
      <c r="CP11" s="97"/>
      <c r="CQ11" s="97"/>
      <c r="CR11" s="97"/>
      <c r="CS11" s="97"/>
      <c r="CT11" s="98">
        <f aca="true" t="shared" si="0" ref="CT11:CT33">SUM(AH11:CS11)</f>
        <v>10656000</v>
      </c>
      <c r="CU11" s="98"/>
      <c r="CV11" s="98"/>
      <c r="CW11" s="98"/>
    </row>
    <row r="12" spans="1:101" s="68" customFormat="1" ht="15.75" customHeight="1">
      <c r="A12" s="93" t="s">
        <v>70</v>
      </c>
      <c r="B12" s="93"/>
      <c r="C12" s="99" t="s">
        <v>261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262</v>
      </c>
      <c r="AD12" s="100"/>
      <c r="AE12" s="100"/>
      <c r="AF12" s="100"/>
      <c r="AG12" s="87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2">
        <f t="shared" si="0"/>
        <v>0</v>
      </c>
      <c r="CU12" s="102"/>
      <c r="CV12" s="102"/>
      <c r="CW12" s="102"/>
    </row>
    <row r="13" spans="1:101" s="68" customFormat="1" ht="15.75" customHeight="1">
      <c r="A13" s="93" t="s">
        <v>71</v>
      </c>
      <c r="B13" s="93"/>
      <c r="C13" s="99" t="s">
        <v>263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264</v>
      </c>
      <c r="AD13" s="100"/>
      <c r="AE13" s="100"/>
      <c r="AF13" s="100"/>
      <c r="AG13" s="87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2">
        <f t="shared" si="0"/>
        <v>0</v>
      </c>
      <c r="CU13" s="102"/>
      <c r="CV13" s="102"/>
      <c r="CW13" s="102"/>
    </row>
    <row r="14" spans="1:101" s="68" customFormat="1" ht="15.75" customHeight="1">
      <c r="A14" s="93" t="s">
        <v>74</v>
      </c>
      <c r="B14" s="93"/>
      <c r="C14" s="103" t="s">
        <v>265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0" t="s">
        <v>266</v>
      </c>
      <c r="AD14" s="100"/>
      <c r="AE14" s="100"/>
      <c r="AF14" s="100"/>
      <c r="AG14" s="87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2">
        <f t="shared" si="0"/>
        <v>0</v>
      </c>
      <c r="CU14" s="102"/>
      <c r="CV14" s="102"/>
      <c r="CW14" s="102"/>
    </row>
    <row r="15" spans="1:101" s="68" customFormat="1" ht="15.75" customHeight="1">
      <c r="A15" s="93" t="s">
        <v>76</v>
      </c>
      <c r="B15" s="93"/>
      <c r="C15" s="103" t="s">
        <v>267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0" t="s">
        <v>268</v>
      </c>
      <c r="AD15" s="100"/>
      <c r="AE15" s="100"/>
      <c r="AF15" s="100"/>
      <c r="AG15" s="87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2">
        <f t="shared" si="0"/>
        <v>0</v>
      </c>
      <c r="CU15" s="102"/>
      <c r="CV15" s="102"/>
      <c r="CW15" s="102"/>
    </row>
    <row r="16" spans="1:101" s="68" customFormat="1" ht="15.75" customHeight="1">
      <c r="A16" s="93" t="s">
        <v>77</v>
      </c>
      <c r="B16" s="93"/>
      <c r="C16" s="103" t="s">
        <v>269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0" t="s">
        <v>270</v>
      </c>
      <c r="AD16" s="100"/>
      <c r="AE16" s="100"/>
      <c r="AF16" s="100"/>
      <c r="AG16" s="87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2">
        <f t="shared" si="0"/>
        <v>0</v>
      </c>
      <c r="CU16" s="102"/>
      <c r="CV16" s="102"/>
      <c r="CW16" s="102"/>
    </row>
    <row r="17" spans="1:101" s="68" customFormat="1" ht="15.75" customHeight="1">
      <c r="A17" s="93" t="s">
        <v>80</v>
      </c>
      <c r="B17" s="93"/>
      <c r="C17" s="103" t="s">
        <v>271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0" t="s">
        <v>272</v>
      </c>
      <c r="AD17" s="100"/>
      <c r="AE17" s="100"/>
      <c r="AF17" s="100"/>
      <c r="AG17" s="87" t="s">
        <v>496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2">
        <f t="shared" si="0"/>
        <v>0</v>
      </c>
      <c r="CU17" s="102"/>
      <c r="CV17" s="102"/>
      <c r="CW17" s="102"/>
    </row>
    <row r="18" spans="1:101" s="68" customFormat="1" ht="15.75" customHeight="1">
      <c r="A18" s="93" t="s">
        <v>83</v>
      </c>
      <c r="B18" s="93"/>
      <c r="C18" s="103" t="s">
        <v>273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0" t="s">
        <v>274</v>
      </c>
      <c r="AD18" s="100"/>
      <c r="AE18" s="100"/>
      <c r="AF18" s="100"/>
      <c r="AG18" s="87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2">
        <f t="shared" si="0"/>
        <v>0</v>
      </c>
      <c r="CU18" s="102"/>
      <c r="CV18" s="102"/>
      <c r="CW18" s="102"/>
    </row>
    <row r="19" spans="1:101" s="68" customFormat="1" ht="15.75" customHeight="1">
      <c r="A19" s="93" t="s">
        <v>86</v>
      </c>
      <c r="B19" s="93"/>
      <c r="C19" s="104" t="s">
        <v>275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0" t="s">
        <v>276</v>
      </c>
      <c r="AD19" s="100"/>
      <c r="AE19" s="100"/>
      <c r="AF19" s="100"/>
      <c r="AG19" s="87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2">
        <f t="shared" si="0"/>
        <v>0</v>
      </c>
      <c r="CU19" s="102"/>
      <c r="CV19" s="102"/>
      <c r="CW19" s="102"/>
    </row>
    <row r="20" spans="1:101" s="68" customFormat="1" ht="15.75" customHeight="1">
      <c r="A20" s="93" t="s">
        <v>89</v>
      </c>
      <c r="B20" s="93"/>
      <c r="C20" s="104" t="s">
        <v>277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0" t="s">
        <v>278</v>
      </c>
      <c r="AD20" s="100"/>
      <c r="AE20" s="100"/>
      <c r="AF20" s="100"/>
      <c r="AG20" s="87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2">
        <f t="shared" si="0"/>
        <v>0</v>
      </c>
      <c r="CU20" s="102"/>
      <c r="CV20" s="102"/>
      <c r="CW20" s="102"/>
    </row>
    <row r="21" spans="1:101" s="68" customFormat="1" ht="15.75" customHeight="1">
      <c r="A21" s="93" t="s">
        <v>92</v>
      </c>
      <c r="B21" s="93"/>
      <c r="C21" s="104" t="s">
        <v>279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0" t="s">
        <v>280</v>
      </c>
      <c r="AD21" s="100"/>
      <c r="AE21" s="100"/>
      <c r="AF21" s="100"/>
      <c r="AG21" s="87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2">
        <f t="shared" si="0"/>
        <v>0</v>
      </c>
      <c r="CU21" s="102"/>
      <c r="CV21" s="102"/>
      <c r="CW21" s="102"/>
    </row>
    <row r="22" spans="1:101" s="105" customFormat="1" ht="15.75" customHeight="1">
      <c r="A22" s="93" t="s">
        <v>95</v>
      </c>
      <c r="B22" s="93"/>
      <c r="C22" s="104" t="s">
        <v>281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0" t="s">
        <v>282</v>
      </c>
      <c r="AD22" s="100"/>
      <c r="AE22" s="100"/>
      <c r="AF22" s="100"/>
      <c r="AG22" s="87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2">
        <f t="shared" si="0"/>
        <v>0</v>
      </c>
      <c r="CU22" s="102"/>
      <c r="CV22" s="102"/>
      <c r="CW22" s="102"/>
    </row>
    <row r="23" spans="1:101" s="105" customFormat="1" ht="15.75" customHeight="1">
      <c r="A23" s="93" t="s">
        <v>97</v>
      </c>
      <c r="B23" s="93"/>
      <c r="C23" s="104" t="s">
        <v>283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0" t="s">
        <v>284</v>
      </c>
      <c r="AD23" s="100"/>
      <c r="AE23" s="100"/>
      <c r="AF23" s="100"/>
      <c r="AG23" s="87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2">
        <f t="shared" si="0"/>
        <v>0</v>
      </c>
      <c r="CU23" s="102"/>
      <c r="CV23" s="102"/>
      <c r="CW23" s="102"/>
    </row>
    <row r="24" spans="1:101" s="105" customFormat="1" ht="15.75" customHeight="1">
      <c r="A24" s="93" t="s">
        <v>100</v>
      </c>
      <c r="B24" s="93"/>
      <c r="C24" s="106" t="s">
        <v>285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 t="s">
        <v>286</v>
      </c>
      <c r="AD24" s="107"/>
      <c r="AE24" s="107"/>
      <c r="AF24" s="107"/>
      <c r="AG24" s="92"/>
      <c r="AH24" s="102">
        <f>SUM(AH11:AK23)</f>
        <v>0</v>
      </c>
      <c r="AI24" s="102"/>
      <c r="AJ24" s="102"/>
      <c r="AK24" s="102"/>
      <c r="AL24" s="102">
        <f>SUM(AL11:AO23)</f>
        <v>0</v>
      </c>
      <c r="AM24" s="102"/>
      <c r="AN24" s="102"/>
      <c r="AO24" s="102"/>
      <c r="AP24" s="102">
        <f>SUM(AP11:AS23)</f>
        <v>0</v>
      </c>
      <c r="AQ24" s="102"/>
      <c r="AR24" s="102"/>
      <c r="AS24" s="102"/>
      <c r="AT24" s="102">
        <f>SUM(AT11:AW23)</f>
        <v>4892000</v>
      </c>
      <c r="AU24" s="102"/>
      <c r="AV24" s="102"/>
      <c r="AW24" s="102"/>
      <c r="AX24" s="102">
        <f>SUM(AX11:BA23)</f>
        <v>1964000</v>
      </c>
      <c r="AY24" s="102"/>
      <c r="AZ24" s="102"/>
      <c r="BA24" s="102"/>
      <c r="BB24" s="102">
        <f>SUM(BB11:BE23)</f>
        <v>0</v>
      </c>
      <c r="BC24" s="102"/>
      <c r="BD24" s="102"/>
      <c r="BE24" s="102"/>
      <c r="BF24" s="102">
        <f>SUM(BF11:BI23)</f>
        <v>0</v>
      </c>
      <c r="BG24" s="102"/>
      <c r="BH24" s="102"/>
      <c r="BI24" s="102"/>
      <c r="BJ24" s="102">
        <f>SUM(BJ11:BM23)</f>
        <v>0</v>
      </c>
      <c r="BK24" s="102"/>
      <c r="BL24" s="102"/>
      <c r="BM24" s="102"/>
      <c r="BN24" s="102">
        <f>SUM(BN11:BQ23)</f>
        <v>0</v>
      </c>
      <c r="BO24" s="102"/>
      <c r="BP24" s="102"/>
      <c r="BQ24" s="102"/>
      <c r="BR24" s="102">
        <f>SUM(BR11:BU23)</f>
        <v>1900000</v>
      </c>
      <c r="BS24" s="102"/>
      <c r="BT24" s="102"/>
      <c r="BU24" s="102"/>
      <c r="BV24" s="102">
        <f>SUM(BV11:BY23)</f>
        <v>0</v>
      </c>
      <c r="BW24" s="102"/>
      <c r="BX24" s="102"/>
      <c r="BY24" s="102"/>
      <c r="BZ24" s="102">
        <f>SUM(BZ11:CC23)</f>
        <v>0</v>
      </c>
      <c r="CA24" s="102"/>
      <c r="CB24" s="102"/>
      <c r="CC24" s="102"/>
      <c r="CD24" s="102">
        <f>SUM(CD11:CG23)</f>
        <v>0</v>
      </c>
      <c r="CE24" s="102"/>
      <c r="CF24" s="102"/>
      <c r="CG24" s="102"/>
      <c r="CH24" s="102">
        <f>SUM(CH11:CK23)</f>
        <v>0</v>
      </c>
      <c r="CI24" s="102"/>
      <c r="CJ24" s="102"/>
      <c r="CK24" s="102"/>
      <c r="CL24" s="102">
        <f>SUM(CL11:CO23)</f>
        <v>1900000</v>
      </c>
      <c r="CM24" s="102"/>
      <c r="CN24" s="102"/>
      <c r="CO24" s="102"/>
      <c r="CP24" s="102">
        <f>SUM(CP11:CS23)</f>
        <v>0</v>
      </c>
      <c r="CQ24" s="102"/>
      <c r="CR24" s="102"/>
      <c r="CS24" s="102"/>
      <c r="CT24" s="102">
        <f t="shared" si="0"/>
        <v>10656000</v>
      </c>
      <c r="CU24" s="102"/>
      <c r="CV24" s="102"/>
      <c r="CW24" s="102"/>
    </row>
    <row r="25" spans="1:101" s="68" customFormat="1" ht="15.75" customHeight="1">
      <c r="A25" s="93" t="s">
        <v>103</v>
      </c>
      <c r="B25" s="93"/>
      <c r="C25" s="104" t="s">
        <v>287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0" t="s">
        <v>288</v>
      </c>
      <c r="AD25" s="100"/>
      <c r="AE25" s="100"/>
      <c r="AF25" s="100"/>
      <c r="AG25" s="87"/>
      <c r="AH25" s="101">
        <v>4496000</v>
      </c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2">
        <f t="shared" si="0"/>
        <v>4496000</v>
      </c>
      <c r="CU25" s="102"/>
      <c r="CV25" s="102"/>
      <c r="CW25" s="102"/>
    </row>
    <row r="26" spans="1:101" s="68" customFormat="1" ht="28.5" customHeight="1">
      <c r="A26" s="93" t="s">
        <v>106</v>
      </c>
      <c r="B26" s="93"/>
      <c r="C26" s="104" t="s">
        <v>289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0" t="s">
        <v>290</v>
      </c>
      <c r="AD26" s="100"/>
      <c r="AE26" s="100"/>
      <c r="AF26" s="100"/>
      <c r="AG26" s="87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2">
        <f t="shared" si="0"/>
        <v>0</v>
      </c>
      <c r="CU26" s="102"/>
      <c r="CV26" s="102"/>
      <c r="CW26" s="102"/>
    </row>
    <row r="27" spans="1:101" s="68" customFormat="1" ht="15.75" customHeight="1">
      <c r="A27" s="93" t="s">
        <v>109</v>
      </c>
      <c r="B27" s="93"/>
      <c r="C27" s="108" t="s">
        <v>291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0" t="s">
        <v>292</v>
      </c>
      <c r="AD27" s="100"/>
      <c r="AE27" s="100"/>
      <c r="AF27" s="100"/>
      <c r="AG27" s="87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2">
        <f t="shared" si="0"/>
        <v>0</v>
      </c>
      <c r="CU27" s="102"/>
      <c r="CV27" s="102"/>
      <c r="CW27" s="102"/>
    </row>
    <row r="28" spans="1:101" s="68" customFormat="1" ht="15.75" customHeight="1">
      <c r="A28" s="93" t="s">
        <v>112</v>
      </c>
      <c r="B28" s="93"/>
      <c r="C28" s="109" t="s">
        <v>293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7" t="s">
        <v>294</v>
      </c>
      <c r="AD28" s="107"/>
      <c r="AE28" s="107"/>
      <c r="AF28" s="107"/>
      <c r="AG28" s="92"/>
      <c r="AH28" s="102">
        <f>SUM(AH25:AK27)</f>
        <v>4496000</v>
      </c>
      <c r="AI28" s="102"/>
      <c r="AJ28" s="102"/>
      <c r="AK28" s="102"/>
      <c r="AL28" s="102">
        <f>SUM(AL25:AO27)</f>
        <v>0</v>
      </c>
      <c r="AM28" s="102"/>
      <c r="AN28" s="102"/>
      <c r="AO28" s="102"/>
      <c r="AP28" s="102">
        <f>SUM(AP25:AS27)</f>
        <v>0</v>
      </c>
      <c r="AQ28" s="102"/>
      <c r="AR28" s="102"/>
      <c r="AS28" s="102"/>
      <c r="AT28" s="102">
        <f>SUM(AT25:AW27)</f>
        <v>0</v>
      </c>
      <c r="AU28" s="102"/>
      <c r="AV28" s="102"/>
      <c r="AW28" s="102"/>
      <c r="AX28" s="102">
        <f>SUM(AX25:BA27)</f>
        <v>0</v>
      </c>
      <c r="AY28" s="102"/>
      <c r="AZ28" s="102"/>
      <c r="BA28" s="102"/>
      <c r="BB28" s="102">
        <f>SUM(BB25:BE27)</f>
        <v>0</v>
      </c>
      <c r="BC28" s="102"/>
      <c r="BD28" s="102"/>
      <c r="BE28" s="102"/>
      <c r="BF28" s="102">
        <f>SUM(BF25:BI27)</f>
        <v>0</v>
      </c>
      <c r="BG28" s="102"/>
      <c r="BH28" s="102"/>
      <c r="BI28" s="102"/>
      <c r="BJ28" s="102">
        <f>SUM(BJ25:BM27)</f>
        <v>0</v>
      </c>
      <c r="BK28" s="102"/>
      <c r="BL28" s="102"/>
      <c r="BM28" s="102"/>
      <c r="BN28" s="102">
        <f>SUM(BN25:BQ27)</f>
        <v>0</v>
      </c>
      <c r="BO28" s="102"/>
      <c r="BP28" s="102"/>
      <c r="BQ28" s="102"/>
      <c r="BR28" s="102">
        <f>SUM(BR25:BU27)</f>
        <v>0</v>
      </c>
      <c r="BS28" s="102"/>
      <c r="BT28" s="102"/>
      <c r="BU28" s="102"/>
      <c r="BV28" s="102">
        <f>SUM(BV25:BY27)</f>
        <v>0</v>
      </c>
      <c r="BW28" s="102"/>
      <c r="BX28" s="102"/>
      <c r="BY28" s="102"/>
      <c r="BZ28" s="102">
        <f>SUM(BZ25:CC27)</f>
        <v>0</v>
      </c>
      <c r="CA28" s="102"/>
      <c r="CB28" s="102"/>
      <c r="CC28" s="102"/>
      <c r="CD28" s="102">
        <f>SUM(CD25:CG27)</f>
        <v>0</v>
      </c>
      <c r="CE28" s="102"/>
      <c r="CF28" s="102"/>
      <c r="CG28" s="102"/>
      <c r="CH28" s="102">
        <f>SUM(CH25:CK27)</f>
        <v>0</v>
      </c>
      <c r="CI28" s="102"/>
      <c r="CJ28" s="102"/>
      <c r="CK28" s="102"/>
      <c r="CL28" s="102">
        <f>SUM(CL25:CO27)</f>
        <v>0</v>
      </c>
      <c r="CM28" s="102"/>
      <c r="CN28" s="102"/>
      <c r="CO28" s="102"/>
      <c r="CP28" s="102">
        <f>SUM(CP25:CS27)</f>
        <v>0</v>
      </c>
      <c r="CQ28" s="102"/>
      <c r="CR28" s="102"/>
      <c r="CS28" s="102"/>
      <c r="CT28" s="102">
        <f t="shared" si="0"/>
        <v>4496000</v>
      </c>
      <c r="CU28" s="102"/>
      <c r="CV28" s="102"/>
      <c r="CW28" s="102"/>
    </row>
    <row r="29" spans="1:101" s="68" customFormat="1" ht="15.75" customHeight="1">
      <c r="A29" s="93" t="s">
        <v>115</v>
      </c>
      <c r="B29" s="93"/>
      <c r="C29" s="106" t="s">
        <v>295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 t="s">
        <v>20</v>
      </c>
      <c r="AD29" s="107"/>
      <c r="AE29" s="107"/>
      <c r="AF29" s="107"/>
      <c r="AG29" s="92"/>
      <c r="AH29" s="102">
        <f>SUM(AH24+AH28)</f>
        <v>4496000</v>
      </c>
      <c r="AI29" s="102"/>
      <c r="AJ29" s="102"/>
      <c r="AK29" s="102"/>
      <c r="AL29" s="102">
        <f>SUM(AL24+AL28)</f>
        <v>0</v>
      </c>
      <c r="AM29" s="102"/>
      <c r="AN29" s="102"/>
      <c r="AO29" s="102"/>
      <c r="AP29" s="102">
        <f>SUM(AP24+AP28)</f>
        <v>0</v>
      </c>
      <c r="AQ29" s="102"/>
      <c r="AR29" s="102"/>
      <c r="AS29" s="102"/>
      <c r="AT29" s="102">
        <f>SUM(AT24+AT28)</f>
        <v>4892000</v>
      </c>
      <c r="AU29" s="102"/>
      <c r="AV29" s="102"/>
      <c r="AW29" s="102"/>
      <c r="AX29" s="102">
        <f>SUM(AX24+AX28)</f>
        <v>1964000</v>
      </c>
      <c r="AY29" s="102"/>
      <c r="AZ29" s="102"/>
      <c r="BA29" s="102"/>
      <c r="BB29" s="102">
        <f>SUM(BB24+BB28)</f>
        <v>0</v>
      </c>
      <c r="BC29" s="102"/>
      <c r="BD29" s="102"/>
      <c r="BE29" s="102"/>
      <c r="BF29" s="102">
        <f>SUM(BF24+BF28)</f>
        <v>0</v>
      </c>
      <c r="BG29" s="102"/>
      <c r="BH29" s="102"/>
      <c r="BI29" s="102"/>
      <c r="BJ29" s="102">
        <f>SUM(BJ24+BJ28)</f>
        <v>0</v>
      </c>
      <c r="BK29" s="102"/>
      <c r="BL29" s="102"/>
      <c r="BM29" s="102"/>
      <c r="BN29" s="102">
        <f>SUM(BN24+BN28)</f>
        <v>0</v>
      </c>
      <c r="BO29" s="102"/>
      <c r="BP29" s="102"/>
      <c r="BQ29" s="102"/>
      <c r="BR29" s="102">
        <f>SUM(BR24+BR28)</f>
        <v>1900000</v>
      </c>
      <c r="BS29" s="102"/>
      <c r="BT29" s="102"/>
      <c r="BU29" s="102"/>
      <c r="BV29" s="102">
        <f>SUM(BV24+BV28)</f>
        <v>0</v>
      </c>
      <c r="BW29" s="102"/>
      <c r="BX29" s="102"/>
      <c r="BY29" s="102"/>
      <c r="BZ29" s="102">
        <f>SUM(BZ24+BZ28)</f>
        <v>0</v>
      </c>
      <c r="CA29" s="102"/>
      <c r="CB29" s="102"/>
      <c r="CC29" s="102"/>
      <c r="CD29" s="102">
        <f>SUM(CD24+CD28)</f>
        <v>0</v>
      </c>
      <c r="CE29" s="102"/>
      <c r="CF29" s="102"/>
      <c r="CG29" s="102"/>
      <c r="CH29" s="102">
        <f>SUM(CH24+CH28)</f>
        <v>0</v>
      </c>
      <c r="CI29" s="102"/>
      <c r="CJ29" s="102"/>
      <c r="CK29" s="102"/>
      <c r="CL29" s="102">
        <f>SUM(CL24+CL28)</f>
        <v>1900000</v>
      </c>
      <c r="CM29" s="102"/>
      <c r="CN29" s="102"/>
      <c r="CO29" s="102"/>
      <c r="CP29" s="102">
        <f>SUM(CP24+CP28)</f>
        <v>0</v>
      </c>
      <c r="CQ29" s="102"/>
      <c r="CR29" s="102"/>
      <c r="CS29" s="102"/>
      <c r="CT29" s="102">
        <f t="shared" si="0"/>
        <v>15152000</v>
      </c>
      <c r="CU29" s="102"/>
      <c r="CV29" s="102"/>
      <c r="CW29" s="102"/>
    </row>
    <row r="30" spans="1:101" s="70" customFormat="1" ht="15.75" customHeight="1">
      <c r="A30" s="93" t="s">
        <v>118</v>
      </c>
      <c r="B30" s="93"/>
      <c r="C30" s="109" t="s">
        <v>296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7" t="s">
        <v>24</v>
      </c>
      <c r="AD30" s="107"/>
      <c r="AE30" s="107"/>
      <c r="AF30" s="107"/>
      <c r="AG30" s="92" t="s">
        <v>497</v>
      </c>
      <c r="AH30" s="102">
        <v>1023870</v>
      </c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>
        <v>539000</v>
      </c>
      <c r="AU30" s="102"/>
      <c r="AV30" s="102"/>
      <c r="AW30" s="102"/>
      <c r="AX30" s="102">
        <v>216000</v>
      </c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>
        <v>424500</v>
      </c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>
        <v>424500</v>
      </c>
      <c r="CM30" s="102"/>
      <c r="CN30" s="102"/>
      <c r="CO30" s="102"/>
      <c r="CP30" s="102"/>
      <c r="CQ30" s="102"/>
      <c r="CR30" s="102"/>
      <c r="CS30" s="102"/>
      <c r="CT30" s="102">
        <f t="shared" si="0"/>
        <v>2627870</v>
      </c>
      <c r="CU30" s="102"/>
      <c r="CV30" s="102"/>
      <c r="CW30" s="102"/>
    </row>
    <row r="31" spans="1:101" s="68" customFormat="1" ht="15.75" customHeight="1">
      <c r="A31" s="93" t="s">
        <v>121</v>
      </c>
      <c r="B31" s="93"/>
      <c r="C31" s="104" t="s">
        <v>297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0" t="s">
        <v>298</v>
      </c>
      <c r="AD31" s="100"/>
      <c r="AE31" s="100"/>
      <c r="AF31" s="100"/>
      <c r="AG31" s="87" t="s">
        <v>498</v>
      </c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>
        <v>10000</v>
      </c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2">
        <f t="shared" si="0"/>
        <v>10000</v>
      </c>
      <c r="CU31" s="102"/>
      <c r="CV31" s="102"/>
      <c r="CW31" s="102"/>
    </row>
    <row r="32" spans="1:101" s="68" customFormat="1" ht="15.75" customHeight="1">
      <c r="A32" s="93" t="s">
        <v>124</v>
      </c>
      <c r="B32" s="93"/>
      <c r="C32" s="104" t="s">
        <v>299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0" t="s">
        <v>300</v>
      </c>
      <c r="AD32" s="100"/>
      <c r="AE32" s="100"/>
      <c r="AF32" s="100"/>
      <c r="AG32" s="87" t="s">
        <v>499</v>
      </c>
      <c r="AH32" s="101">
        <v>20000</v>
      </c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>
        <v>504000</v>
      </c>
      <c r="AU32" s="101"/>
      <c r="AV32" s="101"/>
      <c r="AW32" s="101"/>
      <c r="AX32" s="101">
        <v>100000</v>
      </c>
      <c r="AY32" s="101"/>
      <c r="AZ32" s="101"/>
      <c r="BA32" s="101"/>
      <c r="BB32" s="101">
        <v>50000</v>
      </c>
      <c r="BC32" s="101"/>
      <c r="BD32" s="101"/>
      <c r="BE32" s="101"/>
      <c r="BF32" s="101"/>
      <c r="BG32" s="101"/>
      <c r="BH32" s="101"/>
      <c r="BI32" s="101"/>
      <c r="BJ32" s="101">
        <v>50000</v>
      </c>
      <c r="BK32" s="101"/>
      <c r="BL32" s="101"/>
      <c r="BM32" s="101"/>
      <c r="BN32" s="101">
        <v>400000</v>
      </c>
      <c r="BO32" s="101"/>
      <c r="BP32" s="101"/>
      <c r="BQ32" s="101"/>
      <c r="BR32" s="101">
        <v>60000</v>
      </c>
      <c r="BS32" s="101"/>
      <c r="BT32" s="101"/>
      <c r="BU32" s="101"/>
      <c r="BV32" s="101">
        <v>250000</v>
      </c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>
        <v>15000</v>
      </c>
      <c r="CI32" s="101"/>
      <c r="CJ32" s="101"/>
      <c r="CK32" s="101"/>
      <c r="CL32" s="101">
        <v>290000</v>
      </c>
      <c r="CM32" s="101"/>
      <c r="CN32" s="101"/>
      <c r="CO32" s="101"/>
      <c r="CP32" s="101"/>
      <c r="CQ32" s="101"/>
      <c r="CR32" s="101"/>
      <c r="CS32" s="101"/>
      <c r="CT32" s="102">
        <f t="shared" si="0"/>
        <v>1739000</v>
      </c>
      <c r="CU32" s="102"/>
      <c r="CV32" s="102"/>
      <c r="CW32" s="102"/>
    </row>
    <row r="33" spans="1:101" s="68" customFormat="1" ht="15.75" customHeight="1">
      <c r="A33" s="93" t="s">
        <v>127</v>
      </c>
      <c r="B33" s="93"/>
      <c r="C33" s="104" t="s">
        <v>301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0" t="s">
        <v>302</v>
      </c>
      <c r="AD33" s="100"/>
      <c r="AE33" s="100"/>
      <c r="AF33" s="100"/>
      <c r="AG33" s="87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2">
        <f t="shared" si="0"/>
        <v>0</v>
      </c>
      <c r="CU33" s="102"/>
      <c r="CV33" s="102"/>
      <c r="CW33" s="102"/>
    </row>
    <row r="34" spans="1:101" s="68" customFormat="1" ht="15.75" customHeight="1">
      <c r="A34" s="93" t="s">
        <v>130</v>
      </c>
      <c r="B34" s="93"/>
      <c r="C34" s="109" t="s">
        <v>303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7" t="s">
        <v>304</v>
      </c>
      <c r="AD34" s="107"/>
      <c r="AE34" s="107"/>
      <c r="AF34" s="107"/>
      <c r="AG34" s="92"/>
      <c r="AH34" s="102">
        <f>SUM(AH31:AK33)</f>
        <v>20000</v>
      </c>
      <c r="AI34" s="102"/>
      <c r="AJ34" s="102"/>
      <c r="AK34" s="102"/>
      <c r="AL34" s="102">
        <f>SUM(AL31:AO33)</f>
        <v>0</v>
      </c>
      <c r="AM34" s="102"/>
      <c r="AN34" s="102"/>
      <c r="AO34" s="102"/>
      <c r="AP34" s="102">
        <f>SUM(AP31:AS33)</f>
        <v>0</v>
      </c>
      <c r="AQ34" s="102"/>
      <c r="AR34" s="102"/>
      <c r="AS34" s="102"/>
      <c r="AT34" s="102">
        <f>SUM(AT31:AW33)</f>
        <v>504000</v>
      </c>
      <c r="AU34" s="102"/>
      <c r="AV34" s="102"/>
      <c r="AW34" s="102"/>
      <c r="AX34" s="102">
        <f>SUM(AX31:BA33)</f>
        <v>100000</v>
      </c>
      <c r="AY34" s="102"/>
      <c r="AZ34" s="102"/>
      <c r="BA34" s="102"/>
      <c r="BB34" s="102">
        <f>SUM(BB31:BE33)</f>
        <v>50000</v>
      </c>
      <c r="BC34" s="102"/>
      <c r="BD34" s="102"/>
      <c r="BE34" s="102"/>
      <c r="BF34" s="102">
        <f>SUM(BF31:BI33)</f>
        <v>0</v>
      </c>
      <c r="BG34" s="102"/>
      <c r="BH34" s="102"/>
      <c r="BI34" s="102"/>
      <c r="BJ34" s="102">
        <f>SUM(BJ31:BM33)</f>
        <v>50000</v>
      </c>
      <c r="BK34" s="102"/>
      <c r="BL34" s="102"/>
      <c r="BM34" s="102"/>
      <c r="BN34" s="102">
        <f>SUM(BN31:BQ33)</f>
        <v>400000</v>
      </c>
      <c r="BO34" s="102"/>
      <c r="BP34" s="102"/>
      <c r="BQ34" s="102"/>
      <c r="BR34" s="102">
        <f>SUM(BR31:BU33)</f>
        <v>70000</v>
      </c>
      <c r="BS34" s="102"/>
      <c r="BT34" s="102"/>
      <c r="BU34" s="102"/>
      <c r="BV34" s="102">
        <f>SUM(BV31:BY33)</f>
        <v>250000</v>
      </c>
      <c r="BW34" s="102"/>
      <c r="BX34" s="102"/>
      <c r="BY34" s="102"/>
      <c r="BZ34" s="102">
        <f>SUM(BZ31:CC33)</f>
        <v>0</v>
      </c>
      <c r="CA34" s="102"/>
      <c r="CB34" s="102"/>
      <c r="CC34" s="102"/>
      <c r="CD34" s="102">
        <f>SUM(CD31:CG33)</f>
        <v>0</v>
      </c>
      <c r="CE34" s="102"/>
      <c r="CF34" s="102"/>
      <c r="CG34" s="102"/>
      <c r="CH34" s="102">
        <f>SUM(CH31:CK33)</f>
        <v>15000</v>
      </c>
      <c r="CI34" s="102"/>
      <c r="CJ34" s="102"/>
      <c r="CK34" s="102"/>
      <c r="CL34" s="102">
        <f>SUM(CL31:CO33)</f>
        <v>290000</v>
      </c>
      <c r="CM34" s="102"/>
      <c r="CN34" s="102"/>
      <c r="CO34" s="102"/>
      <c r="CP34" s="102">
        <f>SUM(CP31:CS33)</f>
        <v>0</v>
      </c>
      <c r="CQ34" s="102"/>
      <c r="CR34" s="102"/>
      <c r="CS34" s="102"/>
      <c r="CT34" s="102">
        <f>SUM(CT31:CW33)</f>
        <v>1749000</v>
      </c>
      <c r="CU34" s="102"/>
      <c r="CV34" s="102"/>
      <c r="CW34" s="102"/>
    </row>
    <row r="35" spans="1:101" s="68" customFormat="1" ht="15.75" customHeight="1">
      <c r="A35" s="93" t="s">
        <v>133</v>
      </c>
      <c r="B35" s="93"/>
      <c r="C35" s="104" t="s">
        <v>305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0" t="s">
        <v>306</v>
      </c>
      <c r="AD35" s="100"/>
      <c r="AE35" s="100"/>
      <c r="AF35" s="100"/>
      <c r="AG35" s="87" t="s">
        <v>500</v>
      </c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>
        <v>90000</v>
      </c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2">
        <f aca="true" t="shared" si="1" ref="CT35:CT100">SUM(AH35:CS35)</f>
        <v>90000</v>
      </c>
      <c r="CU35" s="102"/>
      <c r="CV35" s="102"/>
      <c r="CW35" s="102"/>
    </row>
    <row r="36" spans="1:101" s="68" customFormat="1" ht="15.75" customHeight="1">
      <c r="A36" s="93" t="s">
        <v>135</v>
      </c>
      <c r="B36" s="93"/>
      <c r="C36" s="104" t="s">
        <v>307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0" t="s">
        <v>308</v>
      </c>
      <c r="AD36" s="100"/>
      <c r="AE36" s="100"/>
      <c r="AF36" s="100"/>
      <c r="AG36" s="87" t="s">
        <v>501</v>
      </c>
      <c r="AH36" s="101">
        <v>150000</v>
      </c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>
        <v>30000</v>
      </c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>
        <v>50000</v>
      </c>
      <c r="CM36" s="101"/>
      <c r="CN36" s="101"/>
      <c r="CO36" s="101"/>
      <c r="CP36" s="101"/>
      <c r="CQ36" s="101"/>
      <c r="CR36" s="101"/>
      <c r="CS36" s="101"/>
      <c r="CT36" s="102">
        <f t="shared" si="1"/>
        <v>230000</v>
      </c>
      <c r="CU36" s="102"/>
      <c r="CV36" s="102"/>
      <c r="CW36" s="102"/>
    </row>
    <row r="37" spans="1:101" s="68" customFormat="1" ht="15.75" customHeight="1">
      <c r="A37" s="93" t="s">
        <v>139</v>
      </c>
      <c r="B37" s="93"/>
      <c r="C37" s="109" t="s">
        <v>309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7" t="s">
        <v>310</v>
      </c>
      <c r="AD37" s="107"/>
      <c r="AE37" s="107"/>
      <c r="AF37" s="107"/>
      <c r="AG37" s="92"/>
      <c r="AH37" s="102">
        <f>SUM(AH35:AK36)</f>
        <v>150000</v>
      </c>
      <c r="AI37" s="102"/>
      <c r="AJ37" s="102"/>
      <c r="AK37" s="102"/>
      <c r="AL37" s="102">
        <f>SUM(AL35:AO36)</f>
        <v>0</v>
      </c>
      <c r="AM37" s="102"/>
      <c r="AN37" s="102"/>
      <c r="AO37" s="102"/>
      <c r="AP37" s="102">
        <f>SUM(AP35:AS36)</f>
        <v>0</v>
      </c>
      <c r="AQ37" s="102"/>
      <c r="AR37" s="102"/>
      <c r="AS37" s="102"/>
      <c r="AT37" s="102">
        <f>SUM(AT35:AW36)</f>
        <v>0</v>
      </c>
      <c r="AU37" s="102"/>
      <c r="AV37" s="102"/>
      <c r="AW37" s="102"/>
      <c r="AX37" s="102">
        <f>SUM(AX35:BA36)</f>
        <v>0</v>
      </c>
      <c r="AY37" s="102"/>
      <c r="AZ37" s="102"/>
      <c r="BA37" s="102"/>
      <c r="BB37" s="102">
        <f>SUM(BB35:BE36)</f>
        <v>0</v>
      </c>
      <c r="BC37" s="102"/>
      <c r="BD37" s="102"/>
      <c r="BE37" s="102"/>
      <c r="BF37" s="102">
        <f>SUM(BF35:BI36)</f>
        <v>0</v>
      </c>
      <c r="BG37" s="102"/>
      <c r="BH37" s="102"/>
      <c r="BI37" s="102"/>
      <c r="BJ37" s="102">
        <f>SUM(BJ35:BM36)</f>
        <v>0</v>
      </c>
      <c r="BK37" s="102"/>
      <c r="BL37" s="102"/>
      <c r="BM37" s="102"/>
      <c r="BN37" s="102">
        <f>SUM(BN35:BQ36)</f>
        <v>0</v>
      </c>
      <c r="BO37" s="102"/>
      <c r="BP37" s="102"/>
      <c r="BQ37" s="102"/>
      <c r="BR37" s="102">
        <f>SUM(BR35:BU36)</f>
        <v>120000</v>
      </c>
      <c r="BS37" s="102"/>
      <c r="BT37" s="102"/>
      <c r="BU37" s="102"/>
      <c r="BV37" s="102">
        <f>SUM(BV35:BY36)</f>
        <v>0</v>
      </c>
      <c r="BW37" s="102"/>
      <c r="BX37" s="102"/>
      <c r="BY37" s="102"/>
      <c r="BZ37" s="102">
        <f>SUM(BZ35:CC36)</f>
        <v>0</v>
      </c>
      <c r="CA37" s="102"/>
      <c r="CB37" s="102"/>
      <c r="CC37" s="102"/>
      <c r="CD37" s="102">
        <f>SUM(CD35:CG36)</f>
        <v>0</v>
      </c>
      <c r="CE37" s="102"/>
      <c r="CF37" s="102"/>
      <c r="CG37" s="102"/>
      <c r="CH37" s="102">
        <f>SUM(CH35:CK36)</f>
        <v>0</v>
      </c>
      <c r="CI37" s="102"/>
      <c r="CJ37" s="102"/>
      <c r="CK37" s="102"/>
      <c r="CL37" s="102">
        <f>SUM(CL35:CO36)</f>
        <v>50000</v>
      </c>
      <c r="CM37" s="102"/>
      <c r="CN37" s="102"/>
      <c r="CO37" s="102"/>
      <c r="CP37" s="102">
        <f>SUM(CP35:CS36)</f>
        <v>0</v>
      </c>
      <c r="CQ37" s="102"/>
      <c r="CR37" s="102"/>
      <c r="CS37" s="102"/>
      <c r="CT37" s="102">
        <f t="shared" si="1"/>
        <v>320000</v>
      </c>
      <c r="CU37" s="102"/>
      <c r="CV37" s="102"/>
      <c r="CW37" s="102"/>
    </row>
    <row r="38" spans="1:101" s="68" customFormat="1" ht="15.75" customHeight="1">
      <c r="A38" s="93" t="s">
        <v>142</v>
      </c>
      <c r="B38" s="93"/>
      <c r="C38" s="104" t="s">
        <v>311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0" t="s">
        <v>312</v>
      </c>
      <c r="AD38" s="100"/>
      <c r="AE38" s="100"/>
      <c r="AF38" s="100"/>
      <c r="AG38" s="87" t="s">
        <v>502</v>
      </c>
      <c r="AH38" s="101">
        <v>200000</v>
      </c>
      <c r="AI38" s="101"/>
      <c r="AJ38" s="101"/>
      <c r="AK38" s="101"/>
      <c r="AL38" s="101">
        <v>7500</v>
      </c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>
        <v>190000</v>
      </c>
      <c r="BG38" s="101"/>
      <c r="BH38" s="101"/>
      <c r="BI38" s="101"/>
      <c r="BJ38" s="101"/>
      <c r="BK38" s="101"/>
      <c r="BL38" s="101"/>
      <c r="BM38" s="101"/>
      <c r="BN38" s="101">
        <v>150000</v>
      </c>
      <c r="BO38" s="101"/>
      <c r="BP38" s="101"/>
      <c r="BQ38" s="101"/>
      <c r="BR38" s="101"/>
      <c r="BS38" s="101"/>
      <c r="BT38" s="101"/>
      <c r="BU38" s="101"/>
      <c r="BV38" s="101">
        <v>110000</v>
      </c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2">
        <f t="shared" si="1"/>
        <v>657500</v>
      </c>
      <c r="CU38" s="102"/>
      <c r="CV38" s="102"/>
      <c r="CW38" s="102"/>
    </row>
    <row r="39" spans="1:101" s="68" customFormat="1" ht="15.75" customHeight="1">
      <c r="A39" s="93" t="s">
        <v>145</v>
      </c>
      <c r="B39" s="93"/>
      <c r="C39" s="104" t="s">
        <v>313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0" t="s">
        <v>314</v>
      </c>
      <c r="AD39" s="100"/>
      <c r="AE39" s="100"/>
      <c r="AF39" s="100"/>
      <c r="AG39" s="87" t="s">
        <v>503</v>
      </c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>
        <v>120000</v>
      </c>
      <c r="CE39" s="101"/>
      <c r="CF39" s="101"/>
      <c r="CG39" s="101"/>
      <c r="CH39" s="101">
        <v>240000</v>
      </c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2">
        <f t="shared" si="1"/>
        <v>360000</v>
      </c>
      <c r="CU39" s="102"/>
      <c r="CV39" s="102"/>
      <c r="CW39" s="102"/>
    </row>
    <row r="40" spans="1:101" s="68" customFormat="1" ht="15.75" customHeight="1">
      <c r="A40" s="93" t="s">
        <v>149</v>
      </c>
      <c r="B40" s="93"/>
      <c r="C40" s="104" t="s">
        <v>315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0" t="s">
        <v>316</v>
      </c>
      <c r="AD40" s="100"/>
      <c r="AE40" s="100"/>
      <c r="AF40" s="100"/>
      <c r="AG40" s="87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2">
        <f t="shared" si="1"/>
        <v>0</v>
      </c>
      <c r="CU40" s="102"/>
      <c r="CV40" s="102"/>
      <c r="CW40" s="102"/>
    </row>
    <row r="41" spans="1:101" s="68" customFormat="1" ht="15.75" customHeight="1">
      <c r="A41" s="93" t="s">
        <v>152</v>
      </c>
      <c r="B41" s="93"/>
      <c r="C41" s="104" t="s">
        <v>317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0" t="s">
        <v>318</v>
      </c>
      <c r="AD41" s="100"/>
      <c r="AE41" s="100"/>
      <c r="AF41" s="100"/>
      <c r="AG41" s="87" t="s">
        <v>504</v>
      </c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>
        <v>90000</v>
      </c>
      <c r="BG41" s="101"/>
      <c r="BH41" s="101"/>
      <c r="BI41" s="101"/>
      <c r="BJ41" s="101"/>
      <c r="BK41" s="101"/>
      <c r="BL41" s="101"/>
      <c r="BM41" s="101"/>
      <c r="BN41" s="101">
        <v>50000</v>
      </c>
      <c r="BO41" s="101"/>
      <c r="BP41" s="101"/>
      <c r="BQ41" s="101"/>
      <c r="BR41" s="101"/>
      <c r="BS41" s="101"/>
      <c r="BT41" s="101"/>
      <c r="BU41" s="101"/>
      <c r="BV41" s="101">
        <v>50000</v>
      </c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2">
        <f t="shared" si="1"/>
        <v>190000</v>
      </c>
      <c r="CU41" s="102"/>
      <c r="CV41" s="102"/>
      <c r="CW41" s="102"/>
    </row>
    <row r="42" spans="1:101" s="68" customFormat="1" ht="15.75" customHeight="1">
      <c r="A42" s="93" t="s">
        <v>154</v>
      </c>
      <c r="B42" s="93"/>
      <c r="C42" s="104" t="s">
        <v>319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0" t="s">
        <v>320</v>
      </c>
      <c r="AD42" s="100"/>
      <c r="AE42" s="100"/>
      <c r="AF42" s="100"/>
      <c r="AG42" s="87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2">
        <f t="shared" si="1"/>
        <v>0</v>
      </c>
      <c r="CU42" s="102"/>
      <c r="CV42" s="102"/>
      <c r="CW42" s="102"/>
    </row>
    <row r="43" spans="1:101" s="68" customFormat="1" ht="15.75" customHeight="1">
      <c r="A43" s="93" t="s">
        <v>155</v>
      </c>
      <c r="B43" s="93"/>
      <c r="C43" s="108" t="s">
        <v>321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0" t="s">
        <v>322</v>
      </c>
      <c r="AD43" s="100"/>
      <c r="AE43" s="100"/>
      <c r="AF43" s="100"/>
      <c r="AG43" s="87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>
        <v>20000</v>
      </c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2">
        <f t="shared" si="1"/>
        <v>20000</v>
      </c>
      <c r="CU43" s="102"/>
      <c r="CV43" s="102"/>
      <c r="CW43" s="102"/>
    </row>
    <row r="44" spans="1:101" s="68" customFormat="1" ht="15.75" customHeight="1">
      <c r="A44" s="93" t="s">
        <v>158</v>
      </c>
      <c r="B44" s="93"/>
      <c r="C44" s="104" t="s">
        <v>323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0" t="s">
        <v>324</v>
      </c>
      <c r="AD44" s="100"/>
      <c r="AE44" s="100"/>
      <c r="AF44" s="100"/>
      <c r="AG44" s="87" t="s">
        <v>505</v>
      </c>
      <c r="AH44" s="101">
        <v>400000</v>
      </c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>
        <v>100000</v>
      </c>
      <c r="BC44" s="101"/>
      <c r="BD44" s="101"/>
      <c r="BE44" s="101"/>
      <c r="BF44" s="101"/>
      <c r="BG44" s="101"/>
      <c r="BH44" s="101"/>
      <c r="BI44" s="101"/>
      <c r="BJ44" s="101">
        <v>10000</v>
      </c>
      <c r="BK44" s="101"/>
      <c r="BL44" s="101"/>
      <c r="BM44" s="101"/>
      <c r="BN44" s="101">
        <v>300000</v>
      </c>
      <c r="BO44" s="101"/>
      <c r="BP44" s="101"/>
      <c r="BQ44" s="101"/>
      <c r="BR44" s="101"/>
      <c r="BS44" s="101"/>
      <c r="BT44" s="101"/>
      <c r="BU44" s="101"/>
      <c r="BV44" s="101">
        <v>150000</v>
      </c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>
        <v>250000</v>
      </c>
      <c r="CM44" s="101"/>
      <c r="CN44" s="101"/>
      <c r="CO44" s="101"/>
      <c r="CP44" s="101"/>
      <c r="CQ44" s="101"/>
      <c r="CR44" s="101"/>
      <c r="CS44" s="101"/>
      <c r="CT44" s="102">
        <f t="shared" si="1"/>
        <v>1210000</v>
      </c>
      <c r="CU44" s="102"/>
      <c r="CV44" s="102"/>
      <c r="CW44" s="102"/>
    </row>
    <row r="45" spans="1:101" s="68" customFormat="1" ht="15.75" customHeight="1">
      <c r="A45" s="93" t="s">
        <v>161</v>
      </c>
      <c r="B45" s="93"/>
      <c r="C45" s="109" t="s">
        <v>325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7" t="s">
        <v>326</v>
      </c>
      <c r="AD45" s="107"/>
      <c r="AE45" s="107"/>
      <c r="AF45" s="107"/>
      <c r="AG45" s="92"/>
      <c r="AH45" s="102">
        <f>SUM(AH38:AK44)</f>
        <v>600000</v>
      </c>
      <c r="AI45" s="102"/>
      <c r="AJ45" s="102"/>
      <c r="AK45" s="102"/>
      <c r="AL45" s="102">
        <f>SUM(AL38:AO44)</f>
        <v>7500</v>
      </c>
      <c r="AM45" s="102"/>
      <c r="AN45" s="102"/>
      <c r="AO45" s="102"/>
      <c r="AP45" s="102">
        <f>SUM(AP38:AS44)</f>
        <v>0</v>
      </c>
      <c r="AQ45" s="102"/>
      <c r="AR45" s="102"/>
      <c r="AS45" s="102"/>
      <c r="AT45" s="102">
        <f>SUM(AT38:AW44)</f>
        <v>0</v>
      </c>
      <c r="AU45" s="102"/>
      <c r="AV45" s="102"/>
      <c r="AW45" s="102"/>
      <c r="AX45" s="102">
        <f>SUM(AX38:BA44)</f>
        <v>0</v>
      </c>
      <c r="AY45" s="102"/>
      <c r="AZ45" s="102"/>
      <c r="BA45" s="102"/>
      <c r="BB45" s="102">
        <f>SUM(BB38:BE44)</f>
        <v>100000</v>
      </c>
      <c r="BC45" s="102"/>
      <c r="BD45" s="102"/>
      <c r="BE45" s="102"/>
      <c r="BF45" s="102">
        <f>SUM(BF38:BI44)</f>
        <v>280000</v>
      </c>
      <c r="BG45" s="102"/>
      <c r="BH45" s="102"/>
      <c r="BI45" s="102"/>
      <c r="BJ45" s="102">
        <f>SUM(BJ38:BM44)</f>
        <v>10000</v>
      </c>
      <c r="BK45" s="102"/>
      <c r="BL45" s="102"/>
      <c r="BM45" s="102"/>
      <c r="BN45" s="102">
        <f>SUM(BN38:BQ44)</f>
        <v>500000</v>
      </c>
      <c r="BO45" s="102"/>
      <c r="BP45" s="102"/>
      <c r="BQ45" s="102"/>
      <c r="BR45" s="102">
        <f>SUM(BR38:BU44)</f>
        <v>20000</v>
      </c>
      <c r="BS45" s="102"/>
      <c r="BT45" s="102"/>
      <c r="BU45" s="102"/>
      <c r="BV45" s="102">
        <f>SUM(BV38:BY44)</f>
        <v>310000</v>
      </c>
      <c r="BW45" s="102"/>
      <c r="BX45" s="102"/>
      <c r="BY45" s="102"/>
      <c r="BZ45" s="102">
        <f>SUM(BZ38:CC44)</f>
        <v>0</v>
      </c>
      <c r="CA45" s="102"/>
      <c r="CB45" s="102"/>
      <c r="CC45" s="102"/>
      <c r="CD45" s="102">
        <f>SUM(CD38:CG44)</f>
        <v>120000</v>
      </c>
      <c r="CE45" s="102"/>
      <c r="CF45" s="102"/>
      <c r="CG45" s="102"/>
      <c r="CH45" s="102">
        <f>SUM(CH38:CK44)</f>
        <v>240000</v>
      </c>
      <c r="CI45" s="102"/>
      <c r="CJ45" s="102"/>
      <c r="CK45" s="102"/>
      <c r="CL45" s="102">
        <f>SUM(CL38:CO44)</f>
        <v>250000</v>
      </c>
      <c r="CM45" s="102"/>
      <c r="CN45" s="102"/>
      <c r="CO45" s="102"/>
      <c r="CP45" s="102">
        <f>SUM(CP38:CS44)</f>
        <v>0</v>
      </c>
      <c r="CQ45" s="102"/>
      <c r="CR45" s="102"/>
      <c r="CS45" s="102"/>
      <c r="CT45" s="102">
        <f t="shared" si="1"/>
        <v>2437500</v>
      </c>
      <c r="CU45" s="102"/>
      <c r="CV45" s="102"/>
      <c r="CW45" s="102"/>
    </row>
    <row r="46" spans="1:101" s="68" customFormat="1" ht="15.75" customHeight="1">
      <c r="A46" s="93" t="s">
        <v>164</v>
      </c>
      <c r="B46" s="93"/>
      <c r="C46" s="104" t="s">
        <v>327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0" t="s">
        <v>328</v>
      </c>
      <c r="AD46" s="100"/>
      <c r="AE46" s="100"/>
      <c r="AF46" s="100"/>
      <c r="AG46" s="87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2">
        <f t="shared" si="1"/>
        <v>0</v>
      </c>
      <c r="CU46" s="102"/>
      <c r="CV46" s="102"/>
      <c r="CW46" s="102"/>
    </row>
    <row r="47" spans="1:101" s="68" customFormat="1" ht="15.75" customHeight="1">
      <c r="A47" s="93" t="s">
        <v>167</v>
      </c>
      <c r="B47" s="93"/>
      <c r="C47" s="104" t="s">
        <v>329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0" t="s">
        <v>330</v>
      </c>
      <c r="AD47" s="100"/>
      <c r="AE47" s="100"/>
      <c r="AF47" s="100"/>
      <c r="AG47" s="87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2">
        <f t="shared" si="1"/>
        <v>0</v>
      </c>
      <c r="CU47" s="102"/>
      <c r="CV47" s="102"/>
      <c r="CW47" s="102"/>
    </row>
    <row r="48" spans="1:101" s="68" customFormat="1" ht="15.75" customHeight="1">
      <c r="A48" s="93" t="s">
        <v>171</v>
      </c>
      <c r="B48" s="93"/>
      <c r="C48" s="109" t="s">
        <v>331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7" t="s">
        <v>332</v>
      </c>
      <c r="AD48" s="107"/>
      <c r="AE48" s="107"/>
      <c r="AF48" s="107"/>
      <c r="AG48" s="92"/>
      <c r="AH48" s="102">
        <f>SUM(AH46:AK47)</f>
        <v>0</v>
      </c>
      <c r="AI48" s="102"/>
      <c r="AJ48" s="102"/>
      <c r="AK48" s="102"/>
      <c r="AL48" s="102">
        <f>SUM(AL46:AO47)</f>
        <v>0</v>
      </c>
      <c r="AM48" s="102"/>
      <c r="AN48" s="102"/>
      <c r="AO48" s="102"/>
      <c r="AP48" s="102">
        <f>SUM(AP46:AS47)</f>
        <v>0</v>
      </c>
      <c r="AQ48" s="102"/>
      <c r="AR48" s="102"/>
      <c r="AS48" s="102"/>
      <c r="AT48" s="102">
        <f>SUM(AT46:AW47)</f>
        <v>0</v>
      </c>
      <c r="AU48" s="102"/>
      <c r="AV48" s="102"/>
      <c r="AW48" s="102"/>
      <c r="AX48" s="102">
        <f>SUM(AX46:BA47)</f>
        <v>0</v>
      </c>
      <c r="AY48" s="102"/>
      <c r="AZ48" s="102"/>
      <c r="BA48" s="102"/>
      <c r="BB48" s="102">
        <f>SUM(BB46:BE47)</f>
        <v>0</v>
      </c>
      <c r="BC48" s="102"/>
      <c r="BD48" s="102"/>
      <c r="BE48" s="102"/>
      <c r="BF48" s="102">
        <f>SUM(BF46:BI47)</f>
        <v>0</v>
      </c>
      <c r="BG48" s="102"/>
      <c r="BH48" s="102"/>
      <c r="BI48" s="102"/>
      <c r="BJ48" s="102">
        <f>SUM(BJ46:BM47)</f>
        <v>0</v>
      </c>
      <c r="BK48" s="102"/>
      <c r="BL48" s="102"/>
      <c r="BM48" s="102"/>
      <c r="BN48" s="102">
        <f>SUM(BN46:BQ47)</f>
        <v>0</v>
      </c>
      <c r="BO48" s="102"/>
      <c r="BP48" s="102"/>
      <c r="BQ48" s="102"/>
      <c r="BR48" s="102">
        <f>SUM(BR46:BU47)</f>
        <v>0</v>
      </c>
      <c r="BS48" s="102"/>
      <c r="BT48" s="102"/>
      <c r="BU48" s="102"/>
      <c r="BV48" s="102">
        <f>SUM(BV46:BY47)</f>
        <v>0</v>
      </c>
      <c r="BW48" s="102"/>
      <c r="BX48" s="102"/>
      <c r="BY48" s="102"/>
      <c r="BZ48" s="102">
        <f>SUM(BZ46:CC47)</f>
        <v>0</v>
      </c>
      <c r="CA48" s="102"/>
      <c r="CB48" s="102"/>
      <c r="CC48" s="102"/>
      <c r="CD48" s="102">
        <f>SUM(CD46:CG47)</f>
        <v>0</v>
      </c>
      <c r="CE48" s="102"/>
      <c r="CF48" s="102"/>
      <c r="CG48" s="102"/>
      <c r="CH48" s="102">
        <f>SUM(CH46:CK47)</f>
        <v>0</v>
      </c>
      <c r="CI48" s="102"/>
      <c r="CJ48" s="102"/>
      <c r="CK48" s="102"/>
      <c r="CL48" s="102">
        <f>SUM(CL46:CO47)</f>
        <v>0</v>
      </c>
      <c r="CM48" s="102"/>
      <c r="CN48" s="102"/>
      <c r="CO48" s="102"/>
      <c r="CP48" s="102">
        <f>SUM(CP46:CS47)</f>
        <v>0</v>
      </c>
      <c r="CQ48" s="102"/>
      <c r="CR48" s="102"/>
      <c r="CS48" s="102"/>
      <c r="CT48" s="102">
        <f t="shared" si="1"/>
        <v>0</v>
      </c>
      <c r="CU48" s="102"/>
      <c r="CV48" s="102"/>
      <c r="CW48" s="102"/>
    </row>
    <row r="49" spans="1:101" s="68" customFormat="1" ht="15.75" customHeight="1">
      <c r="A49" s="93" t="s">
        <v>175</v>
      </c>
      <c r="B49" s="93"/>
      <c r="C49" s="104" t="s">
        <v>333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0" t="s">
        <v>334</v>
      </c>
      <c r="AD49" s="100"/>
      <c r="AE49" s="100"/>
      <c r="AF49" s="100"/>
      <c r="AG49" s="87" t="s">
        <v>506</v>
      </c>
      <c r="AH49" s="101">
        <f>SUM(AH34+AH37+AH38+AH39+AH41+AH43+AH44)*27%</f>
        <v>207900</v>
      </c>
      <c r="AI49" s="101"/>
      <c r="AJ49" s="101"/>
      <c r="AK49" s="101"/>
      <c r="AL49" s="101">
        <v>1988</v>
      </c>
      <c r="AM49" s="101"/>
      <c r="AN49" s="101"/>
      <c r="AO49" s="101"/>
      <c r="AP49" s="101">
        <f>SUM(AP34+AP37+AP38+AP39+AP41+AP43+AP44)*27%</f>
        <v>0</v>
      </c>
      <c r="AQ49" s="101"/>
      <c r="AR49" s="101"/>
      <c r="AS49" s="101"/>
      <c r="AT49" s="101">
        <f>SUM(AT34+AT37+AT38+AT39+AT41+AT43+AT44)*27%</f>
        <v>136080</v>
      </c>
      <c r="AU49" s="101"/>
      <c r="AV49" s="101"/>
      <c r="AW49" s="101"/>
      <c r="AX49" s="101">
        <f>SUM(AX34+AX37+AX38+AX39+AX41+AX43+AX44)*27%</f>
        <v>27000</v>
      </c>
      <c r="AY49" s="101"/>
      <c r="AZ49" s="101"/>
      <c r="BA49" s="101"/>
      <c r="BB49" s="101">
        <f>SUM(BB34+BB37+BB38+BB39+BB41+BB43+BB44)*27%</f>
        <v>40500</v>
      </c>
      <c r="BC49" s="101"/>
      <c r="BD49" s="101"/>
      <c r="BE49" s="101"/>
      <c r="BF49" s="101">
        <f>SUM(BF34+BF37+BF38+BF39+BF41+BF43+BF44)*27%</f>
        <v>75600</v>
      </c>
      <c r="BG49" s="101"/>
      <c r="BH49" s="101"/>
      <c r="BI49" s="101"/>
      <c r="BJ49" s="101">
        <f>SUM(BJ34+BJ37+BJ38+BJ39+BJ41+BJ43+BJ44)*27%</f>
        <v>16200.000000000002</v>
      </c>
      <c r="BK49" s="101"/>
      <c r="BL49" s="101"/>
      <c r="BM49" s="101"/>
      <c r="BN49" s="101">
        <f>SUM(BN34+BN37+BN38+BN39+BN41+BN43+BN44)*27%</f>
        <v>243000.00000000003</v>
      </c>
      <c r="BO49" s="101"/>
      <c r="BP49" s="101"/>
      <c r="BQ49" s="101"/>
      <c r="BR49" s="101">
        <f>SUM(BR34+BR37+BR38+BR39+BR41+BR43+BR44)*27%</f>
        <v>56700.00000000001</v>
      </c>
      <c r="BS49" s="101"/>
      <c r="BT49" s="101"/>
      <c r="BU49" s="101"/>
      <c r="BV49" s="101">
        <f>SUM(BV34+BV37+BV38+BV39+BV41+BV43+BV44)*27%</f>
        <v>151200</v>
      </c>
      <c r="BW49" s="101"/>
      <c r="BX49" s="101"/>
      <c r="BY49" s="101"/>
      <c r="BZ49" s="101">
        <f>SUM(BZ34+BZ37+BZ38+BZ39+BZ41+BZ43+BZ44)*27%</f>
        <v>0</v>
      </c>
      <c r="CA49" s="101"/>
      <c r="CB49" s="101"/>
      <c r="CC49" s="101"/>
      <c r="CD49" s="101">
        <f>SUM(CD34+CD37+CD38+CD39+CD41+CD43+CD44)*27%</f>
        <v>32400.000000000004</v>
      </c>
      <c r="CE49" s="101"/>
      <c r="CF49" s="101"/>
      <c r="CG49" s="101"/>
      <c r="CH49" s="101">
        <f>SUM(CH34+CH37+CH38+CH39+CH41+CH43+CH44)*27%</f>
        <v>68850</v>
      </c>
      <c r="CI49" s="101"/>
      <c r="CJ49" s="101"/>
      <c r="CK49" s="101"/>
      <c r="CL49" s="101">
        <f>SUM(CL34+CL37+CL38+CL39+CL41+CL43+CL44)*27%</f>
        <v>159300</v>
      </c>
      <c r="CM49" s="101"/>
      <c r="CN49" s="101"/>
      <c r="CO49" s="101"/>
      <c r="CP49" s="101">
        <f>SUM(CP34+CP37+CP38+CP39+CP41+CP43+CP44)*27%</f>
        <v>0</v>
      </c>
      <c r="CQ49" s="101"/>
      <c r="CR49" s="101"/>
      <c r="CS49" s="101"/>
      <c r="CT49" s="102">
        <f t="shared" si="1"/>
        <v>1216718</v>
      </c>
      <c r="CU49" s="102"/>
      <c r="CV49" s="102"/>
      <c r="CW49" s="102"/>
    </row>
    <row r="50" spans="1:101" s="68" customFormat="1" ht="15.75" customHeight="1">
      <c r="A50" s="93" t="s">
        <v>178</v>
      </c>
      <c r="B50" s="93"/>
      <c r="C50" s="104" t="s">
        <v>335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0" t="s">
        <v>336</v>
      </c>
      <c r="AD50" s="100"/>
      <c r="AE50" s="100"/>
      <c r="AF50" s="100"/>
      <c r="AG50" s="87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2">
        <f t="shared" si="1"/>
        <v>0</v>
      </c>
      <c r="CU50" s="102"/>
      <c r="CV50" s="102"/>
      <c r="CW50" s="102"/>
    </row>
    <row r="51" spans="1:101" s="68" customFormat="1" ht="15.75" customHeight="1">
      <c r="A51" s="93" t="s">
        <v>181</v>
      </c>
      <c r="B51" s="93"/>
      <c r="C51" s="104" t="s">
        <v>337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0" t="s">
        <v>338</v>
      </c>
      <c r="AD51" s="100"/>
      <c r="AE51" s="100"/>
      <c r="AF51" s="100"/>
      <c r="AG51" s="87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2">
        <f t="shared" si="1"/>
        <v>0</v>
      </c>
      <c r="CU51" s="102"/>
      <c r="CV51" s="102"/>
      <c r="CW51" s="102"/>
    </row>
    <row r="52" spans="1:101" s="68" customFormat="1" ht="15.75" customHeight="1">
      <c r="A52" s="93" t="s">
        <v>339</v>
      </c>
      <c r="B52" s="93"/>
      <c r="C52" s="104" t="s">
        <v>340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0" t="s">
        <v>341</v>
      </c>
      <c r="AD52" s="100"/>
      <c r="AE52" s="100"/>
      <c r="AF52" s="100"/>
      <c r="AG52" s="87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2">
        <f t="shared" si="1"/>
        <v>0</v>
      </c>
      <c r="CU52" s="102"/>
      <c r="CV52" s="102"/>
      <c r="CW52" s="102"/>
    </row>
    <row r="53" spans="1:101" s="68" customFormat="1" ht="15.75" customHeight="1">
      <c r="A53" s="93" t="s">
        <v>342</v>
      </c>
      <c r="B53" s="93"/>
      <c r="C53" s="104" t="s">
        <v>343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0" t="s">
        <v>344</v>
      </c>
      <c r="AD53" s="100"/>
      <c r="AE53" s="100"/>
      <c r="AF53" s="100"/>
      <c r="AG53" s="87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2">
        <f t="shared" si="1"/>
        <v>0</v>
      </c>
      <c r="CU53" s="102"/>
      <c r="CV53" s="102"/>
      <c r="CW53" s="102"/>
    </row>
    <row r="54" spans="1:101" s="68" customFormat="1" ht="15.75" customHeight="1">
      <c r="A54" s="93" t="s">
        <v>345</v>
      </c>
      <c r="B54" s="93"/>
      <c r="C54" s="109" t="s">
        <v>346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7" t="s">
        <v>347</v>
      </c>
      <c r="AD54" s="107"/>
      <c r="AE54" s="107"/>
      <c r="AF54" s="107"/>
      <c r="AG54" s="92"/>
      <c r="AH54" s="102">
        <f>SUM(AH49:AK53)</f>
        <v>207900</v>
      </c>
      <c r="AI54" s="102"/>
      <c r="AJ54" s="102"/>
      <c r="AK54" s="102"/>
      <c r="AL54" s="102">
        <f>SUM(AL49:AO53)</f>
        <v>1988</v>
      </c>
      <c r="AM54" s="102"/>
      <c r="AN54" s="102"/>
      <c r="AO54" s="102"/>
      <c r="AP54" s="102">
        <f>SUM(AP49:AS53)</f>
        <v>0</v>
      </c>
      <c r="AQ54" s="102"/>
      <c r="AR54" s="102"/>
      <c r="AS54" s="102"/>
      <c r="AT54" s="102">
        <f>SUM(AT49:AW53)</f>
        <v>136080</v>
      </c>
      <c r="AU54" s="102"/>
      <c r="AV54" s="102"/>
      <c r="AW54" s="102"/>
      <c r="AX54" s="102">
        <f>SUM(AX49:BA53)</f>
        <v>27000</v>
      </c>
      <c r="AY54" s="102"/>
      <c r="AZ54" s="102"/>
      <c r="BA54" s="102"/>
      <c r="BB54" s="102">
        <f>SUM(BB49:BE53)</f>
        <v>40500</v>
      </c>
      <c r="BC54" s="102"/>
      <c r="BD54" s="102"/>
      <c r="BE54" s="102"/>
      <c r="BF54" s="102">
        <f>SUM(BF49:BI53)</f>
        <v>75600</v>
      </c>
      <c r="BG54" s="102"/>
      <c r="BH54" s="102"/>
      <c r="BI54" s="102"/>
      <c r="BJ54" s="102">
        <f>SUM(BJ49:BM53)</f>
        <v>16200.000000000002</v>
      </c>
      <c r="BK54" s="102"/>
      <c r="BL54" s="102"/>
      <c r="BM54" s="102"/>
      <c r="BN54" s="102">
        <f>SUM(BN49:BQ53)</f>
        <v>243000.00000000003</v>
      </c>
      <c r="BO54" s="102"/>
      <c r="BP54" s="102"/>
      <c r="BQ54" s="102"/>
      <c r="BR54" s="102">
        <f>SUM(BR49:BU53)</f>
        <v>56700.00000000001</v>
      </c>
      <c r="BS54" s="102"/>
      <c r="BT54" s="102"/>
      <c r="BU54" s="102"/>
      <c r="BV54" s="102">
        <f>SUM(BV49:BY53)</f>
        <v>151200</v>
      </c>
      <c r="BW54" s="102"/>
      <c r="BX54" s="102"/>
      <c r="BY54" s="102"/>
      <c r="BZ54" s="102">
        <f>SUM(BZ49:CC53)</f>
        <v>0</v>
      </c>
      <c r="CA54" s="102"/>
      <c r="CB54" s="102"/>
      <c r="CC54" s="102"/>
      <c r="CD54" s="102">
        <f>SUM(CD49:CG53)</f>
        <v>32400.000000000004</v>
      </c>
      <c r="CE54" s="102"/>
      <c r="CF54" s="102"/>
      <c r="CG54" s="102"/>
      <c r="CH54" s="102">
        <f>SUM(CH49:CK53)</f>
        <v>68850</v>
      </c>
      <c r="CI54" s="102"/>
      <c r="CJ54" s="102"/>
      <c r="CK54" s="102"/>
      <c r="CL54" s="102">
        <f>SUM(CL49:CO53)</f>
        <v>159300</v>
      </c>
      <c r="CM54" s="102"/>
      <c r="CN54" s="102"/>
      <c r="CO54" s="102"/>
      <c r="CP54" s="102">
        <f>SUM(CP49:CS53)</f>
        <v>0</v>
      </c>
      <c r="CQ54" s="102"/>
      <c r="CR54" s="102"/>
      <c r="CS54" s="102"/>
      <c r="CT54" s="102">
        <f t="shared" si="1"/>
        <v>1216718</v>
      </c>
      <c r="CU54" s="102"/>
      <c r="CV54" s="102"/>
      <c r="CW54" s="102"/>
    </row>
    <row r="55" spans="1:101" s="68" customFormat="1" ht="15.75" customHeight="1">
      <c r="A55" s="93" t="s">
        <v>348</v>
      </c>
      <c r="B55" s="93"/>
      <c r="C55" s="109" t="s">
        <v>349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7" t="s">
        <v>28</v>
      </c>
      <c r="AD55" s="107"/>
      <c r="AE55" s="107"/>
      <c r="AF55" s="107"/>
      <c r="AG55" s="92"/>
      <c r="AH55" s="102">
        <f>SUM(AH34+AH37+AH45+AH48+AH54)</f>
        <v>977900</v>
      </c>
      <c r="AI55" s="102"/>
      <c r="AJ55" s="102"/>
      <c r="AK55" s="102"/>
      <c r="AL55" s="102">
        <f>SUM(AL34+AL37+AL45+AL48+AL54)</f>
        <v>9488</v>
      </c>
      <c r="AM55" s="102"/>
      <c r="AN55" s="102"/>
      <c r="AO55" s="102"/>
      <c r="AP55" s="102">
        <f>SUM(AP34+AP37+AP45+AP48+AP54)</f>
        <v>0</v>
      </c>
      <c r="AQ55" s="102"/>
      <c r="AR55" s="102"/>
      <c r="AS55" s="102"/>
      <c r="AT55" s="102">
        <f>SUM(AT34+AT37+AT45+AT48+AT54)</f>
        <v>640080</v>
      </c>
      <c r="AU55" s="102"/>
      <c r="AV55" s="102"/>
      <c r="AW55" s="102"/>
      <c r="AX55" s="102">
        <f>SUM(AX34+AX37+AX45+AX48+AX54)</f>
        <v>127000</v>
      </c>
      <c r="AY55" s="102"/>
      <c r="AZ55" s="102"/>
      <c r="BA55" s="102"/>
      <c r="BB55" s="102">
        <f>SUM(BB34+BB37+BB45+BB48+BB54)</f>
        <v>190500</v>
      </c>
      <c r="BC55" s="102"/>
      <c r="BD55" s="102"/>
      <c r="BE55" s="102"/>
      <c r="BF55" s="102">
        <f>SUM(BF34+BF37+BF45+BF48+BF54)</f>
        <v>355600</v>
      </c>
      <c r="BG55" s="102"/>
      <c r="BH55" s="102"/>
      <c r="BI55" s="102"/>
      <c r="BJ55" s="102">
        <f>SUM(BJ34+BJ37+BJ45+BJ48+BJ54)</f>
        <v>76200</v>
      </c>
      <c r="BK55" s="102"/>
      <c r="BL55" s="102"/>
      <c r="BM55" s="102"/>
      <c r="BN55" s="102">
        <f>SUM(BN34+BN37+BN45+BN48+BN54)</f>
        <v>1143000</v>
      </c>
      <c r="BO55" s="102"/>
      <c r="BP55" s="102"/>
      <c r="BQ55" s="102"/>
      <c r="BR55" s="102">
        <f>SUM(BR34+BR37+BR45+BR48+BR54)</f>
        <v>266700</v>
      </c>
      <c r="BS55" s="102"/>
      <c r="BT55" s="102"/>
      <c r="BU55" s="102"/>
      <c r="BV55" s="102">
        <f>SUM(BV34+BV37+BV45+BV48+BV54)</f>
        <v>711200</v>
      </c>
      <c r="BW55" s="102"/>
      <c r="BX55" s="102"/>
      <c r="BY55" s="102"/>
      <c r="BZ55" s="102">
        <f>SUM(BZ34+BZ37+BZ45+BZ48+BZ54)</f>
        <v>0</v>
      </c>
      <c r="CA55" s="102"/>
      <c r="CB55" s="102"/>
      <c r="CC55" s="102"/>
      <c r="CD55" s="102">
        <f>SUM(CD34+CD37+CD45+CD48+CD54)</f>
        <v>152400</v>
      </c>
      <c r="CE55" s="102"/>
      <c r="CF55" s="102"/>
      <c r="CG55" s="102"/>
      <c r="CH55" s="102">
        <f>SUM(CH34+CH37+CH45+CH48+CH54)</f>
        <v>323850</v>
      </c>
      <c r="CI55" s="102"/>
      <c r="CJ55" s="102"/>
      <c r="CK55" s="102"/>
      <c r="CL55" s="102">
        <f>SUM(CL34+CL37+CL45+CL48+CL54)</f>
        <v>749300</v>
      </c>
      <c r="CM55" s="102"/>
      <c r="CN55" s="102"/>
      <c r="CO55" s="102"/>
      <c r="CP55" s="102">
        <f>SUM(CP34+CP37+CP45+CP48+CP54)</f>
        <v>0</v>
      </c>
      <c r="CQ55" s="102"/>
      <c r="CR55" s="102"/>
      <c r="CS55" s="102"/>
      <c r="CT55" s="102">
        <f t="shared" si="1"/>
        <v>5723218</v>
      </c>
      <c r="CU55" s="102"/>
      <c r="CV55" s="102"/>
      <c r="CW55" s="102"/>
    </row>
    <row r="56" spans="1:101" s="68" customFormat="1" ht="15.75" customHeight="1">
      <c r="A56" s="93" t="s">
        <v>192</v>
      </c>
      <c r="B56" s="93"/>
      <c r="C56" s="104" t="s">
        <v>350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0" t="s">
        <v>351</v>
      </c>
      <c r="AD56" s="100"/>
      <c r="AE56" s="100"/>
      <c r="AF56" s="100"/>
      <c r="AG56" s="87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2">
        <f t="shared" si="1"/>
        <v>0</v>
      </c>
      <c r="CU56" s="102"/>
      <c r="CV56" s="102"/>
      <c r="CW56" s="102"/>
    </row>
    <row r="57" spans="1:101" s="68" customFormat="1" ht="15.75" customHeight="1">
      <c r="A57" s="93" t="s">
        <v>195</v>
      </c>
      <c r="B57" s="93"/>
      <c r="C57" s="104" t="s">
        <v>352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0" t="s">
        <v>353</v>
      </c>
      <c r="AD57" s="100"/>
      <c r="AE57" s="100"/>
      <c r="AF57" s="100"/>
      <c r="AG57" s="87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2">
        <f t="shared" si="1"/>
        <v>0</v>
      </c>
      <c r="CU57" s="102"/>
      <c r="CV57" s="102"/>
      <c r="CW57" s="102"/>
    </row>
    <row r="58" spans="1:101" s="68" customFormat="1" ht="15.75" customHeight="1">
      <c r="A58" s="93" t="s">
        <v>198</v>
      </c>
      <c r="B58" s="93"/>
      <c r="C58" s="104" t="s">
        <v>354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0" t="s">
        <v>355</v>
      </c>
      <c r="AD58" s="100"/>
      <c r="AE58" s="100"/>
      <c r="AF58" s="100"/>
      <c r="AG58" s="87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2">
        <f t="shared" si="1"/>
        <v>0</v>
      </c>
      <c r="CU58" s="102"/>
      <c r="CV58" s="102"/>
      <c r="CW58" s="102"/>
    </row>
    <row r="59" spans="1:101" s="68" customFormat="1" ht="15.75" customHeight="1">
      <c r="A59" s="93" t="s">
        <v>201</v>
      </c>
      <c r="B59" s="93"/>
      <c r="C59" s="104" t="s">
        <v>356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0" t="s">
        <v>357</v>
      </c>
      <c r="AD59" s="100"/>
      <c r="AE59" s="100"/>
      <c r="AF59" s="100"/>
      <c r="AG59" s="87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2">
        <f t="shared" si="1"/>
        <v>0</v>
      </c>
      <c r="CU59" s="102"/>
      <c r="CV59" s="102"/>
      <c r="CW59" s="102"/>
    </row>
    <row r="60" spans="1:101" s="68" customFormat="1" ht="15.75" customHeight="1">
      <c r="A60" s="93" t="s">
        <v>203</v>
      </c>
      <c r="B60" s="93"/>
      <c r="C60" s="104" t="s">
        <v>358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0" t="s">
        <v>359</v>
      </c>
      <c r="AD60" s="100"/>
      <c r="AE60" s="100"/>
      <c r="AF60" s="100"/>
      <c r="AG60" s="87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2">
        <f t="shared" si="1"/>
        <v>0</v>
      </c>
      <c r="CU60" s="102"/>
      <c r="CV60" s="102"/>
      <c r="CW60" s="102"/>
    </row>
    <row r="61" spans="1:101" s="68" customFormat="1" ht="15.75" customHeight="1">
      <c r="A61" s="93" t="s">
        <v>206</v>
      </c>
      <c r="B61" s="93"/>
      <c r="C61" s="104" t="s">
        <v>360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0" t="s">
        <v>361</v>
      </c>
      <c r="AD61" s="100"/>
      <c r="AE61" s="100"/>
      <c r="AF61" s="100"/>
      <c r="AG61" s="87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2">
        <f t="shared" si="1"/>
        <v>0</v>
      </c>
      <c r="CU61" s="102"/>
      <c r="CV61" s="102"/>
      <c r="CW61" s="102"/>
    </row>
    <row r="62" spans="1:101" s="68" customFormat="1" ht="15.75" customHeight="1">
      <c r="A62" s="93" t="s">
        <v>209</v>
      </c>
      <c r="B62" s="93"/>
      <c r="C62" s="104" t="s">
        <v>362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0" t="s">
        <v>363</v>
      </c>
      <c r="AD62" s="100"/>
      <c r="AE62" s="100"/>
      <c r="AF62" s="100"/>
      <c r="AG62" s="87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2">
        <f t="shared" si="1"/>
        <v>0</v>
      </c>
      <c r="CU62" s="102"/>
      <c r="CV62" s="102"/>
      <c r="CW62" s="102"/>
    </row>
    <row r="63" spans="1:101" s="68" customFormat="1" ht="15.75" customHeight="1">
      <c r="A63" s="93" t="s">
        <v>212</v>
      </c>
      <c r="B63" s="93"/>
      <c r="C63" s="104" t="s">
        <v>364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0" t="s">
        <v>365</v>
      </c>
      <c r="AD63" s="100"/>
      <c r="AE63" s="100"/>
      <c r="AF63" s="100"/>
      <c r="AG63" s="87" t="s">
        <v>507</v>
      </c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>
        <v>1518000</v>
      </c>
      <c r="CQ63" s="101"/>
      <c r="CR63" s="101"/>
      <c r="CS63" s="101"/>
      <c r="CT63" s="102">
        <f t="shared" si="1"/>
        <v>1518000</v>
      </c>
      <c r="CU63" s="102"/>
      <c r="CV63" s="102"/>
      <c r="CW63" s="102"/>
    </row>
    <row r="64" spans="1:101" s="68" customFormat="1" ht="15.75" customHeight="1">
      <c r="A64" s="93" t="s">
        <v>215</v>
      </c>
      <c r="B64" s="93"/>
      <c r="C64" s="109" t="s">
        <v>366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7" t="s">
        <v>32</v>
      </c>
      <c r="AD64" s="107"/>
      <c r="AE64" s="107"/>
      <c r="AF64" s="107"/>
      <c r="AG64" s="92"/>
      <c r="AH64" s="102">
        <f>SUM(AH56:AK63)</f>
        <v>0</v>
      </c>
      <c r="AI64" s="102"/>
      <c r="AJ64" s="102"/>
      <c r="AK64" s="102"/>
      <c r="AL64" s="102">
        <f>SUM(AL56:AO63)</f>
        <v>0</v>
      </c>
      <c r="AM64" s="102"/>
      <c r="AN64" s="102"/>
      <c r="AO64" s="102"/>
      <c r="AP64" s="102">
        <f>SUM(AP56:AS63)</f>
        <v>0</v>
      </c>
      <c r="AQ64" s="102"/>
      <c r="AR64" s="102"/>
      <c r="AS64" s="102"/>
      <c r="AT64" s="102">
        <f>SUM(AT56:AW63)</f>
        <v>0</v>
      </c>
      <c r="AU64" s="102"/>
      <c r="AV64" s="102"/>
      <c r="AW64" s="102"/>
      <c r="AX64" s="102">
        <f>SUM(AX56:BA63)</f>
        <v>0</v>
      </c>
      <c r="AY64" s="102"/>
      <c r="AZ64" s="102"/>
      <c r="BA64" s="102"/>
      <c r="BB64" s="102">
        <f>SUM(BB56:BE63)</f>
        <v>0</v>
      </c>
      <c r="BC64" s="102"/>
      <c r="BD64" s="102"/>
      <c r="BE64" s="102"/>
      <c r="BF64" s="102">
        <f>SUM(BF56:BI63)</f>
        <v>0</v>
      </c>
      <c r="BG64" s="102"/>
      <c r="BH64" s="102"/>
      <c r="BI64" s="102"/>
      <c r="BJ64" s="102">
        <f>SUM(BJ56:BM63)</f>
        <v>0</v>
      </c>
      <c r="BK64" s="102"/>
      <c r="BL64" s="102"/>
      <c r="BM64" s="102"/>
      <c r="BN64" s="102">
        <f>SUM(BN56:BQ63)</f>
        <v>0</v>
      </c>
      <c r="BO64" s="102"/>
      <c r="BP64" s="102"/>
      <c r="BQ64" s="102"/>
      <c r="BR64" s="102">
        <f>SUM(BR56:BU63)</f>
        <v>0</v>
      </c>
      <c r="BS64" s="102"/>
      <c r="BT64" s="102"/>
      <c r="BU64" s="102"/>
      <c r="BV64" s="102">
        <f>SUM(BV56:BY63)</f>
        <v>0</v>
      </c>
      <c r="BW64" s="102"/>
      <c r="BX64" s="102"/>
      <c r="BY64" s="102"/>
      <c r="BZ64" s="102">
        <f>SUM(BZ56:CC63)</f>
        <v>0</v>
      </c>
      <c r="CA64" s="102"/>
      <c r="CB64" s="102"/>
      <c r="CC64" s="102"/>
      <c r="CD64" s="102">
        <f>SUM(CD56:CG63)</f>
        <v>0</v>
      </c>
      <c r="CE64" s="102"/>
      <c r="CF64" s="102"/>
      <c r="CG64" s="102"/>
      <c r="CH64" s="102">
        <f>SUM(CH56:CK63)</f>
        <v>0</v>
      </c>
      <c r="CI64" s="102"/>
      <c r="CJ64" s="102"/>
      <c r="CK64" s="102"/>
      <c r="CL64" s="102">
        <f>SUM(CL56:CO63)</f>
        <v>0</v>
      </c>
      <c r="CM64" s="102"/>
      <c r="CN64" s="102"/>
      <c r="CO64" s="102"/>
      <c r="CP64" s="102">
        <f>SUM(CP56:CS63)</f>
        <v>1518000</v>
      </c>
      <c r="CQ64" s="102"/>
      <c r="CR64" s="102"/>
      <c r="CS64" s="102"/>
      <c r="CT64" s="102">
        <f t="shared" si="1"/>
        <v>1518000</v>
      </c>
      <c r="CU64" s="102"/>
      <c r="CV64" s="102"/>
      <c r="CW64" s="102"/>
    </row>
    <row r="65" spans="1:101" s="68" customFormat="1" ht="15.75" customHeight="1">
      <c r="A65" s="93" t="s">
        <v>218</v>
      </c>
      <c r="B65" s="93"/>
      <c r="C65" s="103" t="s">
        <v>367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0" t="s">
        <v>368</v>
      </c>
      <c r="AD65" s="100"/>
      <c r="AE65" s="100"/>
      <c r="AF65" s="100"/>
      <c r="AG65" s="87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2">
        <f t="shared" si="1"/>
        <v>0</v>
      </c>
      <c r="CU65" s="102"/>
      <c r="CV65" s="102"/>
      <c r="CW65" s="102"/>
    </row>
    <row r="66" spans="1:101" s="68" customFormat="1" ht="15.75" customHeight="1">
      <c r="A66" s="93" t="s">
        <v>220</v>
      </c>
      <c r="B66" s="93"/>
      <c r="C66" s="103" t="s">
        <v>508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0" t="s">
        <v>376</v>
      </c>
      <c r="AD66" s="100"/>
      <c r="AE66" s="100"/>
      <c r="AF66" s="100"/>
      <c r="AG66" s="87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2">
        <f t="shared" si="1"/>
        <v>0</v>
      </c>
      <c r="CU66" s="102"/>
      <c r="CV66" s="102"/>
      <c r="CW66" s="102"/>
    </row>
    <row r="67" spans="1:101" s="68" customFormat="1" ht="15.75" customHeight="1">
      <c r="A67" s="93" t="s">
        <v>223</v>
      </c>
      <c r="B67" s="93"/>
      <c r="C67" s="110" t="s">
        <v>377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00" t="s">
        <v>378</v>
      </c>
      <c r="AD67" s="100"/>
      <c r="AE67" s="100"/>
      <c r="AF67" s="100"/>
      <c r="AG67" s="87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2">
        <f t="shared" si="1"/>
        <v>0</v>
      </c>
      <c r="CU67" s="102"/>
      <c r="CV67" s="102"/>
      <c r="CW67" s="102"/>
    </row>
    <row r="68" spans="1:101" s="68" customFormat="1" ht="15.75" customHeight="1">
      <c r="A68" s="93" t="s">
        <v>226</v>
      </c>
      <c r="B68" s="93"/>
      <c r="C68" s="110" t="s">
        <v>379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00" t="s">
        <v>380</v>
      </c>
      <c r="AD68" s="100"/>
      <c r="AE68" s="100"/>
      <c r="AF68" s="100"/>
      <c r="AG68" s="87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2">
        <f t="shared" si="1"/>
        <v>0</v>
      </c>
      <c r="CU68" s="102"/>
      <c r="CV68" s="102"/>
      <c r="CW68" s="102"/>
    </row>
    <row r="69" spans="1:101" s="68" customFormat="1" ht="15.75" customHeight="1">
      <c r="A69" s="93" t="s">
        <v>229</v>
      </c>
      <c r="B69" s="93"/>
      <c r="C69" s="110" t="s">
        <v>381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00" t="s">
        <v>382</v>
      </c>
      <c r="AD69" s="100"/>
      <c r="AE69" s="100"/>
      <c r="AF69" s="100"/>
      <c r="AG69" s="87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2">
        <f t="shared" si="1"/>
        <v>0</v>
      </c>
      <c r="CU69" s="102"/>
      <c r="CV69" s="102"/>
      <c r="CW69" s="102"/>
    </row>
    <row r="70" spans="1:101" s="68" customFormat="1" ht="15.75" customHeight="1">
      <c r="A70" s="93" t="s">
        <v>232</v>
      </c>
      <c r="B70" s="93"/>
      <c r="C70" s="110" t="s">
        <v>383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00" t="s">
        <v>384</v>
      </c>
      <c r="AD70" s="100"/>
      <c r="AE70" s="100"/>
      <c r="AF70" s="100"/>
      <c r="AG70" s="87" t="s">
        <v>509</v>
      </c>
      <c r="AH70" s="101"/>
      <c r="AI70" s="101"/>
      <c r="AJ70" s="101"/>
      <c r="AK70" s="101"/>
      <c r="AL70" s="101"/>
      <c r="AM70" s="101"/>
      <c r="AN70" s="101"/>
      <c r="AO70" s="101"/>
      <c r="AP70" s="101">
        <v>2500000</v>
      </c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2">
        <f t="shared" si="1"/>
        <v>2500000</v>
      </c>
      <c r="CU70" s="102"/>
      <c r="CV70" s="102"/>
      <c r="CW70" s="102"/>
    </row>
    <row r="71" spans="1:101" s="68" customFormat="1" ht="15.75" customHeight="1">
      <c r="A71" s="93" t="s">
        <v>235</v>
      </c>
      <c r="B71" s="93"/>
      <c r="C71" s="110" t="s">
        <v>385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00" t="s">
        <v>386</v>
      </c>
      <c r="AD71" s="100"/>
      <c r="AE71" s="100"/>
      <c r="AF71" s="100"/>
      <c r="AG71" s="87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2">
        <f t="shared" si="1"/>
        <v>0</v>
      </c>
      <c r="CU71" s="102"/>
      <c r="CV71" s="102"/>
      <c r="CW71" s="102"/>
    </row>
    <row r="72" spans="1:101" s="68" customFormat="1" ht="15.75" customHeight="1">
      <c r="A72" s="93" t="s">
        <v>238</v>
      </c>
      <c r="B72" s="93"/>
      <c r="C72" s="110" t="s">
        <v>387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00" t="s">
        <v>388</v>
      </c>
      <c r="AD72" s="100"/>
      <c r="AE72" s="100"/>
      <c r="AF72" s="100"/>
      <c r="AG72" s="87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2">
        <f t="shared" si="1"/>
        <v>0</v>
      </c>
      <c r="CU72" s="102"/>
      <c r="CV72" s="102"/>
      <c r="CW72" s="102"/>
    </row>
    <row r="73" spans="1:101" s="68" customFormat="1" ht="15.75" customHeight="1">
      <c r="A73" s="93" t="s">
        <v>241</v>
      </c>
      <c r="B73" s="93"/>
      <c r="C73" s="103" t="s">
        <v>389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0" t="s">
        <v>390</v>
      </c>
      <c r="AD73" s="100"/>
      <c r="AE73" s="100"/>
      <c r="AF73" s="100"/>
      <c r="AG73" s="87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2">
        <f t="shared" si="1"/>
        <v>0</v>
      </c>
      <c r="CU73" s="102"/>
      <c r="CV73" s="102"/>
      <c r="CW73" s="102"/>
    </row>
    <row r="74" spans="1:101" s="68" customFormat="1" ht="15.75" customHeight="1">
      <c r="A74" s="93" t="s">
        <v>244</v>
      </c>
      <c r="B74" s="93"/>
      <c r="C74" s="99" t="s">
        <v>391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100" t="s">
        <v>392</v>
      </c>
      <c r="AD74" s="100"/>
      <c r="AE74" s="100"/>
      <c r="AF74" s="100"/>
      <c r="AG74" s="87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2">
        <f t="shared" si="1"/>
        <v>0</v>
      </c>
      <c r="CU74" s="102"/>
      <c r="CV74" s="102"/>
      <c r="CW74" s="102"/>
    </row>
    <row r="75" spans="1:101" s="68" customFormat="1" ht="15.75" customHeight="1">
      <c r="A75" s="93" t="s">
        <v>247</v>
      </c>
      <c r="B75" s="93"/>
      <c r="C75" s="103" t="s">
        <v>395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0" t="s">
        <v>394</v>
      </c>
      <c r="AD75" s="100"/>
      <c r="AE75" s="100"/>
      <c r="AF75" s="100"/>
      <c r="AG75" s="87" t="s">
        <v>510</v>
      </c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>
        <v>20000</v>
      </c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2">
        <f t="shared" si="1"/>
        <v>20000</v>
      </c>
      <c r="CU75" s="102"/>
      <c r="CV75" s="102"/>
      <c r="CW75" s="102"/>
    </row>
    <row r="76" spans="1:101" s="68" customFormat="1" ht="15.75" customHeight="1">
      <c r="A76" s="93" t="s">
        <v>250</v>
      </c>
      <c r="B76" s="93"/>
      <c r="C76" s="99" t="s">
        <v>397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 t="s">
        <v>396</v>
      </c>
      <c r="AD76" s="100"/>
      <c r="AE76" s="100"/>
      <c r="AF76" s="100"/>
      <c r="AG76" s="87" t="s">
        <v>511</v>
      </c>
      <c r="AH76" s="101">
        <v>1960000</v>
      </c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2">
        <f t="shared" si="1"/>
        <v>1960000</v>
      </c>
      <c r="CU76" s="102"/>
      <c r="CV76" s="102"/>
      <c r="CW76" s="102"/>
    </row>
    <row r="77" spans="1:101" s="68" customFormat="1" ht="15.75" customHeight="1">
      <c r="A77" s="93" t="s">
        <v>512</v>
      </c>
      <c r="B77" s="93"/>
      <c r="C77" s="109" t="s">
        <v>513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7" t="s">
        <v>36</v>
      </c>
      <c r="AD77" s="107"/>
      <c r="AE77" s="107"/>
      <c r="AF77" s="107"/>
      <c r="AG77" s="92"/>
      <c r="AH77" s="102">
        <f>SUM(AH65:AK76)</f>
        <v>1960000</v>
      </c>
      <c r="AI77" s="102"/>
      <c r="AJ77" s="102"/>
      <c r="AK77" s="102"/>
      <c r="AL77" s="102">
        <f>SUM(AL65:AO76)</f>
        <v>0</v>
      </c>
      <c r="AM77" s="102"/>
      <c r="AN77" s="102"/>
      <c r="AO77" s="102"/>
      <c r="AP77" s="102">
        <f>SUM(AP65:AS76)</f>
        <v>2500000</v>
      </c>
      <c r="AQ77" s="102"/>
      <c r="AR77" s="102"/>
      <c r="AS77" s="102"/>
      <c r="AT77" s="102">
        <f>SUM(AT65:AW76)</f>
        <v>0</v>
      </c>
      <c r="AU77" s="102"/>
      <c r="AV77" s="102"/>
      <c r="AW77" s="102"/>
      <c r="AX77" s="102">
        <f>SUM(AX65:BA76)</f>
        <v>0</v>
      </c>
      <c r="AY77" s="102"/>
      <c r="AZ77" s="102"/>
      <c r="BA77" s="102"/>
      <c r="BB77" s="102">
        <f>SUM(BB65:BE76)</f>
        <v>0</v>
      </c>
      <c r="BC77" s="102"/>
      <c r="BD77" s="102"/>
      <c r="BE77" s="102"/>
      <c r="BF77" s="102">
        <f>SUM(BF65:BI76)</f>
        <v>0</v>
      </c>
      <c r="BG77" s="102"/>
      <c r="BH77" s="102"/>
      <c r="BI77" s="102"/>
      <c r="BJ77" s="102">
        <f>SUM(BJ65:BM76)</f>
        <v>0</v>
      </c>
      <c r="BK77" s="102"/>
      <c r="BL77" s="102"/>
      <c r="BM77" s="102"/>
      <c r="BN77" s="102">
        <f>SUM(BN65:BQ76)</f>
        <v>0</v>
      </c>
      <c r="BO77" s="102"/>
      <c r="BP77" s="102"/>
      <c r="BQ77" s="102"/>
      <c r="BR77" s="102">
        <f>SUM(BR65:BU76)</f>
        <v>0</v>
      </c>
      <c r="BS77" s="102"/>
      <c r="BT77" s="102"/>
      <c r="BU77" s="102"/>
      <c r="BV77" s="102">
        <f>SUM(BV65:BY76)</f>
        <v>0</v>
      </c>
      <c r="BW77" s="102"/>
      <c r="BX77" s="102"/>
      <c r="BY77" s="102"/>
      <c r="BZ77" s="102">
        <f>SUM(BZ65:CC76)</f>
        <v>20000</v>
      </c>
      <c r="CA77" s="102"/>
      <c r="CB77" s="102"/>
      <c r="CC77" s="102"/>
      <c r="CD77" s="102">
        <f>SUM(CD65:CG76)</f>
        <v>0</v>
      </c>
      <c r="CE77" s="102"/>
      <c r="CF77" s="102"/>
      <c r="CG77" s="102"/>
      <c r="CH77" s="102">
        <f>SUM(CH65:CK76)</f>
        <v>0</v>
      </c>
      <c r="CI77" s="102"/>
      <c r="CJ77" s="102"/>
      <c r="CK77" s="102"/>
      <c r="CL77" s="102">
        <f>SUM(CL65:CO76)</f>
        <v>0</v>
      </c>
      <c r="CM77" s="102"/>
      <c r="CN77" s="102"/>
      <c r="CO77" s="102"/>
      <c r="CP77" s="102">
        <f>SUM(CP65:CS76)</f>
        <v>0</v>
      </c>
      <c r="CQ77" s="102"/>
      <c r="CR77" s="102"/>
      <c r="CS77" s="102"/>
      <c r="CT77" s="102">
        <f t="shared" si="1"/>
        <v>4480000</v>
      </c>
      <c r="CU77" s="102"/>
      <c r="CV77" s="102"/>
      <c r="CW77" s="102"/>
    </row>
    <row r="78" spans="1:101" s="68" customFormat="1" ht="15.75" customHeight="1">
      <c r="A78" s="93" t="s">
        <v>514</v>
      </c>
      <c r="B78" s="93"/>
      <c r="C78" s="111" t="s">
        <v>400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00" t="s">
        <v>401</v>
      </c>
      <c r="AD78" s="100"/>
      <c r="AE78" s="100"/>
      <c r="AF78" s="100"/>
      <c r="AG78" s="87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2">
        <f t="shared" si="1"/>
        <v>0</v>
      </c>
      <c r="CU78" s="102"/>
      <c r="CV78" s="102"/>
      <c r="CW78" s="102"/>
    </row>
    <row r="79" spans="1:101" s="68" customFormat="1" ht="15.75" customHeight="1">
      <c r="A79" s="93" t="s">
        <v>515</v>
      </c>
      <c r="B79" s="93"/>
      <c r="C79" s="112" t="s">
        <v>402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00" t="s">
        <v>403</v>
      </c>
      <c r="AD79" s="100"/>
      <c r="AE79" s="100"/>
      <c r="AF79" s="100"/>
      <c r="AG79" s="87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2">
        <f t="shared" si="1"/>
        <v>0</v>
      </c>
      <c r="CU79" s="102"/>
      <c r="CV79" s="102"/>
      <c r="CW79" s="102"/>
    </row>
    <row r="80" spans="1:101" s="68" customFormat="1" ht="15.75" customHeight="1">
      <c r="A80" s="93" t="s">
        <v>516</v>
      </c>
      <c r="B80" s="93"/>
      <c r="C80" s="112" t="s">
        <v>404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00" t="s">
        <v>405</v>
      </c>
      <c r="AD80" s="100"/>
      <c r="AE80" s="100"/>
      <c r="AF80" s="100"/>
      <c r="AG80" s="87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2">
        <f t="shared" si="1"/>
        <v>0</v>
      </c>
      <c r="CU80" s="102"/>
      <c r="CV80" s="102"/>
      <c r="CW80" s="102"/>
    </row>
    <row r="81" spans="1:101" s="68" customFormat="1" ht="15.75" customHeight="1">
      <c r="A81" s="93" t="s">
        <v>517</v>
      </c>
      <c r="B81" s="93"/>
      <c r="C81" s="111" t="s">
        <v>406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00" t="s">
        <v>407</v>
      </c>
      <c r="AD81" s="100"/>
      <c r="AE81" s="100"/>
      <c r="AF81" s="100"/>
      <c r="AG81" s="87" t="s">
        <v>518</v>
      </c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>
        <v>540000</v>
      </c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2">
        <f t="shared" si="1"/>
        <v>540000</v>
      </c>
      <c r="CU81" s="102"/>
      <c r="CV81" s="102"/>
      <c r="CW81" s="102"/>
    </row>
    <row r="82" spans="1:101" s="68" customFormat="1" ht="15.75" customHeight="1">
      <c r="A82" s="93" t="s">
        <v>519</v>
      </c>
      <c r="B82" s="93"/>
      <c r="C82" s="108" t="s">
        <v>408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0" t="s">
        <v>409</v>
      </c>
      <c r="AD82" s="100"/>
      <c r="AE82" s="100"/>
      <c r="AF82" s="100"/>
      <c r="AG82" s="87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2">
        <f t="shared" si="1"/>
        <v>0</v>
      </c>
      <c r="CU82" s="102"/>
      <c r="CV82" s="102"/>
      <c r="CW82" s="102"/>
    </row>
    <row r="83" spans="1:101" s="68" customFormat="1" ht="15.75" customHeight="1">
      <c r="A83" s="93" t="s">
        <v>520</v>
      </c>
      <c r="B83" s="93"/>
      <c r="C83" s="108" t="s">
        <v>410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0" t="s">
        <v>411</v>
      </c>
      <c r="AD83" s="100"/>
      <c r="AE83" s="100"/>
      <c r="AF83" s="100"/>
      <c r="AG83" s="87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2">
        <f t="shared" si="1"/>
        <v>0</v>
      </c>
      <c r="CU83" s="102"/>
      <c r="CV83" s="102"/>
      <c r="CW83" s="102"/>
    </row>
    <row r="84" spans="1:101" s="68" customFormat="1" ht="15.75" customHeight="1">
      <c r="A84" s="93" t="s">
        <v>521</v>
      </c>
      <c r="B84" s="93"/>
      <c r="C84" s="108" t="s">
        <v>412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0" t="s">
        <v>413</v>
      </c>
      <c r="AD84" s="100"/>
      <c r="AE84" s="100"/>
      <c r="AF84" s="100"/>
      <c r="AG84" s="87" t="s">
        <v>522</v>
      </c>
      <c r="AH84" s="101"/>
      <c r="AI84" s="101"/>
      <c r="AJ84" s="101"/>
      <c r="AK84" s="101"/>
      <c r="AL84" s="101"/>
      <c r="AM84" s="101"/>
      <c r="AN84" s="101"/>
      <c r="AO84" s="101"/>
      <c r="AP84" s="101">
        <f>SUM(AP81*0.27)</f>
        <v>0</v>
      </c>
      <c r="AQ84" s="101"/>
      <c r="AR84" s="101"/>
      <c r="AS84" s="101"/>
      <c r="AT84" s="101">
        <f>SUM(AT81*0.27)</f>
        <v>145800</v>
      </c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2">
        <f t="shared" si="1"/>
        <v>145800</v>
      </c>
      <c r="CU84" s="102"/>
      <c r="CV84" s="102"/>
      <c r="CW84" s="102"/>
    </row>
    <row r="85" spans="1:101" s="70" customFormat="1" ht="15.75" customHeight="1">
      <c r="A85" s="93" t="s">
        <v>523</v>
      </c>
      <c r="B85" s="93"/>
      <c r="C85" s="113" t="s">
        <v>524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07" t="s">
        <v>40</v>
      </c>
      <c r="AD85" s="107"/>
      <c r="AE85" s="107"/>
      <c r="AF85" s="107"/>
      <c r="AG85" s="92"/>
      <c r="AH85" s="102">
        <f>SUM(AH78:AK84)</f>
        <v>0</v>
      </c>
      <c r="AI85" s="102"/>
      <c r="AJ85" s="102"/>
      <c r="AK85" s="102"/>
      <c r="AL85" s="102">
        <f>SUM(AL78:AO84)</f>
        <v>0</v>
      </c>
      <c r="AM85" s="102"/>
      <c r="AN85" s="102"/>
      <c r="AO85" s="102"/>
      <c r="AP85" s="102">
        <f>SUM(AP78:AS84)</f>
        <v>0</v>
      </c>
      <c r="AQ85" s="102"/>
      <c r="AR85" s="102"/>
      <c r="AS85" s="102"/>
      <c r="AT85" s="102">
        <f>SUM(AT78:AW84)</f>
        <v>685800</v>
      </c>
      <c r="AU85" s="102"/>
      <c r="AV85" s="102"/>
      <c r="AW85" s="102"/>
      <c r="AX85" s="102">
        <f>SUM(AX78:BA84)</f>
        <v>0</v>
      </c>
      <c r="AY85" s="102"/>
      <c r="AZ85" s="102"/>
      <c r="BA85" s="102"/>
      <c r="BB85" s="102">
        <f>SUM(BB78:BE84)</f>
        <v>0</v>
      </c>
      <c r="BC85" s="102"/>
      <c r="BD85" s="102"/>
      <c r="BE85" s="102"/>
      <c r="BF85" s="102">
        <f>SUM(BF78:BI84)</f>
        <v>0</v>
      </c>
      <c r="BG85" s="102"/>
      <c r="BH85" s="102"/>
      <c r="BI85" s="102"/>
      <c r="BJ85" s="102">
        <f>SUM(BJ78:BM84)</f>
        <v>0</v>
      </c>
      <c r="BK85" s="102"/>
      <c r="BL85" s="102"/>
      <c r="BM85" s="102"/>
      <c r="BN85" s="102">
        <f>SUM(BN78:BQ84)</f>
        <v>0</v>
      </c>
      <c r="BO85" s="102"/>
      <c r="BP85" s="102"/>
      <c r="BQ85" s="102"/>
      <c r="BR85" s="102">
        <f>SUM(BR78:BU84)</f>
        <v>0</v>
      </c>
      <c r="BS85" s="102"/>
      <c r="BT85" s="102"/>
      <c r="BU85" s="102"/>
      <c r="BV85" s="102">
        <f>SUM(BV78:BY84)</f>
        <v>0</v>
      </c>
      <c r="BW85" s="102"/>
      <c r="BX85" s="102"/>
      <c r="BY85" s="102"/>
      <c r="BZ85" s="102">
        <f>SUM(BZ78:CC84)</f>
        <v>0</v>
      </c>
      <c r="CA85" s="102"/>
      <c r="CB85" s="102"/>
      <c r="CC85" s="102"/>
      <c r="CD85" s="102">
        <f>SUM(CD78:CG84)</f>
        <v>0</v>
      </c>
      <c r="CE85" s="102"/>
      <c r="CF85" s="102"/>
      <c r="CG85" s="102"/>
      <c r="CH85" s="102">
        <f>SUM(CH78:CK84)</f>
        <v>0</v>
      </c>
      <c r="CI85" s="102"/>
      <c r="CJ85" s="102"/>
      <c r="CK85" s="102"/>
      <c r="CL85" s="102">
        <f>SUM(CL78:CO84)</f>
        <v>0</v>
      </c>
      <c r="CM85" s="102"/>
      <c r="CN85" s="102"/>
      <c r="CO85" s="102"/>
      <c r="CP85" s="102">
        <f>SUM(CP78:CS84)</f>
        <v>0</v>
      </c>
      <c r="CQ85" s="102"/>
      <c r="CR85" s="102"/>
      <c r="CS85" s="102"/>
      <c r="CT85" s="102">
        <f t="shared" si="1"/>
        <v>685800</v>
      </c>
      <c r="CU85" s="102"/>
      <c r="CV85" s="102"/>
      <c r="CW85" s="102"/>
    </row>
    <row r="86" spans="1:107" s="68" customFormat="1" ht="15.75" customHeight="1">
      <c r="A86" s="93" t="s">
        <v>525</v>
      </c>
      <c r="B86" s="93"/>
      <c r="C86" s="104" t="s">
        <v>415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0" t="s">
        <v>416</v>
      </c>
      <c r="AD86" s="100"/>
      <c r="AE86" s="100"/>
      <c r="AF86" s="100"/>
      <c r="AG86" s="87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>
        <v>2325000</v>
      </c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2">
        <f t="shared" si="1"/>
        <v>2325000</v>
      </c>
      <c r="CU86" s="102"/>
      <c r="CV86" s="102"/>
      <c r="CW86" s="102"/>
      <c r="DC86" s="1"/>
    </row>
    <row r="87" spans="1:101" s="68" customFormat="1" ht="15.75" customHeight="1">
      <c r="A87" s="93" t="s">
        <v>526</v>
      </c>
      <c r="B87" s="93"/>
      <c r="C87" s="104" t="s">
        <v>417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0" t="s">
        <v>418</v>
      </c>
      <c r="AD87" s="100"/>
      <c r="AE87" s="100"/>
      <c r="AF87" s="100"/>
      <c r="AG87" s="87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2">
        <f t="shared" si="1"/>
        <v>0</v>
      </c>
      <c r="CU87" s="102"/>
      <c r="CV87" s="102"/>
      <c r="CW87" s="102"/>
    </row>
    <row r="88" spans="1:101" s="68" customFormat="1" ht="15.75" customHeight="1">
      <c r="A88" s="93" t="s">
        <v>527</v>
      </c>
      <c r="B88" s="93"/>
      <c r="C88" s="104" t="s">
        <v>419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0" t="s">
        <v>420</v>
      </c>
      <c r="AD88" s="100"/>
      <c r="AE88" s="100"/>
      <c r="AF88" s="100"/>
      <c r="AG88" s="87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2">
        <f t="shared" si="1"/>
        <v>0</v>
      </c>
      <c r="CU88" s="102"/>
      <c r="CV88" s="102"/>
      <c r="CW88" s="102"/>
    </row>
    <row r="89" spans="1:101" s="68" customFormat="1" ht="15.75" customHeight="1">
      <c r="A89" s="93" t="s">
        <v>528</v>
      </c>
      <c r="B89" s="93"/>
      <c r="C89" s="104" t="s">
        <v>421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0" t="s">
        <v>422</v>
      </c>
      <c r="AD89" s="100"/>
      <c r="AE89" s="100"/>
      <c r="AF89" s="100"/>
      <c r="AG89" s="87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>
        <f>SUM(BN86*0.27)</f>
        <v>627750</v>
      </c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2">
        <f t="shared" si="1"/>
        <v>627750</v>
      </c>
      <c r="CU89" s="102"/>
      <c r="CV89" s="102"/>
      <c r="CW89" s="102"/>
    </row>
    <row r="90" spans="1:101" s="70" customFormat="1" ht="15.75" customHeight="1">
      <c r="A90" s="93" t="s">
        <v>529</v>
      </c>
      <c r="B90" s="93"/>
      <c r="C90" s="109" t="s">
        <v>530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7" t="s">
        <v>44</v>
      </c>
      <c r="AD90" s="107"/>
      <c r="AE90" s="107"/>
      <c r="AF90" s="107"/>
      <c r="AG90" s="92"/>
      <c r="AH90" s="102">
        <f>SUM(AH86:AK89)</f>
        <v>0</v>
      </c>
      <c r="AI90" s="102"/>
      <c r="AJ90" s="102"/>
      <c r="AK90" s="102"/>
      <c r="AL90" s="102">
        <f>SUM(AL86:AO89)</f>
        <v>0</v>
      </c>
      <c r="AM90" s="102"/>
      <c r="AN90" s="102"/>
      <c r="AO90" s="102"/>
      <c r="AP90" s="102">
        <f>SUM(AP86:AS89)</f>
        <v>0</v>
      </c>
      <c r="AQ90" s="102"/>
      <c r="AR90" s="102"/>
      <c r="AS90" s="102"/>
      <c r="AT90" s="102">
        <f>SUM(AT86:AW89)</f>
        <v>0</v>
      </c>
      <c r="AU90" s="102"/>
      <c r="AV90" s="102"/>
      <c r="AW90" s="102"/>
      <c r="AX90" s="102">
        <f>SUM(AX86:BA89)</f>
        <v>0</v>
      </c>
      <c r="AY90" s="102"/>
      <c r="AZ90" s="102"/>
      <c r="BA90" s="102"/>
      <c r="BB90" s="102">
        <f>SUM(BB86:BE89)</f>
        <v>0</v>
      </c>
      <c r="BC90" s="102"/>
      <c r="BD90" s="102"/>
      <c r="BE90" s="102"/>
      <c r="BF90" s="102">
        <f>SUM(BF86:BI89)</f>
        <v>0</v>
      </c>
      <c r="BG90" s="102"/>
      <c r="BH90" s="102"/>
      <c r="BI90" s="102"/>
      <c r="BJ90" s="102">
        <f>SUM(BJ86:BM89)</f>
        <v>0</v>
      </c>
      <c r="BK90" s="102"/>
      <c r="BL90" s="102"/>
      <c r="BM90" s="102"/>
      <c r="BN90" s="102">
        <f>SUM(BN86:BQ89)</f>
        <v>2952750</v>
      </c>
      <c r="BO90" s="102"/>
      <c r="BP90" s="102"/>
      <c r="BQ90" s="102"/>
      <c r="BR90" s="102">
        <f>SUM(BR86:BU89)</f>
        <v>0</v>
      </c>
      <c r="BS90" s="102"/>
      <c r="BT90" s="102"/>
      <c r="BU90" s="102"/>
      <c r="BV90" s="102">
        <f>SUM(BV86:BY89)</f>
        <v>0</v>
      </c>
      <c r="BW90" s="102"/>
      <c r="BX90" s="102"/>
      <c r="BY90" s="102"/>
      <c r="BZ90" s="102">
        <f>SUM(BZ86:CC89)</f>
        <v>0</v>
      </c>
      <c r="CA90" s="102"/>
      <c r="CB90" s="102"/>
      <c r="CC90" s="102"/>
      <c r="CD90" s="102">
        <f>SUM(CD86:CG89)</f>
        <v>0</v>
      </c>
      <c r="CE90" s="102"/>
      <c r="CF90" s="102"/>
      <c r="CG90" s="102"/>
      <c r="CH90" s="102">
        <f>SUM(CH86:CK89)</f>
        <v>0</v>
      </c>
      <c r="CI90" s="102"/>
      <c r="CJ90" s="102"/>
      <c r="CK90" s="102"/>
      <c r="CL90" s="102">
        <f>SUM(CL86:CO89)</f>
        <v>0</v>
      </c>
      <c r="CM90" s="102"/>
      <c r="CN90" s="102"/>
      <c r="CO90" s="102"/>
      <c r="CP90" s="102">
        <f>SUM(CP86:CS89)</f>
        <v>0</v>
      </c>
      <c r="CQ90" s="102"/>
      <c r="CR90" s="102"/>
      <c r="CS90" s="102"/>
      <c r="CT90" s="102">
        <f t="shared" si="1"/>
        <v>2952750</v>
      </c>
      <c r="CU90" s="102"/>
      <c r="CV90" s="102"/>
      <c r="CW90" s="102"/>
    </row>
    <row r="91" spans="1:101" s="68" customFormat="1" ht="15.75" customHeight="1" hidden="1">
      <c r="A91" s="93" t="s">
        <v>531</v>
      </c>
      <c r="B91" s="93"/>
      <c r="C91" s="114" t="s">
        <v>424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00" t="s">
        <v>425</v>
      </c>
      <c r="AD91" s="100"/>
      <c r="AE91" s="100"/>
      <c r="AF91" s="100"/>
      <c r="AG91" s="87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2">
        <f t="shared" si="1"/>
        <v>0</v>
      </c>
      <c r="CU91" s="102"/>
      <c r="CV91" s="102"/>
      <c r="CW91" s="102"/>
    </row>
    <row r="92" spans="1:101" s="68" customFormat="1" ht="15.75" customHeight="1" hidden="1">
      <c r="A92" s="93" t="s">
        <v>532</v>
      </c>
      <c r="B92" s="93"/>
      <c r="C92" s="114" t="s">
        <v>426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00" t="s">
        <v>427</v>
      </c>
      <c r="AD92" s="100"/>
      <c r="AE92" s="100"/>
      <c r="AF92" s="100"/>
      <c r="AG92" s="87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2">
        <f t="shared" si="1"/>
        <v>0</v>
      </c>
      <c r="CU92" s="102"/>
      <c r="CV92" s="102"/>
      <c r="CW92" s="102"/>
    </row>
    <row r="93" spans="1:101" s="68" customFormat="1" ht="15.75" customHeight="1" hidden="1">
      <c r="A93" s="93" t="s">
        <v>533</v>
      </c>
      <c r="B93" s="93"/>
      <c r="C93" s="114" t="s">
        <v>428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00" t="s">
        <v>429</v>
      </c>
      <c r="AD93" s="100"/>
      <c r="AE93" s="100"/>
      <c r="AF93" s="100"/>
      <c r="AG93" s="87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2">
        <f t="shared" si="1"/>
        <v>0</v>
      </c>
      <c r="CU93" s="102"/>
      <c r="CV93" s="102"/>
      <c r="CW93" s="102"/>
    </row>
    <row r="94" spans="1:101" s="68" customFormat="1" ht="15.75" customHeight="1" hidden="1">
      <c r="A94" s="93" t="s">
        <v>534</v>
      </c>
      <c r="B94" s="93"/>
      <c r="C94" s="114" t="s">
        <v>430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00" t="s">
        <v>431</v>
      </c>
      <c r="AD94" s="100"/>
      <c r="AE94" s="100"/>
      <c r="AF94" s="100"/>
      <c r="AG94" s="87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2">
        <f t="shared" si="1"/>
        <v>0</v>
      </c>
      <c r="CU94" s="102"/>
      <c r="CV94" s="102"/>
      <c r="CW94" s="102"/>
    </row>
    <row r="95" spans="1:101" s="68" customFormat="1" ht="15.75" customHeight="1" hidden="1">
      <c r="A95" s="93" t="s">
        <v>535</v>
      </c>
      <c r="B95" s="93"/>
      <c r="C95" s="114" t="s">
        <v>432</v>
      </c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00" t="s">
        <v>433</v>
      </c>
      <c r="AD95" s="100"/>
      <c r="AE95" s="100"/>
      <c r="AF95" s="100"/>
      <c r="AG95" s="87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2">
        <f t="shared" si="1"/>
        <v>0</v>
      </c>
      <c r="CU95" s="102"/>
      <c r="CV95" s="102"/>
      <c r="CW95" s="102"/>
    </row>
    <row r="96" spans="1:101" s="68" customFormat="1" ht="15.75" customHeight="1" hidden="1">
      <c r="A96" s="93" t="s">
        <v>536</v>
      </c>
      <c r="B96" s="93"/>
      <c r="C96" s="114" t="s">
        <v>434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00" t="s">
        <v>435</v>
      </c>
      <c r="AD96" s="100"/>
      <c r="AE96" s="100"/>
      <c r="AF96" s="100"/>
      <c r="AG96" s="87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2">
        <f t="shared" si="1"/>
        <v>0</v>
      </c>
      <c r="CU96" s="102"/>
      <c r="CV96" s="102"/>
      <c r="CW96" s="102"/>
    </row>
    <row r="97" spans="1:101" s="68" customFormat="1" ht="15.75" customHeight="1" hidden="1">
      <c r="A97" s="93" t="s">
        <v>537</v>
      </c>
      <c r="B97" s="93"/>
      <c r="C97" s="114" t="s">
        <v>436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00" t="s">
        <v>437</v>
      </c>
      <c r="AD97" s="100"/>
      <c r="AE97" s="100"/>
      <c r="AF97" s="100"/>
      <c r="AG97" s="87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2">
        <f t="shared" si="1"/>
        <v>0</v>
      </c>
      <c r="CU97" s="102"/>
      <c r="CV97" s="102"/>
      <c r="CW97" s="102"/>
    </row>
    <row r="98" spans="1:101" s="68" customFormat="1" ht="15.75" customHeight="1" hidden="1">
      <c r="A98" s="93" t="s">
        <v>538</v>
      </c>
      <c r="B98" s="93"/>
      <c r="C98" s="114" t="s">
        <v>440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00" t="s">
        <v>439</v>
      </c>
      <c r="AD98" s="100"/>
      <c r="AE98" s="100"/>
      <c r="AF98" s="100"/>
      <c r="AG98" s="87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2">
        <f t="shared" si="1"/>
        <v>0</v>
      </c>
      <c r="CU98" s="102"/>
      <c r="CV98" s="102"/>
      <c r="CW98" s="102"/>
    </row>
    <row r="99" spans="1:101" s="68" customFormat="1" ht="15.75" customHeight="1">
      <c r="A99" s="93">
        <v>81</v>
      </c>
      <c r="B99" s="93"/>
      <c r="C99" s="109" t="s">
        <v>539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7" t="s">
        <v>443</v>
      </c>
      <c r="AD99" s="107"/>
      <c r="AE99" s="107"/>
      <c r="AF99" s="107"/>
      <c r="AG99" s="92"/>
      <c r="AH99" s="102">
        <f>SUM(AH91:AK98)</f>
        <v>0</v>
      </c>
      <c r="AI99" s="102"/>
      <c r="AJ99" s="102"/>
      <c r="AK99" s="102"/>
      <c r="AL99" s="102">
        <f>SUM(AL91:AO98)</f>
        <v>0</v>
      </c>
      <c r="AM99" s="102"/>
      <c r="AN99" s="102"/>
      <c r="AO99" s="102"/>
      <c r="AP99" s="102">
        <f>SUM(AP91:AS98)</f>
        <v>0</v>
      </c>
      <c r="AQ99" s="102"/>
      <c r="AR99" s="102"/>
      <c r="AS99" s="102"/>
      <c r="AT99" s="102">
        <f>SUM(AT91:AW98)</f>
        <v>0</v>
      </c>
      <c r="AU99" s="102"/>
      <c r="AV99" s="102"/>
      <c r="AW99" s="102"/>
      <c r="AX99" s="102">
        <f>SUM(AX91:BA98)</f>
        <v>0</v>
      </c>
      <c r="AY99" s="102"/>
      <c r="AZ99" s="102"/>
      <c r="BA99" s="102"/>
      <c r="BB99" s="102">
        <f>SUM(BB91:BE98)</f>
        <v>0</v>
      </c>
      <c r="BC99" s="102"/>
      <c r="BD99" s="102"/>
      <c r="BE99" s="102"/>
      <c r="BF99" s="102">
        <f>SUM(BF91:BI98)</f>
        <v>0</v>
      </c>
      <c r="BG99" s="102"/>
      <c r="BH99" s="102"/>
      <c r="BI99" s="102"/>
      <c r="BJ99" s="102">
        <f>SUM(BJ91:BM98)</f>
        <v>0</v>
      </c>
      <c r="BK99" s="102"/>
      <c r="BL99" s="102"/>
      <c r="BM99" s="102"/>
      <c r="BN99" s="102">
        <f>SUM(BN91:BQ98)</f>
        <v>0</v>
      </c>
      <c r="BO99" s="102"/>
      <c r="BP99" s="102"/>
      <c r="BQ99" s="102"/>
      <c r="BR99" s="102">
        <f>SUM(BR91:BU98)</f>
        <v>0</v>
      </c>
      <c r="BS99" s="102"/>
      <c r="BT99" s="102"/>
      <c r="BU99" s="102"/>
      <c r="BV99" s="102">
        <f>SUM(BV91:BY98)</f>
        <v>0</v>
      </c>
      <c r="BW99" s="102"/>
      <c r="BX99" s="102"/>
      <c r="BY99" s="102"/>
      <c r="BZ99" s="102">
        <f>SUM(BZ91:CC98)</f>
        <v>0</v>
      </c>
      <c r="CA99" s="102"/>
      <c r="CB99" s="102"/>
      <c r="CC99" s="102"/>
      <c r="CD99" s="102">
        <f>SUM(CD91:CG98)</f>
        <v>0</v>
      </c>
      <c r="CE99" s="102"/>
      <c r="CF99" s="102"/>
      <c r="CG99" s="102"/>
      <c r="CH99" s="102">
        <f>SUM(CH91:CK98)</f>
        <v>0</v>
      </c>
      <c r="CI99" s="102"/>
      <c r="CJ99" s="102"/>
      <c r="CK99" s="102"/>
      <c r="CL99" s="102">
        <f>SUM(CL91:CO98)</f>
        <v>0</v>
      </c>
      <c r="CM99" s="102"/>
      <c r="CN99" s="102"/>
      <c r="CO99" s="102"/>
      <c r="CP99" s="102">
        <f>SUM(CP91:CS98)</f>
        <v>0</v>
      </c>
      <c r="CQ99" s="102"/>
      <c r="CR99" s="102"/>
      <c r="CS99" s="102"/>
      <c r="CT99" s="102">
        <f t="shared" si="1"/>
        <v>0</v>
      </c>
      <c r="CU99" s="102"/>
      <c r="CV99" s="102"/>
      <c r="CW99" s="102"/>
    </row>
    <row r="100" spans="1:101" s="70" customFormat="1" ht="15.75" customHeight="1">
      <c r="A100" s="93">
        <v>82</v>
      </c>
      <c r="B100" s="93"/>
      <c r="C100" s="113" t="s">
        <v>540</v>
      </c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07" t="s">
        <v>445</v>
      </c>
      <c r="AD100" s="107"/>
      <c r="AE100" s="107"/>
      <c r="AF100" s="107"/>
      <c r="AG100" s="92"/>
      <c r="AH100" s="102">
        <f>SUM(AH29+AH30+AH55+AH64+AH77+AH85+AH90+AH99)</f>
        <v>8457770</v>
      </c>
      <c r="AI100" s="102"/>
      <c r="AJ100" s="102"/>
      <c r="AK100" s="102"/>
      <c r="AL100" s="102">
        <f>SUM(AL29+AL30+AL55+AL64+AL77+AL85+AL90+AL99)</f>
        <v>9488</v>
      </c>
      <c r="AM100" s="102"/>
      <c r="AN100" s="102"/>
      <c r="AO100" s="102"/>
      <c r="AP100" s="102">
        <f>SUM(AP29+AP30+AP55+AP64+AP77+AP85+AP90+AP99)</f>
        <v>2500000</v>
      </c>
      <c r="AQ100" s="102"/>
      <c r="AR100" s="102"/>
      <c r="AS100" s="102"/>
      <c r="AT100" s="102">
        <f>SUM(AT29+AT30+AT55+AT64+AT77+AT85+AT90+AT99)</f>
        <v>6756880</v>
      </c>
      <c r="AU100" s="102"/>
      <c r="AV100" s="102"/>
      <c r="AW100" s="102"/>
      <c r="AX100" s="102">
        <f>SUM(AX29+AX30+AX55+AX64+AX77+AX85+AX90+AX99)</f>
        <v>2307000</v>
      </c>
      <c r="AY100" s="102"/>
      <c r="AZ100" s="102"/>
      <c r="BA100" s="102"/>
      <c r="BB100" s="102">
        <f>SUM(BB29+BB30+BB55+BB64+BB77+BB85+BB90+BB99)</f>
        <v>190500</v>
      </c>
      <c r="BC100" s="102"/>
      <c r="BD100" s="102"/>
      <c r="BE100" s="102"/>
      <c r="BF100" s="102">
        <f>SUM(BF29+BF30+BF55+BF64+BF77+BF85+BF90+BF99)</f>
        <v>355600</v>
      </c>
      <c r="BG100" s="102"/>
      <c r="BH100" s="102"/>
      <c r="BI100" s="102"/>
      <c r="BJ100" s="102">
        <f>SUM(BJ29+BJ30+BJ55+BJ64+BJ77+BJ85+BJ90+BJ99)</f>
        <v>76200</v>
      </c>
      <c r="BK100" s="102"/>
      <c r="BL100" s="102"/>
      <c r="BM100" s="102"/>
      <c r="BN100" s="102">
        <f>SUM(BN29+BN30+BN55+BN64+BN77+BN85+BN90+BN99)</f>
        <v>4095750</v>
      </c>
      <c r="BO100" s="102"/>
      <c r="BP100" s="102"/>
      <c r="BQ100" s="102"/>
      <c r="BR100" s="102">
        <f>SUM(BR29+BR30+BR55+BR64+BR77+BR85+BR90+BR99)</f>
        <v>2591200</v>
      </c>
      <c r="BS100" s="102"/>
      <c r="BT100" s="102"/>
      <c r="BU100" s="102"/>
      <c r="BV100" s="102">
        <f>SUM(BV29+BV30+BV55+BV64+BV77+BV85+BV90+BV99)</f>
        <v>711200</v>
      </c>
      <c r="BW100" s="102"/>
      <c r="BX100" s="102"/>
      <c r="BY100" s="102"/>
      <c r="BZ100" s="102">
        <f>SUM(BZ29+BZ30+BZ55+BZ64+BZ77+BZ85+BZ90+BZ99)</f>
        <v>20000</v>
      </c>
      <c r="CA100" s="102"/>
      <c r="CB100" s="102"/>
      <c r="CC100" s="102"/>
      <c r="CD100" s="102">
        <f>SUM(CD29+CD30+CD55+CD64+CD77+CD85+CD90+CD99)</f>
        <v>152400</v>
      </c>
      <c r="CE100" s="102"/>
      <c r="CF100" s="102"/>
      <c r="CG100" s="102"/>
      <c r="CH100" s="102">
        <f>SUM(CH29+CH30+CH55+CH64+CH77+CH85+CH90+CH99)</f>
        <v>323850</v>
      </c>
      <c r="CI100" s="102"/>
      <c r="CJ100" s="102"/>
      <c r="CK100" s="102"/>
      <c r="CL100" s="102">
        <f>SUM(CL29+CL30+CL55+CL64+CL77+CL85+CL90+CL99)</f>
        <v>3073800</v>
      </c>
      <c r="CM100" s="102"/>
      <c r="CN100" s="102"/>
      <c r="CO100" s="102"/>
      <c r="CP100" s="102">
        <f>SUM(CP29+CP30+CP55+CP64+CP77+CP85+CP90+CP99)</f>
        <v>1518000</v>
      </c>
      <c r="CQ100" s="102"/>
      <c r="CR100" s="102"/>
      <c r="CS100" s="102"/>
      <c r="CT100" s="102">
        <f t="shared" si="1"/>
        <v>33139638</v>
      </c>
      <c r="CU100" s="102"/>
      <c r="CV100" s="102"/>
      <c r="CW100" s="102"/>
    </row>
  </sheetData>
  <sheetProtection selectLockedCells="1" selectUnlockedCells="1"/>
  <mergeCells count="1902">
    <mergeCell ref="A1:CW1"/>
    <mergeCell ref="A2:CW2"/>
    <mergeCell ref="A3:CW3"/>
    <mergeCell ref="A4:CW4"/>
    <mergeCell ref="A5:B5"/>
    <mergeCell ref="C5:AB5"/>
    <mergeCell ref="AC5:AF5"/>
    <mergeCell ref="AH5:AK5"/>
    <mergeCell ref="AL5:AO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CT5:CW5"/>
    <mergeCell ref="A6:B10"/>
    <mergeCell ref="C6:AB6"/>
    <mergeCell ref="AC6:AF6"/>
    <mergeCell ref="AH6:CW6"/>
    <mergeCell ref="C7:AB7"/>
    <mergeCell ref="AC7:AF7"/>
    <mergeCell ref="AH7:AK7"/>
    <mergeCell ref="AL7:AO7"/>
    <mergeCell ref="AP7:AS7"/>
    <mergeCell ref="AT7:AW7"/>
    <mergeCell ref="AX7:BA7"/>
    <mergeCell ref="BB7:BE7"/>
    <mergeCell ref="BF7:BI7"/>
    <mergeCell ref="BJ7:BM7"/>
    <mergeCell ref="BN7:BQ7"/>
    <mergeCell ref="BR7:BU7"/>
    <mergeCell ref="BV7:BY7"/>
    <mergeCell ref="BZ7:CC7"/>
    <mergeCell ref="CD7:CG7"/>
    <mergeCell ref="CH7:CK7"/>
    <mergeCell ref="CL7:CO7"/>
    <mergeCell ref="CP7:CS7"/>
    <mergeCell ref="CT7:CW9"/>
    <mergeCell ref="C8:AB8"/>
    <mergeCell ref="AC8:AF8"/>
    <mergeCell ref="AH8:AK8"/>
    <mergeCell ref="AL8:AO8"/>
    <mergeCell ref="AP8:AS8"/>
    <mergeCell ref="AT8:AW8"/>
    <mergeCell ref="AX8:BA8"/>
    <mergeCell ref="BB8:BE8"/>
    <mergeCell ref="BF8:BI8"/>
    <mergeCell ref="BJ8:BM8"/>
    <mergeCell ref="BN8:BQ8"/>
    <mergeCell ref="BR8:BU8"/>
    <mergeCell ref="BV8:BY8"/>
    <mergeCell ref="BZ8:CC8"/>
    <mergeCell ref="CD8:CG8"/>
    <mergeCell ref="CH8:CK8"/>
    <mergeCell ref="CL8:CO8"/>
    <mergeCell ref="CP8:CS8"/>
    <mergeCell ref="C9:AB9"/>
    <mergeCell ref="AC9:AF9"/>
    <mergeCell ref="AH9:AK9"/>
    <mergeCell ref="AL9:AO9"/>
    <mergeCell ref="AP9:AS9"/>
    <mergeCell ref="AT9:AW9"/>
    <mergeCell ref="AX9:BA9"/>
    <mergeCell ref="BB9:BE9"/>
    <mergeCell ref="BF9:BI9"/>
    <mergeCell ref="BJ9:BM9"/>
    <mergeCell ref="BN9:BQ9"/>
    <mergeCell ref="BR9:BU9"/>
    <mergeCell ref="BV9:BY9"/>
    <mergeCell ref="BZ9:CC9"/>
    <mergeCell ref="CD9:CG9"/>
    <mergeCell ref="CH9:CK9"/>
    <mergeCell ref="CL9:CO9"/>
    <mergeCell ref="CP9:CS9"/>
    <mergeCell ref="C10:AB10"/>
    <mergeCell ref="AC10:AF10"/>
    <mergeCell ref="AH10:AK10"/>
    <mergeCell ref="AL10:AO10"/>
    <mergeCell ref="AP10:AS10"/>
    <mergeCell ref="AT10:AW10"/>
    <mergeCell ref="AX10:BA10"/>
    <mergeCell ref="BB10:BE10"/>
    <mergeCell ref="BF10:BI10"/>
    <mergeCell ref="BJ10:BM10"/>
    <mergeCell ref="BN10:BQ10"/>
    <mergeCell ref="BR10:BU10"/>
    <mergeCell ref="BV10:BY10"/>
    <mergeCell ref="BZ10:CC10"/>
    <mergeCell ref="CD10:CG10"/>
    <mergeCell ref="CH10:CK10"/>
    <mergeCell ref="CL10:CO10"/>
    <mergeCell ref="CP10:CS10"/>
    <mergeCell ref="CT10:CW10"/>
    <mergeCell ref="A11:B11"/>
    <mergeCell ref="C11:AB11"/>
    <mergeCell ref="AC11:AF11"/>
    <mergeCell ref="AH11:AK11"/>
    <mergeCell ref="AL11:AO11"/>
    <mergeCell ref="AP11:AS11"/>
    <mergeCell ref="AT11:AW11"/>
    <mergeCell ref="AX11:BA11"/>
    <mergeCell ref="BB11:BE11"/>
    <mergeCell ref="BF11:BI11"/>
    <mergeCell ref="BJ11:BM11"/>
    <mergeCell ref="BN11:BQ11"/>
    <mergeCell ref="BR11:BU11"/>
    <mergeCell ref="BV11:BY11"/>
    <mergeCell ref="BZ11:CC11"/>
    <mergeCell ref="CD11:CG11"/>
    <mergeCell ref="CH11:CK11"/>
    <mergeCell ref="CL11:CO11"/>
    <mergeCell ref="CP11:CS11"/>
    <mergeCell ref="CT11:CW11"/>
    <mergeCell ref="A12:B12"/>
    <mergeCell ref="C12:AB12"/>
    <mergeCell ref="AC12:AF12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BN12:BQ12"/>
    <mergeCell ref="BR12:BU12"/>
    <mergeCell ref="BV12:BY12"/>
    <mergeCell ref="BZ12:CC12"/>
    <mergeCell ref="CD12:CG12"/>
    <mergeCell ref="CH12:CK12"/>
    <mergeCell ref="CL12:CO12"/>
    <mergeCell ref="CP12:CS12"/>
    <mergeCell ref="CT12:CW12"/>
    <mergeCell ref="A13:B13"/>
    <mergeCell ref="C13:AB13"/>
    <mergeCell ref="AC13:AF13"/>
    <mergeCell ref="AH13:AK13"/>
    <mergeCell ref="AL13:AO13"/>
    <mergeCell ref="AP13:AS13"/>
    <mergeCell ref="AT13:AW13"/>
    <mergeCell ref="AX13:BA13"/>
    <mergeCell ref="BB13:BE13"/>
    <mergeCell ref="BF13:BI13"/>
    <mergeCell ref="BJ13:BM13"/>
    <mergeCell ref="BN13:BQ13"/>
    <mergeCell ref="BR13:BU13"/>
    <mergeCell ref="BV13:BY13"/>
    <mergeCell ref="BZ13:CC13"/>
    <mergeCell ref="CD13:CG13"/>
    <mergeCell ref="CH13:CK13"/>
    <mergeCell ref="CL13:CO13"/>
    <mergeCell ref="CP13:CS13"/>
    <mergeCell ref="CT13:CW13"/>
    <mergeCell ref="A14:B14"/>
    <mergeCell ref="C14:AB14"/>
    <mergeCell ref="AC14:AF14"/>
    <mergeCell ref="AH14:AK14"/>
    <mergeCell ref="AL14:AO14"/>
    <mergeCell ref="AP14:AS14"/>
    <mergeCell ref="AT14:AW14"/>
    <mergeCell ref="AX14:BA14"/>
    <mergeCell ref="BB14:BE14"/>
    <mergeCell ref="BF14:BI14"/>
    <mergeCell ref="BJ14:BM14"/>
    <mergeCell ref="BN14:BQ14"/>
    <mergeCell ref="BR14:BU14"/>
    <mergeCell ref="BV14:BY14"/>
    <mergeCell ref="BZ14:CC14"/>
    <mergeCell ref="CD14:CG14"/>
    <mergeCell ref="CH14:CK14"/>
    <mergeCell ref="CL14:CO14"/>
    <mergeCell ref="CP14:CS14"/>
    <mergeCell ref="CT14:CW14"/>
    <mergeCell ref="A15:B15"/>
    <mergeCell ref="C15:AB15"/>
    <mergeCell ref="AC15:AF15"/>
    <mergeCell ref="AH15:AK15"/>
    <mergeCell ref="AL15:AO15"/>
    <mergeCell ref="AP15:AS15"/>
    <mergeCell ref="AT15:AW15"/>
    <mergeCell ref="AX15:BA15"/>
    <mergeCell ref="BB15:BE15"/>
    <mergeCell ref="BF15:BI15"/>
    <mergeCell ref="BJ15:BM15"/>
    <mergeCell ref="BN15:BQ15"/>
    <mergeCell ref="BR15:BU15"/>
    <mergeCell ref="BV15:BY15"/>
    <mergeCell ref="BZ15:CC15"/>
    <mergeCell ref="CD15:CG15"/>
    <mergeCell ref="CH15:CK15"/>
    <mergeCell ref="CL15:CO15"/>
    <mergeCell ref="CP15:CS15"/>
    <mergeCell ref="CT15:CW15"/>
    <mergeCell ref="A16:B16"/>
    <mergeCell ref="C16:AB16"/>
    <mergeCell ref="AC16:AF16"/>
    <mergeCell ref="AH16:AK16"/>
    <mergeCell ref="AL16:AO16"/>
    <mergeCell ref="AP16:AS16"/>
    <mergeCell ref="AT16:AW16"/>
    <mergeCell ref="AX16:BA16"/>
    <mergeCell ref="BB16:BE16"/>
    <mergeCell ref="BF16:BI16"/>
    <mergeCell ref="BJ16:BM16"/>
    <mergeCell ref="BN16:BQ16"/>
    <mergeCell ref="BR16:BU16"/>
    <mergeCell ref="BV16:BY16"/>
    <mergeCell ref="BZ16:CC16"/>
    <mergeCell ref="CD16:CG16"/>
    <mergeCell ref="CH16:CK16"/>
    <mergeCell ref="CL16:CO16"/>
    <mergeCell ref="CP16:CS16"/>
    <mergeCell ref="CT16:CW16"/>
    <mergeCell ref="A17:B17"/>
    <mergeCell ref="C17:AB17"/>
    <mergeCell ref="AC17:AF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BZ17:CC17"/>
    <mergeCell ref="CD17:CG17"/>
    <mergeCell ref="CH17:CK17"/>
    <mergeCell ref="CL17:CO17"/>
    <mergeCell ref="CP17:CS17"/>
    <mergeCell ref="CT17:CW17"/>
    <mergeCell ref="A18:B18"/>
    <mergeCell ref="C18:AB18"/>
    <mergeCell ref="AC18:AF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N18:BQ18"/>
    <mergeCell ref="BR18:BU18"/>
    <mergeCell ref="BV18:BY18"/>
    <mergeCell ref="BZ18:CC18"/>
    <mergeCell ref="CD18:CG18"/>
    <mergeCell ref="CH18:CK18"/>
    <mergeCell ref="CL18:CO18"/>
    <mergeCell ref="CP18:CS18"/>
    <mergeCell ref="CT18:CW18"/>
    <mergeCell ref="A19:B19"/>
    <mergeCell ref="C19:AB19"/>
    <mergeCell ref="AC19:AF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BV19:BY19"/>
    <mergeCell ref="BZ19:CC19"/>
    <mergeCell ref="CD19:CG19"/>
    <mergeCell ref="CH19:CK19"/>
    <mergeCell ref="CL19:CO19"/>
    <mergeCell ref="CP19:CS19"/>
    <mergeCell ref="CT19:CW19"/>
    <mergeCell ref="A20:B20"/>
    <mergeCell ref="C20:AB20"/>
    <mergeCell ref="AC20:AF20"/>
    <mergeCell ref="AH20:AK20"/>
    <mergeCell ref="AL20:AO20"/>
    <mergeCell ref="AP20:AS20"/>
    <mergeCell ref="AT20:AW20"/>
    <mergeCell ref="AX20:BA20"/>
    <mergeCell ref="BB20:BE20"/>
    <mergeCell ref="BF20:BI20"/>
    <mergeCell ref="BJ20:BM20"/>
    <mergeCell ref="BN20:BQ20"/>
    <mergeCell ref="BR20:BU20"/>
    <mergeCell ref="BV20:BY20"/>
    <mergeCell ref="BZ20:CC20"/>
    <mergeCell ref="CD20:CG20"/>
    <mergeCell ref="CH20:CK20"/>
    <mergeCell ref="CL20:CO20"/>
    <mergeCell ref="CP20:CS20"/>
    <mergeCell ref="CT20:CW20"/>
    <mergeCell ref="A21:B21"/>
    <mergeCell ref="C21:AB21"/>
    <mergeCell ref="AC21:AF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BR21:BU21"/>
    <mergeCell ref="BV21:BY21"/>
    <mergeCell ref="BZ21:CC21"/>
    <mergeCell ref="CD21:CG21"/>
    <mergeCell ref="CH21:CK21"/>
    <mergeCell ref="CL21:CO21"/>
    <mergeCell ref="CP21:CS21"/>
    <mergeCell ref="CT21:CW21"/>
    <mergeCell ref="A22:B22"/>
    <mergeCell ref="C22:AB22"/>
    <mergeCell ref="AC22:AF22"/>
    <mergeCell ref="AH22:AK22"/>
    <mergeCell ref="AL22:AO22"/>
    <mergeCell ref="AP22:AS22"/>
    <mergeCell ref="AT22:AW22"/>
    <mergeCell ref="AX22:BA22"/>
    <mergeCell ref="BB22:BE22"/>
    <mergeCell ref="BF22:BI22"/>
    <mergeCell ref="BJ22:BM22"/>
    <mergeCell ref="BN22:BQ22"/>
    <mergeCell ref="BR22:BU22"/>
    <mergeCell ref="BV22:BY22"/>
    <mergeCell ref="BZ22:CC22"/>
    <mergeCell ref="CD22:CG22"/>
    <mergeCell ref="CH22:CK22"/>
    <mergeCell ref="CL22:CO22"/>
    <mergeCell ref="CP22:CS22"/>
    <mergeCell ref="CT22:CW22"/>
    <mergeCell ref="A23:B23"/>
    <mergeCell ref="C23:AB23"/>
    <mergeCell ref="AC23:AF23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V23:BY23"/>
    <mergeCell ref="BZ23:CC23"/>
    <mergeCell ref="CD23:CG23"/>
    <mergeCell ref="CH23:CK23"/>
    <mergeCell ref="CL23:CO23"/>
    <mergeCell ref="CP23:CS23"/>
    <mergeCell ref="CT23:CW23"/>
    <mergeCell ref="A24:B24"/>
    <mergeCell ref="C24:AB24"/>
    <mergeCell ref="AC24:AF24"/>
    <mergeCell ref="AH24:AK24"/>
    <mergeCell ref="AL24:AO24"/>
    <mergeCell ref="AP24:AS24"/>
    <mergeCell ref="AT24:AW24"/>
    <mergeCell ref="AX24:BA24"/>
    <mergeCell ref="BB24:BE24"/>
    <mergeCell ref="BF24:BI24"/>
    <mergeCell ref="BJ24:BM24"/>
    <mergeCell ref="BN24:BQ24"/>
    <mergeCell ref="BR24:BU24"/>
    <mergeCell ref="BV24:BY24"/>
    <mergeCell ref="BZ24:CC24"/>
    <mergeCell ref="CD24:CG24"/>
    <mergeCell ref="CH24:CK24"/>
    <mergeCell ref="CL24:CO24"/>
    <mergeCell ref="CP24:CS24"/>
    <mergeCell ref="CT24:CW24"/>
    <mergeCell ref="A25:B25"/>
    <mergeCell ref="C25:AB25"/>
    <mergeCell ref="AC25:AF25"/>
    <mergeCell ref="AH25:AK25"/>
    <mergeCell ref="AL25:AO25"/>
    <mergeCell ref="AP25:AS25"/>
    <mergeCell ref="AT25:AW25"/>
    <mergeCell ref="AX25:BA25"/>
    <mergeCell ref="BB25:BE25"/>
    <mergeCell ref="BF25:BI25"/>
    <mergeCell ref="BJ25:BM25"/>
    <mergeCell ref="BN25:BQ25"/>
    <mergeCell ref="BR25:BU25"/>
    <mergeCell ref="BV25:BY25"/>
    <mergeCell ref="BZ25:CC25"/>
    <mergeCell ref="CD25:CG25"/>
    <mergeCell ref="CH25:CK25"/>
    <mergeCell ref="CL25:CO25"/>
    <mergeCell ref="CP25:CS25"/>
    <mergeCell ref="CT25:CW25"/>
    <mergeCell ref="A26:B26"/>
    <mergeCell ref="C26:AB26"/>
    <mergeCell ref="AC26:AF26"/>
    <mergeCell ref="AH26:AK26"/>
    <mergeCell ref="AL26:AO26"/>
    <mergeCell ref="AP26:AS26"/>
    <mergeCell ref="AT26:AW26"/>
    <mergeCell ref="AX26:BA26"/>
    <mergeCell ref="BB26:BE26"/>
    <mergeCell ref="BF26:BI26"/>
    <mergeCell ref="BJ26:BM26"/>
    <mergeCell ref="BN26:BQ26"/>
    <mergeCell ref="BR26:BU26"/>
    <mergeCell ref="BV26:BY26"/>
    <mergeCell ref="BZ26:CC26"/>
    <mergeCell ref="CD26:CG26"/>
    <mergeCell ref="CH26:CK26"/>
    <mergeCell ref="CL26:CO26"/>
    <mergeCell ref="CP26:CS26"/>
    <mergeCell ref="CT26:CW26"/>
    <mergeCell ref="A27:B27"/>
    <mergeCell ref="C27:AB27"/>
    <mergeCell ref="AC27:AF27"/>
    <mergeCell ref="AH27:AK27"/>
    <mergeCell ref="AL27:AO27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V27:BY27"/>
    <mergeCell ref="BZ27:CC27"/>
    <mergeCell ref="CD27:CG27"/>
    <mergeCell ref="CH27:CK27"/>
    <mergeCell ref="CL27:CO27"/>
    <mergeCell ref="CP27:CS27"/>
    <mergeCell ref="CT27:CW27"/>
    <mergeCell ref="A28:B28"/>
    <mergeCell ref="C28:AB28"/>
    <mergeCell ref="AC28:AF28"/>
    <mergeCell ref="AH28:AK28"/>
    <mergeCell ref="AL28:AO28"/>
    <mergeCell ref="AP28:AS28"/>
    <mergeCell ref="AT28:AW28"/>
    <mergeCell ref="AX28:BA28"/>
    <mergeCell ref="BB28:BE28"/>
    <mergeCell ref="BF28:BI28"/>
    <mergeCell ref="BJ28:BM28"/>
    <mergeCell ref="BN28:BQ28"/>
    <mergeCell ref="BR28:BU28"/>
    <mergeCell ref="BV28:BY28"/>
    <mergeCell ref="BZ28:CC28"/>
    <mergeCell ref="CD28:CG28"/>
    <mergeCell ref="CH28:CK28"/>
    <mergeCell ref="CL28:CO28"/>
    <mergeCell ref="CP28:CS28"/>
    <mergeCell ref="CT28:CW28"/>
    <mergeCell ref="A29:B29"/>
    <mergeCell ref="C29:AB29"/>
    <mergeCell ref="AC29:AF29"/>
    <mergeCell ref="AH29:AK29"/>
    <mergeCell ref="AL29:AO29"/>
    <mergeCell ref="AP29:AS29"/>
    <mergeCell ref="AT29:AW29"/>
    <mergeCell ref="AX29:BA29"/>
    <mergeCell ref="BB29:BE29"/>
    <mergeCell ref="BF29:BI29"/>
    <mergeCell ref="BJ29:BM29"/>
    <mergeCell ref="BN29:BQ29"/>
    <mergeCell ref="BR29:BU29"/>
    <mergeCell ref="BV29:BY29"/>
    <mergeCell ref="BZ29:CC29"/>
    <mergeCell ref="CD29:CG29"/>
    <mergeCell ref="CH29:CK29"/>
    <mergeCell ref="CL29:CO29"/>
    <mergeCell ref="CP29:CS29"/>
    <mergeCell ref="CT29:CW29"/>
    <mergeCell ref="A30:B30"/>
    <mergeCell ref="C30:AB30"/>
    <mergeCell ref="AC30:AF30"/>
    <mergeCell ref="AH30:AK30"/>
    <mergeCell ref="AL30:AO30"/>
    <mergeCell ref="AP30:AS30"/>
    <mergeCell ref="AT30:AW30"/>
    <mergeCell ref="AX30:BA30"/>
    <mergeCell ref="BB30:BE30"/>
    <mergeCell ref="BF30:BI30"/>
    <mergeCell ref="BJ30:BM30"/>
    <mergeCell ref="BN30:BQ30"/>
    <mergeCell ref="BR30:BU30"/>
    <mergeCell ref="BV30:BY30"/>
    <mergeCell ref="BZ30:CC30"/>
    <mergeCell ref="CD30:CG30"/>
    <mergeCell ref="CH30:CK30"/>
    <mergeCell ref="CL30:CO30"/>
    <mergeCell ref="CP30:CS30"/>
    <mergeCell ref="CT30:CW30"/>
    <mergeCell ref="A31:B31"/>
    <mergeCell ref="C31:AB31"/>
    <mergeCell ref="AC31:AF31"/>
    <mergeCell ref="AH31:AK31"/>
    <mergeCell ref="AL31:AO31"/>
    <mergeCell ref="AP31:AS31"/>
    <mergeCell ref="AT31:AW31"/>
    <mergeCell ref="AX31:BA31"/>
    <mergeCell ref="BB31:BE31"/>
    <mergeCell ref="BF31:BI31"/>
    <mergeCell ref="BJ31:BM31"/>
    <mergeCell ref="BN31:BQ31"/>
    <mergeCell ref="BR31:BU31"/>
    <mergeCell ref="BV31:BY31"/>
    <mergeCell ref="BZ31:CC31"/>
    <mergeCell ref="CD31:CG31"/>
    <mergeCell ref="CH31:CK31"/>
    <mergeCell ref="CL31:CO31"/>
    <mergeCell ref="CP31:CS31"/>
    <mergeCell ref="CT31:CW31"/>
    <mergeCell ref="A32:B32"/>
    <mergeCell ref="C32:AB32"/>
    <mergeCell ref="AC32:AF32"/>
    <mergeCell ref="AH32:AK32"/>
    <mergeCell ref="AL32:AO32"/>
    <mergeCell ref="AP32:AS32"/>
    <mergeCell ref="AT32:AW32"/>
    <mergeCell ref="AX32:BA32"/>
    <mergeCell ref="BB32:BE32"/>
    <mergeCell ref="BF32:BI32"/>
    <mergeCell ref="BJ32:BM32"/>
    <mergeCell ref="BN32:BQ32"/>
    <mergeCell ref="BR32:BU32"/>
    <mergeCell ref="BV32:BY32"/>
    <mergeCell ref="BZ32:CC32"/>
    <mergeCell ref="CD32:CG32"/>
    <mergeCell ref="CH32:CK32"/>
    <mergeCell ref="CL32:CO32"/>
    <mergeCell ref="CP32:CS32"/>
    <mergeCell ref="CT32:CW32"/>
    <mergeCell ref="A33:B33"/>
    <mergeCell ref="C33:AB33"/>
    <mergeCell ref="AC33:AF33"/>
    <mergeCell ref="AH33:AK33"/>
    <mergeCell ref="AL33:AO33"/>
    <mergeCell ref="AP33:AS33"/>
    <mergeCell ref="AT33:AW33"/>
    <mergeCell ref="AX33:BA33"/>
    <mergeCell ref="BB33:BE33"/>
    <mergeCell ref="BF33:BI33"/>
    <mergeCell ref="BJ33:BM33"/>
    <mergeCell ref="BN33:BQ33"/>
    <mergeCell ref="BR33:BU33"/>
    <mergeCell ref="BV33:BY33"/>
    <mergeCell ref="BZ33:CC33"/>
    <mergeCell ref="CD33:CG33"/>
    <mergeCell ref="CH33:CK33"/>
    <mergeCell ref="CL33:CO33"/>
    <mergeCell ref="CP33:CS33"/>
    <mergeCell ref="CT33:CW33"/>
    <mergeCell ref="A34:B34"/>
    <mergeCell ref="C34:AB34"/>
    <mergeCell ref="AC34:AF34"/>
    <mergeCell ref="AH34:AK34"/>
    <mergeCell ref="AL34:AO34"/>
    <mergeCell ref="AP34:AS34"/>
    <mergeCell ref="AT34:AW34"/>
    <mergeCell ref="AX34:BA34"/>
    <mergeCell ref="BB34:BE34"/>
    <mergeCell ref="BF34:BI34"/>
    <mergeCell ref="BJ34:BM34"/>
    <mergeCell ref="BN34:BQ34"/>
    <mergeCell ref="BR34:BU34"/>
    <mergeCell ref="BV34:BY34"/>
    <mergeCell ref="BZ34:CC34"/>
    <mergeCell ref="CD34:CG34"/>
    <mergeCell ref="CH34:CK34"/>
    <mergeCell ref="CL34:CO34"/>
    <mergeCell ref="CP34:CS34"/>
    <mergeCell ref="CT34:CW34"/>
    <mergeCell ref="A35:B35"/>
    <mergeCell ref="C35:AB35"/>
    <mergeCell ref="AC35:AF35"/>
    <mergeCell ref="AH35:AK35"/>
    <mergeCell ref="AL35:AO35"/>
    <mergeCell ref="AP35:AS35"/>
    <mergeCell ref="AT35:AW35"/>
    <mergeCell ref="AX35:BA35"/>
    <mergeCell ref="BB35:BE35"/>
    <mergeCell ref="BF35:BI35"/>
    <mergeCell ref="BJ35:BM35"/>
    <mergeCell ref="BN35:BQ35"/>
    <mergeCell ref="BR35:BU35"/>
    <mergeCell ref="BV35:BY35"/>
    <mergeCell ref="BZ35:CC35"/>
    <mergeCell ref="CD35:CG35"/>
    <mergeCell ref="CH35:CK35"/>
    <mergeCell ref="CL35:CO35"/>
    <mergeCell ref="CP35:CS35"/>
    <mergeCell ref="CT35:CW35"/>
    <mergeCell ref="A36:B36"/>
    <mergeCell ref="C36:AB36"/>
    <mergeCell ref="AC36:AF36"/>
    <mergeCell ref="AH36:AK36"/>
    <mergeCell ref="AL36:AO36"/>
    <mergeCell ref="AP36:AS36"/>
    <mergeCell ref="AT36:AW36"/>
    <mergeCell ref="AX36:BA36"/>
    <mergeCell ref="BB36:BE36"/>
    <mergeCell ref="BF36:BI36"/>
    <mergeCell ref="BJ36:BM36"/>
    <mergeCell ref="BN36:BQ36"/>
    <mergeCell ref="BR36:BU36"/>
    <mergeCell ref="BV36:BY36"/>
    <mergeCell ref="BZ36:CC36"/>
    <mergeCell ref="CD36:CG36"/>
    <mergeCell ref="CH36:CK36"/>
    <mergeCell ref="CL36:CO36"/>
    <mergeCell ref="CP36:CS36"/>
    <mergeCell ref="CT36:CW36"/>
    <mergeCell ref="A37:B37"/>
    <mergeCell ref="C37:AB37"/>
    <mergeCell ref="AC37:AF37"/>
    <mergeCell ref="AH37:AK37"/>
    <mergeCell ref="AL37:AO37"/>
    <mergeCell ref="AP37:AS37"/>
    <mergeCell ref="AT37:AW37"/>
    <mergeCell ref="AX37:BA37"/>
    <mergeCell ref="BB37:BE37"/>
    <mergeCell ref="BF37:BI37"/>
    <mergeCell ref="BJ37:BM37"/>
    <mergeCell ref="BN37:BQ37"/>
    <mergeCell ref="BR37:BU37"/>
    <mergeCell ref="BV37:BY37"/>
    <mergeCell ref="BZ37:CC37"/>
    <mergeCell ref="CD37:CG37"/>
    <mergeCell ref="CH37:CK37"/>
    <mergeCell ref="CL37:CO37"/>
    <mergeCell ref="CP37:CS37"/>
    <mergeCell ref="CT37:CW37"/>
    <mergeCell ref="A38:B38"/>
    <mergeCell ref="C38:AB38"/>
    <mergeCell ref="AC38:AF38"/>
    <mergeCell ref="AH38:AK38"/>
    <mergeCell ref="AL38:AO38"/>
    <mergeCell ref="AP38:AS38"/>
    <mergeCell ref="AT38:AW38"/>
    <mergeCell ref="AX38:BA38"/>
    <mergeCell ref="BB38:BE38"/>
    <mergeCell ref="BF38:BI38"/>
    <mergeCell ref="BJ38:BM38"/>
    <mergeCell ref="BN38:BQ38"/>
    <mergeCell ref="BR38:BU38"/>
    <mergeCell ref="BV38:BY38"/>
    <mergeCell ref="BZ38:CC38"/>
    <mergeCell ref="CD38:CG38"/>
    <mergeCell ref="CH38:CK38"/>
    <mergeCell ref="CL38:CO38"/>
    <mergeCell ref="CP38:CS38"/>
    <mergeCell ref="CT38:CW38"/>
    <mergeCell ref="A39:B39"/>
    <mergeCell ref="C39:AB39"/>
    <mergeCell ref="AC39:AF39"/>
    <mergeCell ref="AH39:AK39"/>
    <mergeCell ref="AL39:AO39"/>
    <mergeCell ref="AP39:AS39"/>
    <mergeCell ref="AT39:AW39"/>
    <mergeCell ref="AX39:BA39"/>
    <mergeCell ref="BB39:BE39"/>
    <mergeCell ref="BF39:BI39"/>
    <mergeCell ref="BJ39:BM39"/>
    <mergeCell ref="BN39:BQ39"/>
    <mergeCell ref="BR39:BU39"/>
    <mergeCell ref="BV39:BY39"/>
    <mergeCell ref="BZ39:CC39"/>
    <mergeCell ref="CD39:CG39"/>
    <mergeCell ref="CH39:CK39"/>
    <mergeCell ref="CL39:CO39"/>
    <mergeCell ref="CP39:CS39"/>
    <mergeCell ref="CT39:CW39"/>
    <mergeCell ref="A40:B40"/>
    <mergeCell ref="C40:AB40"/>
    <mergeCell ref="AC40:AF40"/>
    <mergeCell ref="AH40:AK40"/>
    <mergeCell ref="AL40:AO40"/>
    <mergeCell ref="AP40:AS40"/>
    <mergeCell ref="AT40:AW40"/>
    <mergeCell ref="AX40:BA40"/>
    <mergeCell ref="BB40:BE40"/>
    <mergeCell ref="BF40:BI40"/>
    <mergeCell ref="BJ40:BM40"/>
    <mergeCell ref="BN40:BQ40"/>
    <mergeCell ref="BR40:BU40"/>
    <mergeCell ref="BV40:BY40"/>
    <mergeCell ref="BZ40:CC40"/>
    <mergeCell ref="CD40:CG40"/>
    <mergeCell ref="CH40:CK40"/>
    <mergeCell ref="CL40:CO40"/>
    <mergeCell ref="CP40:CS40"/>
    <mergeCell ref="CT40:CW40"/>
    <mergeCell ref="A41:B41"/>
    <mergeCell ref="C41:AB41"/>
    <mergeCell ref="AC41:AF41"/>
    <mergeCell ref="AH41:AK41"/>
    <mergeCell ref="AL41:AO41"/>
    <mergeCell ref="AP41:AS41"/>
    <mergeCell ref="AT41:AW41"/>
    <mergeCell ref="AX41:BA41"/>
    <mergeCell ref="BB41:BE41"/>
    <mergeCell ref="BF41:BI41"/>
    <mergeCell ref="BJ41:BM41"/>
    <mergeCell ref="BN41:BQ41"/>
    <mergeCell ref="BR41:BU41"/>
    <mergeCell ref="BV41:BY41"/>
    <mergeCell ref="BZ41:CC41"/>
    <mergeCell ref="CD41:CG41"/>
    <mergeCell ref="CH41:CK41"/>
    <mergeCell ref="CL41:CO41"/>
    <mergeCell ref="CP41:CS41"/>
    <mergeCell ref="CT41:CW41"/>
    <mergeCell ref="A42:B42"/>
    <mergeCell ref="C42:AB42"/>
    <mergeCell ref="AC42:AF42"/>
    <mergeCell ref="AH42:AK42"/>
    <mergeCell ref="AL42:AO42"/>
    <mergeCell ref="AP42:AS42"/>
    <mergeCell ref="AT42:AW42"/>
    <mergeCell ref="AX42:BA42"/>
    <mergeCell ref="BB42:BE42"/>
    <mergeCell ref="BF42:BI42"/>
    <mergeCell ref="BJ42:BM42"/>
    <mergeCell ref="BN42:BQ42"/>
    <mergeCell ref="BR42:BU42"/>
    <mergeCell ref="BV42:BY42"/>
    <mergeCell ref="BZ42:CC42"/>
    <mergeCell ref="CD42:CG42"/>
    <mergeCell ref="CH42:CK42"/>
    <mergeCell ref="CL42:CO42"/>
    <mergeCell ref="CP42:CS42"/>
    <mergeCell ref="CT42:CW42"/>
    <mergeCell ref="A43:B43"/>
    <mergeCell ref="C43:AB43"/>
    <mergeCell ref="AC43:AF43"/>
    <mergeCell ref="AH43:AK43"/>
    <mergeCell ref="AL43:AO43"/>
    <mergeCell ref="AP43:AS43"/>
    <mergeCell ref="AT43:AW43"/>
    <mergeCell ref="AX43:BA43"/>
    <mergeCell ref="BB43:BE43"/>
    <mergeCell ref="BF43:BI43"/>
    <mergeCell ref="BJ43:BM43"/>
    <mergeCell ref="BN43:BQ43"/>
    <mergeCell ref="BR43:BU43"/>
    <mergeCell ref="BV43:BY43"/>
    <mergeCell ref="BZ43:CC43"/>
    <mergeCell ref="CD43:CG43"/>
    <mergeCell ref="CH43:CK43"/>
    <mergeCell ref="CL43:CO43"/>
    <mergeCell ref="CP43:CS43"/>
    <mergeCell ref="CT43:CW43"/>
    <mergeCell ref="A44:B44"/>
    <mergeCell ref="C44:AB44"/>
    <mergeCell ref="AC44:AF44"/>
    <mergeCell ref="AH44:AK44"/>
    <mergeCell ref="AL44:AO44"/>
    <mergeCell ref="AP44:AS44"/>
    <mergeCell ref="AT44:AW44"/>
    <mergeCell ref="AX44:BA44"/>
    <mergeCell ref="BB44:BE44"/>
    <mergeCell ref="BF44:BI44"/>
    <mergeCell ref="BJ44:BM44"/>
    <mergeCell ref="BN44:BQ44"/>
    <mergeCell ref="BR44:BU44"/>
    <mergeCell ref="BV44:BY44"/>
    <mergeCell ref="BZ44:CC44"/>
    <mergeCell ref="CD44:CG44"/>
    <mergeCell ref="CH44:CK44"/>
    <mergeCell ref="CL44:CO44"/>
    <mergeCell ref="CP44:CS44"/>
    <mergeCell ref="CT44:CW44"/>
    <mergeCell ref="A45:B45"/>
    <mergeCell ref="C45:AB45"/>
    <mergeCell ref="AC45:AF45"/>
    <mergeCell ref="AH45:AK45"/>
    <mergeCell ref="AL45:AO45"/>
    <mergeCell ref="AP45:AS45"/>
    <mergeCell ref="AT45:AW45"/>
    <mergeCell ref="AX45:BA45"/>
    <mergeCell ref="BB45:BE45"/>
    <mergeCell ref="BF45:BI45"/>
    <mergeCell ref="BJ45:BM45"/>
    <mergeCell ref="BN45:BQ45"/>
    <mergeCell ref="BR45:BU45"/>
    <mergeCell ref="BV45:BY45"/>
    <mergeCell ref="BZ45:CC45"/>
    <mergeCell ref="CD45:CG45"/>
    <mergeCell ref="CH45:CK45"/>
    <mergeCell ref="CL45:CO45"/>
    <mergeCell ref="CP45:CS45"/>
    <mergeCell ref="CT45:CW45"/>
    <mergeCell ref="A46:B46"/>
    <mergeCell ref="C46:AB46"/>
    <mergeCell ref="AC46:AF46"/>
    <mergeCell ref="AH46:AK46"/>
    <mergeCell ref="AL46:AO46"/>
    <mergeCell ref="AP46:AS46"/>
    <mergeCell ref="AT46:AW46"/>
    <mergeCell ref="AX46:BA46"/>
    <mergeCell ref="BB46:BE46"/>
    <mergeCell ref="BF46:BI46"/>
    <mergeCell ref="BJ46:BM46"/>
    <mergeCell ref="BN46:BQ46"/>
    <mergeCell ref="BR46:BU46"/>
    <mergeCell ref="BV46:BY46"/>
    <mergeCell ref="BZ46:CC46"/>
    <mergeCell ref="CD46:CG46"/>
    <mergeCell ref="CH46:CK46"/>
    <mergeCell ref="CL46:CO46"/>
    <mergeCell ref="CP46:CS46"/>
    <mergeCell ref="CT46:CW46"/>
    <mergeCell ref="A47:B47"/>
    <mergeCell ref="C47:AB47"/>
    <mergeCell ref="AC47:AF47"/>
    <mergeCell ref="AH47:AK47"/>
    <mergeCell ref="AL47:AO47"/>
    <mergeCell ref="AP47:AS47"/>
    <mergeCell ref="AT47:AW47"/>
    <mergeCell ref="AX47:BA47"/>
    <mergeCell ref="BB47:BE47"/>
    <mergeCell ref="BF47:BI47"/>
    <mergeCell ref="BJ47:BM47"/>
    <mergeCell ref="BN47:BQ47"/>
    <mergeCell ref="BR47:BU47"/>
    <mergeCell ref="BV47:BY47"/>
    <mergeCell ref="BZ47:CC47"/>
    <mergeCell ref="CD47:CG47"/>
    <mergeCell ref="CH47:CK47"/>
    <mergeCell ref="CL47:CO47"/>
    <mergeCell ref="CP47:CS47"/>
    <mergeCell ref="CT47:CW47"/>
    <mergeCell ref="A48:B48"/>
    <mergeCell ref="C48:AB48"/>
    <mergeCell ref="AC48:AF48"/>
    <mergeCell ref="AH48:AK48"/>
    <mergeCell ref="AL48:AO48"/>
    <mergeCell ref="AP48:AS48"/>
    <mergeCell ref="AT48:AW48"/>
    <mergeCell ref="AX48:BA48"/>
    <mergeCell ref="BB48:BE48"/>
    <mergeCell ref="BF48:BI48"/>
    <mergeCell ref="BJ48:BM48"/>
    <mergeCell ref="BN48:BQ48"/>
    <mergeCell ref="BR48:BU48"/>
    <mergeCell ref="BV48:BY48"/>
    <mergeCell ref="BZ48:CC48"/>
    <mergeCell ref="CD48:CG48"/>
    <mergeCell ref="CH48:CK48"/>
    <mergeCell ref="CL48:CO48"/>
    <mergeCell ref="CP48:CS48"/>
    <mergeCell ref="CT48:CW48"/>
    <mergeCell ref="A49:B49"/>
    <mergeCell ref="C49:AB49"/>
    <mergeCell ref="AC49:AF49"/>
    <mergeCell ref="AH49:AK49"/>
    <mergeCell ref="AL49:AO49"/>
    <mergeCell ref="AP49:AS49"/>
    <mergeCell ref="AT49:AW49"/>
    <mergeCell ref="AX49:BA49"/>
    <mergeCell ref="BB49:BE49"/>
    <mergeCell ref="BF49:BI49"/>
    <mergeCell ref="BJ49:BM49"/>
    <mergeCell ref="BN49:BQ49"/>
    <mergeCell ref="BR49:BU49"/>
    <mergeCell ref="BV49:BY49"/>
    <mergeCell ref="BZ49:CC49"/>
    <mergeCell ref="CD49:CG49"/>
    <mergeCell ref="CH49:CK49"/>
    <mergeCell ref="CL49:CO49"/>
    <mergeCell ref="CP49:CS49"/>
    <mergeCell ref="CT49:CW49"/>
    <mergeCell ref="A50:B50"/>
    <mergeCell ref="C50:AB50"/>
    <mergeCell ref="AC50:AF50"/>
    <mergeCell ref="AH50:AK50"/>
    <mergeCell ref="AL50:AO50"/>
    <mergeCell ref="AP50:AS50"/>
    <mergeCell ref="AT50:AW50"/>
    <mergeCell ref="AX50:BA50"/>
    <mergeCell ref="BB50:BE50"/>
    <mergeCell ref="BF50:BI50"/>
    <mergeCell ref="BJ50:BM50"/>
    <mergeCell ref="BN50:BQ50"/>
    <mergeCell ref="BR50:BU50"/>
    <mergeCell ref="BV50:BY50"/>
    <mergeCell ref="BZ50:CC50"/>
    <mergeCell ref="CD50:CG50"/>
    <mergeCell ref="CH50:CK50"/>
    <mergeCell ref="CL50:CO50"/>
    <mergeCell ref="CP50:CS50"/>
    <mergeCell ref="CT50:CW50"/>
    <mergeCell ref="A51:B51"/>
    <mergeCell ref="C51:AB51"/>
    <mergeCell ref="AC51:AF51"/>
    <mergeCell ref="AH51:AK51"/>
    <mergeCell ref="AL51:AO51"/>
    <mergeCell ref="AP51:AS51"/>
    <mergeCell ref="AT51:AW51"/>
    <mergeCell ref="AX51:BA51"/>
    <mergeCell ref="BB51:BE51"/>
    <mergeCell ref="BF51:BI51"/>
    <mergeCell ref="BJ51:BM51"/>
    <mergeCell ref="BN51:BQ51"/>
    <mergeCell ref="BR51:BU51"/>
    <mergeCell ref="BV51:BY51"/>
    <mergeCell ref="BZ51:CC51"/>
    <mergeCell ref="CD51:CG51"/>
    <mergeCell ref="CH51:CK51"/>
    <mergeCell ref="CL51:CO51"/>
    <mergeCell ref="CP51:CS51"/>
    <mergeCell ref="CT51:CW51"/>
    <mergeCell ref="A52:B52"/>
    <mergeCell ref="C52:AB52"/>
    <mergeCell ref="AC52:AF52"/>
    <mergeCell ref="AH52:AK52"/>
    <mergeCell ref="AL52:AO52"/>
    <mergeCell ref="AP52:AS52"/>
    <mergeCell ref="AT52:AW52"/>
    <mergeCell ref="AX52:BA52"/>
    <mergeCell ref="BB52:BE52"/>
    <mergeCell ref="BF52:BI52"/>
    <mergeCell ref="BJ52:BM52"/>
    <mergeCell ref="BN52:BQ52"/>
    <mergeCell ref="BR52:BU52"/>
    <mergeCell ref="BV52:BY52"/>
    <mergeCell ref="BZ52:CC52"/>
    <mergeCell ref="CD52:CG52"/>
    <mergeCell ref="CH52:CK52"/>
    <mergeCell ref="CL52:CO52"/>
    <mergeCell ref="CP52:CS52"/>
    <mergeCell ref="CT52:CW52"/>
    <mergeCell ref="A53:B53"/>
    <mergeCell ref="C53:AB53"/>
    <mergeCell ref="AC53:AF53"/>
    <mergeCell ref="AH53:AK53"/>
    <mergeCell ref="AL53:AO53"/>
    <mergeCell ref="AP53:AS53"/>
    <mergeCell ref="AT53:AW53"/>
    <mergeCell ref="AX53:BA53"/>
    <mergeCell ref="BB53:BE53"/>
    <mergeCell ref="BF53:BI53"/>
    <mergeCell ref="BJ53:BM53"/>
    <mergeCell ref="BN53:BQ53"/>
    <mergeCell ref="BR53:BU53"/>
    <mergeCell ref="BV53:BY53"/>
    <mergeCell ref="BZ53:CC53"/>
    <mergeCell ref="CD53:CG53"/>
    <mergeCell ref="CH53:CK53"/>
    <mergeCell ref="CL53:CO53"/>
    <mergeCell ref="CP53:CS53"/>
    <mergeCell ref="CT53:CW53"/>
    <mergeCell ref="A54:B54"/>
    <mergeCell ref="C54:AB54"/>
    <mergeCell ref="AC54:AF54"/>
    <mergeCell ref="AH54:AK54"/>
    <mergeCell ref="AL54:AO54"/>
    <mergeCell ref="AP54:AS54"/>
    <mergeCell ref="AT54:AW54"/>
    <mergeCell ref="AX54:BA54"/>
    <mergeCell ref="BB54:BE54"/>
    <mergeCell ref="BF54:BI54"/>
    <mergeCell ref="BJ54:BM54"/>
    <mergeCell ref="BN54:BQ54"/>
    <mergeCell ref="BR54:BU54"/>
    <mergeCell ref="BV54:BY54"/>
    <mergeCell ref="BZ54:CC54"/>
    <mergeCell ref="CD54:CG54"/>
    <mergeCell ref="CH54:CK54"/>
    <mergeCell ref="CL54:CO54"/>
    <mergeCell ref="CP54:CS54"/>
    <mergeCell ref="CT54:CW54"/>
    <mergeCell ref="A55:B55"/>
    <mergeCell ref="C55:AB55"/>
    <mergeCell ref="AC55:AF55"/>
    <mergeCell ref="AH55:AK55"/>
    <mergeCell ref="AL55:AO55"/>
    <mergeCell ref="AP55:AS55"/>
    <mergeCell ref="AT55:AW55"/>
    <mergeCell ref="AX55:BA55"/>
    <mergeCell ref="BB55:BE55"/>
    <mergeCell ref="BF55:BI55"/>
    <mergeCell ref="BJ55:BM55"/>
    <mergeCell ref="BN55:BQ55"/>
    <mergeCell ref="BR55:BU55"/>
    <mergeCell ref="BV55:BY55"/>
    <mergeCell ref="BZ55:CC55"/>
    <mergeCell ref="CD55:CG55"/>
    <mergeCell ref="CH55:CK55"/>
    <mergeCell ref="CL55:CO55"/>
    <mergeCell ref="CP55:CS55"/>
    <mergeCell ref="CT55:CW55"/>
    <mergeCell ref="A56:B56"/>
    <mergeCell ref="C56:AB56"/>
    <mergeCell ref="AC56:AF56"/>
    <mergeCell ref="AH56:AK56"/>
    <mergeCell ref="AL56:AO56"/>
    <mergeCell ref="AP56:AS56"/>
    <mergeCell ref="AT56:AW56"/>
    <mergeCell ref="AX56:BA56"/>
    <mergeCell ref="BB56:BE56"/>
    <mergeCell ref="BF56:BI56"/>
    <mergeCell ref="BJ56:BM56"/>
    <mergeCell ref="BN56:BQ56"/>
    <mergeCell ref="BR56:BU56"/>
    <mergeCell ref="BV56:BY56"/>
    <mergeCell ref="BZ56:CC56"/>
    <mergeCell ref="CD56:CG56"/>
    <mergeCell ref="CH56:CK56"/>
    <mergeCell ref="CL56:CO56"/>
    <mergeCell ref="CP56:CS56"/>
    <mergeCell ref="CT56:CW56"/>
    <mergeCell ref="A57:B57"/>
    <mergeCell ref="C57:AB57"/>
    <mergeCell ref="AC57:AF57"/>
    <mergeCell ref="AH57:AK57"/>
    <mergeCell ref="AL57:AO57"/>
    <mergeCell ref="AP57:AS57"/>
    <mergeCell ref="AT57:AW57"/>
    <mergeCell ref="AX57:BA57"/>
    <mergeCell ref="BB57:BE57"/>
    <mergeCell ref="BF57:BI57"/>
    <mergeCell ref="BJ57:BM57"/>
    <mergeCell ref="BN57:BQ57"/>
    <mergeCell ref="BR57:BU57"/>
    <mergeCell ref="BV57:BY57"/>
    <mergeCell ref="BZ57:CC57"/>
    <mergeCell ref="CD57:CG57"/>
    <mergeCell ref="CH57:CK57"/>
    <mergeCell ref="CL57:CO57"/>
    <mergeCell ref="CP57:CS57"/>
    <mergeCell ref="CT57:CW57"/>
    <mergeCell ref="A58:B58"/>
    <mergeCell ref="C58:AB58"/>
    <mergeCell ref="AC58:AF58"/>
    <mergeCell ref="AH58:AK58"/>
    <mergeCell ref="AL58:AO58"/>
    <mergeCell ref="AP58:AS58"/>
    <mergeCell ref="AT58:AW58"/>
    <mergeCell ref="AX58:BA58"/>
    <mergeCell ref="BB58:BE58"/>
    <mergeCell ref="BF58:BI58"/>
    <mergeCell ref="BJ58:BM58"/>
    <mergeCell ref="BN58:BQ58"/>
    <mergeCell ref="BR58:BU58"/>
    <mergeCell ref="BV58:BY58"/>
    <mergeCell ref="BZ58:CC58"/>
    <mergeCell ref="CD58:CG58"/>
    <mergeCell ref="CH58:CK58"/>
    <mergeCell ref="CL58:CO58"/>
    <mergeCell ref="CP58:CS58"/>
    <mergeCell ref="CT58:CW58"/>
    <mergeCell ref="A59:B59"/>
    <mergeCell ref="C59:AB59"/>
    <mergeCell ref="AC59:AF59"/>
    <mergeCell ref="AH59:AK59"/>
    <mergeCell ref="AL59:AO59"/>
    <mergeCell ref="AP59:AS59"/>
    <mergeCell ref="AT59:AW59"/>
    <mergeCell ref="AX59:BA59"/>
    <mergeCell ref="BB59:BE59"/>
    <mergeCell ref="BF59:BI59"/>
    <mergeCell ref="BJ59:BM59"/>
    <mergeCell ref="BN59:BQ59"/>
    <mergeCell ref="BR59:BU59"/>
    <mergeCell ref="BV59:BY59"/>
    <mergeCell ref="BZ59:CC59"/>
    <mergeCell ref="CD59:CG59"/>
    <mergeCell ref="CH59:CK59"/>
    <mergeCell ref="CL59:CO59"/>
    <mergeCell ref="CP59:CS59"/>
    <mergeCell ref="CT59:CW59"/>
    <mergeCell ref="A60:B60"/>
    <mergeCell ref="C60:AB60"/>
    <mergeCell ref="AC60:AF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BR60:BU60"/>
    <mergeCell ref="BV60:BY60"/>
    <mergeCell ref="BZ60:CC60"/>
    <mergeCell ref="CD60:CG60"/>
    <mergeCell ref="CH60:CK60"/>
    <mergeCell ref="CL60:CO60"/>
    <mergeCell ref="CP60:CS60"/>
    <mergeCell ref="CT60:CW60"/>
    <mergeCell ref="A61:B61"/>
    <mergeCell ref="C61:AB61"/>
    <mergeCell ref="AC61:AF61"/>
    <mergeCell ref="AH61:AK61"/>
    <mergeCell ref="AL61:AO61"/>
    <mergeCell ref="AP61:AS61"/>
    <mergeCell ref="AT61:AW61"/>
    <mergeCell ref="AX61:BA61"/>
    <mergeCell ref="BB61:BE61"/>
    <mergeCell ref="BF61:BI61"/>
    <mergeCell ref="BJ61:BM61"/>
    <mergeCell ref="BN61:BQ61"/>
    <mergeCell ref="BR61:BU61"/>
    <mergeCell ref="BV61:BY61"/>
    <mergeCell ref="BZ61:CC61"/>
    <mergeCell ref="CD61:CG61"/>
    <mergeCell ref="CH61:CK61"/>
    <mergeCell ref="CL61:CO61"/>
    <mergeCell ref="CP61:CS61"/>
    <mergeCell ref="CT61:CW61"/>
    <mergeCell ref="A62:B62"/>
    <mergeCell ref="C62:AB62"/>
    <mergeCell ref="AC62:AF62"/>
    <mergeCell ref="AH62:AK62"/>
    <mergeCell ref="AL62:AO62"/>
    <mergeCell ref="AP62:AS62"/>
    <mergeCell ref="AT62:AW62"/>
    <mergeCell ref="AX62:BA62"/>
    <mergeCell ref="BB62:BE62"/>
    <mergeCell ref="BF62:BI62"/>
    <mergeCell ref="BJ62:BM62"/>
    <mergeCell ref="BN62:BQ62"/>
    <mergeCell ref="BR62:BU62"/>
    <mergeCell ref="BV62:BY62"/>
    <mergeCell ref="BZ62:CC62"/>
    <mergeCell ref="CD62:CG62"/>
    <mergeCell ref="CH62:CK62"/>
    <mergeCell ref="CL62:CO62"/>
    <mergeCell ref="CP62:CS62"/>
    <mergeCell ref="CT62:CW62"/>
    <mergeCell ref="A63:B63"/>
    <mergeCell ref="C63:AB63"/>
    <mergeCell ref="AC63:AF63"/>
    <mergeCell ref="AH63:AK63"/>
    <mergeCell ref="AL63:AO63"/>
    <mergeCell ref="AP63:AS63"/>
    <mergeCell ref="AT63:AW63"/>
    <mergeCell ref="AX63:BA63"/>
    <mergeCell ref="BB63:BE63"/>
    <mergeCell ref="BF63:BI63"/>
    <mergeCell ref="BJ63:BM63"/>
    <mergeCell ref="BN63:BQ63"/>
    <mergeCell ref="BR63:BU63"/>
    <mergeCell ref="BV63:BY63"/>
    <mergeCell ref="BZ63:CC63"/>
    <mergeCell ref="CD63:CG63"/>
    <mergeCell ref="CH63:CK63"/>
    <mergeCell ref="CL63:CO63"/>
    <mergeCell ref="CP63:CS63"/>
    <mergeCell ref="CT63:CW63"/>
    <mergeCell ref="A64:B64"/>
    <mergeCell ref="C64:AB64"/>
    <mergeCell ref="AC64:AF64"/>
    <mergeCell ref="AH64:AK64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BV64:BY64"/>
    <mergeCell ref="BZ64:CC64"/>
    <mergeCell ref="CD64:CG64"/>
    <mergeCell ref="CH64:CK64"/>
    <mergeCell ref="CL64:CO64"/>
    <mergeCell ref="CP64:CS64"/>
    <mergeCell ref="CT64:CW64"/>
    <mergeCell ref="A65:B65"/>
    <mergeCell ref="C65:AB65"/>
    <mergeCell ref="AC65:AF65"/>
    <mergeCell ref="AH65:AK65"/>
    <mergeCell ref="AL65:AO65"/>
    <mergeCell ref="AP65:AS65"/>
    <mergeCell ref="AT65:AW65"/>
    <mergeCell ref="AX65:BA65"/>
    <mergeCell ref="BB65:BE65"/>
    <mergeCell ref="BF65:BI65"/>
    <mergeCell ref="BJ65:BM65"/>
    <mergeCell ref="BN65:BQ65"/>
    <mergeCell ref="BR65:BU65"/>
    <mergeCell ref="BV65:BY65"/>
    <mergeCell ref="BZ65:CC65"/>
    <mergeCell ref="CD65:CG65"/>
    <mergeCell ref="CH65:CK65"/>
    <mergeCell ref="CL65:CO65"/>
    <mergeCell ref="CP65:CS65"/>
    <mergeCell ref="CT65:CW65"/>
    <mergeCell ref="A66:B66"/>
    <mergeCell ref="C66:AB66"/>
    <mergeCell ref="AC66:AF66"/>
    <mergeCell ref="AH66:AK66"/>
    <mergeCell ref="AL66:AO66"/>
    <mergeCell ref="AP66:AS66"/>
    <mergeCell ref="AT66:AW66"/>
    <mergeCell ref="AX66:BA66"/>
    <mergeCell ref="BB66:BE66"/>
    <mergeCell ref="BF66:BI66"/>
    <mergeCell ref="BJ66:BM66"/>
    <mergeCell ref="BN66:BQ66"/>
    <mergeCell ref="BR66:BU66"/>
    <mergeCell ref="BV66:BY66"/>
    <mergeCell ref="BZ66:CC66"/>
    <mergeCell ref="CD66:CG66"/>
    <mergeCell ref="CH66:CK66"/>
    <mergeCell ref="CL66:CO66"/>
    <mergeCell ref="CP66:CS66"/>
    <mergeCell ref="CT66:CW66"/>
    <mergeCell ref="A67:B67"/>
    <mergeCell ref="C67:AB67"/>
    <mergeCell ref="AC67:AF67"/>
    <mergeCell ref="AH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BV67:BY67"/>
    <mergeCell ref="BZ67:CC67"/>
    <mergeCell ref="CD67:CG67"/>
    <mergeCell ref="CH67:CK67"/>
    <mergeCell ref="CL67:CO67"/>
    <mergeCell ref="CP67:CS67"/>
    <mergeCell ref="CT67:CW67"/>
    <mergeCell ref="A68:B68"/>
    <mergeCell ref="C68:AB68"/>
    <mergeCell ref="AC68:AF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V68:BY68"/>
    <mergeCell ref="BZ68:CC68"/>
    <mergeCell ref="CD68:CG68"/>
    <mergeCell ref="CH68:CK68"/>
    <mergeCell ref="CL68:CO68"/>
    <mergeCell ref="CP68:CS68"/>
    <mergeCell ref="CT68:CW68"/>
    <mergeCell ref="A69:B69"/>
    <mergeCell ref="C69:AB69"/>
    <mergeCell ref="AC69:AF69"/>
    <mergeCell ref="AH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R69:BU69"/>
    <mergeCell ref="BV69:BY69"/>
    <mergeCell ref="BZ69:CC69"/>
    <mergeCell ref="CD69:CG69"/>
    <mergeCell ref="CH69:CK69"/>
    <mergeCell ref="CL69:CO69"/>
    <mergeCell ref="CP69:CS69"/>
    <mergeCell ref="CT69:CW69"/>
    <mergeCell ref="A70:B70"/>
    <mergeCell ref="C70:AB70"/>
    <mergeCell ref="AC70:AF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V70:BY70"/>
    <mergeCell ref="BZ70:CC70"/>
    <mergeCell ref="CD70:CG70"/>
    <mergeCell ref="CH70:CK70"/>
    <mergeCell ref="CL70:CO70"/>
    <mergeCell ref="CP70:CS70"/>
    <mergeCell ref="CT70:CW70"/>
    <mergeCell ref="A71:B71"/>
    <mergeCell ref="C71:AB71"/>
    <mergeCell ref="AC71:AF71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71:BU71"/>
    <mergeCell ref="BV71:BY71"/>
    <mergeCell ref="BZ71:CC71"/>
    <mergeCell ref="CD71:CG71"/>
    <mergeCell ref="CH71:CK71"/>
    <mergeCell ref="CL71:CO71"/>
    <mergeCell ref="CP71:CS71"/>
    <mergeCell ref="CT71:CW71"/>
    <mergeCell ref="A72:B72"/>
    <mergeCell ref="C72:AB72"/>
    <mergeCell ref="AC72:AF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V72:BY72"/>
    <mergeCell ref="BZ72:CC72"/>
    <mergeCell ref="CD72:CG72"/>
    <mergeCell ref="CH72:CK72"/>
    <mergeCell ref="CL72:CO72"/>
    <mergeCell ref="CP72:CS72"/>
    <mergeCell ref="CT72:CW72"/>
    <mergeCell ref="A73:B73"/>
    <mergeCell ref="C73:AB73"/>
    <mergeCell ref="AC73:AF73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3:BU73"/>
    <mergeCell ref="BV73:BY73"/>
    <mergeCell ref="BZ73:CC73"/>
    <mergeCell ref="CD73:CG73"/>
    <mergeCell ref="CH73:CK73"/>
    <mergeCell ref="CL73:CO73"/>
    <mergeCell ref="CP73:CS73"/>
    <mergeCell ref="CT73:CW73"/>
    <mergeCell ref="A74:B74"/>
    <mergeCell ref="C74:AB74"/>
    <mergeCell ref="AC74:AF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BR74:BU74"/>
    <mergeCell ref="BV74:BY74"/>
    <mergeCell ref="BZ74:CC74"/>
    <mergeCell ref="CD74:CG74"/>
    <mergeCell ref="CH74:CK74"/>
    <mergeCell ref="CL74:CO74"/>
    <mergeCell ref="CP74:CS74"/>
    <mergeCell ref="CT74:CW74"/>
    <mergeCell ref="A75:B75"/>
    <mergeCell ref="C75:AB75"/>
    <mergeCell ref="AC75:AF75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5:BU75"/>
    <mergeCell ref="BV75:BY75"/>
    <mergeCell ref="BZ75:CC75"/>
    <mergeCell ref="CD75:CG75"/>
    <mergeCell ref="CH75:CK75"/>
    <mergeCell ref="CL75:CO75"/>
    <mergeCell ref="CP75:CS75"/>
    <mergeCell ref="CT75:CW75"/>
    <mergeCell ref="A76:B76"/>
    <mergeCell ref="C76:AB76"/>
    <mergeCell ref="AC76:AF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CD76:CG76"/>
    <mergeCell ref="CH76:CK76"/>
    <mergeCell ref="CL76:CO76"/>
    <mergeCell ref="CP76:CS76"/>
    <mergeCell ref="CT76:CW76"/>
    <mergeCell ref="A77:B77"/>
    <mergeCell ref="C77:AB77"/>
    <mergeCell ref="AC77:AF77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BR77:BU77"/>
    <mergeCell ref="BV77:BY77"/>
    <mergeCell ref="BZ77:CC77"/>
    <mergeCell ref="CD77:CG77"/>
    <mergeCell ref="CH77:CK77"/>
    <mergeCell ref="CL77:CO77"/>
    <mergeCell ref="CP77:CS77"/>
    <mergeCell ref="CT77:CW77"/>
    <mergeCell ref="A78:B78"/>
    <mergeCell ref="C78:AB78"/>
    <mergeCell ref="AC78:AF78"/>
    <mergeCell ref="AH78:AK78"/>
    <mergeCell ref="AL78:AO78"/>
    <mergeCell ref="AP78:AS78"/>
    <mergeCell ref="AT78:AW78"/>
    <mergeCell ref="AX78:BA78"/>
    <mergeCell ref="BB78:BE78"/>
    <mergeCell ref="BF78:BI78"/>
    <mergeCell ref="BJ78:BM78"/>
    <mergeCell ref="BN78:BQ78"/>
    <mergeCell ref="BR78:BU78"/>
    <mergeCell ref="BV78:BY78"/>
    <mergeCell ref="BZ78:CC78"/>
    <mergeCell ref="CD78:CG78"/>
    <mergeCell ref="CH78:CK78"/>
    <mergeCell ref="CL78:CO78"/>
    <mergeCell ref="CP78:CS78"/>
    <mergeCell ref="CT78:CW78"/>
    <mergeCell ref="A79:B79"/>
    <mergeCell ref="C79:AB79"/>
    <mergeCell ref="AC79:AF79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79:BU79"/>
    <mergeCell ref="BV79:BY79"/>
    <mergeCell ref="BZ79:CC79"/>
    <mergeCell ref="CD79:CG79"/>
    <mergeCell ref="CH79:CK79"/>
    <mergeCell ref="CL79:CO79"/>
    <mergeCell ref="CP79:CS79"/>
    <mergeCell ref="CT79:CW79"/>
    <mergeCell ref="A80:B80"/>
    <mergeCell ref="C80:AB80"/>
    <mergeCell ref="AC80:AF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V80:BY80"/>
    <mergeCell ref="BZ80:CC80"/>
    <mergeCell ref="CD80:CG80"/>
    <mergeCell ref="CH80:CK80"/>
    <mergeCell ref="CL80:CO80"/>
    <mergeCell ref="CP80:CS80"/>
    <mergeCell ref="CT80:CW80"/>
    <mergeCell ref="A81:B81"/>
    <mergeCell ref="C81:AB81"/>
    <mergeCell ref="AC81:AF81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BR81:BU81"/>
    <mergeCell ref="BV81:BY81"/>
    <mergeCell ref="BZ81:CC81"/>
    <mergeCell ref="CD81:CG81"/>
    <mergeCell ref="CH81:CK81"/>
    <mergeCell ref="CL81:CO81"/>
    <mergeCell ref="CP81:CS81"/>
    <mergeCell ref="CT81:CW81"/>
    <mergeCell ref="A82:B82"/>
    <mergeCell ref="C82:AB82"/>
    <mergeCell ref="AC82:AF82"/>
    <mergeCell ref="AH82:AK82"/>
    <mergeCell ref="AL82:AO82"/>
    <mergeCell ref="AP82:AS82"/>
    <mergeCell ref="AT82:AW82"/>
    <mergeCell ref="AX82:BA82"/>
    <mergeCell ref="BB82:BE82"/>
    <mergeCell ref="BF82:BI82"/>
    <mergeCell ref="BJ82:BM82"/>
    <mergeCell ref="BN82:BQ82"/>
    <mergeCell ref="BR82:BU82"/>
    <mergeCell ref="BV82:BY82"/>
    <mergeCell ref="BZ82:CC82"/>
    <mergeCell ref="CD82:CG82"/>
    <mergeCell ref="CH82:CK82"/>
    <mergeCell ref="CL82:CO82"/>
    <mergeCell ref="CP82:CS82"/>
    <mergeCell ref="CT82:CW82"/>
    <mergeCell ref="A83:B83"/>
    <mergeCell ref="C83:AB83"/>
    <mergeCell ref="AC83:AF83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BR83:BU83"/>
    <mergeCell ref="BV83:BY83"/>
    <mergeCell ref="BZ83:CC83"/>
    <mergeCell ref="CD83:CG83"/>
    <mergeCell ref="CH83:CK83"/>
    <mergeCell ref="CL83:CO83"/>
    <mergeCell ref="CP83:CS83"/>
    <mergeCell ref="CT83:CW83"/>
    <mergeCell ref="A84:B84"/>
    <mergeCell ref="C84:AB84"/>
    <mergeCell ref="AC84:AF84"/>
    <mergeCell ref="AH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V84:BY84"/>
    <mergeCell ref="BZ84:CC84"/>
    <mergeCell ref="CD84:CG84"/>
    <mergeCell ref="CH84:CK84"/>
    <mergeCell ref="CL84:CO84"/>
    <mergeCell ref="CP84:CS84"/>
    <mergeCell ref="CT84:CW84"/>
    <mergeCell ref="A85:B85"/>
    <mergeCell ref="C85:AB85"/>
    <mergeCell ref="AC85:AF85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BR85:BU85"/>
    <mergeCell ref="BV85:BY85"/>
    <mergeCell ref="BZ85:CC85"/>
    <mergeCell ref="CD85:CG85"/>
    <mergeCell ref="CH85:CK85"/>
    <mergeCell ref="CL85:CO85"/>
    <mergeCell ref="CP85:CS85"/>
    <mergeCell ref="CT85:CW85"/>
    <mergeCell ref="A86:B86"/>
    <mergeCell ref="C86:AB86"/>
    <mergeCell ref="AC86:AF86"/>
    <mergeCell ref="AH86:AK86"/>
    <mergeCell ref="AL86:AO86"/>
    <mergeCell ref="AP86:AS86"/>
    <mergeCell ref="AT86:AW86"/>
    <mergeCell ref="AX86:BA86"/>
    <mergeCell ref="BB86:BE86"/>
    <mergeCell ref="BF86:BI86"/>
    <mergeCell ref="BJ86:BM86"/>
    <mergeCell ref="BN86:BQ86"/>
    <mergeCell ref="BR86:BU86"/>
    <mergeCell ref="BV86:BY86"/>
    <mergeCell ref="BZ86:CC86"/>
    <mergeCell ref="CD86:CG86"/>
    <mergeCell ref="CH86:CK86"/>
    <mergeCell ref="CL86:CO86"/>
    <mergeCell ref="CP86:CS86"/>
    <mergeCell ref="CT86:CW86"/>
    <mergeCell ref="A87:B87"/>
    <mergeCell ref="C87:AB87"/>
    <mergeCell ref="AC87:AF87"/>
    <mergeCell ref="AH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7:BU87"/>
    <mergeCell ref="BV87:BY87"/>
    <mergeCell ref="BZ87:CC87"/>
    <mergeCell ref="CD87:CG87"/>
    <mergeCell ref="CH87:CK87"/>
    <mergeCell ref="CL87:CO87"/>
    <mergeCell ref="CP87:CS87"/>
    <mergeCell ref="CT87:CW87"/>
    <mergeCell ref="A88:B88"/>
    <mergeCell ref="C88:AB88"/>
    <mergeCell ref="AC88:AF88"/>
    <mergeCell ref="AH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V88:BY88"/>
    <mergeCell ref="BZ88:CC88"/>
    <mergeCell ref="CD88:CG88"/>
    <mergeCell ref="CH88:CK88"/>
    <mergeCell ref="CL88:CO88"/>
    <mergeCell ref="CP88:CS88"/>
    <mergeCell ref="CT88:CW88"/>
    <mergeCell ref="A89:B89"/>
    <mergeCell ref="C89:AB89"/>
    <mergeCell ref="AC89:AF89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BR89:BU89"/>
    <mergeCell ref="BV89:BY89"/>
    <mergeCell ref="BZ89:CC89"/>
    <mergeCell ref="CD89:CG89"/>
    <mergeCell ref="CH89:CK89"/>
    <mergeCell ref="CL89:CO89"/>
    <mergeCell ref="CP89:CS89"/>
    <mergeCell ref="CT89:CW89"/>
    <mergeCell ref="A90:B90"/>
    <mergeCell ref="C90:AB90"/>
    <mergeCell ref="AC90:AF90"/>
    <mergeCell ref="AH90:AK90"/>
    <mergeCell ref="AL90:AO90"/>
    <mergeCell ref="AP90:AS90"/>
    <mergeCell ref="AT90:AW90"/>
    <mergeCell ref="AX90:BA90"/>
    <mergeCell ref="BB90:BE90"/>
    <mergeCell ref="BF90:BI90"/>
    <mergeCell ref="BJ90:BM90"/>
    <mergeCell ref="BN90:BQ90"/>
    <mergeCell ref="BR90:BU90"/>
    <mergeCell ref="BV90:BY90"/>
    <mergeCell ref="BZ90:CC90"/>
    <mergeCell ref="CD90:CG90"/>
    <mergeCell ref="CH90:CK90"/>
    <mergeCell ref="CL90:CO90"/>
    <mergeCell ref="CP90:CS90"/>
    <mergeCell ref="CT90:CW90"/>
    <mergeCell ref="A91:B91"/>
    <mergeCell ref="C91:AB91"/>
    <mergeCell ref="AC91:AF91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BR91:BU91"/>
    <mergeCell ref="BV91:BY91"/>
    <mergeCell ref="BZ91:CC91"/>
    <mergeCell ref="CD91:CG91"/>
    <mergeCell ref="CH91:CK91"/>
    <mergeCell ref="CL91:CO91"/>
    <mergeCell ref="CP91:CS91"/>
    <mergeCell ref="CT91:CW91"/>
    <mergeCell ref="A92:B92"/>
    <mergeCell ref="C92:AB92"/>
    <mergeCell ref="AC92:AF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BR92:BU92"/>
    <mergeCell ref="BV92:BY92"/>
    <mergeCell ref="BZ92:CC92"/>
    <mergeCell ref="CD92:CG92"/>
    <mergeCell ref="CH92:CK92"/>
    <mergeCell ref="CL92:CO92"/>
    <mergeCell ref="CP92:CS92"/>
    <mergeCell ref="CT92:CW92"/>
    <mergeCell ref="A93:B93"/>
    <mergeCell ref="C93:AB93"/>
    <mergeCell ref="AC93:AF93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R93:BU93"/>
    <mergeCell ref="BV93:BY93"/>
    <mergeCell ref="BZ93:CC93"/>
    <mergeCell ref="CD93:CG93"/>
    <mergeCell ref="CH93:CK93"/>
    <mergeCell ref="CL93:CO93"/>
    <mergeCell ref="CP93:CS93"/>
    <mergeCell ref="CT93:CW93"/>
    <mergeCell ref="A94:B94"/>
    <mergeCell ref="C94:AB94"/>
    <mergeCell ref="AC94:AF94"/>
    <mergeCell ref="AH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BR94:BU94"/>
    <mergeCell ref="BV94:BY94"/>
    <mergeCell ref="BZ94:CC94"/>
    <mergeCell ref="CD94:CG94"/>
    <mergeCell ref="CH94:CK94"/>
    <mergeCell ref="CL94:CO94"/>
    <mergeCell ref="CP94:CS94"/>
    <mergeCell ref="CT94:CW94"/>
    <mergeCell ref="A95:B95"/>
    <mergeCell ref="C95:AB95"/>
    <mergeCell ref="AC95:AF95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R95:BU95"/>
    <mergeCell ref="BV95:BY95"/>
    <mergeCell ref="BZ95:CC95"/>
    <mergeCell ref="CD95:CG95"/>
    <mergeCell ref="CH95:CK95"/>
    <mergeCell ref="CL95:CO95"/>
    <mergeCell ref="CP95:CS95"/>
    <mergeCell ref="CT95:CW95"/>
    <mergeCell ref="A96:B96"/>
    <mergeCell ref="C96:AB96"/>
    <mergeCell ref="AC96:AF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V96:BY96"/>
    <mergeCell ref="BZ96:CC96"/>
    <mergeCell ref="CD96:CG96"/>
    <mergeCell ref="CH96:CK96"/>
    <mergeCell ref="CL96:CO96"/>
    <mergeCell ref="CP96:CS96"/>
    <mergeCell ref="CT96:CW96"/>
    <mergeCell ref="A97:B97"/>
    <mergeCell ref="C97:AB97"/>
    <mergeCell ref="AC97:AF97"/>
    <mergeCell ref="AH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BR97:BU97"/>
    <mergeCell ref="BV97:BY97"/>
    <mergeCell ref="BZ97:CC97"/>
    <mergeCell ref="CD97:CG97"/>
    <mergeCell ref="CH97:CK97"/>
    <mergeCell ref="CL97:CO97"/>
    <mergeCell ref="CP97:CS97"/>
    <mergeCell ref="CT97:CW97"/>
    <mergeCell ref="A98:B98"/>
    <mergeCell ref="C98:AB98"/>
    <mergeCell ref="AC98:AF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V98:BY98"/>
    <mergeCell ref="BZ98:CC98"/>
    <mergeCell ref="CD98:CG98"/>
    <mergeCell ref="CH98:CK98"/>
    <mergeCell ref="CL98:CO98"/>
    <mergeCell ref="CP98:CS98"/>
    <mergeCell ref="CT98:CW98"/>
    <mergeCell ref="A99:B99"/>
    <mergeCell ref="C99:AB99"/>
    <mergeCell ref="AC99:AF99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BR99:BU99"/>
    <mergeCell ref="BV99:BY99"/>
    <mergeCell ref="BZ99:CC99"/>
    <mergeCell ref="CD99:CG99"/>
    <mergeCell ref="CH99:CK99"/>
    <mergeCell ref="CL99:CO99"/>
    <mergeCell ref="CP99:CS99"/>
    <mergeCell ref="CT99:CW99"/>
    <mergeCell ref="A100:B100"/>
    <mergeCell ref="C100:AB100"/>
    <mergeCell ref="AC100:AF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V100:BY100"/>
    <mergeCell ref="BZ100:CC100"/>
    <mergeCell ref="CD100:CG100"/>
    <mergeCell ref="CH100:CK100"/>
    <mergeCell ref="CL100:CO100"/>
    <mergeCell ref="CP100:CS100"/>
    <mergeCell ref="CT100:CW100"/>
  </mergeCells>
  <printOptions horizontalCentered="1"/>
  <pageMargins left="0.2361111111111111" right="0.2361111111111111" top="0.45625" bottom="0.15833333333333333" header="0.5118055555555555" footer="0.5118055555555555"/>
  <pageSetup fitToHeight="1" fitToWidth="1"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SheetLayoutView="100" workbookViewId="0" topLeftCell="A1">
      <pane ySplit="4" topLeftCell="A2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115" customWidth="1"/>
    <col min="2" max="32" width="2.7109375" style="115" customWidth="1"/>
    <col min="33" max="34" width="17.140625" style="116" customWidth="1"/>
    <col min="35" max="42" width="2.7109375" style="115" customWidth="1"/>
    <col min="43" max="16384" width="9.140625" style="115" customWidth="1"/>
  </cols>
  <sheetData>
    <row r="1" spans="1:33" s="115" customFormat="1" ht="12.7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</row>
    <row r="2" spans="1:34" ht="39" customHeight="1">
      <c r="A2" s="118" t="s">
        <v>541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39" customHeight="1">
      <c r="A3" s="25" t="s">
        <v>542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5.75" customHeight="1">
      <c r="A4" s="119" t="s">
        <v>64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s="124" customFormat="1" ht="15.75" customHeight="1">
      <c r="A5" s="120"/>
      <c r="B5" s="120"/>
      <c r="C5" s="121" t="s">
        <v>5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2" t="s">
        <v>6</v>
      </c>
      <c r="AD5" s="122"/>
      <c r="AE5" s="122"/>
      <c r="AF5" s="122"/>
      <c r="AG5" s="123" t="s">
        <v>7</v>
      </c>
      <c r="AH5" s="123" t="s">
        <v>8</v>
      </c>
    </row>
    <row r="6" spans="1:34" ht="34.5" customHeight="1">
      <c r="A6" s="120" t="s">
        <v>4</v>
      </c>
      <c r="B6" s="120"/>
      <c r="C6" s="121" t="s">
        <v>15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 t="s">
        <v>65</v>
      </c>
      <c r="AD6" s="122"/>
      <c r="AE6" s="122"/>
      <c r="AF6" s="122"/>
      <c r="AG6" s="125" t="s">
        <v>67</v>
      </c>
      <c r="AH6" s="125" t="s">
        <v>67</v>
      </c>
    </row>
    <row r="7" spans="1:34" ht="21.75" customHeight="1">
      <c r="A7" s="126" t="s">
        <v>68</v>
      </c>
      <c r="B7" s="126"/>
      <c r="C7" s="127" t="s">
        <v>543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8" t="s">
        <v>544</v>
      </c>
      <c r="AD7" s="128"/>
      <c r="AE7" s="128"/>
      <c r="AF7" s="128"/>
      <c r="AG7" s="129"/>
      <c r="AH7" s="129"/>
    </row>
    <row r="8" spans="1:34" ht="21.75" customHeight="1">
      <c r="A8" s="126" t="s">
        <v>70</v>
      </c>
      <c r="B8" s="126"/>
      <c r="C8" s="15" t="s">
        <v>545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28" t="s">
        <v>546</v>
      </c>
      <c r="AD8" s="128"/>
      <c r="AE8" s="128"/>
      <c r="AF8" s="128"/>
      <c r="AG8" s="129"/>
      <c r="AH8" s="129"/>
    </row>
    <row r="9" spans="1:34" ht="21.75" customHeight="1">
      <c r="A9" s="126" t="s">
        <v>71</v>
      </c>
      <c r="B9" s="126"/>
      <c r="C9" s="127" t="s">
        <v>547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 t="s">
        <v>548</v>
      </c>
      <c r="AD9" s="128"/>
      <c r="AE9" s="128"/>
      <c r="AF9" s="128"/>
      <c r="AG9" s="129"/>
      <c r="AH9" s="129"/>
    </row>
    <row r="10" spans="1:34" ht="21.75" customHeight="1">
      <c r="A10" s="121" t="s">
        <v>74</v>
      </c>
      <c r="B10" s="121"/>
      <c r="C10" s="130" t="s">
        <v>549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1" t="s">
        <v>550</v>
      </c>
      <c r="AD10" s="131"/>
      <c r="AE10" s="131"/>
      <c r="AF10" s="131"/>
      <c r="AG10" s="132">
        <f>SUM(AG7:AG9)</f>
        <v>0</v>
      </c>
      <c r="AH10" s="132">
        <f>SUM(AH7:AH9)</f>
        <v>0</v>
      </c>
    </row>
    <row r="11" spans="1:34" ht="21.75" customHeight="1">
      <c r="A11" s="126" t="s">
        <v>76</v>
      </c>
      <c r="B11" s="126"/>
      <c r="C11" s="15" t="s">
        <v>551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28" t="s">
        <v>552</v>
      </c>
      <c r="AD11" s="128"/>
      <c r="AE11" s="128"/>
      <c r="AF11" s="128"/>
      <c r="AG11" s="129"/>
      <c r="AH11" s="129"/>
    </row>
    <row r="12" spans="1:34" ht="21.75" customHeight="1">
      <c r="A12" s="126" t="s">
        <v>77</v>
      </c>
      <c r="B12" s="126"/>
      <c r="C12" s="127" t="s">
        <v>553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 t="s">
        <v>554</v>
      </c>
      <c r="AD12" s="128"/>
      <c r="AE12" s="128"/>
      <c r="AF12" s="128"/>
      <c r="AG12" s="129"/>
      <c r="AH12" s="129"/>
    </row>
    <row r="13" spans="1:34" ht="21.75" customHeight="1">
      <c r="A13" s="126" t="s">
        <v>80</v>
      </c>
      <c r="B13" s="126"/>
      <c r="C13" s="15" t="s">
        <v>555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28" t="s">
        <v>556</v>
      </c>
      <c r="AD13" s="128"/>
      <c r="AE13" s="128"/>
      <c r="AF13" s="128"/>
      <c r="AG13" s="129"/>
      <c r="AH13" s="129"/>
    </row>
    <row r="14" spans="1:34" ht="21.75" customHeight="1">
      <c r="A14" s="126" t="s">
        <v>83</v>
      </c>
      <c r="B14" s="126"/>
      <c r="C14" s="127" t="s">
        <v>557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8" t="s">
        <v>558</v>
      </c>
      <c r="AD14" s="128"/>
      <c r="AE14" s="128"/>
      <c r="AF14" s="128"/>
      <c r="AG14" s="129"/>
      <c r="AH14" s="129"/>
    </row>
    <row r="15" spans="1:34" s="134" customFormat="1" ht="21.75" customHeight="1">
      <c r="A15" s="121" t="s">
        <v>86</v>
      </c>
      <c r="B15" s="121"/>
      <c r="C15" s="133" t="s">
        <v>559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1" t="s">
        <v>560</v>
      </c>
      <c r="AD15" s="131"/>
      <c r="AE15" s="131"/>
      <c r="AF15" s="131"/>
      <c r="AG15" s="132">
        <f>SUM(AG11:AG14)</f>
        <v>0</v>
      </c>
      <c r="AH15" s="132">
        <f>SUM(AH11:AH14)</f>
        <v>0</v>
      </c>
    </row>
    <row r="16" spans="1:34" s="134" customFormat="1" ht="21.75" customHeight="1">
      <c r="A16" s="126" t="s">
        <v>89</v>
      </c>
      <c r="B16" s="126"/>
      <c r="C16" s="128" t="s">
        <v>561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 t="s">
        <v>562</v>
      </c>
      <c r="AD16" s="128"/>
      <c r="AE16" s="128"/>
      <c r="AF16" s="128"/>
      <c r="AG16" s="129">
        <v>5737291</v>
      </c>
      <c r="AH16" s="129">
        <v>5689257</v>
      </c>
    </row>
    <row r="17" spans="1:34" s="134" customFormat="1" ht="21.75" customHeight="1">
      <c r="A17" s="126" t="s">
        <v>92</v>
      </c>
      <c r="B17" s="126"/>
      <c r="C17" s="128" t="s">
        <v>563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 t="s">
        <v>564</v>
      </c>
      <c r="AD17" s="128"/>
      <c r="AE17" s="128"/>
      <c r="AF17" s="128"/>
      <c r="AG17" s="129"/>
      <c r="AH17" s="129"/>
    </row>
    <row r="18" spans="1:34" s="134" customFormat="1" ht="21.75" customHeight="1">
      <c r="A18" s="121" t="s">
        <v>95</v>
      </c>
      <c r="B18" s="121"/>
      <c r="C18" s="131" t="s">
        <v>565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 t="s">
        <v>566</v>
      </c>
      <c r="AD18" s="131"/>
      <c r="AE18" s="131"/>
      <c r="AF18" s="131"/>
      <c r="AG18" s="132">
        <f>SUM(AG16:AG17)</f>
        <v>5737291</v>
      </c>
      <c r="AH18" s="132">
        <f>SUM(AH16:AH17)</f>
        <v>5689257</v>
      </c>
    </row>
    <row r="19" spans="1:34" s="134" customFormat="1" ht="21.75" customHeight="1">
      <c r="A19" s="126" t="s">
        <v>97</v>
      </c>
      <c r="B19" s="126"/>
      <c r="C19" s="127" t="s">
        <v>567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8" t="s">
        <v>568</v>
      </c>
      <c r="AD19" s="128"/>
      <c r="AE19" s="128"/>
      <c r="AF19" s="128"/>
      <c r="AG19" s="129"/>
      <c r="AH19" s="129">
        <v>3747949</v>
      </c>
    </row>
    <row r="20" spans="1:34" ht="21.75" customHeight="1">
      <c r="A20" s="126" t="s">
        <v>100</v>
      </c>
      <c r="B20" s="126"/>
      <c r="C20" s="127" t="s">
        <v>569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8" t="s">
        <v>570</v>
      </c>
      <c r="AD20" s="128"/>
      <c r="AE20" s="128"/>
      <c r="AF20" s="128"/>
      <c r="AG20" s="129"/>
      <c r="AH20" s="129"/>
    </row>
    <row r="21" spans="1:34" s="135" customFormat="1" ht="21.75" customHeight="1">
      <c r="A21" s="126" t="s">
        <v>103</v>
      </c>
      <c r="B21" s="126"/>
      <c r="C21" s="127" t="s">
        <v>571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 t="s">
        <v>572</v>
      </c>
      <c r="AD21" s="128"/>
      <c r="AE21" s="128"/>
      <c r="AF21" s="128"/>
      <c r="AG21" s="129"/>
      <c r="AH21" s="129"/>
    </row>
    <row r="22" spans="1:34" s="135" customFormat="1" ht="21.75" customHeight="1">
      <c r="A22" s="126" t="s">
        <v>106</v>
      </c>
      <c r="B22" s="126"/>
      <c r="C22" s="127" t="s">
        <v>573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8" t="s">
        <v>574</v>
      </c>
      <c r="AD22" s="128"/>
      <c r="AE22" s="128"/>
      <c r="AF22" s="128"/>
      <c r="AG22" s="129"/>
      <c r="AH22" s="129"/>
    </row>
    <row r="23" spans="1:34" ht="21.75" customHeight="1">
      <c r="A23" s="126" t="s">
        <v>109</v>
      </c>
      <c r="B23" s="126"/>
      <c r="C23" s="15" t="s">
        <v>575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28" t="s">
        <v>576</v>
      </c>
      <c r="AD23" s="128"/>
      <c r="AE23" s="128"/>
      <c r="AF23" s="128"/>
      <c r="AG23" s="129"/>
      <c r="AH23" s="129"/>
    </row>
    <row r="24" spans="1:34" ht="21.75" customHeight="1">
      <c r="A24" s="126">
        <v>18</v>
      </c>
      <c r="B24" s="126"/>
      <c r="C24" s="15" t="s">
        <v>577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28" t="s">
        <v>578</v>
      </c>
      <c r="AD24" s="128"/>
      <c r="AE24" s="128"/>
      <c r="AF24" s="128"/>
      <c r="AG24" s="129"/>
      <c r="AH24" s="129"/>
    </row>
    <row r="25" spans="1:34" ht="21.75" customHeight="1">
      <c r="A25" s="126">
        <v>19</v>
      </c>
      <c r="B25" s="126"/>
      <c r="C25" s="15" t="s">
        <v>579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28" t="s">
        <v>580</v>
      </c>
      <c r="AD25" s="128"/>
      <c r="AE25" s="128"/>
      <c r="AF25" s="128"/>
      <c r="AG25" s="129"/>
      <c r="AH25" s="129"/>
    </row>
    <row r="26" spans="1:34" ht="21.75" customHeight="1">
      <c r="A26" s="126">
        <v>20</v>
      </c>
      <c r="B26" s="126"/>
      <c r="C26" s="15" t="s">
        <v>581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28" t="s">
        <v>582</v>
      </c>
      <c r="AD26" s="128"/>
      <c r="AE26" s="128"/>
      <c r="AF26" s="128"/>
      <c r="AG26" s="136">
        <f>SUM(AG24:AG25)</f>
        <v>0</v>
      </c>
      <c r="AH26" s="136">
        <f>SUM(AH24:AH25)</f>
        <v>0</v>
      </c>
    </row>
    <row r="27" spans="1:34" s="134" customFormat="1" ht="21.75" customHeight="1">
      <c r="A27" s="121">
        <v>21</v>
      </c>
      <c r="B27" s="121"/>
      <c r="C27" s="130" t="s">
        <v>583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1" t="s">
        <v>584</v>
      </c>
      <c r="AD27" s="131"/>
      <c r="AE27" s="131"/>
      <c r="AF27" s="131"/>
      <c r="AG27" s="132">
        <f>SUM(AG10+AG18+AG19+AG20+AG21+AG22+AG23+AG26)</f>
        <v>5737291</v>
      </c>
      <c r="AH27" s="132">
        <f>SUM(AH10+AH18+AH19+AH20+AH21+AH22+AH23+AH26)</f>
        <v>9437206</v>
      </c>
    </row>
    <row r="28" spans="1:34" ht="21.75" customHeight="1">
      <c r="A28" s="126">
        <v>22</v>
      </c>
      <c r="B28" s="126"/>
      <c r="C28" s="15" t="s">
        <v>585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28" t="s">
        <v>586</v>
      </c>
      <c r="AD28" s="128"/>
      <c r="AE28" s="128"/>
      <c r="AF28" s="128"/>
      <c r="AG28" s="129"/>
      <c r="AH28" s="129"/>
    </row>
    <row r="29" spans="1:34" ht="21.75" customHeight="1">
      <c r="A29" s="126">
        <v>23</v>
      </c>
      <c r="B29" s="126"/>
      <c r="C29" s="15" t="s">
        <v>587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28" t="s">
        <v>588</v>
      </c>
      <c r="AD29" s="128"/>
      <c r="AE29" s="128"/>
      <c r="AF29" s="128"/>
      <c r="AG29" s="129"/>
      <c r="AH29" s="129"/>
    </row>
    <row r="30" spans="1:34" ht="21.75" customHeight="1">
      <c r="A30" s="126">
        <v>24</v>
      </c>
      <c r="B30" s="126"/>
      <c r="C30" s="127" t="s">
        <v>589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8" t="s">
        <v>590</v>
      </c>
      <c r="AD30" s="128"/>
      <c r="AE30" s="128"/>
      <c r="AF30" s="128"/>
      <c r="AG30" s="129"/>
      <c r="AH30" s="129"/>
    </row>
    <row r="31" spans="1:34" s="134" customFormat="1" ht="21.75" customHeight="1">
      <c r="A31" s="126">
        <v>25</v>
      </c>
      <c r="B31" s="126"/>
      <c r="C31" s="127" t="s">
        <v>591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8" t="s">
        <v>592</v>
      </c>
      <c r="AD31" s="128"/>
      <c r="AE31" s="128"/>
      <c r="AF31" s="128"/>
      <c r="AG31" s="129"/>
      <c r="AH31" s="129"/>
    </row>
    <row r="32" spans="1:34" s="134" customFormat="1" ht="21.75" customHeight="1">
      <c r="A32" s="126">
        <v>26</v>
      </c>
      <c r="B32" s="126"/>
      <c r="C32" s="127" t="s">
        <v>593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 t="s">
        <v>594</v>
      </c>
      <c r="AD32" s="128"/>
      <c r="AE32" s="128"/>
      <c r="AF32" s="128"/>
      <c r="AG32" s="129"/>
      <c r="AH32" s="129"/>
    </row>
    <row r="33" spans="1:34" s="134" customFormat="1" ht="21.75" customHeight="1">
      <c r="A33" s="121">
        <v>27</v>
      </c>
      <c r="B33" s="121"/>
      <c r="C33" s="133" t="s">
        <v>595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1" t="s">
        <v>596</v>
      </c>
      <c r="AD33" s="131"/>
      <c r="AE33" s="131"/>
      <c r="AF33" s="131"/>
      <c r="AG33" s="132">
        <f>SUM(AG28:AG32)</f>
        <v>0</v>
      </c>
      <c r="AH33" s="132">
        <f>SUM(AH28:AH32)</f>
        <v>0</v>
      </c>
    </row>
    <row r="34" spans="1:34" ht="21.75" customHeight="1">
      <c r="A34" s="126">
        <v>28</v>
      </c>
      <c r="B34" s="126"/>
      <c r="C34" s="15" t="s">
        <v>597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28" t="s">
        <v>598</v>
      </c>
      <c r="AD34" s="128"/>
      <c r="AE34" s="128"/>
      <c r="AF34" s="128"/>
      <c r="AG34" s="129"/>
      <c r="AH34" s="129"/>
    </row>
    <row r="35" spans="1:34" ht="21.75" customHeight="1">
      <c r="A35" s="126">
        <v>29</v>
      </c>
      <c r="B35" s="126"/>
      <c r="C35" s="15" t="s">
        <v>599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28" t="s">
        <v>600</v>
      </c>
      <c r="AD35" s="128"/>
      <c r="AE35" s="128"/>
      <c r="AF35" s="128"/>
      <c r="AG35" s="129"/>
      <c r="AH35" s="129"/>
    </row>
    <row r="36" spans="1:34" s="134" customFormat="1" ht="21.75" customHeight="1">
      <c r="A36" s="121">
        <v>30</v>
      </c>
      <c r="B36" s="121"/>
      <c r="C36" s="133" t="s">
        <v>601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1" t="s">
        <v>56</v>
      </c>
      <c r="AD36" s="131"/>
      <c r="AE36" s="131"/>
      <c r="AF36" s="131"/>
      <c r="AG36" s="136">
        <f>SUM(AG27+AG33+AG34+AG35)</f>
        <v>5737291</v>
      </c>
      <c r="AH36" s="136">
        <f>SUM(AH27+AH33+AH34+AH35)</f>
        <v>9437206</v>
      </c>
    </row>
  </sheetData>
  <sheetProtection selectLockedCells="1" selectUnlockedCells="1"/>
  <mergeCells count="100">
    <mergeCell ref="A1:AG1"/>
    <mergeCell ref="A2:AH2"/>
    <mergeCell ref="A3:AH3"/>
    <mergeCell ref="A4:AH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</mergeCells>
  <printOptions horizontalCentered="1"/>
  <pageMargins left="0.19652777777777777" right="0.19652777777777777" top="0.43680555555555556" bottom="0.24166666666666667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5"/>
  <sheetViews>
    <sheetView zoomScaleSheetLayoutView="100" workbookViewId="0" topLeftCell="A1">
      <pane ySplit="4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2" width="2.7109375" style="20" customWidth="1"/>
    <col min="33" max="33" width="15.57421875" style="20" customWidth="1"/>
    <col min="34" max="34" width="0" style="20" hidden="1" customWidth="1"/>
    <col min="35" max="35" width="15.57421875" style="20" customWidth="1"/>
    <col min="36" max="16384" width="9.140625" style="20" customWidth="1"/>
  </cols>
  <sheetData>
    <row r="1" spans="1:35" ht="12.75" customHeight="1">
      <c r="A1" s="24" t="s">
        <v>602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39" customHeight="1">
      <c r="A2" s="50" t="s">
        <v>603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15.75" customHeight="1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ht="34.5" customHeight="1">
      <c r="A4" s="27"/>
      <c r="B4" s="27"/>
      <c r="C4" s="28" t="s">
        <v>604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6</v>
      </c>
      <c r="AD4" s="29"/>
      <c r="AE4" s="29"/>
      <c r="AF4" s="29"/>
      <c r="AG4" s="30" t="s">
        <v>7</v>
      </c>
      <c r="AH4" s="30" t="s">
        <v>7</v>
      </c>
      <c r="AI4" s="30" t="s">
        <v>8</v>
      </c>
    </row>
    <row r="5" spans="1:35" ht="34.5" customHeight="1">
      <c r="A5" s="27" t="s">
        <v>4</v>
      </c>
      <c r="B5" s="27"/>
      <c r="C5" s="28" t="s">
        <v>15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 t="s">
        <v>65</v>
      </c>
      <c r="AD5" s="29"/>
      <c r="AE5" s="29"/>
      <c r="AF5" s="29"/>
      <c r="AG5" s="30" t="s">
        <v>16</v>
      </c>
      <c r="AH5" s="30" t="s">
        <v>67</v>
      </c>
      <c r="AI5" s="30" t="s">
        <v>17</v>
      </c>
    </row>
    <row r="6" spans="1:35" ht="20.25" customHeight="1">
      <c r="A6" s="33" t="s">
        <v>68</v>
      </c>
      <c r="B6" s="33"/>
      <c r="C6" s="45" t="s">
        <v>605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38" t="s">
        <v>606</v>
      </c>
      <c r="AD6" s="38"/>
      <c r="AE6" s="38"/>
      <c r="AF6" s="38"/>
      <c r="AG6" s="137"/>
      <c r="AH6" s="137"/>
      <c r="AI6" s="137"/>
    </row>
    <row r="7" spans="1:35" ht="20.25" customHeight="1">
      <c r="A7" s="33" t="s">
        <v>70</v>
      </c>
      <c r="B7" s="33"/>
      <c r="C7" s="45" t="s">
        <v>607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38" t="s">
        <v>608</v>
      </c>
      <c r="AD7" s="38"/>
      <c r="AE7" s="38"/>
      <c r="AF7" s="38"/>
      <c r="AG7" s="137"/>
      <c r="AH7" s="137"/>
      <c r="AI7" s="137"/>
    </row>
    <row r="8" spans="1:35" ht="20.25" customHeight="1">
      <c r="A8" s="33" t="s">
        <v>71</v>
      </c>
      <c r="B8" s="33"/>
      <c r="C8" s="45" t="s">
        <v>609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38" t="s">
        <v>610</v>
      </c>
      <c r="AD8" s="38"/>
      <c r="AE8" s="38"/>
      <c r="AF8" s="38"/>
      <c r="AG8" s="137"/>
      <c r="AH8" s="137"/>
      <c r="AI8" s="137"/>
    </row>
    <row r="9" spans="1:35" ht="20.25" customHeight="1">
      <c r="A9" s="33" t="s">
        <v>74</v>
      </c>
      <c r="B9" s="33"/>
      <c r="C9" s="45" t="s">
        <v>611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38" t="s">
        <v>612</v>
      </c>
      <c r="AD9" s="38"/>
      <c r="AE9" s="38"/>
      <c r="AF9" s="38"/>
      <c r="AG9" s="138">
        <f>SUM(AG6:AG8)</f>
        <v>0</v>
      </c>
      <c r="AH9" s="138">
        <f>SUM(AH6:AH8)</f>
        <v>0</v>
      </c>
      <c r="AI9" s="138">
        <f>SUM(AI6:AI8)</f>
        <v>0</v>
      </c>
    </row>
    <row r="10" spans="1:35" s="37" customFormat="1" ht="20.25" customHeight="1">
      <c r="A10" s="33" t="s">
        <v>76</v>
      </c>
      <c r="B10" s="33"/>
      <c r="C10" s="139" t="s">
        <v>613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38" t="s">
        <v>614</v>
      </c>
      <c r="AD10" s="38"/>
      <c r="AE10" s="38"/>
      <c r="AF10" s="38"/>
      <c r="AG10" s="137"/>
      <c r="AH10" s="137"/>
      <c r="AI10" s="137"/>
    </row>
    <row r="11" spans="1:35" ht="20.25" customHeight="1">
      <c r="A11" s="33" t="s">
        <v>77</v>
      </c>
      <c r="B11" s="33"/>
      <c r="C11" s="45" t="s">
        <v>615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38" t="s">
        <v>616</v>
      </c>
      <c r="AD11" s="38"/>
      <c r="AE11" s="38"/>
      <c r="AF11" s="38"/>
      <c r="AG11" s="137"/>
      <c r="AH11" s="137"/>
      <c r="AI11" s="137"/>
    </row>
    <row r="12" spans="1:35" ht="20.25" customHeight="1">
      <c r="A12" s="33" t="s">
        <v>80</v>
      </c>
      <c r="B12" s="33"/>
      <c r="C12" s="45" t="s">
        <v>617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8" t="s">
        <v>618</v>
      </c>
      <c r="AD12" s="38"/>
      <c r="AE12" s="38"/>
      <c r="AF12" s="38"/>
      <c r="AG12" s="137"/>
      <c r="AH12" s="137"/>
      <c r="AI12" s="137"/>
    </row>
    <row r="13" spans="1:35" ht="20.25" customHeight="1">
      <c r="A13" s="33" t="s">
        <v>83</v>
      </c>
      <c r="B13" s="33"/>
      <c r="C13" s="45" t="s">
        <v>619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38" t="s">
        <v>620</v>
      </c>
      <c r="AD13" s="38"/>
      <c r="AE13" s="38"/>
      <c r="AF13" s="38"/>
      <c r="AG13" s="137"/>
      <c r="AH13" s="137"/>
      <c r="AI13" s="137"/>
    </row>
    <row r="14" spans="1:35" ht="20.25" customHeight="1">
      <c r="A14" s="33" t="s">
        <v>86</v>
      </c>
      <c r="B14" s="33"/>
      <c r="C14" s="45" t="s">
        <v>621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38" t="s">
        <v>622</v>
      </c>
      <c r="AD14" s="38"/>
      <c r="AE14" s="38"/>
      <c r="AF14" s="38"/>
      <c r="AG14" s="137"/>
      <c r="AH14" s="137"/>
      <c r="AI14" s="137"/>
    </row>
    <row r="15" spans="1:35" ht="20.25" customHeight="1">
      <c r="A15" s="33">
        <v>10</v>
      </c>
      <c r="B15" s="33"/>
      <c r="C15" s="45" t="s">
        <v>623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38" t="s">
        <v>624</v>
      </c>
      <c r="AD15" s="38"/>
      <c r="AE15" s="38"/>
      <c r="AF15" s="38"/>
      <c r="AG15" s="137"/>
      <c r="AH15" s="137"/>
      <c r="AI15" s="137"/>
    </row>
    <row r="16" spans="1:35" ht="20.25" customHeight="1">
      <c r="A16" s="33">
        <v>11</v>
      </c>
      <c r="B16" s="33"/>
      <c r="C16" s="139" t="s">
        <v>625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38" t="s">
        <v>626</v>
      </c>
      <c r="AD16" s="38"/>
      <c r="AE16" s="38"/>
      <c r="AF16" s="38"/>
      <c r="AG16" s="138">
        <f>SUM(AG10:AG15)</f>
        <v>0</v>
      </c>
      <c r="AH16" s="138">
        <f>SUM(AH10:AH15)</f>
        <v>0</v>
      </c>
      <c r="AI16" s="138">
        <f>SUM(AI10:AI15)</f>
        <v>0</v>
      </c>
    </row>
    <row r="17" spans="1:35" ht="20.25" customHeight="1">
      <c r="A17" s="33">
        <v>12</v>
      </c>
      <c r="B17" s="33"/>
      <c r="C17" s="139" t="s">
        <v>627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38" t="s">
        <v>628</v>
      </c>
      <c r="AD17" s="38"/>
      <c r="AE17" s="38"/>
      <c r="AF17" s="38"/>
      <c r="AG17" s="137"/>
      <c r="AH17" s="137"/>
      <c r="AI17" s="137"/>
    </row>
    <row r="18" spans="1:35" ht="20.25" customHeight="1">
      <c r="A18" s="33">
        <v>13</v>
      </c>
      <c r="B18" s="33"/>
      <c r="C18" s="139" t="s">
        <v>629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38" t="s">
        <v>630</v>
      </c>
      <c r="AD18" s="38"/>
      <c r="AE18" s="38"/>
      <c r="AF18" s="38"/>
      <c r="AG18" s="138">
        <v>465858</v>
      </c>
      <c r="AH18" s="138" t="s">
        <v>631</v>
      </c>
      <c r="AI18" s="138">
        <v>3543035</v>
      </c>
    </row>
    <row r="19" spans="1:35" ht="20.25" customHeight="1">
      <c r="A19" s="33">
        <v>14</v>
      </c>
      <c r="B19" s="33"/>
      <c r="C19" s="139" t="s">
        <v>632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38" t="s">
        <v>633</v>
      </c>
      <c r="AD19" s="38"/>
      <c r="AE19" s="38"/>
      <c r="AF19" s="38"/>
      <c r="AG19" s="137"/>
      <c r="AH19" s="137"/>
      <c r="AI19" s="137"/>
    </row>
    <row r="20" spans="1:35" ht="20.25" customHeight="1">
      <c r="A20" s="33">
        <v>15</v>
      </c>
      <c r="B20" s="33"/>
      <c r="C20" s="139" t="s">
        <v>634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38" t="s">
        <v>635</v>
      </c>
      <c r="AD20" s="38"/>
      <c r="AE20" s="38"/>
      <c r="AF20" s="38"/>
      <c r="AG20" s="137"/>
      <c r="AH20" s="137"/>
      <c r="AI20" s="137"/>
    </row>
    <row r="21" spans="1:35" ht="20.25" customHeight="1">
      <c r="A21" s="33">
        <v>16</v>
      </c>
      <c r="B21" s="33"/>
      <c r="C21" s="139" t="s">
        <v>636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38" t="s">
        <v>637</v>
      </c>
      <c r="AD21" s="38"/>
      <c r="AE21" s="38"/>
      <c r="AF21" s="38"/>
      <c r="AG21" s="137"/>
      <c r="AH21" s="137"/>
      <c r="AI21" s="137"/>
    </row>
    <row r="22" spans="1:35" ht="20.25" customHeight="1">
      <c r="A22" s="33">
        <v>17</v>
      </c>
      <c r="B22" s="33"/>
      <c r="C22" s="139" t="s">
        <v>638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38" t="s">
        <v>639</v>
      </c>
      <c r="AD22" s="38"/>
      <c r="AE22" s="38"/>
      <c r="AF22" s="38"/>
      <c r="AG22" s="137"/>
      <c r="AH22" s="137"/>
      <c r="AI22" s="137"/>
    </row>
    <row r="23" spans="1:35" ht="20.25" customHeight="1">
      <c r="A23" s="33">
        <v>18</v>
      </c>
      <c r="B23" s="33"/>
      <c r="C23" s="139" t="s">
        <v>640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38" t="s">
        <v>641</v>
      </c>
      <c r="AD23" s="38"/>
      <c r="AE23" s="38"/>
      <c r="AF23" s="38"/>
      <c r="AG23" s="137"/>
      <c r="AH23" s="137"/>
      <c r="AI23" s="137"/>
    </row>
    <row r="24" spans="1:35" ht="20.25" customHeight="1">
      <c r="A24" s="33">
        <v>19</v>
      </c>
      <c r="B24" s="33"/>
      <c r="C24" s="139" t="s">
        <v>642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38" t="s">
        <v>643</v>
      </c>
      <c r="AD24" s="38"/>
      <c r="AE24" s="38"/>
      <c r="AF24" s="38"/>
      <c r="AG24" s="137"/>
      <c r="AH24" s="137"/>
      <c r="AI24" s="137"/>
    </row>
    <row r="25" spans="1:35" ht="20.25" customHeight="1">
      <c r="A25" s="33">
        <v>20</v>
      </c>
      <c r="B25" s="33"/>
      <c r="C25" s="139" t="s">
        <v>644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38" t="s">
        <v>645</v>
      </c>
      <c r="AD25" s="38"/>
      <c r="AE25" s="38"/>
      <c r="AF25" s="38"/>
      <c r="AG25" s="138">
        <f>SUM(AG23:AG24)</f>
        <v>0</v>
      </c>
      <c r="AH25" s="138">
        <f>SUM(AH23:AH24)</f>
        <v>0</v>
      </c>
      <c r="AI25" s="138">
        <f>SUM(AI23:AI24)</f>
        <v>0</v>
      </c>
    </row>
    <row r="26" spans="1:35" ht="20.25" customHeight="1">
      <c r="A26" s="33">
        <v>21</v>
      </c>
      <c r="B26" s="33"/>
      <c r="C26" s="139" t="s">
        <v>646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38" t="s">
        <v>647</v>
      </c>
      <c r="AD26" s="38"/>
      <c r="AE26" s="38"/>
      <c r="AF26" s="38"/>
      <c r="AG26" s="138">
        <f>SUM(AG9+AG16+AG17+AG18+AG19+AG20+AG21+AG22+AG25)</f>
        <v>465858</v>
      </c>
      <c r="AH26" s="138"/>
      <c r="AI26" s="138">
        <f>SUM(AI9+AI16+AI17+AI18+AI19+AI20+AI21+AI22+AI25)</f>
        <v>3543035</v>
      </c>
    </row>
    <row r="27" spans="1:35" ht="20.25" customHeight="1">
      <c r="A27" s="33">
        <v>22</v>
      </c>
      <c r="B27" s="33"/>
      <c r="C27" s="139" t="s">
        <v>648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38" t="s">
        <v>649</v>
      </c>
      <c r="AD27" s="38"/>
      <c r="AE27" s="38"/>
      <c r="AF27" s="38"/>
      <c r="AG27" s="137"/>
      <c r="AH27" s="137"/>
      <c r="AI27" s="137"/>
    </row>
    <row r="28" spans="1:35" ht="20.25" customHeight="1">
      <c r="A28" s="33">
        <v>23</v>
      </c>
      <c r="B28" s="33"/>
      <c r="C28" s="45" t="s">
        <v>650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38" t="s">
        <v>651</v>
      </c>
      <c r="AD28" s="38"/>
      <c r="AE28" s="38"/>
      <c r="AF28" s="38"/>
      <c r="AG28" s="137"/>
      <c r="AH28" s="137"/>
      <c r="AI28" s="137"/>
    </row>
    <row r="29" spans="1:35" ht="20.25" customHeight="1">
      <c r="A29" s="33">
        <v>24</v>
      </c>
      <c r="B29" s="33"/>
      <c r="C29" s="139" t="s">
        <v>652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38" t="s">
        <v>653</v>
      </c>
      <c r="AD29" s="38"/>
      <c r="AE29" s="38"/>
      <c r="AF29" s="38"/>
      <c r="AG29" s="137"/>
      <c r="AH29" s="137"/>
      <c r="AI29" s="137"/>
    </row>
    <row r="30" spans="1:35" ht="20.25" customHeight="1">
      <c r="A30" s="33">
        <v>25</v>
      </c>
      <c r="B30" s="33"/>
      <c r="C30" s="139" t="s">
        <v>654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38" t="s">
        <v>655</v>
      </c>
      <c r="AD30" s="38"/>
      <c r="AE30" s="38"/>
      <c r="AF30" s="38"/>
      <c r="AG30" s="137"/>
      <c r="AH30" s="137"/>
      <c r="AI30" s="137"/>
    </row>
    <row r="31" spans="1:35" ht="20.25" customHeight="1">
      <c r="A31" s="33">
        <v>26</v>
      </c>
      <c r="B31" s="33"/>
      <c r="C31" s="139" t="s">
        <v>656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38" t="s">
        <v>657</v>
      </c>
      <c r="AD31" s="38"/>
      <c r="AE31" s="38"/>
      <c r="AF31" s="38"/>
      <c r="AG31" s="137"/>
      <c r="AH31" s="137"/>
      <c r="AI31" s="137"/>
    </row>
    <row r="32" spans="1:35" ht="20.25" customHeight="1">
      <c r="A32" s="33">
        <v>27</v>
      </c>
      <c r="B32" s="33"/>
      <c r="C32" s="139" t="s">
        <v>658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38" t="s">
        <v>659</v>
      </c>
      <c r="AD32" s="38"/>
      <c r="AE32" s="38"/>
      <c r="AF32" s="38"/>
      <c r="AG32" s="138">
        <f>SUM(AG27:AG31)</f>
        <v>0</v>
      </c>
      <c r="AH32" s="138">
        <f>SUM(AH27:AH31)</f>
        <v>0</v>
      </c>
      <c r="AI32" s="138">
        <f>SUM(AI27:AI31)</f>
        <v>0</v>
      </c>
    </row>
    <row r="33" spans="1:35" ht="20.25" customHeight="1">
      <c r="A33" s="33">
        <v>28</v>
      </c>
      <c r="B33" s="33"/>
      <c r="C33" s="45" t="s">
        <v>660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38" t="s">
        <v>661</v>
      </c>
      <c r="AD33" s="38"/>
      <c r="AE33" s="38"/>
      <c r="AF33" s="38"/>
      <c r="AG33" s="140"/>
      <c r="AH33" s="140"/>
      <c r="AI33" s="140"/>
    </row>
    <row r="34" spans="1:35" ht="20.25" customHeight="1">
      <c r="A34" s="33">
        <v>29</v>
      </c>
      <c r="B34" s="33"/>
      <c r="C34" s="45" t="s">
        <v>662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38" t="s">
        <v>663</v>
      </c>
      <c r="AD34" s="38"/>
      <c r="AE34" s="38"/>
      <c r="AF34" s="38"/>
      <c r="AG34" s="140"/>
      <c r="AH34" s="140"/>
      <c r="AI34" s="140"/>
    </row>
    <row r="35" spans="1:35" ht="20.25" customHeight="1">
      <c r="A35" s="28">
        <v>30</v>
      </c>
      <c r="B35" s="28"/>
      <c r="C35" s="141" t="s">
        <v>664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42" t="s">
        <v>48</v>
      </c>
      <c r="AD35" s="42"/>
      <c r="AE35" s="42"/>
      <c r="AF35" s="42"/>
      <c r="AG35" s="138">
        <f>SUM(AG26+AG32+AG33+AG34)</f>
        <v>465858</v>
      </c>
      <c r="AH35" s="138">
        <f>SUM(AH26+AH32+AH33+AH34)</f>
        <v>0</v>
      </c>
      <c r="AI35" s="138">
        <f>SUM(AI26+AI32+AI33+AI34)</f>
        <v>3543035</v>
      </c>
    </row>
  </sheetData>
  <sheetProtection selectLockedCells="1" selectUnlockedCells="1"/>
  <mergeCells count="99">
    <mergeCell ref="A1:AI1"/>
    <mergeCell ref="A2:AI2"/>
    <mergeCell ref="A3:AI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</mergeCells>
  <printOptions horizontalCentered="1"/>
  <pageMargins left="0.19652777777777777" right="0.19652777777777777" top="0.70625" bottom="0.5902777777777778" header="0.5118055555555555" footer="0.5118055555555555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A1" sqref="A1"/>
    </sheetView>
  </sheetViews>
  <sheetFormatPr defaultColWidth="9.140625" defaultRowHeight="12.75" customHeight="1"/>
  <cols>
    <col min="1" max="1" width="6.140625" style="142" customWidth="1"/>
    <col min="2" max="2" width="40.140625" style="143" customWidth="1"/>
    <col min="3" max="3" width="13.57421875" style="143" customWidth="1"/>
    <col min="4" max="4" width="12.57421875" style="143" customWidth="1"/>
    <col min="5" max="5" width="12.140625" style="143" customWidth="1"/>
    <col min="6" max="16384" width="9.140625" style="144" customWidth="1"/>
  </cols>
  <sheetData>
    <row r="1" spans="1:5" ht="12.75" customHeight="1">
      <c r="A1" s="145" t="s">
        <v>665</v>
      </c>
      <c r="B1" s="145"/>
      <c r="C1" s="145"/>
      <c r="D1" s="145"/>
      <c r="E1" s="145"/>
    </row>
    <row r="2" spans="1:5" ht="28.5" customHeight="1">
      <c r="A2" s="146" t="s">
        <v>666</v>
      </c>
      <c r="B2" s="146"/>
      <c r="C2" s="146"/>
      <c r="D2" s="146"/>
      <c r="E2" s="146"/>
    </row>
    <row r="3" spans="1:5" ht="28.5" customHeight="1">
      <c r="A3" s="147" t="s">
        <v>667</v>
      </c>
      <c r="B3" s="147"/>
      <c r="C3" s="147"/>
      <c r="D3" s="147"/>
      <c r="E3" s="147"/>
    </row>
    <row r="4" spans="1:5" ht="15" customHeight="1">
      <c r="A4" s="148"/>
      <c r="B4" s="149"/>
      <c r="C4" s="149"/>
      <c r="D4" s="149"/>
      <c r="E4" s="149"/>
    </row>
    <row r="5" spans="1:5" ht="15" customHeight="1">
      <c r="A5" s="148"/>
      <c r="B5" s="149"/>
      <c r="C5" s="149"/>
      <c r="D5" s="150" t="s">
        <v>668</v>
      </c>
      <c r="E5" s="150"/>
    </row>
    <row r="6" spans="1:5" ht="15" customHeight="1">
      <c r="A6" s="151"/>
      <c r="B6" s="151" t="s">
        <v>5</v>
      </c>
      <c r="C6" s="151" t="s">
        <v>6</v>
      </c>
      <c r="D6" s="151" t="s">
        <v>7</v>
      </c>
      <c r="E6" s="151" t="s">
        <v>8</v>
      </c>
    </row>
    <row r="7" spans="1:5" ht="47.25" customHeight="1">
      <c r="A7" s="152" t="s">
        <v>669</v>
      </c>
      <c r="B7" s="153" t="s">
        <v>670</v>
      </c>
      <c r="C7" s="152" t="s">
        <v>671</v>
      </c>
      <c r="D7" s="152" t="s">
        <v>672</v>
      </c>
      <c r="E7" s="152" t="s">
        <v>673</v>
      </c>
    </row>
    <row r="8" spans="1:5" ht="14.25" customHeight="1">
      <c r="A8" s="154">
        <v>1</v>
      </c>
      <c r="B8" s="155" t="s">
        <v>674</v>
      </c>
      <c r="C8" s="156">
        <f>SUM('2.Költségvetési bevételek'!AG13:AJ13)</f>
        <v>11646455</v>
      </c>
      <c r="D8" s="156">
        <v>11600000</v>
      </c>
      <c r="E8" s="156">
        <v>11600000</v>
      </c>
    </row>
    <row r="9" spans="1:5" ht="15" customHeight="1">
      <c r="A9" s="154">
        <v>2</v>
      </c>
      <c r="B9" s="155" t="s">
        <v>675</v>
      </c>
      <c r="C9" s="156">
        <f>SUM('2.Költségvetési bevételek'!AG39:AJ39)</f>
        <v>2360000</v>
      </c>
      <c r="D9" s="156">
        <v>2360000</v>
      </c>
      <c r="E9" s="156">
        <v>2360000</v>
      </c>
    </row>
    <row r="10" spans="1:5" ht="15" customHeight="1">
      <c r="A10" s="154">
        <v>3</v>
      </c>
      <c r="B10" s="155" t="s">
        <v>53</v>
      </c>
      <c r="C10" s="156">
        <f>SUM('2.Költségvetési bevételek'!AG55:AJ55)</f>
        <v>2429750</v>
      </c>
      <c r="D10" s="156">
        <v>5520000</v>
      </c>
      <c r="E10" s="156">
        <v>5520000</v>
      </c>
    </row>
    <row r="11" spans="1:5" ht="15" customHeight="1">
      <c r="A11" s="154">
        <v>4</v>
      </c>
      <c r="B11" s="155" t="s">
        <v>676</v>
      </c>
      <c r="C11" s="156">
        <f>SUM('2.Költségvetési bevételek'!AG18:AJ18)</f>
        <v>8932000</v>
      </c>
      <c r="D11" s="156">
        <v>9000000</v>
      </c>
      <c r="E11" s="156">
        <v>9000000</v>
      </c>
    </row>
    <row r="12" spans="1:5" ht="15" customHeight="1">
      <c r="A12" s="154">
        <v>5</v>
      </c>
      <c r="B12" s="155" t="s">
        <v>677</v>
      </c>
      <c r="C12" s="156" t="e">
        <f>SUM('5.Finanszírozási bevételek'!AG16-#REF!)</f>
        <v>#VALUE!</v>
      </c>
      <c r="D12" s="156"/>
      <c r="E12" s="156"/>
    </row>
    <row r="13" spans="1:5" ht="31.5" customHeight="1">
      <c r="A13" s="154">
        <v>6</v>
      </c>
      <c r="B13" s="157" t="s">
        <v>678</v>
      </c>
      <c r="C13" s="158" t="e">
        <f>SUM(C8:C12)</f>
        <v>#VALUE!</v>
      </c>
      <c r="D13" s="158">
        <f>SUM(D8:D11)</f>
        <v>28480000</v>
      </c>
      <c r="E13" s="158">
        <f>SUM(E8:E11)</f>
        <v>28480000</v>
      </c>
    </row>
    <row r="14" spans="1:5" ht="17.25" customHeight="1">
      <c r="A14" s="154">
        <v>7</v>
      </c>
      <c r="B14" s="155" t="s">
        <v>21</v>
      </c>
      <c r="C14" s="156">
        <f>SUM('3.Költségvetési kiadások'!AG24:AJ24)</f>
        <v>15152000</v>
      </c>
      <c r="D14" s="156">
        <v>15150000</v>
      </c>
      <c r="E14" s="156">
        <v>15150000</v>
      </c>
    </row>
    <row r="15" spans="1:5" ht="27.75" customHeight="1">
      <c r="A15" s="154">
        <v>8</v>
      </c>
      <c r="B15" s="155" t="s">
        <v>679</v>
      </c>
      <c r="C15" s="156">
        <f>SUM('3.Költségvetési kiadások'!AG25:AJ25)</f>
        <v>2627870</v>
      </c>
      <c r="D15" s="156">
        <v>2630000</v>
      </c>
      <c r="E15" s="156">
        <v>2630000</v>
      </c>
    </row>
    <row r="16" spans="1:5" ht="17.25" customHeight="1">
      <c r="A16" s="154">
        <v>9</v>
      </c>
      <c r="B16" s="155" t="s">
        <v>680</v>
      </c>
      <c r="C16" s="156">
        <f>SUM('3.Költségvetési kiadások'!AG50:AJ50)</f>
        <v>5723218</v>
      </c>
      <c r="D16" s="156">
        <v>5800000</v>
      </c>
      <c r="E16" s="156">
        <v>5800000</v>
      </c>
    </row>
    <row r="17" spans="1:5" ht="17.25" customHeight="1">
      <c r="A17" s="154">
        <v>10</v>
      </c>
      <c r="B17" s="155" t="s">
        <v>33</v>
      </c>
      <c r="C17" s="156">
        <f>SUM('3.Költségvetési kiadások'!AG59:AJ59)</f>
        <v>1518000</v>
      </c>
      <c r="D17" s="156">
        <v>1500000</v>
      </c>
      <c r="E17" s="156">
        <v>1500000</v>
      </c>
    </row>
    <row r="18" spans="1:5" ht="17.25" customHeight="1">
      <c r="A18" s="154">
        <v>11</v>
      </c>
      <c r="B18" s="155" t="s">
        <v>37</v>
      </c>
      <c r="C18" s="156">
        <f>SUM('3.Költségvetési kiadások'!AG76:AJ76)</f>
        <v>4480000</v>
      </c>
      <c r="D18" s="156">
        <v>3400000</v>
      </c>
      <c r="E18" s="156">
        <v>3400000</v>
      </c>
    </row>
    <row r="19" spans="1:5" ht="31.5" customHeight="1">
      <c r="A19" s="154">
        <v>12</v>
      </c>
      <c r="B19" s="157" t="s">
        <v>681</v>
      </c>
      <c r="C19" s="158">
        <f>SUM(C14:C18)</f>
        <v>29501088</v>
      </c>
      <c r="D19" s="158">
        <f>SUM(D14:D18)</f>
        <v>28480000</v>
      </c>
      <c r="E19" s="158">
        <f>SUM(E14:E18)</f>
        <v>28480000</v>
      </c>
    </row>
  </sheetData>
  <sheetProtection selectLockedCells="1" selectUnlockedCells="1"/>
  <mergeCells count="4">
    <mergeCell ref="A1:E1"/>
    <mergeCell ref="A2:E2"/>
    <mergeCell ref="A3:E3"/>
    <mergeCell ref="D5:E5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SheetLayoutView="100" workbookViewId="0" topLeftCell="A1">
      <selection activeCell="A1" sqref="A1"/>
    </sheetView>
  </sheetViews>
  <sheetFormatPr defaultColWidth="12.57421875" defaultRowHeight="12.75"/>
  <cols>
    <col min="1" max="1" width="11.57421875" style="159" customWidth="1"/>
    <col min="2" max="2" width="38.140625" style="159" customWidth="1"/>
    <col min="3" max="3" width="22.00390625" style="159" customWidth="1"/>
    <col min="4" max="4" width="19.7109375" style="159" customWidth="1"/>
    <col min="5" max="16384" width="11.57421875" style="159" customWidth="1"/>
  </cols>
  <sheetData>
    <row r="1" spans="1:4" ht="12.75" customHeight="1">
      <c r="A1" s="160" t="s">
        <v>682</v>
      </c>
      <c r="B1" s="160"/>
      <c r="C1" s="160"/>
      <c r="D1" s="160"/>
    </row>
    <row r="2" spans="1:4" ht="12.75" customHeight="1">
      <c r="A2" s="160"/>
      <c r="B2" s="160"/>
      <c r="C2" s="160"/>
      <c r="D2" s="160"/>
    </row>
    <row r="3" spans="1:4" ht="12.75" customHeight="1">
      <c r="A3" s="160"/>
      <c r="B3" s="160"/>
      <c r="C3" s="160"/>
      <c r="D3" s="160"/>
    </row>
    <row r="4" spans="1:4" ht="30.75" customHeight="1">
      <c r="A4" s="161" t="s">
        <v>683</v>
      </c>
      <c r="B4" s="161"/>
      <c r="C4" s="161"/>
      <c r="D4" s="161"/>
    </row>
    <row r="7" spans="1:4" s="163" customFormat="1" ht="12.75">
      <c r="A7" s="162"/>
      <c r="B7" s="162" t="s">
        <v>5</v>
      </c>
      <c r="C7" s="162" t="s">
        <v>6</v>
      </c>
      <c r="D7" s="162" t="s">
        <v>7</v>
      </c>
    </row>
    <row r="8" spans="1:4" ht="25.5">
      <c r="A8" s="164" t="s">
        <v>684</v>
      </c>
      <c r="B8" s="165" t="s">
        <v>685</v>
      </c>
      <c r="C8" s="166" t="s">
        <v>686</v>
      </c>
      <c r="D8" s="166" t="s">
        <v>687</v>
      </c>
    </row>
    <row r="9" spans="1:4" ht="39.75" customHeight="1">
      <c r="A9" s="167" t="s">
        <v>688</v>
      </c>
      <c r="B9" s="167" t="s">
        <v>689</v>
      </c>
      <c r="C9" s="168">
        <f>SUM('3.Költségvetési kiadások'!AG75:AJ75)</f>
        <v>1960000</v>
      </c>
      <c r="D9" s="168">
        <f>SUM('3.Költségvetési kiadások'!AH75:AK75)</f>
        <v>3178329</v>
      </c>
    </row>
  </sheetData>
  <sheetProtection selectLockedCells="1" selectUnlockedCells="1"/>
  <mergeCells count="2">
    <mergeCell ref="A1:D1"/>
    <mergeCell ref="A4:D4"/>
  </mergeCells>
  <printOptions/>
  <pageMargins left="0.7875" right="0.7875" top="2.1631944444444446" bottom="1.0631944444444446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SheetLayoutView="100" workbookViewId="0" topLeftCell="A1">
      <selection activeCell="O13" sqref="O13"/>
    </sheetView>
  </sheetViews>
  <sheetFormatPr defaultColWidth="9.140625" defaultRowHeight="14.25" customHeight="1"/>
  <cols>
    <col min="1" max="1" width="9.140625" style="169" customWidth="1"/>
    <col min="2" max="2" width="39.8515625" style="170" customWidth="1"/>
    <col min="3" max="3" width="14.421875" style="170" customWidth="1"/>
    <col min="4" max="4" width="11.28125" style="170" customWidth="1"/>
    <col min="5" max="13" width="10.140625" style="170" customWidth="1"/>
    <col min="14" max="15" width="10.8515625" style="170" customWidth="1"/>
    <col min="16" max="16" width="11.28125" style="170" customWidth="1"/>
    <col min="17" max="16384" width="9.140625" style="170" customWidth="1"/>
  </cols>
  <sheetData>
    <row r="1" spans="2:15" ht="12.75" customHeight="1">
      <c r="B1" s="171" t="s">
        <v>690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28.5" customHeight="1">
      <c r="B2" s="172" t="s">
        <v>691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4.25" customHeight="1">
      <c r="B3" s="172" t="s">
        <v>692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25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s="169" customFormat="1" ht="14.25" customHeight="1">
      <c r="A5" s="173"/>
      <c r="B5" s="173" t="s">
        <v>5</v>
      </c>
      <c r="C5" s="173" t="s">
        <v>6</v>
      </c>
      <c r="D5" s="173" t="s">
        <v>7</v>
      </c>
      <c r="E5" s="173" t="s">
        <v>8</v>
      </c>
      <c r="F5" s="173" t="s">
        <v>9</v>
      </c>
      <c r="G5" s="173" t="s">
        <v>10</v>
      </c>
      <c r="H5" s="173" t="s">
        <v>11</v>
      </c>
      <c r="I5" s="173" t="s">
        <v>448</v>
      </c>
      <c r="J5" s="173" t="s">
        <v>449</v>
      </c>
      <c r="K5" s="173" t="s">
        <v>450</v>
      </c>
      <c r="L5" s="173" t="s">
        <v>693</v>
      </c>
      <c r="M5" s="173" t="s">
        <v>452</v>
      </c>
      <c r="N5" s="173" t="s">
        <v>453</v>
      </c>
      <c r="O5" s="173" t="s">
        <v>694</v>
      </c>
    </row>
    <row r="6" spans="1:15" ht="15" customHeight="1">
      <c r="A6" s="174" t="s">
        <v>4</v>
      </c>
      <c r="B6" s="175" t="s">
        <v>695</v>
      </c>
      <c r="C6" s="175" t="s">
        <v>696</v>
      </c>
      <c r="D6" s="176" t="s">
        <v>697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5" ht="15" customHeight="1">
      <c r="A7" s="174"/>
      <c r="B7" s="175"/>
      <c r="C7" s="175"/>
      <c r="D7" s="176" t="s">
        <v>698</v>
      </c>
      <c r="E7" s="176" t="s">
        <v>699</v>
      </c>
      <c r="F7" s="176" t="s">
        <v>700</v>
      </c>
      <c r="G7" s="176" t="s">
        <v>701</v>
      </c>
      <c r="H7" s="176" t="s">
        <v>702</v>
      </c>
      <c r="I7" s="176" t="s">
        <v>703</v>
      </c>
      <c r="J7" s="176" t="s">
        <v>704</v>
      </c>
      <c r="K7" s="176" t="s">
        <v>705</v>
      </c>
      <c r="L7" s="176" t="s">
        <v>706</v>
      </c>
      <c r="M7" s="176" t="s">
        <v>707</v>
      </c>
      <c r="N7" s="176" t="s">
        <v>708</v>
      </c>
      <c r="O7" s="176" t="s">
        <v>709</v>
      </c>
    </row>
    <row r="8" spans="1:15" ht="21" customHeight="1">
      <c r="A8" s="173">
        <v>1</v>
      </c>
      <c r="B8" s="177" t="s">
        <v>710</v>
      </c>
      <c r="C8" s="178">
        <f>SUM('5.Finanszírozási bevételek'!AG16)</f>
        <v>5737291</v>
      </c>
      <c r="D8" s="179">
        <f>SUM(C8)</f>
        <v>5737291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6" ht="27.75" customHeight="1">
      <c r="A9" s="173">
        <v>2</v>
      </c>
      <c r="B9" s="180" t="s">
        <v>711</v>
      </c>
      <c r="C9" s="178">
        <f>SUM('2.Költségvetési bevételek'!AG19:AJ19)</f>
        <v>20578455</v>
      </c>
      <c r="D9" s="179">
        <f>SUM($C$9/12)</f>
        <v>1714871.25</v>
      </c>
      <c r="E9" s="179">
        <f>SUM($C$9/12)</f>
        <v>1714871.25</v>
      </c>
      <c r="F9" s="179">
        <f>SUM($C$9/12)</f>
        <v>1714871.25</v>
      </c>
      <c r="G9" s="179">
        <f>SUM($C$9/12)</f>
        <v>1714871.25</v>
      </c>
      <c r="H9" s="179">
        <f>SUM($C$9/12)</f>
        <v>1714871.25</v>
      </c>
      <c r="I9" s="179">
        <f>SUM($C$9/12)</f>
        <v>1714871.25</v>
      </c>
      <c r="J9" s="179">
        <f>SUM($C$9/12)</f>
        <v>1714871.25</v>
      </c>
      <c r="K9" s="179">
        <f>SUM($C$9/12)</f>
        <v>1714871.25</v>
      </c>
      <c r="L9" s="179">
        <f>SUM($C$9/12)</f>
        <v>1714871.25</v>
      </c>
      <c r="M9" s="179">
        <f>SUM($C$9/12)</f>
        <v>1714871.25</v>
      </c>
      <c r="N9" s="179">
        <f>SUM($C$9/12)</f>
        <v>1714871.25</v>
      </c>
      <c r="O9" s="179">
        <f>SUM($C$9/12)</f>
        <v>1714871.25</v>
      </c>
      <c r="P9" s="181"/>
    </row>
    <row r="10" spans="1:16" ht="27.75" customHeight="1">
      <c r="A10" s="173">
        <v>3</v>
      </c>
      <c r="B10" s="180" t="s">
        <v>712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81"/>
    </row>
    <row r="11" spans="1:16" ht="21" customHeight="1">
      <c r="A11" s="173">
        <v>4</v>
      </c>
      <c r="B11" s="177" t="s">
        <v>675</v>
      </c>
      <c r="C11" s="178">
        <f>SUM('2.Költségvetési bevételek'!AG39:AJ39)</f>
        <v>2360000</v>
      </c>
      <c r="D11" s="178"/>
      <c r="E11" s="178"/>
      <c r="F11" s="178">
        <f>SUM(C11/2)</f>
        <v>1180000</v>
      </c>
      <c r="G11" s="178"/>
      <c r="H11" s="178"/>
      <c r="I11" s="178"/>
      <c r="J11" s="178"/>
      <c r="K11" s="178"/>
      <c r="L11" s="178">
        <f>SUM(C11/2)</f>
        <v>1180000</v>
      </c>
      <c r="M11" s="178"/>
      <c r="N11" s="178"/>
      <c r="O11" s="178"/>
      <c r="P11" s="181"/>
    </row>
    <row r="12" spans="1:16" ht="21" customHeight="1">
      <c r="A12" s="173">
        <v>5</v>
      </c>
      <c r="B12" s="177" t="s">
        <v>53</v>
      </c>
      <c r="C12" s="178">
        <f>SUM('2.Költségvetési bevételek'!AG55:AJ55)</f>
        <v>2429750</v>
      </c>
      <c r="D12" s="178">
        <f>SUM($C$12)/12</f>
        <v>202479.16666666666</v>
      </c>
      <c r="E12" s="178">
        <f>SUM($C$12)/12</f>
        <v>202479.16666666666</v>
      </c>
      <c r="F12" s="178">
        <f>SUM($C$12)/12</f>
        <v>202479.16666666666</v>
      </c>
      <c r="G12" s="178">
        <f>SUM($C$12)/12</f>
        <v>202479.16666666666</v>
      </c>
      <c r="H12" s="178">
        <f>SUM($C$12)/12</f>
        <v>202479.16666666666</v>
      </c>
      <c r="I12" s="178">
        <f>SUM($C$12)/12</f>
        <v>202479.16666666666</v>
      </c>
      <c r="J12" s="178">
        <f>SUM($C$12)/12</f>
        <v>202479.16666666666</v>
      </c>
      <c r="K12" s="178">
        <f>SUM($C$12)/12</f>
        <v>202479.16666666666</v>
      </c>
      <c r="L12" s="178">
        <f>SUM($C$12)/12</f>
        <v>202479.16666666666</v>
      </c>
      <c r="M12" s="178">
        <f>SUM($C$12)/12</f>
        <v>202479.16666666666</v>
      </c>
      <c r="N12" s="178">
        <f>SUM($C$12)/12</f>
        <v>202479.16666666666</v>
      </c>
      <c r="O12" s="178">
        <f>SUM($C$12)/12</f>
        <v>202479.16666666666</v>
      </c>
      <c r="P12" s="181"/>
    </row>
    <row r="13" spans="1:15" ht="21" customHeight="1">
      <c r="A13" s="173">
        <v>6</v>
      </c>
      <c r="B13" s="177" t="s">
        <v>55</v>
      </c>
      <c r="C13" s="178">
        <f>SUM('2.Költségvetési bevételek'!AG61:AJ61)</f>
        <v>2500000</v>
      </c>
      <c r="D13" s="178">
        <v>2500000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 ht="21" customHeight="1">
      <c r="A14" s="173">
        <v>7</v>
      </c>
      <c r="B14" s="177" t="s">
        <v>676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1:15" ht="21" customHeight="1">
      <c r="A15" s="173">
        <v>8</v>
      </c>
      <c r="B15" s="177" t="s">
        <v>713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</row>
    <row r="16" spans="1:15" ht="21" customHeight="1">
      <c r="A16" s="173">
        <v>9</v>
      </c>
      <c r="B16" s="177" t="s">
        <v>567</v>
      </c>
      <c r="C16" s="178">
        <f>SUM('5.Finanszírozási bevételek'!AG19)</f>
        <v>0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16" ht="20.25" customHeight="1">
      <c r="A17" s="173">
        <v>10</v>
      </c>
      <c r="B17" s="182" t="s">
        <v>714</v>
      </c>
      <c r="C17" s="183">
        <f>SUM(C8:C16)</f>
        <v>33605496</v>
      </c>
      <c r="D17" s="183">
        <f>SUM(D8:D16)</f>
        <v>10154641.416666668</v>
      </c>
      <c r="E17" s="183">
        <f>SUM(E8:E16)</f>
        <v>1917350.4166666667</v>
      </c>
      <c r="F17" s="183">
        <f>SUM(F8:F16)</f>
        <v>3097350.416666667</v>
      </c>
      <c r="G17" s="183">
        <f>SUM(G8:G16)</f>
        <v>1917350.4166666667</v>
      </c>
      <c r="H17" s="183">
        <f>SUM(H8:H16)</f>
        <v>1917350.4166666667</v>
      </c>
      <c r="I17" s="183">
        <f>SUM(I8:I16)</f>
        <v>1917350.4166666667</v>
      </c>
      <c r="J17" s="183">
        <f>SUM(J8:J16)</f>
        <v>1917350.4166666667</v>
      </c>
      <c r="K17" s="183">
        <f>SUM(K8:K16)</f>
        <v>1917350.4166666667</v>
      </c>
      <c r="L17" s="183">
        <f>SUM(L8:L16)</f>
        <v>3097350.416666667</v>
      </c>
      <c r="M17" s="183">
        <f>SUM(M8:M16)</f>
        <v>1917350.4166666667</v>
      </c>
      <c r="N17" s="183">
        <f>SUM(N8:N16)</f>
        <v>1917350.4166666667</v>
      </c>
      <c r="O17" s="183">
        <f>SUM(O8:O16)</f>
        <v>1917350.4166666667</v>
      </c>
      <c r="P17" s="181"/>
    </row>
    <row r="18" spans="1:15" ht="15" customHeight="1">
      <c r="A18" s="173">
        <v>11</v>
      </c>
      <c r="B18" s="175" t="s">
        <v>715</v>
      </c>
      <c r="C18" s="175" t="s">
        <v>696</v>
      </c>
      <c r="D18" s="176" t="s">
        <v>716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</row>
    <row r="19" spans="1:15" ht="15" customHeight="1">
      <c r="A19" s="173">
        <v>12</v>
      </c>
      <c r="B19" s="175"/>
      <c r="C19" s="175"/>
      <c r="D19" s="176" t="s">
        <v>698</v>
      </c>
      <c r="E19" s="176" t="s">
        <v>699</v>
      </c>
      <c r="F19" s="176" t="s">
        <v>700</v>
      </c>
      <c r="G19" s="176" t="s">
        <v>701</v>
      </c>
      <c r="H19" s="176" t="s">
        <v>702</v>
      </c>
      <c r="I19" s="176" t="s">
        <v>703</v>
      </c>
      <c r="J19" s="176" t="s">
        <v>704</v>
      </c>
      <c r="K19" s="176" t="s">
        <v>705</v>
      </c>
      <c r="L19" s="176" t="s">
        <v>706</v>
      </c>
      <c r="M19" s="176" t="s">
        <v>707</v>
      </c>
      <c r="N19" s="176" t="s">
        <v>708</v>
      </c>
      <c r="O19" s="176" t="s">
        <v>709</v>
      </c>
    </row>
    <row r="20" spans="1:15" ht="16.5" customHeight="1">
      <c r="A20" s="173">
        <v>13</v>
      </c>
      <c r="B20" s="180" t="s">
        <v>21</v>
      </c>
      <c r="C20" s="178">
        <f>SUM('3.Költségvetési kiadások'!AG24:AJ24)</f>
        <v>15152000</v>
      </c>
      <c r="D20" s="179">
        <f aca="true" t="shared" si="0" ref="D20:D28">SUM(C20/12)</f>
        <v>1262666.6666666667</v>
      </c>
      <c r="E20" s="179">
        <f aca="true" t="shared" si="1" ref="E20:E28">SUM(D20)</f>
        <v>1262666.6666666667</v>
      </c>
      <c r="F20" s="179">
        <f aca="true" t="shared" si="2" ref="F20:F28">SUM(E20)</f>
        <v>1262666.6666666667</v>
      </c>
      <c r="G20" s="179">
        <f aca="true" t="shared" si="3" ref="G20:G28">SUM(F20)</f>
        <v>1262666.6666666667</v>
      </c>
      <c r="H20" s="179">
        <f aca="true" t="shared" si="4" ref="H20:H28">SUM(G20)</f>
        <v>1262666.6666666667</v>
      </c>
      <c r="I20" s="179">
        <f aca="true" t="shared" si="5" ref="I20:I28">SUM(H20)</f>
        <v>1262666.6666666667</v>
      </c>
      <c r="J20" s="179">
        <f aca="true" t="shared" si="6" ref="J20:J28">SUM(I20)</f>
        <v>1262666.6666666667</v>
      </c>
      <c r="K20" s="179">
        <f aca="true" t="shared" si="7" ref="K20:K28">SUM(J20)</f>
        <v>1262666.6666666667</v>
      </c>
      <c r="L20" s="179">
        <f aca="true" t="shared" si="8" ref="L20:L28">SUM(K20)</f>
        <v>1262666.6666666667</v>
      </c>
      <c r="M20" s="179">
        <f aca="true" t="shared" si="9" ref="M20:M28">SUM(L20)</f>
        <v>1262666.6666666667</v>
      </c>
      <c r="N20" s="179">
        <f aca="true" t="shared" si="10" ref="N20:N28">SUM(M20)</f>
        <v>1262666.6666666667</v>
      </c>
      <c r="O20" s="179">
        <f aca="true" t="shared" si="11" ref="O20:O28">SUM(N20)</f>
        <v>1262666.6666666667</v>
      </c>
    </row>
    <row r="21" spans="1:15" ht="27.75" customHeight="1">
      <c r="A21" s="173">
        <v>14</v>
      </c>
      <c r="B21" s="180" t="s">
        <v>679</v>
      </c>
      <c r="C21" s="178">
        <f>SUM('3.Költségvetési kiadások'!AG25:AJ25)</f>
        <v>2627870</v>
      </c>
      <c r="D21" s="179">
        <f t="shared" si="0"/>
        <v>218989.16666666666</v>
      </c>
      <c r="E21" s="179">
        <f t="shared" si="1"/>
        <v>218989.16666666666</v>
      </c>
      <c r="F21" s="179">
        <f t="shared" si="2"/>
        <v>218989.16666666666</v>
      </c>
      <c r="G21" s="179">
        <f t="shared" si="3"/>
        <v>218989.16666666666</v>
      </c>
      <c r="H21" s="179">
        <f t="shared" si="4"/>
        <v>218989.16666666666</v>
      </c>
      <c r="I21" s="179">
        <f t="shared" si="5"/>
        <v>218989.16666666666</v>
      </c>
      <c r="J21" s="179">
        <f t="shared" si="6"/>
        <v>218989.16666666666</v>
      </c>
      <c r="K21" s="179">
        <f t="shared" si="7"/>
        <v>218989.16666666666</v>
      </c>
      <c r="L21" s="179">
        <f t="shared" si="8"/>
        <v>218989.16666666666</v>
      </c>
      <c r="M21" s="179">
        <f t="shared" si="9"/>
        <v>218989.16666666666</v>
      </c>
      <c r="N21" s="179">
        <f t="shared" si="10"/>
        <v>218989.16666666666</v>
      </c>
      <c r="O21" s="179">
        <f t="shared" si="11"/>
        <v>218989.16666666666</v>
      </c>
    </row>
    <row r="22" spans="1:15" ht="16.5" customHeight="1">
      <c r="A22" s="173">
        <v>15</v>
      </c>
      <c r="B22" s="177" t="s">
        <v>29</v>
      </c>
      <c r="C22" s="178">
        <f>SUM('3.Költségvetési kiadások'!AG50:AJ50)</f>
        <v>5723218</v>
      </c>
      <c r="D22" s="179">
        <f t="shared" si="0"/>
        <v>476934.8333333333</v>
      </c>
      <c r="E22" s="179">
        <f t="shared" si="1"/>
        <v>476934.8333333333</v>
      </c>
      <c r="F22" s="179">
        <f t="shared" si="2"/>
        <v>476934.8333333333</v>
      </c>
      <c r="G22" s="179">
        <f t="shared" si="3"/>
        <v>476934.8333333333</v>
      </c>
      <c r="H22" s="179">
        <f t="shared" si="4"/>
        <v>476934.8333333333</v>
      </c>
      <c r="I22" s="179">
        <f t="shared" si="5"/>
        <v>476934.8333333333</v>
      </c>
      <c r="J22" s="179">
        <f t="shared" si="6"/>
        <v>476934.8333333333</v>
      </c>
      <c r="K22" s="179">
        <f t="shared" si="7"/>
        <v>476934.8333333333</v>
      </c>
      <c r="L22" s="179">
        <f t="shared" si="8"/>
        <v>476934.8333333333</v>
      </c>
      <c r="M22" s="179">
        <f t="shared" si="9"/>
        <v>476934.8333333333</v>
      </c>
      <c r="N22" s="179">
        <f t="shared" si="10"/>
        <v>476934.8333333333</v>
      </c>
      <c r="O22" s="179">
        <f t="shared" si="11"/>
        <v>476934.8333333333</v>
      </c>
    </row>
    <row r="23" spans="1:15" ht="16.5" customHeight="1">
      <c r="A23" s="173">
        <v>16</v>
      </c>
      <c r="B23" s="177" t="s">
        <v>33</v>
      </c>
      <c r="C23" s="178">
        <f>SUM('3.Költségvetési kiadások'!AG59:AJ59)</f>
        <v>1518000</v>
      </c>
      <c r="D23" s="179">
        <f t="shared" si="0"/>
        <v>126500</v>
      </c>
      <c r="E23" s="179">
        <f t="shared" si="1"/>
        <v>126500</v>
      </c>
      <c r="F23" s="179">
        <f t="shared" si="2"/>
        <v>126500</v>
      </c>
      <c r="G23" s="179">
        <f t="shared" si="3"/>
        <v>126500</v>
      </c>
      <c r="H23" s="179">
        <f t="shared" si="4"/>
        <v>126500</v>
      </c>
      <c r="I23" s="179">
        <f t="shared" si="5"/>
        <v>126500</v>
      </c>
      <c r="J23" s="179">
        <f t="shared" si="6"/>
        <v>126500</v>
      </c>
      <c r="K23" s="179">
        <f t="shared" si="7"/>
        <v>126500</v>
      </c>
      <c r="L23" s="179">
        <f t="shared" si="8"/>
        <v>126500</v>
      </c>
      <c r="M23" s="179">
        <f t="shared" si="9"/>
        <v>126500</v>
      </c>
      <c r="N23" s="179">
        <f t="shared" si="10"/>
        <v>126500</v>
      </c>
      <c r="O23" s="179">
        <f t="shared" si="11"/>
        <v>126500</v>
      </c>
    </row>
    <row r="24" spans="1:15" ht="28.5" customHeight="1">
      <c r="A24" s="173">
        <v>17</v>
      </c>
      <c r="B24" s="180" t="s">
        <v>37</v>
      </c>
      <c r="C24" s="178">
        <f>SUM('3.Költségvetési kiadások'!AG76:AJ76)</f>
        <v>4480000</v>
      </c>
      <c r="D24" s="179">
        <f t="shared" si="0"/>
        <v>373333.3333333333</v>
      </c>
      <c r="E24" s="179">
        <f t="shared" si="1"/>
        <v>373333.3333333333</v>
      </c>
      <c r="F24" s="179">
        <f t="shared" si="2"/>
        <v>373333.3333333333</v>
      </c>
      <c r="G24" s="179">
        <f t="shared" si="3"/>
        <v>373333.3333333333</v>
      </c>
      <c r="H24" s="179">
        <f t="shared" si="4"/>
        <v>373333.3333333333</v>
      </c>
      <c r="I24" s="179">
        <f t="shared" si="5"/>
        <v>373333.3333333333</v>
      </c>
      <c r="J24" s="179">
        <f t="shared" si="6"/>
        <v>373333.3333333333</v>
      </c>
      <c r="K24" s="179">
        <f t="shared" si="7"/>
        <v>373333.3333333333</v>
      </c>
      <c r="L24" s="179">
        <f t="shared" si="8"/>
        <v>373333.3333333333</v>
      </c>
      <c r="M24" s="179">
        <f t="shared" si="9"/>
        <v>373333.3333333333</v>
      </c>
      <c r="N24" s="179">
        <f t="shared" si="10"/>
        <v>373333.3333333333</v>
      </c>
      <c r="O24" s="179">
        <f t="shared" si="11"/>
        <v>373333.3333333333</v>
      </c>
    </row>
    <row r="25" spans="1:15" ht="19.5" customHeight="1">
      <c r="A25" s="173">
        <v>18</v>
      </c>
      <c r="B25" s="177" t="s">
        <v>41</v>
      </c>
      <c r="C25" s="178">
        <f>SUM('3.Költségvetési kiadások'!AG84:AJ84)</f>
        <v>685800</v>
      </c>
      <c r="D25" s="179">
        <f t="shared" si="0"/>
        <v>57150</v>
      </c>
      <c r="E25" s="179">
        <f t="shared" si="1"/>
        <v>57150</v>
      </c>
      <c r="F25" s="179">
        <f t="shared" si="2"/>
        <v>57150</v>
      </c>
      <c r="G25" s="179">
        <f t="shared" si="3"/>
        <v>57150</v>
      </c>
      <c r="H25" s="179">
        <f t="shared" si="4"/>
        <v>57150</v>
      </c>
      <c r="I25" s="179">
        <f t="shared" si="5"/>
        <v>57150</v>
      </c>
      <c r="J25" s="179">
        <f t="shared" si="6"/>
        <v>57150</v>
      </c>
      <c r="K25" s="179">
        <f t="shared" si="7"/>
        <v>57150</v>
      </c>
      <c r="L25" s="179">
        <f t="shared" si="8"/>
        <v>57150</v>
      </c>
      <c r="M25" s="179">
        <f t="shared" si="9"/>
        <v>57150</v>
      </c>
      <c r="N25" s="179">
        <f t="shared" si="10"/>
        <v>57150</v>
      </c>
      <c r="O25" s="179">
        <f t="shared" si="11"/>
        <v>57150</v>
      </c>
    </row>
    <row r="26" spans="1:15" ht="19.5" customHeight="1">
      <c r="A26" s="173">
        <v>19</v>
      </c>
      <c r="B26" s="177" t="s">
        <v>45</v>
      </c>
      <c r="C26" s="178">
        <f>SUM('3.Költségvetési kiadások'!AG89:AJ89)</f>
        <v>2952750</v>
      </c>
      <c r="D26" s="179">
        <f t="shared" si="0"/>
        <v>246062.5</v>
      </c>
      <c r="E26" s="179">
        <f t="shared" si="1"/>
        <v>246062.5</v>
      </c>
      <c r="F26" s="179">
        <f t="shared" si="2"/>
        <v>246062.5</v>
      </c>
      <c r="G26" s="179">
        <f t="shared" si="3"/>
        <v>246062.5</v>
      </c>
      <c r="H26" s="179">
        <f t="shared" si="4"/>
        <v>246062.5</v>
      </c>
      <c r="I26" s="179">
        <f t="shared" si="5"/>
        <v>246062.5</v>
      </c>
      <c r="J26" s="179">
        <f t="shared" si="6"/>
        <v>246062.5</v>
      </c>
      <c r="K26" s="179">
        <f t="shared" si="7"/>
        <v>246062.5</v>
      </c>
      <c r="L26" s="179">
        <f t="shared" si="8"/>
        <v>246062.5</v>
      </c>
      <c r="M26" s="179">
        <f t="shared" si="9"/>
        <v>246062.5</v>
      </c>
      <c r="N26" s="179">
        <f t="shared" si="10"/>
        <v>246062.5</v>
      </c>
      <c r="O26" s="179">
        <f t="shared" si="11"/>
        <v>246062.5</v>
      </c>
    </row>
    <row r="27" spans="1:15" ht="18.75" customHeight="1">
      <c r="A27" s="173">
        <v>20</v>
      </c>
      <c r="B27" s="177" t="s">
        <v>717</v>
      </c>
      <c r="C27" s="178"/>
      <c r="D27" s="179">
        <f t="shared" si="0"/>
        <v>0</v>
      </c>
      <c r="E27" s="179">
        <f t="shared" si="1"/>
        <v>0</v>
      </c>
      <c r="F27" s="179">
        <f t="shared" si="2"/>
        <v>0</v>
      </c>
      <c r="G27" s="179">
        <f t="shared" si="3"/>
        <v>0</v>
      </c>
      <c r="H27" s="179">
        <f t="shared" si="4"/>
        <v>0</v>
      </c>
      <c r="I27" s="179">
        <f t="shared" si="5"/>
        <v>0</v>
      </c>
      <c r="J27" s="179">
        <f t="shared" si="6"/>
        <v>0</v>
      </c>
      <c r="K27" s="179">
        <f t="shared" si="7"/>
        <v>0</v>
      </c>
      <c r="L27" s="179">
        <f t="shared" si="8"/>
        <v>0</v>
      </c>
      <c r="M27" s="179">
        <f t="shared" si="9"/>
        <v>0</v>
      </c>
      <c r="N27" s="179">
        <f t="shared" si="10"/>
        <v>0</v>
      </c>
      <c r="O27" s="179">
        <f t="shared" si="11"/>
        <v>0</v>
      </c>
    </row>
    <row r="28" spans="1:15" ht="18" customHeight="1">
      <c r="A28" s="173">
        <v>21</v>
      </c>
      <c r="B28" s="180" t="s">
        <v>49</v>
      </c>
      <c r="C28" s="178">
        <f>SUM('6.Finanszírozási Kiadások'!AG35)</f>
        <v>465858</v>
      </c>
      <c r="D28" s="179">
        <f t="shared" si="0"/>
        <v>38821.5</v>
      </c>
      <c r="E28" s="179">
        <f t="shared" si="1"/>
        <v>38821.5</v>
      </c>
      <c r="F28" s="179">
        <f t="shared" si="2"/>
        <v>38821.5</v>
      </c>
      <c r="G28" s="179">
        <f t="shared" si="3"/>
        <v>38821.5</v>
      </c>
      <c r="H28" s="179">
        <f t="shared" si="4"/>
        <v>38821.5</v>
      </c>
      <c r="I28" s="179">
        <f t="shared" si="5"/>
        <v>38821.5</v>
      </c>
      <c r="J28" s="179">
        <f t="shared" si="6"/>
        <v>38821.5</v>
      </c>
      <c r="K28" s="179">
        <f t="shared" si="7"/>
        <v>38821.5</v>
      </c>
      <c r="L28" s="179">
        <f t="shared" si="8"/>
        <v>38821.5</v>
      </c>
      <c r="M28" s="179">
        <f t="shared" si="9"/>
        <v>38821.5</v>
      </c>
      <c r="N28" s="179">
        <f t="shared" si="10"/>
        <v>38821.5</v>
      </c>
      <c r="O28" s="179">
        <f t="shared" si="11"/>
        <v>38821.5</v>
      </c>
    </row>
    <row r="29" spans="1:15" ht="19.5" customHeight="1">
      <c r="A29" s="173">
        <v>22</v>
      </c>
      <c r="B29" s="182" t="s">
        <v>718</v>
      </c>
      <c r="C29" s="183">
        <f>SUM(C20:C28)</f>
        <v>33605496</v>
      </c>
      <c r="D29" s="183">
        <f>SUM(D20:D28)</f>
        <v>2800458</v>
      </c>
      <c r="E29" s="183">
        <f>SUM(E20:E28)</f>
        <v>2800458</v>
      </c>
      <c r="F29" s="183">
        <f>SUM(F20:F28)</f>
        <v>2800458</v>
      </c>
      <c r="G29" s="183">
        <f>SUM(G20:G28)</f>
        <v>2800458</v>
      </c>
      <c r="H29" s="183">
        <f>SUM(H20:H28)</f>
        <v>2800458</v>
      </c>
      <c r="I29" s="183">
        <f>SUM(I20:I28)</f>
        <v>2800458</v>
      </c>
      <c r="J29" s="183">
        <f>SUM(J20:J28)</f>
        <v>2800458</v>
      </c>
      <c r="K29" s="183">
        <f>SUM(K20:K28)</f>
        <v>2800458</v>
      </c>
      <c r="L29" s="183">
        <f>SUM(L20:L28)</f>
        <v>2800458</v>
      </c>
      <c r="M29" s="183">
        <f>SUM(M20:M28)</f>
        <v>2800458</v>
      </c>
      <c r="N29" s="183">
        <f>SUM(N20:N28)</f>
        <v>2800458</v>
      </c>
      <c r="O29" s="183">
        <f>SUM(O20:O28)</f>
        <v>2800458</v>
      </c>
    </row>
    <row r="30" spans="1:17" s="185" customFormat="1" ht="24" customHeight="1">
      <c r="A30" s="173">
        <v>23</v>
      </c>
      <c r="B30" s="184" t="s">
        <v>719</v>
      </c>
      <c r="C30" s="183">
        <f>C17-C29</f>
        <v>0</v>
      </c>
      <c r="D30" s="183">
        <f>D17-D29</f>
        <v>7354183.416666668</v>
      </c>
      <c r="E30" s="183">
        <f>SUM(D30+E17-E29)</f>
        <v>6471075.833333334</v>
      </c>
      <c r="F30" s="183">
        <f>SUM(E30+F17-F29)</f>
        <v>6767968.25</v>
      </c>
      <c r="G30" s="183">
        <f>SUM(F30+G17-G29)</f>
        <v>5884860.666666666</v>
      </c>
      <c r="H30" s="183">
        <f>SUM(G30+H17-H29)</f>
        <v>5001753.083333333</v>
      </c>
      <c r="I30" s="183">
        <f>SUM(H30+I17-I29)</f>
        <v>4118645.5</v>
      </c>
      <c r="J30" s="183">
        <f>SUM(I30+J17-J29)</f>
        <v>3235537.916666667</v>
      </c>
      <c r="K30" s="183">
        <f>SUM(J30+K17-K29)</f>
        <v>2352430.333333334</v>
      </c>
      <c r="L30" s="183">
        <f>SUM(K30+L17-L29)</f>
        <v>2649322.750000001</v>
      </c>
      <c r="M30" s="183">
        <f>SUM(L30+M17-M29)</f>
        <v>1766215.166666668</v>
      </c>
      <c r="N30" s="183">
        <f>SUM(M30+N17-N29)</f>
        <v>883107.5833333349</v>
      </c>
      <c r="O30" s="183">
        <f>SUM(N30+O17-O29)</f>
        <v>0</v>
      </c>
      <c r="P30" s="170"/>
      <c r="Q30" s="170"/>
    </row>
    <row r="65534" ht="12.75" customHeight="1"/>
    <row r="65535" ht="12.75" customHeight="1"/>
    <row r="65536" ht="12.75" customHeight="1"/>
  </sheetData>
  <sheetProtection selectLockedCells="1" selectUnlockedCells="1"/>
  <mergeCells count="10">
    <mergeCell ref="B1:O1"/>
    <mergeCell ref="B2:O2"/>
    <mergeCell ref="B3:O3"/>
    <mergeCell ref="A6:A7"/>
    <mergeCell ref="B6:B7"/>
    <mergeCell ref="C6:C7"/>
    <mergeCell ref="D6:O6"/>
    <mergeCell ref="B18:B19"/>
    <mergeCell ref="C18:C19"/>
    <mergeCell ref="D18:O18"/>
  </mergeCells>
  <printOptions/>
  <pageMargins left="0.7875" right="0.7875" top="0.43333333333333335" bottom="0.5118055555555555" header="0.15763888888888888" footer="0.5118055555555555"/>
  <pageSetup fitToHeight="1" fitToWidth="1" horizontalDpi="300" verticalDpi="300" orientation="landscape" paperSize="9"/>
  <headerFooter alignWithMargins="0">
    <oddHeader>&amp;L&amp;"MS Sans Serif,Általános"OROSZI KÖZSÉG
ÖNKORMÁNYZATA&amp;R&amp;"MS Sans Serif,Általános"10.melléklet a ../2017. (II......)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Takácsné Katona Andrea</dc:creator>
  <cp:keywords/>
  <dc:description/>
  <cp:lastModifiedBy/>
  <cp:lastPrinted>2018-05-23T07:58:10Z</cp:lastPrinted>
  <dcterms:created xsi:type="dcterms:W3CDTF">2018-05-09T06:51:04Z</dcterms:created>
  <dcterms:modified xsi:type="dcterms:W3CDTF">2018-05-30T07:19:46Z</dcterms:modified>
  <cp:category/>
  <cp:version/>
  <cp:contentType/>
  <cp:contentStatus/>
  <cp:revision>4</cp:revision>
</cp:coreProperties>
</file>