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1425" windowWidth="12015" windowHeight="8445" activeTab="0"/>
  </bookViews>
  <sheets>
    <sheet name="2014. 9.mell. 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<sst xmlns="http://schemas.openxmlformats.org/spreadsheetml/2006/main" count="84" uniqueCount="58">
  <si>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9.számú melléklet</t>
  </si>
  <si>
    <t xml:space="preserve">                                                                                                     K I M U T A T Á S                                                                </t>
  </si>
  <si>
    <t>Belváros-Lipótváros Önkormányzata számított adósságszolgálatáról</t>
  </si>
  <si>
    <t>ezer Ft-ban</t>
  </si>
  <si>
    <t>Sor-</t>
  </si>
  <si>
    <t>Hitelt nyújtó pénzintézet</t>
  </si>
  <si>
    <t>A hitelből finanszírozott</t>
  </si>
  <si>
    <t>Várható</t>
  </si>
  <si>
    <t>Szerződés kötés időpontja</t>
  </si>
  <si>
    <t>Visszafizetés</t>
  </si>
  <si>
    <t>sz.</t>
  </si>
  <si>
    <t>megnevezése</t>
  </si>
  <si>
    <t>feladat megnevezése</t>
  </si>
  <si>
    <t>kamat</t>
  </si>
  <si>
    <t>kezdő</t>
  </si>
  <si>
    <t>Lejárat</t>
  </si>
  <si>
    <t>év végéig törlesztett</t>
  </si>
  <si>
    <t>2015. év</t>
  </si>
  <si>
    <t>2016. év</t>
  </si>
  <si>
    <t>2017. év</t>
  </si>
  <si>
    <t>összege</t>
  </si>
  <si>
    <t xml:space="preserve"> időpontja</t>
  </si>
  <si>
    <t>időpontja</t>
  </si>
  <si>
    <t>tőke</t>
  </si>
  <si>
    <t>TÉNYLEGESEN FELVETT HITELEK</t>
  </si>
  <si>
    <t>K&amp;H Bank Rt</t>
  </si>
  <si>
    <t>Fejlesztés,felújítás</t>
  </si>
  <si>
    <t>MFB hitel</t>
  </si>
  <si>
    <t>Szt.István mélygar.átvállalt hitele</t>
  </si>
  <si>
    <t>Fejlesztés</t>
  </si>
  <si>
    <t>2008.</t>
  </si>
  <si>
    <t>Összesen:</t>
  </si>
  <si>
    <t>KÖTVÉNYKIBOCSÁTÁS</t>
  </si>
  <si>
    <t xml:space="preserve"> </t>
  </si>
  <si>
    <t>1.</t>
  </si>
  <si>
    <t>Kötvénykibocsátás</t>
  </si>
  <si>
    <t>2011.</t>
  </si>
  <si>
    <t>2.</t>
  </si>
  <si>
    <t>2010.</t>
  </si>
  <si>
    <t>3.</t>
  </si>
  <si>
    <t>Adósság átütemezése</t>
  </si>
  <si>
    <t>2012.</t>
  </si>
  <si>
    <t>EGYÉB HOSSZÚ LEJÁRATÚ KÖTELEZETTSÉGEK</t>
  </si>
  <si>
    <t>összes kötelezettség</t>
  </si>
  <si>
    <t>Tárgyév előtti teljesítés</t>
  </si>
  <si>
    <t>Tárgyévi tervezett</t>
  </si>
  <si>
    <t>Tervezett</t>
  </si>
  <si>
    <t>Ward Mária Ált.Isk.támogatása</t>
  </si>
  <si>
    <t>V.ker.kazánházak felújítása</t>
  </si>
  <si>
    <t>Egyéb hosszúlej.kötelezettségek</t>
  </si>
  <si>
    <t>2014. évet megelőző</t>
  </si>
  <si>
    <t>2013.évi adósság-</t>
  </si>
  <si>
    <t>konszolidáció</t>
  </si>
  <si>
    <t>2009.</t>
  </si>
  <si>
    <t>2014.január 1-én fennálló adósságállomány</t>
  </si>
  <si>
    <t>2014.évi adósságkonszolidáció</t>
  </si>
  <si>
    <t>2014.évi teljesítés</t>
  </si>
  <si>
    <t>OTP Bank Nyrt.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</si>
</sst>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Fill="1">
      <alignment/>
      <protection/>
    </xf>
    <xf numFmtId="0" fontId="2" fillId="0" borderId="0" xfId="54" applyBorder="1">
      <alignment/>
      <protection/>
    </xf>
    <xf numFmtId="0" fontId="2" fillId="0" borderId="10" xfId="54" applyBorder="1">
      <alignment/>
      <protection/>
    </xf>
    <xf numFmtId="0" fontId="5" fillId="0" borderId="11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5" xfId="54" applyFont="1" applyBorder="1" applyAlignment="1">
      <alignment horizontal="center" vertical="center"/>
      <protection/>
    </xf>
    <xf numFmtId="0" fontId="5" fillId="0" borderId="16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18" xfId="54" applyFont="1" applyBorder="1" applyAlignment="1">
      <alignment horizontal="center" vertical="center"/>
      <protection/>
    </xf>
    <xf numFmtId="0" fontId="6" fillId="0" borderId="19" xfId="54" applyFont="1" applyBorder="1">
      <alignment/>
      <protection/>
    </xf>
    <xf numFmtId="0" fontId="6" fillId="0" borderId="0" xfId="54" applyFont="1" applyFill="1" applyBorder="1">
      <alignment/>
      <protection/>
    </xf>
    <xf numFmtId="0" fontId="6" fillId="0" borderId="20" xfId="54" applyFont="1" applyBorder="1">
      <alignment/>
      <protection/>
    </xf>
    <xf numFmtId="0" fontId="6" fillId="0" borderId="21" xfId="54" applyFont="1" applyBorder="1">
      <alignment/>
      <protection/>
    </xf>
    <xf numFmtId="0" fontId="6" fillId="0" borderId="0" xfId="54" applyFont="1" applyFill="1">
      <alignment/>
      <protection/>
    </xf>
    <xf numFmtId="0" fontId="6" fillId="0" borderId="19" xfId="54" applyFont="1" applyBorder="1" applyAlignment="1">
      <alignment horizontal="center"/>
      <protection/>
    </xf>
    <xf numFmtId="3" fontId="6" fillId="0" borderId="19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2" xfId="54" applyFont="1" applyFill="1" applyBorder="1">
      <alignment/>
      <protection/>
    </xf>
    <xf numFmtId="3" fontId="6" fillId="0" borderId="22" xfId="54" applyNumberFormat="1" applyFont="1" applyFill="1" applyBorder="1">
      <alignment/>
      <protection/>
    </xf>
    <xf numFmtId="14" fontId="6" fillId="0" borderId="22" xfId="54" applyNumberFormat="1" applyFont="1" applyFill="1" applyBorder="1" applyAlignment="1">
      <alignment horizontal="center"/>
      <protection/>
    </xf>
    <xf numFmtId="3" fontId="6" fillId="0" borderId="23" xfId="54" applyNumberFormat="1" applyFont="1" applyFill="1" applyBorder="1">
      <alignment/>
      <protection/>
    </xf>
    <xf numFmtId="3" fontId="6" fillId="0" borderId="0" xfId="54" applyNumberFormat="1" applyFont="1" applyFill="1">
      <alignment/>
      <protection/>
    </xf>
    <xf numFmtId="0" fontId="6" fillId="0" borderId="24" xfId="54" applyFont="1" applyFill="1" applyBorder="1">
      <alignment/>
      <protection/>
    </xf>
    <xf numFmtId="3" fontId="6" fillId="0" borderId="24" xfId="54" applyNumberFormat="1" applyFont="1" applyFill="1" applyBorder="1">
      <alignment/>
      <protection/>
    </xf>
    <xf numFmtId="14" fontId="6" fillId="0" borderId="24" xfId="54" applyNumberFormat="1" applyFont="1" applyFill="1" applyBorder="1" applyAlignment="1">
      <alignment horizontal="center"/>
      <protection/>
    </xf>
    <xf numFmtId="3" fontId="6" fillId="0" borderId="25" xfId="54" applyNumberFormat="1" applyFont="1" applyFill="1" applyBorder="1">
      <alignment/>
      <protection/>
    </xf>
    <xf numFmtId="3" fontId="6" fillId="0" borderId="24" xfId="54" applyNumberFormat="1" applyFont="1" applyFill="1" applyBorder="1" applyAlignment="1">
      <alignment horizontal="center"/>
      <protection/>
    </xf>
    <xf numFmtId="3" fontId="6" fillId="0" borderId="17" xfId="54" applyNumberFormat="1" applyFont="1" applyFill="1" applyBorder="1">
      <alignment/>
      <protection/>
    </xf>
    <xf numFmtId="3" fontId="6" fillId="0" borderId="18" xfId="54" applyNumberFormat="1" applyFont="1" applyFill="1" applyBorder="1">
      <alignment/>
      <protection/>
    </xf>
    <xf numFmtId="0" fontId="6" fillId="0" borderId="26" xfId="54" applyFont="1" applyFill="1" applyBorder="1">
      <alignment/>
      <protection/>
    </xf>
    <xf numFmtId="3" fontId="5" fillId="0" borderId="26" xfId="54" applyNumberFormat="1" applyFont="1" applyBorder="1">
      <alignment/>
      <protection/>
    </xf>
    <xf numFmtId="3" fontId="5" fillId="0" borderId="27" xfId="54" applyNumberFormat="1" applyFont="1" applyBorder="1">
      <alignment/>
      <protection/>
    </xf>
    <xf numFmtId="3" fontId="5" fillId="0" borderId="26" xfId="54" applyNumberFormat="1" applyFont="1" applyFill="1" applyBorder="1">
      <alignment/>
      <protection/>
    </xf>
    <xf numFmtId="3" fontId="5" fillId="0" borderId="27" xfId="54" applyNumberFormat="1" applyFont="1" applyFill="1" applyBorder="1">
      <alignment/>
      <protection/>
    </xf>
    <xf numFmtId="0" fontId="6" fillId="0" borderId="20" xfId="54" applyFont="1" applyFill="1" applyBorder="1">
      <alignment/>
      <protection/>
    </xf>
    <xf numFmtId="3" fontId="5" fillId="0" borderId="20" xfId="54" applyNumberFormat="1" applyFont="1" applyBorder="1">
      <alignment/>
      <protection/>
    </xf>
    <xf numFmtId="3" fontId="6" fillId="0" borderId="12" xfId="54" applyNumberFormat="1" applyFont="1" applyBorder="1">
      <alignment/>
      <protection/>
    </xf>
    <xf numFmtId="0" fontId="6" fillId="0" borderId="20" xfId="54" applyFont="1" applyBorder="1" applyAlignment="1">
      <alignment horizontal="center"/>
      <protection/>
    </xf>
    <xf numFmtId="14" fontId="6" fillId="0" borderId="20" xfId="54" applyNumberFormat="1" applyFont="1" applyBorder="1" applyAlignment="1">
      <alignment horizontal="center"/>
      <protection/>
    </xf>
    <xf numFmtId="3" fontId="6" fillId="0" borderId="20" xfId="54" applyNumberFormat="1" applyFont="1" applyBorder="1">
      <alignment/>
      <protection/>
    </xf>
    <xf numFmtId="3" fontId="6" fillId="0" borderId="20" xfId="54" applyNumberFormat="1" applyFont="1" applyFill="1" applyBorder="1">
      <alignment/>
      <protection/>
    </xf>
    <xf numFmtId="3" fontId="6" fillId="0" borderId="21" xfId="54" applyNumberFormat="1" applyFont="1" applyFill="1" applyBorder="1">
      <alignment/>
      <protection/>
    </xf>
    <xf numFmtId="0" fontId="5" fillId="0" borderId="22" xfId="54" applyFont="1" applyBorder="1">
      <alignment/>
      <protection/>
    </xf>
    <xf numFmtId="3" fontId="5" fillId="0" borderId="19" xfId="54" applyNumberFormat="1" applyFont="1" applyBorder="1">
      <alignment/>
      <protection/>
    </xf>
    <xf numFmtId="3" fontId="6" fillId="0" borderId="24" xfId="54" applyNumberFormat="1" applyFont="1" applyBorder="1">
      <alignment/>
      <protection/>
    </xf>
    <xf numFmtId="14" fontId="6" fillId="0" borderId="19" xfId="54" applyNumberFormat="1" applyFont="1" applyBorder="1" applyAlignment="1">
      <alignment horizontal="center"/>
      <protection/>
    </xf>
    <xf numFmtId="3" fontId="6" fillId="0" borderId="22" xfId="54" applyNumberFormat="1" applyFont="1" applyBorder="1">
      <alignment/>
      <protection/>
    </xf>
    <xf numFmtId="0" fontId="6" fillId="0" borderId="28" xfId="54" applyFont="1" applyFill="1" applyBorder="1" applyAlignment="1">
      <alignment horizontal="center"/>
      <protection/>
    </xf>
    <xf numFmtId="3" fontId="6" fillId="0" borderId="22" xfId="54" applyNumberFormat="1" applyFont="1" applyFill="1" applyBorder="1" applyAlignment="1">
      <alignment horizontal="center"/>
      <protection/>
    </xf>
    <xf numFmtId="0" fontId="6" fillId="0" borderId="16" xfId="54" applyFont="1" applyFill="1" applyBorder="1">
      <alignment/>
      <protection/>
    </xf>
    <xf numFmtId="0" fontId="6" fillId="0" borderId="16" xfId="54" applyFont="1" applyFill="1" applyBorder="1" applyAlignment="1">
      <alignment horizontal="center"/>
      <protection/>
    </xf>
    <xf numFmtId="14" fontId="6" fillId="0" borderId="16" xfId="54" applyNumberFormat="1" applyFont="1" applyFill="1" applyBorder="1" applyAlignment="1">
      <alignment horizontal="center"/>
      <protection/>
    </xf>
    <xf numFmtId="3" fontId="6" fillId="0" borderId="16" xfId="54" applyNumberFormat="1" applyFont="1" applyFill="1" applyBorder="1">
      <alignment/>
      <protection/>
    </xf>
    <xf numFmtId="3" fontId="6" fillId="0" borderId="29" xfId="54" applyNumberFormat="1" applyFont="1" applyFill="1" applyBorder="1">
      <alignment/>
      <protection/>
    </xf>
    <xf numFmtId="0" fontId="6" fillId="0" borderId="26" xfId="54" applyFont="1" applyBorder="1">
      <alignment/>
      <protection/>
    </xf>
    <xf numFmtId="0" fontId="6" fillId="0" borderId="14" xfId="54" applyFont="1" applyFill="1" applyBorder="1">
      <alignment/>
      <protection/>
    </xf>
    <xf numFmtId="3" fontId="5" fillId="0" borderId="14" xfId="54" applyNumberFormat="1" applyFont="1" applyFill="1" applyBorder="1">
      <alignment/>
      <protection/>
    </xf>
    <xf numFmtId="3" fontId="5" fillId="0" borderId="30" xfId="54" applyNumberFormat="1" applyFont="1" applyFill="1" applyBorder="1">
      <alignment/>
      <protection/>
    </xf>
    <xf numFmtId="0" fontId="6" fillId="0" borderId="19" xfId="54" applyFont="1" applyFill="1" applyBorder="1">
      <alignment/>
      <protection/>
    </xf>
    <xf numFmtId="0" fontId="6" fillId="0" borderId="31" xfId="54" applyFont="1" applyFill="1" applyBorder="1">
      <alignment/>
      <protection/>
    </xf>
    <xf numFmtId="3" fontId="6" fillId="0" borderId="32" xfId="54" applyNumberFormat="1" applyFont="1" applyBorder="1">
      <alignment/>
      <protection/>
    </xf>
    <xf numFmtId="3" fontId="6" fillId="0" borderId="33" xfId="54" applyNumberFormat="1" applyFont="1" applyBorder="1">
      <alignment/>
      <protection/>
    </xf>
    <xf numFmtId="3" fontId="5" fillId="0" borderId="0" xfId="54" applyNumberFormat="1" applyFont="1" applyFill="1">
      <alignment/>
      <protection/>
    </xf>
    <xf numFmtId="3" fontId="2" fillId="0" borderId="0" xfId="54" applyNumberFormat="1">
      <alignment/>
      <protection/>
    </xf>
    <xf numFmtId="0" fontId="6" fillId="0" borderId="34" xfId="54" applyFont="1" applyFill="1" applyBorder="1" applyAlignment="1">
      <alignment horizontal="center"/>
      <protection/>
    </xf>
    <xf numFmtId="3" fontId="6" fillId="0" borderId="34" xfId="54" applyNumberFormat="1" applyFont="1" applyFill="1" applyBorder="1" applyAlignment="1">
      <alignment horizontal="center"/>
      <protection/>
    </xf>
    <xf numFmtId="0" fontId="6" fillId="0" borderId="13" xfId="54" applyFont="1" applyFill="1" applyBorder="1">
      <alignment/>
      <protection/>
    </xf>
    <xf numFmtId="3" fontId="2" fillId="0" borderId="0" xfId="54" applyNumberFormat="1" applyBorder="1">
      <alignment/>
      <protection/>
    </xf>
    <xf numFmtId="3" fontId="6" fillId="0" borderId="22" xfId="54" applyNumberFormat="1" applyFont="1" applyFill="1" applyBorder="1" applyAlignment="1">
      <alignment horizontal="left"/>
      <protection/>
    </xf>
    <xf numFmtId="3" fontId="6" fillId="0" borderId="23" xfId="54" applyNumberFormat="1" applyFont="1" applyFill="1" applyBorder="1" applyAlignment="1">
      <alignment horizontal="left"/>
      <protection/>
    </xf>
    <xf numFmtId="14" fontId="6" fillId="0" borderId="22" xfId="54" applyNumberFormat="1" applyFont="1" applyFill="1" applyBorder="1">
      <alignment/>
      <protection/>
    </xf>
    <xf numFmtId="0" fontId="4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3" fontId="5" fillId="0" borderId="35" xfId="54" applyNumberFormat="1" applyFont="1" applyBorder="1">
      <alignment/>
      <protection/>
    </xf>
    <xf numFmtId="3" fontId="5" fillId="0" borderId="36" xfId="54" applyNumberFormat="1" applyFont="1" applyBorder="1">
      <alignment/>
      <protection/>
    </xf>
    <xf numFmtId="3" fontId="5" fillId="0" borderId="37" xfId="54" applyNumberFormat="1" applyFont="1" applyBorder="1" applyAlignment="1">
      <alignment/>
      <protection/>
    </xf>
    <xf numFmtId="3" fontId="5" fillId="0" borderId="38" xfId="54" applyNumberFormat="1" applyFont="1" applyBorder="1">
      <alignment/>
      <protection/>
    </xf>
    <xf numFmtId="3" fontId="5" fillId="0" borderId="39" xfId="54" applyNumberFormat="1" applyFont="1" applyBorder="1" applyAlignment="1">
      <alignment/>
      <protection/>
    </xf>
    <xf numFmtId="0" fontId="5" fillId="0" borderId="12" xfId="54" applyFont="1" applyBorder="1" applyAlignment="1">
      <alignment horizontal="center" vertical="center" wrapText="1"/>
      <protection/>
    </xf>
    <xf numFmtId="3" fontId="6" fillId="0" borderId="28" xfId="54" applyNumberFormat="1" applyFont="1" applyFill="1" applyBorder="1" applyAlignment="1">
      <alignment horizont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19" xfId="54" applyFont="1" applyFill="1" applyBorder="1" applyAlignment="1">
      <alignment/>
      <protection/>
    </xf>
    <xf numFmtId="3" fontId="6" fillId="0" borderId="22" xfId="54" applyNumberFormat="1" applyFont="1" applyFill="1" applyBorder="1" applyAlignment="1">
      <alignment/>
      <protection/>
    </xf>
    <xf numFmtId="3" fontId="6" fillId="0" borderId="22" xfId="54" applyNumberFormat="1" applyFont="1" applyFill="1" applyBorder="1" applyAlignment="1">
      <alignment wrapText="1"/>
      <protection/>
    </xf>
    <xf numFmtId="0" fontId="5" fillId="0" borderId="40" xfId="54" applyFont="1" applyBorder="1" applyAlignment="1">
      <alignment horizontal="center" vertical="center"/>
      <protection/>
    </xf>
    <xf numFmtId="0" fontId="6" fillId="0" borderId="41" xfId="54" applyFont="1" applyBorder="1">
      <alignment/>
      <protection/>
    </xf>
    <xf numFmtId="3" fontId="5" fillId="0" borderId="42" xfId="54" applyNumberFormat="1" applyFont="1" applyBorder="1">
      <alignment/>
      <protection/>
    </xf>
    <xf numFmtId="0" fontId="6" fillId="0" borderId="22" xfId="54" applyFont="1" applyBorder="1" applyAlignment="1">
      <alignment horizontal="center"/>
      <protection/>
    </xf>
    <xf numFmtId="0" fontId="6" fillId="0" borderId="22" xfId="54" applyFont="1" applyBorder="1">
      <alignment/>
      <protection/>
    </xf>
    <xf numFmtId="3" fontId="6" fillId="0" borderId="14" xfId="54" applyNumberFormat="1" applyFont="1" applyFill="1" applyBorder="1">
      <alignment/>
      <protection/>
    </xf>
    <xf numFmtId="3" fontId="6" fillId="0" borderId="14" xfId="54" applyNumberFormat="1" applyFont="1" applyFill="1" applyBorder="1" applyAlignment="1">
      <alignment wrapText="1"/>
      <protection/>
    </xf>
    <xf numFmtId="0" fontId="5" fillId="0" borderId="22" xfId="54" applyFont="1" applyFill="1" applyBorder="1" applyAlignment="1">
      <alignment/>
      <protection/>
    </xf>
    <xf numFmtId="3" fontId="6" fillId="0" borderId="22" xfId="54" applyNumberFormat="1" applyFont="1" applyFill="1" applyBorder="1" applyAlignment="1">
      <alignment horizontal="right"/>
      <protection/>
    </xf>
    <xf numFmtId="3" fontId="5" fillId="0" borderId="43" xfId="54" applyNumberFormat="1" applyFont="1" applyBorder="1" applyAlignment="1">
      <alignment/>
      <protection/>
    </xf>
    <xf numFmtId="0" fontId="6" fillId="0" borderId="28" xfId="54" applyFont="1" applyBorder="1" applyAlignment="1">
      <alignment horizontal="center"/>
      <protection/>
    </xf>
    <xf numFmtId="0" fontId="5" fillId="0" borderId="28" xfId="54" applyFont="1" applyBorder="1">
      <alignment/>
      <protection/>
    </xf>
    <xf numFmtId="0" fontId="6" fillId="0" borderId="13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/>
      <protection/>
    </xf>
    <xf numFmtId="0" fontId="5" fillId="0" borderId="28" xfId="54" applyFont="1" applyFill="1" applyBorder="1" applyAlignment="1">
      <alignment/>
      <protection/>
    </xf>
    <xf numFmtId="3" fontId="5" fillId="0" borderId="44" xfId="54" applyNumberFormat="1" applyFont="1" applyBorder="1" applyAlignment="1">
      <alignment/>
      <protection/>
    </xf>
    <xf numFmtId="0" fontId="4" fillId="0" borderId="0" xfId="54" applyFont="1" applyAlignment="1">
      <alignment horizontal="center"/>
      <protection/>
    </xf>
    <xf numFmtId="0" fontId="7" fillId="0" borderId="10" xfId="54" applyFont="1" applyBorder="1" applyAlignment="1">
      <alignment horizontal="right"/>
      <protection/>
    </xf>
    <xf numFmtId="0" fontId="7" fillId="0" borderId="10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45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5" fillId="0" borderId="45" xfId="54" applyFont="1" applyBorder="1" applyAlignment="1">
      <alignment horizontal="center" vertical="center" wrapText="1"/>
      <protection/>
    </xf>
    <xf numFmtId="0" fontId="5" fillId="0" borderId="47" xfId="54" applyFont="1" applyBorder="1" applyAlignment="1">
      <alignment horizontal="center" vertical="center" wrapText="1"/>
      <protection/>
    </xf>
    <xf numFmtId="0" fontId="5" fillId="0" borderId="48" xfId="54" applyFont="1" applyBorder="1" applyAlignment="1">
      <alignment horizontal="center" vertical="center" wrapText="1"/>
      <protection/>
    </xf>
    <xf numFmtId="0" fontId="5" fillId="0" borderId="49" xfId="54" applyFont="1" applyBorder="1" applyAlignment="1">
      <alignment horizontal="center" vertical="center" wrapText="1"/>
      <protection/>
    </xf>
    <xf numFmtId="0" fontId="5" fillId="0" borderId="50" xfId="54" applyFont="1" applyBorder="1" applyAlignment="1">
      <alignment horizontal="center" vertical="center" wrapText="1"/>
      <protection/>
    </xf>
    <xf numFmtId="0" fontId="5" fillId="0" borderId="51" xfId="54" applyFont="1" applyBorder="1" applyAlignment="1">
      <alignment horizontal="center" vertical="center" wrapText="1"/>
      <protection/>
    </xf>
    <xf numFmtId="0" fontId="5" fillId="0" borderId="50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51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3" fontId="6" fillId="0" borderId="22" xfId="54" applyNumberFormat="1" applyFont="1" applyFill="1" applyBorder="1" applyAlignment="1">
      <alignment horizont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53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54" xfId="54" applyFont="1" applyBorder="1" applyAlignment="1">
      <alignment horizontal="center" vertical="center"/>
      <protection/>
    </xf>
    <xf numFmtId="0" fontId="5" fillId="0" borderId="52" xfId="54" applyFont="1" applyBorder="1">
      <alignment/>
      <protection/>
    </xf>
    <xf numFmtId="0" fontId="5" fillId="0" borderId="55" xfId="54" applyFont="1" applyBorder="1">
      <alignment/>
      <protection/>
    </xf>
    <xf numFmtId="0" fontId="5" fillId="0" borderId="56" xfId="54" applyFont="1" applyBorder="1">
      <alignment/>
      <protection/>
    </xf>
    <xf numFmtId="0" fontId="5" fillId="0" borderId="26" xfId="54" applyFont="1" applyBorder="1">
      <alignment/>
      <protection/>
    </xf>
    <xf numFmtId="0" fontId="5" fillId="0" borderId="57" xfId="54" applyFont="1" applyBorder="1">
      <alignment/>
      <protection/>
    </xf>
    <xf numFmtId="0" fontId="5" fillId="0" borderId="20" xfId="54" applyFont="1" applyBorder="1">
      <alignment/>
      <protection/>
    </xf>
    <xf numFmtId="3" fontId="6" fillId="0" borderId="23" xfId="54" applyNumberFormat="1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2" fillId="0" borderId="0" xfId="54" applyAlignment="1">
      <alignment horizontal="right"/>
      <protection/>
    </xf>
    <xf numFmtId="0" fontId="6" fillId="0" borderId="22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115" zoomScaleNormal="115" zoomScalePageLayoutView="0" workbookViewId="0" topLeftCell="A1">
      <selection activeCell="AA21" sqref="AA21"/>
    </sheetView>
  </sheetViews>
  <sheetFormatPr defaultColWidth="9.140625" defaultRowHeight="15"/>
  <cols>
    <col min="1" max="1" width="3.7109375" style="1" customWidth="1"/>
    <col min="2" max="2" width="17.8515625" style="1" customWidth="1"/>
    <col min="3" max="3" width="13.8515625" style="1" customWidth="1"/>
    <col min="4" max="4" width="9.140625" style="1" customWidth="1"/>
    <col min="5" max="5" width="7.8515625" style="1" bestFit="1" customWidth="1"/>
    <col min="6" max="8" width="9.140625" style="1" customWidth="1"/>
    <col min="9" max="11" width="7.8515625" style="1" bestFit="1" customWidth="1"/>
    <col min="12" max="12" width="6.57421875" style="1" customWidth="1"/>
    <col min="13" max="13" width="7.8515625" style="1" bestFit="1" customWidth="1"/>
    <col min="14" max="14" width="5.8515625" style="1" bestFit="1" customWidth="1"/>
    <col min="15" max="15" width="5.7109375" style="1" bestFit="1" customWidth="1"/>
    <col min="16" max="16" width="5.8515625" style="1" bestFit="1" customWidth="1"/>
    <col min="17" max="17" width="5.7109375" style="1" bestFit="1" customWidth="1"/>
    <col min="18" max="18" width="5.8515625" style="1" bestFit="1" customWidth="1"/>
    <col min="19" max="19" width="4.57421875" style="1" bestFit="1" customWidth="1"/>
    <col min="20" max="20" width="5.8515625" style="1" bestFit="1" customWidth="1"/>
    <col min="21" max="21" width="5.7109375" style="1" bestFit="1" customWidth="1"/>
    <col min="22" max="22" width="5.8515625" style="1" bestFit="1" customWidth="1"/>
    <col min="23" max="16384" width="9.140625" style="2" customWidth="1"/>
  </cols>
  <sheetData>
    <row r="1" spans="11:22" ht="12.75">
      <c r="K1" s="137" t="s">
        <v>0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3" spans="1:22" ht="15.7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5.75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76"/>
      <c r="N5" s="76"/>
      <c r="O5" s="76"/>
      <c r="P5" s="76"/>
      <c r="Q5" s="76"/>
      <c r="R5" s="76"/>
      <c r="S5" s="76"/>
      <c r="T5" s="76"/>
      <c r="U5" s="3"/>
      <c r="V5" s="3"/>
    </row>
    <row r="6" spans="11:23" ht="15.75" customHeight="1" thickBot="1">
      <c r="K6" s="106"/>
      <c r="L6" s="106"/>
      <c r="M6" s="4"/>
      <c r="N6" s="4"/>
      <c r="O6" s="4"/>
      <c r="P6" s="4"/>
      <c r="Q6" s="4"/>
      <c r="R6" s="4"/>
      <c r="S6" s="107"/>
      <c r="T6" s="107"/>
      <c r="U6" s="106" t="s">
        <v>3</v>
      </c>
      <c r="V6" s="106"/>
      <c r="W6" s="77"/>
    </row>
    <row r="7" spans="1:22" ht="24" customHeight="1">
      <c r="A7" s="5" t="s">
        <v>4</v>
      </c>
      <c r="B7" s="6" t="s">
        <v>5</v>
      </c>
      <c r="C7" s="83" t="s">
        <v>6</v>
      </c>
      <c r="D7" s="108" t="s">
        <v>54</v>
      </c>
      <c r="E7" s="6" t="s">
        <v>7</v>
      </c>
      <c r="F7" s="108" t="s">
        <v>8</v>
      </c>
      <c r="G7" s="111" t="s">
        <v>9</v>
      </c>
      <c r="H7" s="112"/>
      <c r="I7" s="113" t="s">
        <v>50</v>
      </c>
      <c r="J7" s="113"/>
      <c r="K7" s="113" t="s">
        <v>51</v>
      </c>
      <c r="L7" s="111"/>
      <c r="M7" s="114" t="s">
        <v>55</v>
      </c>
      <c r="N7" s="115"/>
      <c r="O7" s="118" t="s">
        <v>56</v>
      </c>
      <c r="P7" s="115"/>
      <c r="Q7" s="120" t="s">
        <v>17</v>
      </c>
      <c r="R7" s="121"/>
      <c r="S7" s="120" t="s">
        <v>18</v>
      </c>
      <c r="T7" s="121"/>
      <c r="U7" s="120" t="s">
        <v>19</v>
      </c>
      <c r="V7" s="121"/>
    </row>
    <row r="8" spans="1:22" ht="25.5" customHeight="1" thickBot="1">
      <c r="A8" s="7" t="s">
        <v>10</v>
      </c>
      <c r="B8" s="8" t="s">
        <v>11</v>
      </c>
      <c r="C8" s="8" t="s">
        <v>12</v>
      </c>
      <c r="D8" s="109"/>
      <c r="E8" s="8" t="s">
        <v>13</v>
      </c>
      <c r="F8" s="109"/>
      <c r="G8" s="8" t="s">
        <v>14</v>
      </c>
      <c r="H8" s="8" t="s">
        <v>15</v>
      </c>
      <c r="I8" s="127" t="s">
        <v>16</v>
      </c>
      <c r="J8" s="127"/>
      <c r="K8" s="127" t="s">
        <v>52</v>
      </c>
      <c r="L8" s="128"/>
      <c r="M8" s="116"/>
      <c r="N8" s="117"/>
      <c r="O8" s="119"/>
      <c r="P8" s="117"/>
      <c r="Q8" s="122"/>
      <c r="R8" s="123"/>
      <c r="S8" s="122"/>
      <c r="T8" s="123"/>
      <c r="U8" s="125"/>
      <c r="V8" s="126"/>
    </row>
    <row r="9" spans="1:22" ht="15.75" customHeight="1" thickBot="1">
      <c r="A9" s="9"/>
      <c r="B9" s="10"/>
      <c r="C9" s="10"/>
      <c r="D9" s="110"/>
      <c r="E9" s="10" t="s">
        <v>20</v>
      </c>
      <c r="F9" s="110"/>
      <c r="G9" s="10" t="s">
        <v>21</v>
      </c>
      <c r="H9" s="10" t="s">
        <v>22</v>
      </c>
      <c r="I9" s="11" t="s">
        <v>23</v>
      </c>
      <c r="J9" s="11" t="s">
        <v>13</v>
      </c>
      <c r="K9" s="11" t="s">
        <v>23</v>
      </c>
      <c r="L9" s="89" t="s">
        <v>13</v>
      </c>
      <c r="M9" s="10" t="s">
        <v>23</v>
      </c>
      <c r="N9" s="85" t="s">
        <v>13</v>
      </c>
      <c r="O9" s="9" t="s">
        <v>23</v>
      </c>
      <c r="P9" s="85" t="s">
        <v>13</v>
      </c>
      <c r="Q9" s="10" t="s">
        <v>23</v>
      </c>
      <c r="R9" s="85" t="s">
        <v>13</v>
      </c>
      <c r="S9" s="10" t="s">
        <v>23</v>
      </c>
      <c r="T9" s="85" t="s">
        <v>13</v>
      </c>
      <c r="U9" s="11" t="s">
        <v>23</v>
      </c>
      <c r="V9" s="12" t="s">
        <v>13</v>
      </c>
    </row>
    <row r="10" spans="1:26" ht="12.75">
      <c r="A10" s="129" t="s">
        <v>24</v>
      </c>
      <c r="B10" s="130"/>
      <c r="C10" s="13"/>
      <c r="D10" s="13"/>
      <c r="E10" s="13"/>
      <c r="F10" s="13"/>
      <c r="G10" s="13"/>
      <c r="H10" s="13"/>
      <c r="I10" s="13"/>
      <c r="J10" s="13"/>
      <c r="K10" s="13"/>
      <c r="L10" s="90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7"/>
      <c r="X10" s="17"/>
      <c r="Y10" s="17"/>
      <c r="Z10" s="17"/>
    </row>
    <row r="11" spans="1:26" ht="12.75">
      <c r="A11" s="99"/>
      <c r="B11" s="93"/>
      <c r="C11" s="93"/>
      <c r="D11" s="51"/>
      <c r="E11" s="51"/>
      <c r="F11" s="92"/>
      <c r="G11" s="92"/>
      <c r="H11" s="92"/>
      <c r="I11" s="51"/>
      <c r="J11" s="51"/>
      <c r="K11" s="51"/>
      <c r="L11" s="51"/>
      <c r="M11" s="51"/>
      <c r="N11" s="51"/>
      <c r="O11" s="51"/>
      <c r="P11" s="51"/>
      <c r="Q11" s="23"/>
      <c r="R11" s="23"/>
      <c r="S11" s="23"/>
      <c r="T11" s="23"/>
      <c r="U11" s="23"/>
      <c r="V11" s="25"/>
      <c r="W11" s="17"/>
      <c r="X11" s="17"/>
      <c r="Y11" s="17"/>
      <c r="Z11" s="17"/>
    </row>
    <row r="12" spans="1:26" ht="12.75">
      <c r="A12" s="52">
        <v>1</v>
      </c>
      <c r="B12" s="22" t="s">
        <v>25</v>
      </c>
      <c r="C12" s="23" t="s">
        <v>26</v>
      </c>
      <c r="D12" s="23">
        <v>1168797</v>
      </c>
      <c r="E12" s="94">
        <v>0</v>
      </c>
      <c r="F12" s="24">
        <v>38666</v>
      </c>
      <c r="G12" s="24">
        <v>40268</v>
      </c>
      <c r="H12" s="24">
        <v>42317</v>
      </c>
      <c r="I12" s="23">
        <f>416667+416667+520833+104167+104167+104166</f>
        <v>1666667</v>
      </c>
      <c r="J12" s="23">
        <f>309654+1819</f>
        <v>311473</v>
      </c>
      <c r="K12" s="23">
        <v>1109399</v>
      </c>
      <c r="L12" s="23">
        <v>0</v>
      </c>
      <c r="M12" s="23">
        <v>1168797</v>
      </c>
      <c r="N12" s="23">
        <v>0</v>
      </c>
      <c r="O12" s="23"/>
      <c r="P12" s="23"/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6"/>
      <c r="X12" s="17"/>
      <c r="Y12" s="17"/>
      <c r="Z12" s="17"/>
    </row>
    <row r="13" spans="1:26" ht="12.75">
      <c r="A13" s="69">
        <v>2</v>
      </c>
      <c r="B13" s="27" t="s">
        <v>27</v>
      </c>
      <c r="C13" s="23" t="s">
        <v>26</v>
      </c>
      <c r="D13" s="28">
        <f>1099573+353597-88970-118626-118626-118626-118626</f>
        <v>889696</v>
      </c>
      <c r="E13" s="23">
        <v>0</v>
      </c>
      <c r="F13" s="29">
        <v>38951</v>
      </c>
      <c r="G13" s="29">
        <v>39969</v>
      </c>
      <c r="H13" s="29">
        <v>44352</v>
      </c>
      <c r="I13" s="28">
        <v>563474</v>
      </c>
      <c r="J13" s="28">
        <f>264471+17490</f>
        <v>281961</v>
      </c>
      <c r="K13" s="28">
        <v>0</v>
      </c>
      <c r="L13" s="28">
        <v>0</v>
      </c>
      <c r="M13" s="28">
        <v>889696</v>
      </c>
      <c r="N13" s="28">
        <v>0</v>
      </c>
      <c r="O13" s="28"/>
      <c r="P13" s="28"/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30">
        <v>0</v>
      </c>
      <c r="W13" s="26"/>
      <c r="X13" s="17"/>
      <c r="Y13" s="17"/>
      <c r="Z13" s="26"/>
    </row>
    <row r="14" spans="1:26" ht="12.75">
      <c r="A14" s="69">
        <v>3</v>
      </c>
      <c r="B14" s="22" t="s">
        <v>57</v>
      </c>
      <c r="C14" s="23" t="s">
        <v>26</v>
      </c>
      <c r="D14" s="28">
        <f>493242+176588-41010-54680-54680-54680-54680</f>
        <v>410100</v>
      </c>
      <c r="E14" s="23">
        <v>0</v>
      </c>
      <c r="F14" s="29">
        <v>38951</v>
      </c>
      <c r="G14" s="29">
        <v>39969</v>
      </c>
      <c r="H14" s="29">
        <v>44352</v>
      </c>
      <c r="I14" s="28">
        <v>259730</v>
      </c>
      <c r="J14" s="28">
        <f>425508+22234</f>
        <v>447742</v>
      </c>
      <c r="K14" s="28">
        <v>0</v>
      </c>
      <c r="L14" s="28">
        <v>0</v>
      </c>
      <c r="M14" s="23">
        <v>410100</v>
      </c>
      <c r="N14" s="28">
        <v>0</v>
      </c>
      <c r="O14" s="28"/>
      <c r="P14" s="28"/>
      <c r="Q14" s="23">
        <v>0</v>
      </c>
      <c r="R14" s="28">
        <v>0</v>
      </c>
      <c r="S14" s="23">
        <v>0</v>
      </c>
      <c r="T14" s="28">
        <v>0</v>
      </c>
      <c r="U14" s="23">
        <v>0</v>
      </c>
      <c r="V14" s="30">
        <v>0</v>
      </c>
      <c r="W14" s="26"/>
      <c r="X14" s="17"/>
      <c r="Y14" s="17"/>
      <c r="Z14" s="26"/>
    </row>
    <row r="15" spans="1:26" ht="23.25" thickBot="1">
      <c r="A15" s="70">
        <v>4</v>
      </c>
      <c r="B15" s="95" t="s">
        <v>28</v>
      </c>
      <c r="C15" s="28" t="s">
        <v>29</v>
      </c>
      <c r="D15" s="28">
        <f>800000-200000</f>
        <v>600000</v>
      </c>
      <c r="E15" s="28">
        <v>0</v>
      </c>
      <c r="F15" s="29">
        <v>37244</v>
      </c>
      <c r="G15" s="31" t="s">
        <v>30</v>
      </c>
      <c r="H15" s="29">
        <v>42551</v>
      </c>
      <c r="I15" s="28">
        <v>1200000</v>
      </c>
      <c r="J15" s="28">
        <f>292639+54759</f>
        <v>347398</v>
      </c>
      <c r="K15" s="28">
        <v>0</v>
      </c>
      <c r="L15" s="28">
        <v>0</v>
      </c>
      <c r="M15" s="57">
        <v>600000</v>
      </c>
      <c r="N15" s="32">
        <v>0</v>
      </c>
      <c r="O15" s="32"/>
      <c r="P15" s="32"/>
      <c r="Q15" s="57">
        <v>0</v>
      </c>
      <c r="R15" s="32">
        <v>0</v>
      </c>
      <c r="S15" s="57">
        <v>0</v>
      </c>
      <c r="T15" s="32">
        <v>0</v>
      </c>
      <c r="U15" s="57">
        <v>0</v>
      </c>
      <c r="V15" s="33">
        <v>0</v>
      </c>
      <c r="W15" s="26"/>
      <c r="X15" s="20"/>
      <c r="Y15" s="20"/>
      <c r="Z15" s="26"/>
    </row>
    <row r="16" spans="1:26" ht="13.5" thickBot="1">
      <c r="A16" s="131" t="s">
        <v>31</v>
      </c>
      <c r="B16" s="132"/>
      <c r="C16" s="34"/>
      <c r="D16" s="35">
        <f>SUM(D11:D15)</f>
        <v>3068593</v>
      </c>
      <c r="E16" s="35">
        <f>SUM(E12:E15)</f>
        <v>0</v>
      </c>
      <c r="F16" s="35"/>
      <c r="G16" s="35"/>
      <c r="H16" s="35"/>
      <c r="I16" s="35">
        <f>SUM(I11:I15)</f>
        <v>3689871</v>
      </c>
      <c r="J16" s="35">
        <f>SUM(J11:J15)</f>
        <v>1388574</v>
      </c>
      <c r="K16" s="35">
        <f>SUM(K11:K15)</f>
        <v>1109399</v>
      </c>
      <c r="L16" s="35">
        <f>SUM(L11:L15)</f>
        <v>0</v>
      </c>
      <c r="M16" s="37">
        <f aca="true" t="shared" si="0" ref="M16:V16">SUM(M11:M15)</f>
        <v>3068593</v>
      </c>
      <c r="N16" s="37">
        <f t="shared" si="0"/>
        <v>0</v>
      </c>
      <c r="O16" s="37"/>
      <c r="P16" s="37"/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0</v>
      </c>
      <c r="V16" s="38">
        <f t="shared" si="0"/>
        <v>0</v>
      </c>
      <c r="W16" s="26"/>
      <c r="X16" s="14"/>
      <c r="Y16" s="14"/>
      <c r="Z16" s="26"/>
    </row>
    <row r="17" spans="1:26" ht="12.75">
      <c r="A17" s="133" t="s">
        <v>32</v>
      </c>
      <c r="B17" s="134"/>
      <c r="C17" s="39" t="s">
        <v>33</v>
      </c>
      <c r="D17" s="40"/>
      <c r="E17" s="41"/>
      <c r="F17" s="42"/>
      <c r="G17" s="43"/>
      <c r="H17" s="43"/>
      <c r="I17" s="40"/>
      <c r="J17" s="40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26"/>
      <c r="X17" s="17"/>
      <c r="Y17" s="17"/>
      <c r="Z17" s="26"/>
    </row>
    <row r="18" spans="1:26" ht="12.75">
      <c r="A18" s="100"/>
      <c r="B18" s="47"/>
      <c r="C18" s="22"/>
      <c r="D18" s="48"/>
      <c r="E18" s="49"/>
      <c r="F18" s="18"/>
      <c r="G18" s="50"/>
      <c r="H18" s="50"/>
      <c r="I18" s="48"/>
      <c r="J18" s="48"/>
      <c r="K18" s="51"/>
      <c r="L18" s="51"/>
      <c r="M18" s="23"/>
      <c r="N18" s="23"/>
      <c r="O18" s="23"/>
      <c r="P18" s="23"/>
      <c r="Q18" s="23"/>
      <c r="R18" s="23"/>
      <c r="S18" s="23"/>
      <c r="T18" s="23"/>
      <c r="U18" s="23"/>
      <c r="V18" s="25"/>
      <c r="W18" s="26"/>
      <c r="X18" s="17"/>
      <c r="Y18" s="17"/>
      <c r="Z18" s="26"/>
    </row>
    <row r="19" spans="1:26" ht="12.75">
      <c r="A19" s="52" t="s">
        <v>34</v>
      </c>
      <c r="B19" s="22" t="s">
        <v>35</v>
      </c>
      <c r="C19" s="23" t="s">
        <v>26</v>
      </c>
      <c r="D19" s="23">
        <v>723099</v>
      </c>
      <c r="E19" s="23">
        <v>0</v>
      </c>
      <c r="F19" s="24">
        <v>39274</v>
      </c>
      <c r="G19" s="21" t="s">
        <v>36</v>
      </c>
      <c r="H19" s="24">
        <v>46691</v>
      </c>
      <c r="I19" s="23">
        <v>632835</v>
      </c>
      <c r="J19" s="23">
        <f>304361+17397</f>
        <v>321758</v>
      </c>
      <c r="K19" s="23">
        <v>3582787</v>
      </c>
      <c r="L19" s="23">
        <v>0</v>
      </c>
      <c r="M19" s="23">
        <v>723099</v>
      </c>
      <c r="N19" s="23">
        <v>0</v>
      </c>
      <c r="O19" s="23"/>
      <c r="P19" s="23"/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5">
        <v>0</v>
      </c>
      <c r="W19" s="26"/>
      <c r="X19" s="14"/>
      <c r="Y19" s="14"/>
      <c r="Z19" s="26"/>
    </row>
    <row r="20" spans="1:26" ht="12.75">
      <c r="A20" s="52" t="s">
        <v>37</v>
      </c>
      <c r="B20" s="23" t="s">
        <v>35</v>
      </c>
      <c r="C20" s="23" t="s">
        <v>26</v>
      </c>
      <c r="D20" s="23">
        <v>1993058</v>
      </c>
      <c r="E20" s="23">
        <v>0</v>
      </c>
      <c r="F20" s="24">
        <v>39773</v>
      </c>
      <c r="G20" s="53" t="s">
        <v>38</v>
      </c>
      <c r="H20" s="24">
        <v>43393</v>
      </c>
      <c r="I20" s="23">
        <v>1257933</v>
      </c>
      <c r="J20" s="23">
        <f>336671+62961</f>
        <v>399632</v>
      </c>
      <c r="K20" s="23">
        <v>0</v>
      </c>
      <c r="L20" s="23">
        <v>0</v>
      </c>
      <c r="M20" s="23">
        <f>SUM(D20)</f>
        <v>1993058</v>
      </c>
      <c r="N20" s="23">
        <v>0</v>
      </c>
      <c r="O20" s="23"/>
      <c r="P20" s="23"/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6"/>
      <c r="X20" s="17"/>
      <c r="Y20" s="17"/>
      <c r="Z20" s="26"/>
    </row>
    <row r="21" spans="1:26" ht="13.5" thickBot="1">
      <c r="A21" s="101" t="s">
        <v>39</v>
      </c>
      <c r="B21" s="32" t="s">
        <v>35</v>
      </c>
      <c r="C21" s="54" t="s">
        <v>40</v>
      </c>
      <c r="D21" s="57">
        <v>439917</v>
      </c>
      <c r="E21" s="57"/>
      <c r="F21" s="55" t="s">
        <v>38</v>
      </c>
      <c r="G21" s="55" t="s">
        <v>41</v>
      </c>
      <c r="H21" s="56">
        <v>42432</v>
      </c>
      <c r="I21" s="57">
        <v>300878</v>
      </c>
      <c r="J21" s="57">
        <f>93418+24965</f>
        <v>118383</v>
      </c>
      <c r="K21" s="57">
        <v>358427</v>
      </c>
      <c r="L21" s="57">
        <v>0</v>
      </c>
      <c r="M21" s="57">
        <v>439917</v>
      </c>
      <c r="N21" s="57">
        <v>0</v>
      </c>
      <c r="O21" s="57"/>
      <c r="P21" s="57"/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8">
        <v>0</v>
      </c>
      <c r="W21" s="26"/>
      <c r="X21" s="17"/>
      <c r="Y21" s="17"/>
      <c r="Z21" s="26"/>
    </row>
    <row r="22" spans="1:26" ht="13.5" thickBot="1">
      <c r="A22" s="131" t="s">
        <v>31</v>
      </c>
      <c r="B22" s="132"/>
      <c r="C22" s="59"/>
      <c r="D22" s="35">
        <f>SUM(D19:D21)</f>
        <v>3156074</v>
      </c>
      <c r="E22" s="35">
        <f>SUM(E19:E20)</f>
        <v>0</v>
      </c>
      <c r="F22" s="35"/>
      <c r="G22" s="35"/>
      <c r="H22" s="35"/>
      <c r="I22" s="35">
        <f>SUM(I19:I21)</f>
        <v>2191646</v>
      </c>
      <c r="J22" s="35">
        <f>SUM(J19:J21)</f>
        <v>839773</v>
      </c>
      <c r="K22" s="35">
        <f>SUM(K19:K21)</f>
        <v>3941214</v>
      </c>
      <c r="L22" s="35">
        <f>SUM(L19:L21)</f>
        <v>0</v>
      </c>
      <c r="M22" s="35">
        <f aca="true" t="shared" si="1" ref="M22:V22">SUM(M19:M21)</f>
        <v>3156074</v>
      </c>
      <c r="N22" s="35">
        <f t="shared" si="1"/>
        <v>0</v>
      </c>
      <c r="O22" s="35"/>
      <c r="P22" s="35"/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6">
        <f t="shared" si="1"/>
        <v>0</v>
      </c>
      <c r="W22" s="26"/>
      <c r="X22" s="17"/>
      <c r="Y22" s="17"/>
      <c r="Z22" s="26"/>
    </row>
    <row r="23" spans="1:26" ht="12.75">
      <c r="A23" s="7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94"/>
      <c r="M23" s="61"/>
      <c r="N23" s="61"/>
      <c r="O23" s="61"/>
      <c r="P23" s="61"/>
      <c r="Q23" s="61"/>
      <c r="R23" s="61"/>
      <c r="S23" s="61"/>
      <c r="T23" s="61"/>
      <c r="U23" s="61"/>
      <c r="V23" s="62"/>
      <c r="W23" s="26"/>
      <c r="X23" s="17"/>
      <c r="Y23" s="17"/>
      <c r="Z23" s="26"/>
    </row>
    <row r="24" spans="1:26" ht="12.75">
      <c r="A24" s="102"/>
      <c r="B24" s="8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9"/>
      <c r="N24" s="19"/>
      <c r="O24" s="19"/>
      <c r="P24" s="19"/>
      <c r="Q24" s="19"/>
      <c r="R24" s="19"/>
      <c r="S24" s="63"/>
      <c r="T24" s="63"/>
      <c r="U24" s="63"/>
      <c r="V24" s="64"/>
      <c r="W24" s="26"/>
      <c r="X24" s="17"/>
      <c r="Y24" s="17"/>
      <c r="Z24" s="26"/>
    </row>
    <row r="25" spans="1:26" ht="12.75">
      <c r="A25" s="103" t="s">
        <v>42</v>
      </c>
      <c r="B25" s="96"/>
      <c r="C25" s="22"/>
      <c r="D25" s="138" t="s">
        <v>43</v>
      </c>
      <c r="E25" s="138"/>
      <c r="F25" s="22"/>
      <c r="G25" s="22"/>
      <c r="H25" s="22"/>
      <c r="I25" s="138" t="s">
        <v>44</v>
      </c>
      <c r="J25" s="138"/>
      <c r="K25" s="138" t="s">
        <v>45</v>
      </c>
      <c r="L25" s="138"/>
      <c r="M25" s="124" t="s">
        <v>46</v>
      </c>
      <c r="N25" s="124"/>
      <c r="O25" s="53"/>
      <c r="P25" s="53"/>
      <c r="Q25" s="124" t="s">
        <v>46</v>
      </c>
      <c r="R25" s="124"/>
      <c r="S25" s="124" t="s">
        <v>46</v>
      </c>
      <c r="T25" s="124"/>
      <c r="U25" s="124" t="s">
        <v>46</v>
      </c>
      <c r="V25" s="135"/>
      <c r="W25" s="26"/>
      <c r="X25" s="17"/>
      <c r="Y25" s="17"/>
      <c r="Z25" s="26"/>
    </row>
    <row r="26" spans="1:26" ht="22.5">
      <c r="A26" s="84" t="s">
        <v>34</v>
      </c>
      <c r="B26" s="88" t="s">
        <v>47</v>
      </c>
      <c r="C26" s="23"/>
      <c r="D26" s="97">
        <v>40000</v>
      </c>
      <c r="E26" s="53"/>
      <c r="F26" s="53" t="s">
        <v>53</v>
      </c>
      <c r="G26" s="23"/>
      <c r="H26" s="23"/>
      <c r="I26" s="97">
        <v>90000</v>
      </c>
      <c r="J26" s="73"/>
      <c r="K26" s="97"/>
      <c r="L26" s="73"/>
      <c r="M26" s="97"/>
      <c r="N26" s="73"/>
      <c r="O26" s="73"/>
      <c r="P26" s="73"/>
      <c r="Q26" s="97"/>
      <c r="R26" s="73"/>
      <c r="S26" s="97"/>
      <c r="T26" s="73"/>
      <c r="U26" s="97">
        <v>40000</v>
      </c>
      <c r="V26" s="74"/>
      <c r="W26" s="26"/>
      <c r="X26" s="26"/>
      <c r="Y26" s="26"/>
      <c r="Z26" s="26"/>
    </row>
    <row r="27" spans="1:26" ht="12.75">
      <c r="A27" s="84" t="s">
        <v>37</v>
      </c>
      <c r="B27" s="87" t="s">
        <v>48</v>
      </c>
      <c r="C27" s="23"/>
      <c r="D27" s="97">
        <v>88664</v>
      </c>
      <c r="E27" s="53"/>
      <c r="F27" s="75">
        <v>39790</v>
      </c>
      <c r="G27" s="23"/>
      <c r="H27" s="23"/>
      <c r="I27" s="23">
        <v>311101</v>
      </c>
      <c r="J27" s="23"/>
      <c r="K27" s="97"/>
      <c r="L27" s="73"/>
      <c r="M27" s="23"/>
      <c r="N27" s="23"/>
      <c r="O27" s="23">
        <v>47076</v>
      </c>
      <c r="P27" s="23"/>
      <c r="Q27" s="23">
        <f>SUM(D27-O27)</f>
        <v>41588</v>
      </c>
      <c r="R27" s="23"/>
      <c r="S27" s="23"/>
      <c r="T27" s="23"/>
      <c r="U27" s="23"/>
      <c r="V27" s="25"/>
      <c r="W27" s="26"/>
      <c r="X27" s="26"/>
      <c r="Y27" s="26"/>
      <c r="Z27" s="26"/>
    </row>
    <row r="28" spans="1:26" ht="13.5" thickBot="1">
      <c r="A28" s="104"/>
      <c r="B28" s="98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26"/>
      <c r="X28" s="26"/>
      <c r="Y28" s="26"/>
      <c r="Z28" s="26"/>
    </row>
    <row r="29" spans="1:26" ht="14.25" thickBot="1" thickTop="1">
      <c r="A29" s="80" t="s">
        <v>49</v>
      </c>
      <c r="B29" s="82"/>
      <c r="C29" s="81"/>
      <c r="D29" s="81">
        <f>SUM(D26:D28)</f>
        <v>128664</v>
      </c>
      <c r="E29" s="81"/>
      <c r="F29" s="81"/>
      <c r="G29" s="81"/>
      <c r="H29" s="81"/>
      <c r="I29" s="81">
        <f>SUM(I26:I28)</f>
        <v>401101</v>
      </c>
      <c r="J29" s="81">
        <f>SUM(J26:J28)</f>
        <v>0</v>
      </c>
      <c r="K29" s="81">
        <f>SUM(K26:K28)</f>
        <v>0</v>
      </c>
      <c r="L29" s="91">
        <f>SUM(L26:L28)</f>
        <v>0</v>
      </c>
      <c r="M29" s="81">
        <f aca="true" t="shared" si="2" ref="M29:V29">SUM(M26:M28)</f>
        <v>0</v>
      </c>
      <c r="N29" s="78">
        <f t="shared" si="2"/>
        <v>0</v>
      </c>
      <c r="O29" s="78"/>
      <c r="P29" s="78"/>
      <c r="Q29" s="78">
        <f t="shared" si="2"/>
        <v>41588</v>
      </c>
      <c r="R29" s="78">
        <f t="shared" si="2"/>
        <v>0</v>
      </c>
      <c r="S29" s="78">
        <f t="shared" si="2"/>
        <v>0</v>
      </c>
      <c r="T29" s="78">
        <f t="shared" si="2"/>
        <v>0</v>
      </c>
      <c r="U29" s="78">
        <f t="shared" si="2"/>
        <v>40000</v>
      </c>
      <c r="V29" s="79">
        <f t="shared" si="2"/>
        <v>0</v>
      </c>
      <c r="W29" s="26"/>
      <c r="X29" s="67"/>
      <c r="Y29" s="67"/>
      <c r="Z29" s="26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72"/>
      <c r="D31" s="72"/>
      <c r="E31" s="3"/>
      <c r="F31" s="3"/>
      <c r="G31" s="3"/>
      <c r="H31" s="3"/>
      <c r="I31" s="72"/>
      <c r="J31" s="3"/>
      <c r="K31" s="72"/>
      <c r="L31" s="72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9:11" ht="12.75">
      <c r="I33" s="68"/>
      <c r="K33" s="68"/>
    </row>
    <row r="34" ht="12.75">
      <c r="C34" s="68"/>
    </row>
  </sheetData>
  <sheetProtection/>
  <mergeCells count="30">
    <mergeCell ref="K1:V1"/>
    <mergeCell ref="A22:B22"/>
    <mergeCell ref="D25:E25"/>
    <mergeCell ref="I25:J25"/>
    <mergeCell ref="K25:L25"/>
    <mergeCell ref="M25:N25"/>
    <mergeCell ref="A10:B10"/>
    <mergeCell ref="A16:B16"/>
    <mergeCell ref="A17:B17"/>
    <mergeCell ref="S25:T25"/>
    <mergeCell ref="U25:V25"/>
    <mergeCell ref="A3:V3"/>
    <mergeCell ref="A4:V4"/>
    <mergeCell ref="O7:P8"/>
    <mergeCell ref="Q7:R8"/>
    <mergeCell ref="S7:T8"/>
    <mergeCell ref="Q25:R25"/>
    <mergeCell ref="U7:V8"/>
    <mergeCell ref="I8:J8"/>
    <mergeCell ref="K8:L8"/>
    <mergeCell ref="A5:L5"/>
    <mergeCell ref="K6:L6"/>
    <mergeCell ref="S6:T6"/>
    <mergeCell ref="U6:V6"/>
    <mergeCell ref="D7:D9"/>
    <mergeCell ref="F7:F9"/>
    <mergeCell ref="G7:H7"/>
    <mergeCell ref="I7:J7"/>
    <mergeCell ref="K7:L7"/>
    <mergeCell ref="M7:N8"/>
  </mergeCells>
  <printOptions/>
  <pageMargins left="0.11811023622047245" right="0.11811023622047245" top="0.7480314960629921" bottom="0.984251968503937" header="0.35433070866141736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albert.ibolya</dc:creator>
  <cp:keywords/>
  <dc:description/>
  <cp:lastModifiedBy>Morvai Éva</cp:lastModifiedBy>
  <cp:lastPrinted>2015-04-21T11:44:12Z</cp:lastPrinted>
  <dcterms:created xsi:type="dcterms:W3CDTF">2014-01-08T10:30:23Z</dcterms:created>
  <dcterms:modified xsi:type="dcterms:W3CDTF">2015-05-07T08:43:10Z</dcterms:modified>
  <cp:category/>
  <cp:version/>
  <cp:contentType/>
  <cp:contentStatus/>
</cp:coreProperties>
</file>