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.év\2020\2019\Jegyzőkönyvek komplett\2020.év\2020.07.26\"/>
    </mc:Choice>
  </mc:AlternateContent>
  <xr:revisionPtr revIDLastSave="0" documentId="13_ncr:1_{F163F7EB-79BE-4725-A9AD-DC9F69A5B1E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 számú melléklet" sheetId="16" r:id="rId1"/>
    <sheet name="2.sz. melléklet" sheetId="22" r:id="rId2"/>
    <sheet name="3. számú melléklet" sheetId="2" r:id="rId3"/>
    <sheet name="4.sz. melléklet" sheetId="14" r:id="rId4"/>
    <sheet name="5. sz. melléklet" sheetId="20" r:id="rId5"/>
    <sheet name="6.sz. melléklet" sheetId="11" r:id="rId6"/>
    <sheet name="7. sz. melléklet" sheetId="19" r:id="rId7"/>
    <sheet name="8.sz. melléklet" sheetId="24" r:id="rId8"/>
    <sheet name="9.sz. melléklet" sheetId="25" r:id="rId9"/>
    <sheet name="10.sz.melléklet" sheetId="26" r:id="rId10"/>
    <sheet name="11.sz.melléklet" sheetId="27" r:id="rId11"/>
    <sheet name="12.sz.melléklet" sheetId="28" r:id="rId12"/>
    <sheet name="13.sz.melléklet" sheetId="29" r:id="rId13"/>
    <sheet name="14.sz.melléklet" sheetId="30" r:id="rId14"/>
    <sheet name="15.sz.melléklet" sheetId="31" r:id="rId15"/>
    <sheet name="16.sz.melléklet" sheetId="32" r:id="rId16"/>
    <sheet name="17.sz.melléklet" sheetId="33" r:id="rId17"/>
    <sheet name="18.sz.melléklet" sheetId="34" r:id="rId18"/>
    <sheet name="19.sz.melléklet" sheetId="35" r:id="rId19"/>
    <sheet name="20.sz.melléklet" sheetId="36" r:id="rId20"/>
  </sheets>
  <definedNames>
    <definedName name="_xlnm.Print_Area" localSheetId="0">'1. számú melléklet'!$A$1:$K$50</definedName>
    <definedName name="_xlnm.Print_Area" localSheetId="1">'2.sz. melléklet'!$A$1:$M$72</definedName>
    <definedName name="_xlnm.Print_Area" localSheetId="2">'3. számú melléklet'!$A$1:$AF$27</definedName>
    <definedName name="_xlnm.Print_Area" localSheetId="3">'4.sz. melléklet'!$A$1:$F$49</definedName>
    <definedName name="_xlnm.Print_Area" localSheetId="4">'5. sz. melléklet'!$A$1:$L$33</definedName>
    <definedName name="_xlnm.Print_Area" localSheetId="5">'6.sz. melléklet'!$A$1:$AI$31</definedName>
    <definedName name="_xlnm.Print_Area" localSheetId="6">'7. sz. melléklet'!$A$1:$S$36</definedName>
    <definedName name="_xlnm.Print_Area" localSheetId="7">'8.sz. melléklet'!$A$1:$F$39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34" l="1"/>
  <c r="C61" i="34"/>
  <c r="B76" i="34"/>
  <c r="F76" i="34"/>
  <c r="E76" i="34"/>
  <c r="E50" i="34"/>
  <c r="L35" i="33" l="1"/>
  <c r="L26" i="33"/>
  <c r="L22" i="33"/>
  <c r="L19" i="33"/>
  <c r="L14" i="33"/>
  <c r="L29" i="33" s="1"/>
  <c r="L15" i="32"/>
  <c r="L30" i="32" s="1"/>
  <c r="F23" i="32"/>
  <c r="F20" i="32"/>
  <c r="F16" i="32"/>
  <c r="F14" i="32"/>
  <c r="F17" i="32" s="1"/>
  <c r="F30" i="32" s="1"/>
  <c r="F19" i="36"/>
  <c r="E19" i="36"/>
  <c r="D19" i="36"/>
  <c r="G13" i="35"/>
  <c r="G21" i="35" s="1"/>
  <c r="B50" i="34"/>
  <c r="F40" i="34"/>
  <c r="F54" i="34" s="1"/>
  <c r="F61" i="34" s="1"/>
  <c r="E40" i="34"/>
  <c r="E54" i="34" s="1"/>
  <c r="E61" i="34" s="1"/>
  <c r="D40" i="34"/>
  <c r="D54" i="34" s="1"/>
  <c r="D61" i="34" s="1"/>
  <c r="C40" i="34"/>
  <c r="C54" i="34" s="1"/>
  <c r="B39" i="34"/>
  <c r="B38" i="34"/>
  <c r="B37" i="34"/>
  <c r="B36" i="34"/>
  <c r="B33" i="34"/>
  <c r="B30" i="34"/>
  <c r="B27" i="34"/>
  <c r="B40" i="34" s="1"/>
  <c r="B54" i="34" s="1"/>
  <c r="B61" i="34" s="1"/>
  <c r="B24" i="34"/>
  <c r="F23" i="34"/>
  <c r="E23" i="34"/>
  <c r="D23" i="34"/>
  <c r="C23" i="34"/>
  <c r="B22" i="34"/>
  <c r="B21" i="34"/>
  <c r="B20" i="34"/>
  <c r="B17" i="34"/>
  <c r="B16" i="34"/>
  <c r="B15" i="34"/>
  <c r="B14" i="34"/>
  <c r="B13" i="34"/>
  <c r="B12" i="34"/>
  <c r="B11" i="34"/>
  <c r="B10" i="34"/>
  <c r="B9" i="34"/>
  <c r="G23" i="32"/>
  <c r="G16" i="32"/>
  <c r="M15" i="32"/>
  <c r="M30" i="32" s="1"/>
  <c r="G14" i="32"/>
  <c r="G17" i="32" l="1"/>
  <c r="G30" i="32" s="1"/>
  <c r="F24" i="28"/>
  <c r="G14" i="27"/>
  <c r="G10" i="27"/>
  <c r="G26" i="27" s="1"/>
  <c r="D20" i="26"/>
  <c r="C22" i="24"/>
  <c r="C11" i="24"/>
  <c r="C26" i="24" s="1"/>
  <c r="P30" i="19"/>
  <c r="J30" i="19"/>
  <c r="P18" i="19"/>
  <c r="J18" i="19"/>
  <c r="D25" i="11"/>
  <c r="AJ27" i="11"/>
  <c r="AG27" i="11"/>
  <c r="AD27" i="11"/>
  <c r="AA27" i="11"/>
  <c r="X27" i="11"/>
  <c r="U27" i="11"/>
  <c r="R27" i="11"/>
  <c r="O27" i="11"/>
  <c r="L27" i="11"/>
  <c r="I27" i="11"/>
  <c r="F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J18" i="20"/>
  <c r="J11" i="20"/>
  <c r="J23" i="20" s="1"/>
  <c r="D35" i="14"/>
  <c r="D13" i="14"/>
  <c r="AD22" i="2"/>
  <c r="AA22" i="2"/>
  <c r="X22" i="2"/>
  <c r="U22" i="2"/>
  <c r="R22" i="2"/>
  <c r="O22" i="2"/>
  <c r="L22" i="2"/>
  <c r="C21" i="2"/>
  <c r="C20" i="2"/>
  <c r="C19" i="2"/>
  <c r="C18" i="2"/>
  <c r="C17" i="2"/>
  <c r="C16" i="2"/>
  <c r="C15" i="2"/>
  <c r="C14" i="2"/>
  <c r="C13" i="2"/>
  <c r="C12" i="2"/>
  <c r="D44" i="22"/>
  <c r="L61" i="22"/>
  <c r="L60" i="22"/>
  <c r="L59" i="22"/>
  <c r="L57" i="22"/>
  <c r="L56" i="22"/>
  <c r="L54" i="22"/>
  <c r="L53" i="22"/>
  <c r="L52" i="22"/>
  <c r="L51" i="22"/>
  <c r="L50" i="22"/>
  <c r="L49" i="22"/>
  <c r="L47" i="22"/>
  <c r="L46" i="22"/>
  <c r="L45" i="22"/>
  <c r="L44" i="22"/>
  <c r="L43" i="22"/>
  <c r="L42" i="22"/>
  <c r="L41" i="22"/>
  <c r="L40" i="22"/>
  <c r="L39" i="22"/>
  <c r="L38" i="22"/>
  <c r="L37" i="22"/>
  <c r="L36" i="22"/>
  <c r="M36" i="22"/>
  <c r="F60" i="22"/>
  <c r="F50" i="22"/>
  <c r="F44" i="22"/>
  <c r="F37" i="22"/>
  <c r="F56" i="22" s="1"/>
  <c r="F61" i="22" s="1"/>
  <c r="C60" i="22"/>
  <c r="C50" i="22"/>
  <c r="C37" i="22"/>
  <c r="C56" i="22" s="1"/>
  <c r="C61" i="22" s="1"/>
  <c r="L30" i="22"/>
  <c r="L29" i="22"/>
  <c r="L28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F29" i="22"/>
  <c r="F18" i="22"/>
  <c r="F14" i="22"/>
  <c r="F24" i="22" s="1"/>
  <c r="F30" i="22" s="1"/>
  <c r="C29" i="22"/>
  <c r="C18" i="22"/>
  <c r="C14" i="22"/>
  <c r="C24" i="22" s="1"/>
  <c r="C30" i="22" s="1"/>
  <c r="I20" i="16"/>
  <c r="H20" i="16"/>
  <c r="I16" i="16"/>
  <c r="H16" i="16"/>
  <c r="E17" i="16"/>
  <c r="D17" i="16"/>
  <c r="H27" i="16"/>
  <c r="H24" i="16"/>
  <c r="H39" i="16" s="1"/>
  <c r="D27" i="16"/>
  <c r="D24" i="16"/>
  <c r="D11" i="16"/>
  <c r="D38" i="14" l="1"/>
  <c r="C27" i="11"/>
  <c r="D39" i="16"/>
  <c r="M27" i="11" l="1"/>
  <c r="D26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M52" i="22" l="1"/>
  <c r="K52" i="22"/>
  <c r="G50" i="22"/>
  <c r="E50" i="22"/>
  <c r="I53" i="22"/>
  <c r="K53" i="22"/>
  <c r="M53" i="22"/>
  <c r="K55" i="22"/>
  <c r="K54" i="22"/>
  <c r="K51" i="22"/>
  <c r="K49" i="22"/>
  <c r="K48" i="22"/>
  <c r="K47" i="22"/>
  <c r="K46" i="22"/>
  <c r="K45" i="22"/>
  <c r="K42" i="22"/>
  <c r="K41" i="22"/>
  <c r="K40" i="22"/>
  <c r="K39" i="22"/>
  <c r="K38" i="22"/>
  <c r="M42" i="22"/>
  <c r="M41" i="22"/>
  <c r="G37" i="22"/>
  <c r="E37" i="22"/>
  <c r="D37" i="22"/>
  <c r="B37" i="22"/>
  <c r="K36" i="22"/>
  <c r="G18" i="22" l="1"/>
  <c r="K28" i="22"/>
  <c r="K27" i="22"/>
  <c r="K26" i="22"/>
  <c r="K25" i="22"/>
  <c r="K23" i="22"/>
  <c r="K22" i="22"/>
  <c r="K21" i="22"/>
  <c r="K20" i="22"/>
  <c r="K19" i="22"/>
  <c r="K17" i="22"/>
  <c r="K16" i="22"/>
  <c r="K15" i="22"/>
  <c r="K13" i="22"/>
  <c r="K12" i="22"/>
  <c r="K11" i="22"/>
  <c r="K10" i="22"/>
  <c r="H35" i="25"/>
  <c r="G35" i="25"/>
  <c r="F35" i="25"/>
  <c r="D22" i="24"/>
  <c r="H14" i="30" l="1"/>
  <c r="F14" i="30"/>
  <c r="G14" i="30"/>
  <c r="H10" i="30"/>
  <c r="H18" i="30" s="1"/>
  <c r="G10" i="30"/>
  <c r="F10" i="30"/>
  <c r="F18" i="30" s="1"/>
  <c r="E27" i="16"/>
  <c r="E11" i="16"/>
  <c r="E39" i="16"/>
  <c r="E24" i="16"/>
  <c r="C24" i="16"/>
  <c r="G29" i="16"/>
  <c r="G18" i="30" l="1"/>
  <c r="G14" i="29" l="1"/>
  <c r="F15" i="29"/>
  <c r="H14" i="29"/>
  <c r="F14" i="29"/>
  <c r="H10" i="29"/>
  <c r="G10" i="29"/>
  <c r="F10" i="29"/>
  <c r="F18" i="29" l="1"/>
  <c r="H18" i="29"/>
  <c r="G18" i="29"/>
  <c r="G24" i="28"/>
  <c r="E24" i="28"/>
  <c r="H14" i="27"/>
  <c r="F14" i="27"/>
  <c r="H10" i="27"/>
  <c r="H26" i="27" s="1"/>
  <c r="F10" i="27"/>
  <c r="E20" i="26"/>
  <c r="C20" i="26"/>
  <c r="F26" i="27" l="1"/>
  <c r="D11" i="24"/>
  <c r="B11" i="24"/>
  <c r="K18" i="20"/>
  <c r="I18" i="20"/>
  <c r="K11" i="20"/>
  <c r="K23" i="20" s="1"/>
  <c r="I11" i="20"/>
  <c r="I19" i="2" l="1"/>
  <c r="D11" i="2"/>
  <c r="B11" i="2"/>
  <c r="AG12" i="2" l="1"/>
  <c r="AH22" i="2"/>
  <c r="AG21" i="2"/>
  <c r="AG20" i="2"/>
  <c r="AG19" i="2"/>
  <c r="AG18" i="2"/>
  <c r="AG17" i="2"/>
  <c r="AG16" i="2"/>
  <c r="AG15" i="2"/>
  <c r="AG14" i="2"/>
  <c r="AG13" i="2"/>
  <c r="C11" i="2"/>
  <c r="AF22" i="2"/>
  <c r="F19" i="2"/>
  <c r="D19" i="2"/>
  <c r="B19" i="2"/>
  <c r="F13" i="2"/>
  <c r="I21" i="2"/>
  <c r="I20" i="2"/>
  <c r="I18" i="2"/>
  <c r="I17" i="2"/>
  <c r="I16" i="2"/>
  <c r="I15" i="2"/>
  <c r="I14" i="2"/>
  <c r="I13" i="2"/>
  <c r="I12" i="2"/>
  <c r="I11" i="2"/>
  <c r="F21" i="2"/>
  <c r="F20" i="2"/>
  <c r="F18" i="2"/>
  <c r="F17" i="2"/>
  <c r="F16" i="2"/>
  <c r="F15" i="2"/>
  <c r="F14" i="2"/>
  <c r="F12" i="2"/>
  <c r="F11" i="2"/>
  <c r="D21" i="2"/>
  <c r="D20" i="2"/>
  <c r="D18" i="2"/>
  <c r="D17" i="2"/>
  <c r="D16" i="2"/>
  <c r="D15" i="2"/>
  <c r="D14" i="2"/>
  <c r="D13" i="2"/>
  <c r="D12" i="2"/>
  <c r="B21" i="2"/>
  <c r="B20" i="2"/>
  <c r="B18" i="2"/>
  <c r="B17" i="2"/>
  <c r="B16" i="2"/>
  <c r="B15" i="2"/>
  <c r="B14" i="2"/>
  <c r="B13" i="2"/>
  <c r="B12" i="2"/>
  <c r="C22" i="2" l="1"/>
  <c r="I59" i="22"/>
  <c r="I58" i="22"/>
  <c r="I57" i="22"/>
  <c r="I54" i="22"/>
  <c r="I51" i="22"/>
  <c r="I49" i="22"/>
  <c r="I47" i="22"/>
  <c r="I46" i="22"/>
  <c r="I45" i="22"/>
  <c r="I43" i="22"/>
  <c r="I40" i="22"/>
  <c r="I39" i="22"/>
  <c r="I38" i="22"/>
  <c r="I36" i="22"/>
  <c r="I28" i="22"/>
  <c r="I26" i="22"/>
  <c r="I25" i="22"/>
  <c r="I22" i="22"/>
  <c r="I21" i="22"/>
  <c r="I20" i="22"/>
  <c r="I19" i="22"/>
  <c r="I17" i="22"/>
  <c r="I16" i="22"/>
  <c r="I15" i="22"/>
  <c r="I13" i="22"/>
  <c r="I12" i="22"/>
  <c r="I11" i="22"/>
  <c r="I10" i="22"/>
  <c r="AK27" i="11" l="1"/>
  <c r="AI27" i="11"/>
  <c r="B27" i="11"/>
  <c r="AF27" i="11" l="1"/>
  <c r="AC27" i="11"/>
  <c r="Z27" i="11"/>
  <c r="W27" i="11"/>
  <c r="T27" i="11"/>
  <c r="Q27" i="11"/>
  <c r="N27" i="11"/>
  <c r="H27" i="11"/>
  <c r="E27" i="11"/>
  <c r="H25" i="25" l="1"/>
  <c r="H38" i="25" s="1"/>
  <c r="G25" i="25"/>
  <c r="G38" i="25" s="1"/>
  <c r="F25" i="25"/>
  <c r="E13" i="14"/>
  <c r="I27" i="16"/>
  <c r="I24" i="16"/>
  <c r="C27" i="16"/>
  <c r="C17" i="16"/>
  <c r="C11" i="16"/>
  <c r="I39" i="16" l="1"/>
  <c r="C39" i="16"/>
  <c r="G16" i="16"/>
  <c r="G20" i="16"/>
  <c r="G24" i="16"/>
  <c r="G27" i="16"/>
  <c r="B22" i="24"/>
  <c r="O30" i="19"/>
  <c r="O18" i="19"/>
  <c r="K30" i="19"/>
  <c r="I30" i="19"/>
  <c r="K18" i="19"/>
  <c r="I18" i="19"/>
  <c r="AE22" i="2"/>
  <c r="AC22" i="2"/>
  <c r="AB22" i="2"/>
  <c r="Z22" i="2"/>
  <c r="Y22" i="2"/>
  <c r="W22" i="2"/>
  <c r="V22" i="2"/>
  <c r="T22" i="2"/>
  <c r="S22" i="2"/>
  <c r="Q22" i="2"/>
  <c r="P22" i="2"/>
  <c r="N22" i="2"/>
  <c r="M22" i="2"/>
  <c r="K22" i="2"/>
  <c r="J22" i="2"/>
  <c r="H22" i="2"/>
  <c r="G22" i="2"/>
  <c r="E22" i="2"/>
  <c r="K60" i="22"/>
  <c r="J60" i="22"/>
  <c r="H60" i="22"/>
  <c r="G60" i="22"/>
  <c r="E60" i="22"/>
  <c r="D60" i="22"/>
  <c r="J50" i="22"/>
  <c r="H50" i="22"/>
  <c r="D50" i="22"/>
  <c r="J44" i="22"/>
  <c r="H44" i="22"/>
  <c r="G44" i="22"/>
  <c r="E44" i="22"/>
  <c r="J37" i="22"/>
  <c r="H37" i="22"/>
  <c r="J29" i="22"/>
  <c r="H29" i="22"/>
  <c r="G29" i="22"/>
  <c r="E29" i="22"/>
  <c r="D29" i="22"/>
  <c r="J18" i="22"/>
  <c r="H18" i="22"/>
  <c r="E18" i="22"/>
  <c r="D18" i="22"/>
  <c r="J14" i="22"/>
  <c r="H14" i="22"/>
  <c r="G14" i="22"/>
  <c r="E14" i="22"/>
  <c r="D14" i="22"/>
  <c r="M59" i="22"/>
  <c r="M57" i="22"/>
  <c r="M54" i="22"/>
  <c r="M51" i="22"/>
  <c r="M49" i="22"/>
  <c r="M47" i="22"/>
  <c r="M46" i="22"/>
  <c r="M45" i="22"/>
  <c r="M43" i="22"/>
  <c r="M40" i="22"/>
  <c r="M39" i="22"/>
  <c r="M38" i="22"/>
  <c r="B60" i="22"/>
  <c r="B50" i="22"/>
  <c r="B44" i="22"/>
  <c r="K44" i="22" s="1"/>
  <c r="M28" i="22"/>
  <c r="M26" i="22"/>
  <c r="M25" i="22"/>
  <c r="M23" i="22"/>
  <c r="M22" i="22"/>
  <c r="M21" i="22"/>
  <c r="M20" i="22"/>
  <c r="M19" i="22"/>
  <c r="M17" i="22"/>
  <c r="M16" i="22"/>
  <c r="M15" i="22"/>
  <c r="M13" i="22"/>
  <c r="M12" i="22"/>
  <c r="M11" i="22"/>
  <c r="M10" i="22"/>
  <c r="K29" i="22"/>
  <c r="B29" i="22"/>
  <c r="B18" i="22"/>
  <c r="B14" i="22"/>
  <c r="C35" i="14"/>
  <c r="C32" i="14"/>
  <c r="C13" i="14"/>
  <c r="B24" i="22" l="1"/>
  <c r="B30" i="22" s="1"/>
  <c r="K14" i="22"/>
  <c r="K50" i="22"/>
  <c r="K18" i="22"/>
  <c r="I14" i="22"/>
  <c r="I18" i="22"/>
  <c r="I29" i="22"/>
  <c r="H56" i="22"/>
  <c r="H61" i="22" s="1"/>
  <c r="K37" i="22"/>
  <c r="K56" i="22" s="1"/>
  <c r="K61" i="22" s="1"/>
  <c r="I37" i="22"/>
  <c r="E56" i="22"/>
  <c r="E61" i="22" s="1"/>
  <c r="D56" i="22"/>
  <c r="D61" i="22" s="1"/>
  <c r="B22" i="2"/>
  <c r="B56" i="22"/>
  <c r="B61" i="22" s="1"/>
  <c r="D22" i="2"/>
  <c r="F22" i="2"/>
  <c r="I22" i="2"/>
  <c r="J56" i="22"/>
  <c r="I44" i="22"/>
  <c r="I50" i="22"/>
  <c r="I60" i="22"/>
  <c r="G39" i="16"/>
  <c r="E24" i="22"/>
  <c r="E30" i="22" s="1"/>
  <c r="C38" i="14"/>
  <c r="D24" i="22"/>
  <c r="H24" i="22"/>
  <c r="H30" i="22" s="1"/>
  <c r="J24" i="22"/>
  <c r="M50" i="22"/>
  <c r="M60" i="22"/>
  <c r="M44" i="22"/>
  <c r="M37" i="22"/>
  <c r="M18" i="22"/>
  <c r="G24" i="22"/>
  <c r="K24" i="22"/>
  <c r="K30" i="22" s="1"/>
  <c r="M14" i="22"/>
  <c r="G56" i="22"/>
  <c r="M29" i="22"/>
  <c r="B26" i="24"/>
  <c r="I24" i="22" l="1"/>
  <c r="J30" i="22"/>
  <c r="I30" i="22" s="1"/>
  <c r="J61" i="22"/>
  <c r="I61" i="22" s="1"/>
  <c r="I56" i="22"/>
  <c r="G61" i="22"/>
  <c r="G30" i="22"/>
  <c r="D30" i="22"/>
  <c r="J27" i="11"/>
  <c r="F15" i="25" l="1"/>
  <c r="M24" i="22" l="1"/>
  <c r="D26" i="24" l="1"/>
  <c r="M56" i="22"/>
  <c r="M30" i="22"/>
  <c r="E35" i="14"/>
  <c r="E38" i="14" l="1"/>
  <c r="M61" i="22"/>
  <c r="AE27" i="11"/>
  <c r="AB27" i="11"/>
  <c r="H15" i="25"/>
  <c r="H37" i="25" s="1"/>
  <c r="G15" i="25"/>
  <c r="G37" i="25" s="1"/>
  <c r="F30" i="25"/>
  <c r="F37" i="25" s="1"/>
  <c r="Q18" i="19"/>
  <c r="F38" i="25"/>
  <c r="Q30" i="19"/>
  <c r="AH27" i="11"/>
  <c r="Y27" i="11"/>
  <c r="V27" i="11"/>
  <c r="S27" i="11"/>
  <c r="P27" i="11"/>
  <c r="G27" i="11"/>
  <c r="D27" i="11" l="1"/>
  <c r="I23" i="20" l="1"/>
</calcChain>
</file>

<file path=xl/sharedStrings.xml><?xml version="1.0" encoding="utf-8"?>
<sst xmlns="http://schemas.openxmlformats.org/spreadsheetml/2006/main" count="746" uniqueCount="484">
  <si>
    <t>MEGNEVEZÉS</t>
  </si>
  <si>
    <t>ÖSSZESEN:</t>
  </si>
  <si>
    <t>Összes kiadás</t>
  </si>
  <si>
    <t>Személyi juttatások</t>
  </si>
  <si>
    <t>Összesen</t>
  </si>
  <si>
    <t>Dologi kiadások</t>
  </si>
  <si>
    <t>ÖSSZESEN</t>
  </si>
  <si>
    <t>FELHALMOZÁSI KIADÁSOK</t>
  </si>
  <si>
    <t>MŰKÖDÉSI KIADÁSOK</t>
  </si>
  <si>
    <t>Összesen:</t>
  </si>
  <si>
    <t>BEVÉTELEK</t>
  </si>
  <si>
    <t>KIADÁSOK</t>
  </si>
  <si>
    <t>ER</t>
  </si>
  <si>
    <t>Müködési kiadások</t>
  </si>
  <si>
    <t>FELHALMOZÁSI BEVÉTEL</t>
  </si>
  <si>
    <t>MŰKÖDÉSI BEVÉTEL</t>
  </si>
  <si>
    <t>Lakosságszám 2008.01.01-én 827 fő</t>
  </si>
  <si>
    <t>Megnevezés</t>
  </si>
  <si>
    <t>adatok forintban</t>
  </si>
  <si>
    <t>3. SZÁMÚ MELLÉKLET ÖSSZESEN:</t>
  </si>
  <si>
    <t xml:space="preserve"> - Közhatalmi bevétel</t>
  </si>
  <si>
    <t>MŰKÖDÉSI KIADÁSOK:</t>
  </si>
  <si>
    <t>MŰKÖDÉSI BEVÉTELEK:</t>
  </si>
  <si>
    <t>FELHALMOZÁSI KIADÁSOK:</t>
  </si>
  <si>
    <t>FELHALMOZÁSI BEVÉTELEK:</t>
  </si>
  <si>
    <t xml:space="preserve"> - Személyi juttatások</t>
  </si>
  <si>
    <t xml:space="preserve"> - Szociális hozzájárulási adó</t>
  </si>
  <si>
    <t xml:space="preserve"> - Dologi kiadások</t>
  </si>
  <si>
    <t xml:space="preserve"> - Ellátottak pénzbeli juttatása</t>
  </si>
  <si>
    <t>MŰKÖDÉSI ÉS FELHALMOZÁSI CÉLÚ BEVÉTELI ÉS KIADÁSI ELŐIRÁNYZATOK BEMUTATÁSA MÉRLEGSZERŰEN</t>
  </si>
  <si>
    <t>Pénzmaradvány</t>
  </si>
  <si>
    <t>Költségvetési törvény 2.  melléklete alapján</t>
  </si>
  <si>
    <t>HELYI ÖNKORMÁNYZATOK MŰKÖDÉSÉNEK ÁLTALÁNOS TÁMOGATÁSA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</si>
  <si>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</si>
  <si>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</si>
  <si>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</si>
  <si>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</si>
  <si>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kötelező önkormányzati feladatok támogatása</t>
  </si>
  <si>
    <t>TELEPÜLÉSI ÖNKORMÁNYZATOK EGYES KÖZNEVELÉSI ÉS GYERMEKÉTKEZTETÉSI FELADATAINAK</t>
  </si>
  <si>
    <t>TÁMOGATÁSA</t>
  </si>
  <si>
    <t>Óvodaped. és óvodaped. nevelő munkáját közvetlenül segítők bértámogatása (8 hó)</t>
  </si>
  <si>
    <t>Óvodaped. és óvodaped. nevelő munkáját közvetlenül segítők bértámogatása (4 hó)</t>
  </si>
  <si>
    <t>Óvodaműködtetési támogatás</t>
  </si>
  <si>
    <t>KÖNYVTÁRI, KÖZMŰVELŐDÉSI FELADATOK TÁMOGATÁSA</t>
  </si>
  <si>
    <t>Nyilvános könyvtári és közművelődési feladatokhoz</t>
  </si>
  <si>
    <t>SZEMÉLYI JUTTATÁSOK</t>
  </si>
  <si>
    <t>MUNKAADÓT TERH. JÁRULÉKOK ÉS SZOC.HOZ.ADÓ</t>
  </si>
  <si>
    <t>DOLOGI KIADÁSOK</t>
  </si>
  <si>
    <t>MŰKÖDÉSI KÖLTSÉGVETÉS ÖSSZESEN:</t>
  </si>
  <si>
    <t>FELHALMOZÁSI KÖLTSÉGVETÉS ÖSSZESEN:</t>
  </si>
  <si>
    <t>KIADÁSOK MINDÖSSZESEN:</t>
  </si>
  <si>
    <t>FELHALMOZÁS KÖLTSÉGVETÉS ÖSSZESEN:</t>
  </si>
  <si>
    <t>BEVÉTELEK MINDÖSSZESEN:</t>
  </si>
  <si>
    <t>Kormányzati funkciók</t>
  </si>
  <si>
    <t>KORMÁNYZATI FUNKCIÓK</t>
  </si>
  <si>
    <t>BERUHÁZÁS:</t>
  </si>
  <si>
    <t>FELÚJÍTÁS</t>
  </si>
  <si>
    <t>KÖZHATALMI BEVÉTELEK</t>
  </si>
  <si>
    <t>Óvodapedagógusok bértámogatása (8 hó)</t>
  </si>
  <si>
    <t>Óvodapedagógusok bértámogatása (4 hó)</t>
  </si>
  <si>
    <t>Többlet kiadások támogatása</t>
  </si>
  <si>
    <t>Pótlolagos összeg bértámogatáshoz</t>
  </si>
  <si>
    <t>VASSZENTMIHÁLY KÖZSÉG  ÖNKORMÁNYZATA</t>
  </si>
  <si>
    <t>Önkormányzatok működési támogatása</t>
  </si>
  <si>
    <t>Közhatalmi bevételek:</t>
  </si>
  <si>
    <t>- gépjárműadó</t>
  </si>
  <si>
    <t>- talajterhelési díj</t>
  </si>
  <si>
    <t>Működési bevételek:</t>
  </si>
  <si>
    <t>- helyi önkormányzatoktól</t>
  </si>
  <si>
    <t>Általános tartalék</t>
  </si>
  <si>
    <t>- helyi önkormányzatoknak</t>
  </si>
  <si>
    <t>- önkormányzati társulásnak</t>
  </si>
  <si>
    <t>- civil szervezetnek</t>
  </si>
  <si>
    <t>Ellátottak pénzbeli juttatásai</t>
  </si>
  <si>
    <t>Felhalmozási kiadások</t>
  </si>
  <si>
    <t>ELLÁTOTTAK PÉNZBELI JUTTATÁSAI</t>
  </si>
  <si>
    <t>EGYÉB MŰKÖDÉSI CÉLÚ TÁMOGATÁS ÁHT-N BELÜLRE</t>
  </si>
  <si>
    <t>EGYÉB MŰKÖDÉSI CÉLÚ TÁMOGATÁS ÁHT-N KÍVÜLRE</t>
  </si>
  <si>
    <t>ÁLTALÁNOS TARTALÉK</t>
  </si>
  <si>
    <t>ÖNKORMÁNYZATOK MŰKÖDÉSI TÁMOGATÁSA</t>
  </si>
  <si>
    <t>MŰKÖDÉSI BEVÉTELEK</t>
  </si>
  <si>
    <t>- OEP-től</t>
  </si>
  <si>
    <t>ELŐZŐ ÉVI FELHALMOZÁSI CÉLÚ PÉNZMARADVÁNY</t>
  </si>
  <si>
    <t>107051. szociális étkeztetés</t>
  </si>
  <si>
    <t>072111. háziorvosi alapellátás</t>
  </si>
  <si>
    <t>VASSZENTMIHÁLY KÖZSÉG ÖNKORMÁNYZATA</t>
  </si>
  <si>
    <t xml:space="preserve"> - működési bevétel</t>
  </si>
  <si>
    <t xml:space="preserve"> - Önkormányzatok működési támogatása</t>
  </si>
  <si>
    <t xml:space="preserve"> - Egyéb működési célú támogatás ÁHT-n belülre</t>
  </si>
  <si>
    <t xml:space="preserve"> - Egyéb működési célú támogatás ÁHT-n kívülre</t>
  </si>
  <si>
    <t xml:space="preserve"> - Általános tartalék</t>
  </si>
  <si>
    <t>- Pénzmaradvány</t>
  </si>
  <si>
    <t xml:space="preserve">Vasszentmihály  Község Önkormányzat </t>
  </si>
  <si>
    <t>alakulását bemutató mérleg</t>
  </si>
  <si>
    <t>Közhatalmi bevételek</t>
  </si>
  <si>
    <t>Működési bevételek</t>
  </si>
  <si>
    <t>Egyéb működési célú tám.ért.bev.ÁHT-n belülről</t>
  </si>
  <si>
    <t>Működési bevételek összesen</t>
  </si>
  <si>
    <t>Munkaadókat terhelő járulékok</t>
  </si>
  <si>
    <t>Egyéb működési célú támogatás ÁHT-n belülre</t>
  </si>
  <si>
    <t>Egyéb működési célú támogatás ÁHT-n kívülre</t>
  </si>
  <si>
    <t>Működési kiadások összesen</t>
  </si>
  <si>
    <t>Felhalmozási célú előző évi pénzmaradvány ig.</t>
  </si>
  <si>
    <t>Felhalmozási célú kiadások (felújítás)</t>
  </si>
  <si>
    <t>Felhalmozási célú kiadások összesen</t>
  </si>
  <si>
    <t>Önkormányzat bevételei összesen</t>
  </si>
  <si>
    <t>Önkormányzat kiadásai összesen</t>
  </si>
  <si>
    <t>"- késedelmi és önellenőrzési pótlék</t>
  </si>
  <si>
    <t>Egyéb működési célú támogatások ÁHT-n bel.</t>
  </si>
  <si>
    <t>- helyi önkormányzatoktól (védőnői szolgálat)</t>
  </si>
  <si>
    <t>- OEP támogatás (védőnő)</t>
  </si>
  <si>
    <t>működési pénzmaradvány</t>
  </si>
  <si>
    <t>felhalmozási pénzmaradvány</t>
  </si>
  <si>
    <t>Egyéb működési célú tám. ÁHT-n bel.</t>
  </si>
  <si>
    <t xml:space="preserve"> társulásnak</t>
  </si>
  <si>
    <t xml:space="preserve"> helyi önkormányzatnak</t>
  </si>
  <si>
    <t>Egyéb működési célú tám. ÁHT-n kív.</t>
  </si>
  <si>
    <t>Tartalékok</t>
  </si>
  <si>
    <t>Települési önkormányzatok szociális,gyerm. és gyermekétk. Fel.tám.</t>
  </si>
  <si>
    <t xml:space="preserve"> - Egyéb műk.célú támogatás ÁHT-n belülről</t>
  </si>
  <si>
    <t>018010.Önkorm.elsz.a közp.ktgvetéssel</t>
  </si>
  <si>
    <t>041233. Hosszabb időtartamú közfogl.</t>
  </si>
  <si>
    <t>013350. Önkorm-i vagyonnal való gazd.</t>
  </si>
  <si>
    <t>900020. Önkor.funkc.nem sor.bev.ÁHT-n k.</t>
  </si>
  <si>
    <t>066020. Város,-községgazd. Egyéb szolg.</t>
  </si>
  <si>
    <t>107051. Szociális étkeztetés</t>
  </si>
  <si>
    <t>074031. Család és nővédelmi eü-i gondozás</t>
  </si>
  <si>
    <t>018030. Támogatási célú finanszírozási műv.</t>
  </si>
  <si>
    <t>045160. Közutak,hidak,alagutak üzemeltetése</t>
  </si>
  <si>
    <t>011130. Önkorm.és önkorm-i hiv.jogalk.tev.</t>
  </si>
  <si>
    <t>013350. önkormányzati vagyonnal való gazd.</t>
  </si>
  <si>
    <t>064010. közvilágítás</t>
  </si>
  <si>
    <t>066020. város- és községgazdálkodás</t>
  </si>
  <si>
    <t>074031. család és növédelmi eü-i gond.</t>
  </si>
  <si>
    <t>107060. egyéb szociális pénzbeli és term.ell.</t>
  </si>
  <si>
    <t>082044. könyvtári szolgáltatás</t>
  </si>
  <si>
    <t>082091. kőzművelődési tevékenység</t>
  </si>
  <si>
    <t>013320. köztemető fenntartás</t>
  </si>
  <si>
    <t>041233. hosszabb időtartamú közfogl.</t>
  </si>
  <si>
    <t>051030. nem veszélyes (települési) hulladék</t>
  </si>
  <si>
    <t>084031. civil szervezetk támogatása</t>
  </si>
  <si>
    <t>BERUHÁZÁS</t>
  </si>
  <si>
    <t>- késedelmi és önellenőrzési pótlék</t>
  </si>
  <si>
    <t>- elkülönített állami pü-i alap-tól (közfoglalkoztatás)</t>
  </si>
  <si>
    <t>- elkülönített állami pü-i alaptól</t>
  </si>
  <si>
    <t xml:space="preserve">Munkaadókat terh.jár. </t>
  </si>
  <si>
    <t>- felújítások</t>
  </si>
  <si>
    <t>Egyéb működési célú támogatások ÁHT-n kív.</t>
  </si>
  <si>
    <t xml:space="preserve"> - Egyéb műk.célú támogatás ÁHT-n kívülről                          </t>
  </si>
  <si>
    <t>- felújítás</t>
  </si>
  <si>
    <t>Egyéb működési célú tám.ért.bev.ÁHT-n kívülről</t>
  </si>
  <si>
    <t>EGYÉB MŰK. CÉLÚ TÁM.ÉRT.BEV. ÁHT-N KÍVÜLRŐL</t>
  </si>
  <si>
    <t xml:space="preserve"> - egyéb vállalkozásnak</t>
  </si>
  <si>
    <t xml:space="preserve"> - egyéb vállalkozástól</t>
  </si>
  <si>
    <t>011130. Önkormányzati igazgatás</t>
  </si>
  <si>
    <t>072111. Háziorvosi alapellátás</t>
  </si>
  <si>
    <t>018030. finanszírozási műveletek</t>
  </si>
  <si>
    <t>-beruházás</t>
  </si>
  <si>
    <t>Polgármesteri illetmény támogatása</t>
  </si>
  <si>
    <t>TELEPÜLÉSI ÖNKORMÁNYZATOK SZOC. ÉS GYERM. Fel. TÁM.</t>
  </si>
  <si>
    <t xml:space="preserve"> -Közös Hivatal</t>
  </si>
  <si>
    <t xml:space="preserve"> -beruházás</t>
  </si>
  <si>
    <t>2020.</t>
  </si>
  <si>
    <t>Felhalmozási célú kiadások (beruházás)</t>
  </si>
  <si>
    <t xml:space="preserve"> - emlékmű pályázat</t>
  </si>
  <si>
    <t>047410.Ár- és belvízvédelemmel összefüggő t</t>
  </si>
  <si>
    <t>MÓD</t>
  </si>
  <si>
    <t>KÖTELEZŐ FELADAT</t>
  </si>
  <si>
    <t>ÖNKÉNT VÁLLALT FELADAT</t>
  </si>
  <si>
    <t>ÁLLAMIG.FEL.</t>
  </si>
  <si>
    <t>ÖSSZES BEVÉTEL</t>
  </si>
  <si>
    <t>Felhalmozásra átvett pe.</t>
  </si>
  <si>
    <t>működési bevételek</t>
  </si>
  <si>
    <t>Egyéb műk.cél.tá.ért.bev.</t>
  </si>
  <si>
    <t>Önkormányzatok működési tám.</t>
  </si>
  <si>
    <t>Egyéb műk.c.átv.p.eszk.</t>
  </si>
  <si>
    <t xml:space="preserve">VASSZENTMIHÁLY KÖZSÉG ÖNKORMÁNYZAT </t>
  </si>
  <si>
    <t>- ÁHT-n belüli megelőlegezések visszafizetése</t>
  </si>
  <si>
    <t>Egyéb felhalmozási célú p.átv.ÁHT-n kívülről</t>
  </si>
  <si>
    <t>ÁHT-n belüli megelőlegezések visszafiz.</t>
  </si>
  <si>
    <t>ÁHT-n belüli megelőlegezések visszafizetése</t>
  </si>
  <si>
    <t>felújítások,beruházások</t>
  </si>
  <si>
    <t>Támogatásértékű kiadás</t>
  </si>
  <si>
    <t>Átadott pénzeszközök</t>
  </si>
  <si>
    <t>Szociális hozzájár.adó</t>
  </si>
  <si>
    <t>egyéb műk.t.ÁHTn belülre</t>
  </si>
  <si>
    <t>egyéb műk.c.tám ÁHTn kív.</t>
  </si>
  <si>
    <t>Ellátottak pénzbeli jutt.</t>
  </si>
  <si>
    <t xml:space="preserve"> - egyéb fejezeti kezelési ei.</t>
  </si>
  <si>
    <t>ÁHT-n belüli megelőlegezések</t>
  </si>
  <si>
    <t>104051.gyermekvédelmi pénzbeli és term.</t>
  </si>
  <si>
    <t>MŰKÖDÉSRE ÁTVETT PÉNZESZKÖZÖK ÉS TÁMOGATÁSÉRTÉKŰ MŰKÖDÉSI BEVÉTELEK</t>
  </si>
  <si>
    <t xml:space="preserve"> - helyi önkormányzattól</t>
  </si>
  <si>
    <t xml:space="preserve"> - TB-től</t>
  </si>
  <si>
    <t xml:space="preserve"> - egyéb fejezeti kezelésű előirányzattól</t>
  </si>
  <si>
    <t xml:space="preserve"> - elkülönített állami pénzalapoktól</t>
  </si>
  <si>
    <t xml:space="preserve"> - Finanszírozási bevételek</t>
  </si>
  <si>
    <t>gépjárműadó</t>
  </si>
  <si>
    <t>talajterhelési díj</t>
  </si>
  <si>
    <t>egyéb közhatalmi bevétel</t>
  </si>
  <si>
    <t>ADÓ ÖSSZESEN:</t>
  </si>
  <si>
    <t>Egyéb működési célú támogatások ÁHT-n belülre</t>
  </si>
  <si>
    <t>- helyi önkormányzatok és költségvetési szerveik</t>
  </si>
  <si>
    <t>Egyéb működési célú támogatások ÁHT-n kívülre</t>
  </si>
  <si>
    <t>- egyéb civil szervezetek</t>
  </si>
  <si>
    <t>- egyéb vállalkozások</t>
  </si>
  <si>
    <t>MINDÖSSZESEN:</t>
  </si>
  <si>
    <t>- Közös Hivatal</t>
  </si>
  <si>
    <t>Vasszentmihály Község Önkormányzata</t>
  </si>
  <si>
    <t>Köztemetés</t>
  </si>
  <si>
    <t>összesen</t>
  </si>
  <si>
    <t>iskolakezdési támogatás</t>
  </si>
  <si>
    <t>65 év felettiek támogatása</t>
  </si>
  <si>
    <t>Felhalmozási célú pénzeszköz átvétel ÁHT-n belülről</t>
  </si>
  <si>
    <t>Felhalmozási célú önkormányzati támogatás</t>
  </si>
  <si>
    <t>Felhalmozási célú pénzeszköz átvétel ÁHT-n kívülről</t>
  </si>
  <si>
    <t>104051. Gyermekvédelmi pénzbeli és term.</t>
  </si>
  <si>
    <t>018010. Önkormányzatok elszámolásai közp.k</t>
  </si>
  <si>
    <t>helyi önkormányzatnak</t>
  </si>
  <si>
    <t>Egyéb felhalmozási célú tám.ÁHT-n b.</t>
  </si>
  <si>
    <t>Egyéb felhalmozási célú tám.ÁHT-n k.</t>
  </si>
  <si>
    <t>egyéb civil szervezetnek</t>
  </si>
  <si>
    <t>"- egyéb fejezeti kez.ei-tól EU-s program</t>
  </si>
  <si>
    <t>Felhalmozási célú önkormányzati támogatások</t>
  </si>
  <si>
    <t>2019. ÉV</t>
  </si>
  <si>
    <t xml:space="preserve"> - Egyéb felhalmozási célú tám.ÁHT-n b.</t>
  </si>
  <si>
    <t xml:space="preserve"> - Egyéb felhalmozási célú tám.ÁHT-n k.</t>
  </si>
  <si>
    <t>- Egyéb felhalm.c.t.b.ÁHT-n b.</t>
  </si>
  <si>
    <t>- Felhalmozási célú önkorm.t.</t>
  </si>
  <si>
    <t>Bérkompenzáció</t>
  </si>
  <si>
    <t xml:space="preserve"> - iparűzési adó</t>
  </si>
  <si>
    <t xml:space="preserve"> - IFA</t>
  </si>
  <si>
    <t>Egyéb felh.c.t.b.ÁHT-n belülről</t>
  </si>
  <si>
    <t xml:space="preserve"> - egyéb fejezeti kez.ei-tól</t>
  </si>
  <si>
    <t>- nonprofit gazdasági társaságtól</t>
  </si>
  <si>
    <t xml:space="preserve"> - egyéb civil szervezettől</t>
  </si>
  <si>
    <t>IFA</t>
  </si>
  <si>
    <t>iparűzési adó</t>
  </si>
  <si>
    <t xml:space="preserve"> - nonprofit gazdasági társaságtól</t>
  </si>
  <si>
    <t>közös hivatal</t>
  </si>
  <si>
    <t>Egyéb műk.célú t.bev.ÁHT-n belülről</t>
  </si>
  <si>
    <t>Egyéb működési célú átvett pénzeszköz ÁHT-n kívülről</t>
  </si>
  <si>
    <t>PÉNZESZKÖZÖK 2019. ÉVBEN</t>
  </si>
  <si>
    <t>2019. év</t>
  </si>
  <si>
    <t>Egyéb fejezeti kez.ei-tól</t>
  </si>
  <si>
    <t>Egyéb felh.c.t.ÁHT-n belülre:</t>
  </si>
  <si>
    <t xml:space="preserve"> - helyi önkormányzatnak</t>
  </si>
  <si>
    <t>Egyéb felh.c.t.ÁHT-n kívülre</t>
  </si>
  <si>
    <t xml:space="preserve"> - civil szervezetnek</t>
  </si>
  <si>
    <t xml:space="preserve">  emlékmű felújítás</t>
  </si>
  <si>
    <t>Vis Maior</t>
  </si>
  <si>
    <t>aknafedlapok</t>
  </si>
  <si>
    <t>energetikai tanusítvány</t>
  </si>
  <si>
    <t>2 db laptop vásárlása könyvtár,közműv. , kieg.</t>
  </si>
  <si>
    <t>informatikai eszközök rendelő</t>
  </si>
  <si>
    <t>laptop táska</t>
  </si>
  <si>
    <t>akkumulátor</t>
  </si>
  <si>
    <t>eszözbeszerzés közfoglalkoztatás</t>
  </si>
  <si>
    <t>egyéb gép, berendezés rendelő</t>
  </si>
  <si>
    <t>immateriális javak beszerzése</t>
  </si>
  <si>
    <t>2021.</t>
  </si>
  <si>
    <t>Felhalmozási célú önkorm.támogatások</t>
  </si>
  <si>
    <t>Egyéb felhalm.c.t.b.ÁHT-n belülről</t>
  </si>
  <si>
    <t>Felhalmozási c.p.átadás ÁHT-n belülre</t>
  </si>
  <si>
    <t>Egyéb felhalmozási c.t.ÁHT-n kívülre</t>
  </si>
  <si>
    <t>BEVÉTELEINEK ÉS KIADÁSAINAK MEGOSZTÁSA FELADATONKÉNT 2019. ÉVBEN</t>
  </si>
  <si>
    <t>Egyéb felhalm.c.t.ÁHT-n kívülre</t>
  </si>
  <si>
    <t>Egyéb felhalm.c.t.ÁHT-n belülre</t>
  </si>
  <si>
    <t>EGYÉB MŰK. CÉLÚ TÁM.BEV. ÁHT-N BELÜLRŐL</t>
  </si>
  <si>
    <t xml:space="preserve"> - nonprofit gazdasági szervezettől</t>
  </si>
  <si>
    <t>Egyéb felhalmozási c.p.átv.ÁHT-n b.</t>
  </si>
  <si>
    <t>Önkorm.felh.támogatása</t>
  </si>
  <si>
    <t>2019. ÉVI PÉNZFORGALMI MÉRLEG</t>
  </si>
  <si>
    <t>TÉNY</t>
  </si>
  <si>
    <t xml:space="preserve"> - egyéb fejezeti kez.ei. Eu</t>
  </si>
  <si>
    <t>VASSZENTMIHÁLY KÖZSÉG ÖNKORMÁNYZAT BEVÉTELEI KORMÁNYZATI FUNKCIÓKÉNT</t>
  </si>
  <si>
    <t xml:space="preserve">2019. ÉVI KÖZPONTI KÖLTSÉGVETÉSI TÁMOGATÁSAI </t>
  </si>
  <si>
    <t>Vasszentmihály Község Önkormányzat 2019. évi működési, fejlesztési kiadásai</t>
  </si>
  <si>
    <t>VASSZENTMIHÁLY KÖZSÉG ÖNKORMÁNYZAT</t>
  </si>
  <si>
    <t>2019. évi beruházási és felújítási kiadásai</t>
  </si>
  <si>
    <t>AZ ÖNKORMÁNYZAT 2019. ÉVI ADÓBEVÉTELEI</t>
  </si>
  <si>
    <t xml:space="preserve"> TÁMOGATÁSÉRTÉKŰ MŰKÖDÉSI KIADÁSOK ÉS MŰKÖDÉSRE ÁTADOTT</t>
  </si>
  <si>
    <t xml:space="preserve">   Ellátottak pénzbeli juttatásai 2019. évben</t>
  </si>
  <si>
    <t>téli rezsicsökkentés (355.005)</t>
  </si>
  <si>
    <t xml:space="preserve"> felhalmozási célú pénzeszköz átvétel és támogatásértékű felhalmozási bevétel</t>
  </si>
  <si>
    <t xml:space="preserve"> felhalmozási célú pénzeszköz átadás és támogatásértékű felhalmozási kiadás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</si>
  <si>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</si>
  <si>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</si>
  <si>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</si>
  <si>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</si>
  <si>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 finanszírozási kiadásai</t>
  </si>
  <si>
    <t>Alaptevékenység finanszírozási egyenlege</t>
  </si>
  <si>
    <t>Alaptevékenység maradványa</t>
  </si>
  <si>
    <t>Összes maradvány</t>
  </si>
  <si>
    <t>Alaptevékenység kötelezettséggel terhelt maradványa</t>
  </si>
  <si>
    <t>Alaptevékenység szabad maradványa</t>
  </si>
  <si>
    <t>ESZKÖZÖK</t>
  </si>
  <si>
    <t>FORRÁSOK</t>
  </si>
  <si>
    <t>Előző év</t>
  </si>
  <si>
    <t>Tárgyév</t>
  </si>
  <si>
    <t>Ingatlanok és kapcsolódó vagyoni értékű jogok</t>
  </si>
  <si>
    <t>Nemzeti vagyon indulásksori értéke</t>
  </si>
  <si>
    <t>Gépek,berendezések,felszer.,járművek</t>
  </si>
  <si>
    <t>Egyéb eszközök induláskori értéke és vál.</t>
  </si>
  <si>
    <t>Beruházások, felújítások</t>
  </si>
  <si>
    <t>Felhalmozott eredmény</t>
  </si>
  <si>
    <t>Tárgyi Eszközök</t>
  </si>
  <si>
    <t>Mérleg szerinti eredmény</t>
  </si>
  <si>
    <t>Tartós részesedések</t>
  </si>
  <si>
    <t>Saját tőke</t>
  </si>
  <si>
    <t>Befektetett pénzügyi eszközök</t>
  </si>
  <si>
    <t>Költségvetési évet követően esedékes k.</t>
  </si>
  <si>
    <t>Nemzeti vagyonba tartozó befektetett eszközök</t>
  </si>
  <si>
    <t>Kötelezettség jellegű sajátos elszámol.</t>
  </si>
  <si>
    <t>Pénztárak,csekkek, betétkönyvek</t>
  </si>
  <si>
    <t>Kötelezettségek</t>
  </si>
  <si>
    <t>Forintszámlák</t>
  </si>
  <si>
    <t>Passzív időbeli elhatárolások</t>
  </si>
  <si>
    <t>Pénzeszközök</t>
  </si>
  <si>
    <t>Költségvetési évben esedékes követelések</t>
  </si>
  <si>
    <t>Követelés jellegű sajátos elszámolások</t>
  </si>
  <si>
    <t>Követelések összesen</t>
  </si>
  <si>
    <t>ESZKÖZÖK ÖSSZESEN:</t>
  </si>
  <si>
    <t>FORRÁSOK ÖSSZESEN:</t>
  </si>
  <si>
    <t>Előző időszak</t>
  </si>
  <si>
    <t>Tárgyidőszak</t>
  </si>
  <si>
    <t>01.</t>
  </si>
  <si>
    <t>Közhatalmi eredményszemléletű bevételek</t>
  </si>
  <si>
    <t>02.</t>
  </si>
  <si>
    <t>Eszközök és szolgáltatások értékesítése nettó eredményszemléletű bevételei</t>
  </si>
  <si>
    <t>03.</t>
  </si>
  <si>
    <t>Tevékenység egyéb nettó eredményszemléletű bevételei</t>
  </si>
  <si>
    <t>04.</t>
  </si>
  <si>
    <t>Tevékenység nettó eredményszemléletű bevétele</t>
  </si>
  <si>
    <t>05.</t>
  </si>
  <si>
    <t>Központi működési célú támogatások eredményszemléletű bevételei</t>
  </si>
  <si>
    <t>06.</t>
  </si>
  <si>
    <t>Egyéb működési célú támogatások eredményszemléletű bevételei</t>
  </si>
  <si>
    <t>07.</t>
  </si>
  <si>
    <t>Felhalmozási célú támogatások eredményszemléletű bevételei</t>
  </si>
  <si>
    <t>08.</t>
  </si>
  <si>
    <t>Különféle egyéb eredményszemléletű bevételek</t>
  </si>
  <si>
    <t>09.</t>
  </si>
  <si>
    <t>Egyéb eredményszemléletű bevételek</t>
  </si>
  <si>
    <t>10.</t>
  </si>
  <si>
    <t>Anyagköltség</t>
  </si>
  <si>
    <t>11.</t>
  </si>
  <si>
    <t>Igénybe vett szolgáltatások értéke</t>
  </si>
  <si>
    <t>12.</t>
  </si>
  <si>
    <t>Anyagjellegű ráfordítások</t>
  </si>
  <si>
    <t>13.</t>
  </si>
  <si>
    <t>Bérköltség</t>
  </si>
  <si>
    <t>14.</t>
  </si>
  <si>
    <t>Személyi jellegű egyéb kifizetések</t>
  </si>
  <si>
    <t>15.</t>
  </si>
  <si>
    <t>Bérjárulékok</t>
  </si>
  <si>
    <t>16.</t>
  </si>
  <si>
    <t>Személyi jellegű ráfordítások</t>
  </si>
  <si>
    <t>17.</t>
  </si>
  <si>
    <t>Értékcsökkenési leírás</t>
  </si>
  <si>
    <t>18.</t>
  </si>
  <si>
    <t>Egyéb ráfordítás</t>
  </si>
  <si>
    <t>19.</t>
  </si>
  <si>
    <t>Tevékenységek erdménye</t>
  </si>
  <si>
    <t>20.</t>
  </si>
  <si>
    <t>Kapott kamatok és kamatjellegű eredményszemléletű bevételek</t>
  </si>
  <si>
    <t>21.</t>
  </si>
  <si>
    <t>Pénzügyi műveletek eredményszemléletű bevételei</t>
  </si>
  <si>
    <t>22.</t>
  </si>
  <si>
    <t>Fizetendő kamatok és kamatjellegű ráfordítások</t>
  </si>
  <si>
    <t>-</t>
  </si>
  <si>
    <t>23.</t>
  </si>
  <si>
    <t>Pénzügyi műveletek ráfordításai</t>
  </si>
  <si>
    <t>24.</t>
  </si>
  <si>
    <t>Pénzügyi műveletek eredménye</t>
  </si>
  <si>
    <t>25.</t>
  </si>
  <si>
    <t>Nettó</t>
  </si>
  <si>
    <t>EBBŐL:</t>
  </si>
  <si>
    <t>érték</t>
  </si>
  <si>
    <t>Forg.képt.</t>
  </si>
  <si>
    <t xml:space="preserve">Korlátozottan </t>
  </si>
  <si>
    <t>Üzleti</t>
  </si>
  <si>
    <t>Nemzeti</t>
  </si>
  <si>
    <t>törzsvagyon</t>
  </si>
  <si>
    <t>forg.kép.</t>
  </si>
  <si>
    <t>vagyon</t>
  </si>
  <si>
    <t>1. Alapítás-átszervezés aktivált értéke</t>
  </si>
  <si>
    <t>Ebből a 0-ra leírt, de használatban lévő eszközök állománya</t>
  </si>
  <si>
    <t>Ebből a 0-ra leírt, használaton kívüli eszközök állománya</t>
  </si>
  <si>
    <t>2. Kisérleti fejlesztés aktivált értéke</t>
  </si>
  <si>
    <t xml:space="preserve">3. Vagyoni értékű jogok </t>
  </si>
  <si>
    <t>4. Szellemi termékek</t>
  </si>
  <si>
    <t>5. Immateriális javakra adott előlegek</t>
  </si>
  <si>
    <t>6. Immateriális javak értékhelyesbítése</t>
  </si>
  <si>
    <t>A/I. IMMATERIÁLIS JAVAK ÖSSZESEN:</t>
  </si>
  <si>
    <t>1. Ingatlanok és a kapcsolódó vagyoni értékű jogok</t>
  </si>
  <si>
    <t>2. Gépek, berendezések és felszerelések</t>
  </si>
  <si>
    <t>3. Járművek</t>
  </si>
  <si>
    <t>5. Beruházások, felújítások</t>
  </si>
  <si>
    <t>6. Beruházásra adott előlegek</t>
  </si>
  <si>
    <t>7. Állami készletek, tartalékok</t>
  </si>
  <si>
    <t>8. Tárgyi eszközök értékhelyesbítése</t>
  </si>
  <si>
    <t>II. TÁRGYI ESZKÖZÖK ÖSSZESEN:</t>
  </si>
  <si>
    <t>1. Tartós részesedés</t>
  </si>
  <si>
    <t>Ebből - tartós társulási részesedés</t>
  </si>
  <si>
    <t>2. Tartós hitelviszonyt megtestesítő értékpapír</t>
  </si>
  <si>
    <t>3. Tartósan adott kölcsön</t>
  </si>
  <si>
    <t>4. Hosszú lejáratú betétek</t>
  </si>
  <si>
    <t>Ebből: 4/a Hosszú lejáratú betétek bekerülési (könyv.sz. ) értéke</t>
  </si>
  <si>
    <t xml:space="preserve">          4/b Hosszú lejáratú betétek elszámolt értékvesztése</t>
  </si>
  <si>
    <t>5. Egyéb hosszú lejáratú követelések</t>
  </si>
  <si>
    <t>6. Befektetett pénzügyi eszközök értékhelyesbítése</t>
  </si>
  <si>
    <t>III. BEFEKTETETT PÉNZÜGYI ESZKÖZÖK ÖSSZESEN:</t>
  </si>
  <si>
    <t>IV. ÜZEMELTETÉSRE, KEZELÉSRE ÁTADOTT KONCESZ.
VAGYONKEZELÉSBE ADOTT, VAGYONK. VETT ESZKÖZÖK</t>
  </si>
  <si>
    <t>A) BEFEKTETETT ESZKÖZÖK ÖSSZESEN:</t>
  </si>
  <si>
    <t>I. KÉSZLETEK ÖSSZESEN:</t>
  </si>
  <si>
    <t>II. KÖVETELÉSEK ÖSSZESEN</t>
  </si>
  <si>
    <t>III. ÉRTÉKPAPÍROK ÖSSZESEN</t>
  </si>
  <si>
    <t>IV. PÉNZESZKÖZÖK ÖSSZESEN</t>
  </si>
  <si>
    <t>V. EGYÉB AKTÍV PÉNZÜGYI ELSZÁMOLÁSOK ÖSSZESEN.</t>
  </si>
  <si>
    <t xml:space="preserve">Az önkormányzatok tulajdonában lévő, a jogszabály alapján </t>
  </si>
  <si>
    <t>érték nélkül nyilvántartott eszközök állománya ( használatban</t>
  </si>
  <si>
    <t>lévő kis értékű imm. Javak, tárgyi eszközök, készletek, szak-</t>
  </si>
  <si>
    <t>mai nyilv. Szereplő képzőművészeti alkotások, régészeti lele-</t>
  </si>
  <si>
    <t>tek, kép- és hangarchivumok, gyűjtemények)</t>
  </si>
  <si>
    <t>Függő követelések állománya</t>
  </si>
  <si>
    <t>Biztos ( jövőbeni) követelések</t>
  </si>
  <si>
    <t>SAJÁT TŐKE</t>
  </si>
  <si>
    <t>I. KÖTELEZETTSÉGEK ÖSSZESEN:</t>
  </si>
  <si>
    <t>II. PASSZÍV IDŐBELI ELHATÁROLÁSOK ÖSSZESEN:</t>
  </si>
  <si>
    <t>FORRÁSOK ÖSSZESEN</t>
  </si>
  <si>
    <t>A mérlegben értékkel nem szereplő kötelezettségek, ideértve</t>
  </si>
  <si>
    <t>a kezesség-, illetve garanciavállalással kapcsolatos függő</t>
  </si>
  <si>
    <t>kötelezettségeket.</t>
  </si>
  <si>
    <t>Függő kötelezettségek</t>
  </si>
  <si>
    <t>Vasszentmihály Község Önkormányzat</t>
  </si>
  <si>
    <t>- Forintban vezetett költségvetési pénzforgalmi számlák egyenlege</t>
  </si>
  <si>
    <t>- Devizabetét számlák egyenlege</t>
  </si>
  <si>
    <t>- Forintpénztárak és betétkönyvek egyenlege</t>
  </si>
  <si>
    <t>- Valutapénztárak egyenlege</t>
  </si>
  <si>
    <t>Pénzkészlet összesen</t>
  </si>
  <si>
    <t>Bevételek</t>
  </si>
  <si>
    <t>Kiadások</t>
  </si>
  <si>
    <t>KIMUTATÁS AZ ÖNKORMÁNYZAT KÖZVETTETT TÁMOGATÁSAIRÓL</t>
  </si>
  <si>
    <t>JOGCÍM</t>
  </si>
  <si>
    <t>ELŐIRÁNYZAT</t>
  </si>
  <si>
    <t>Mentesség</t>
  </si>
  <si>
    <t>Kedvezmény</t>
  </si>
  <si>
    <t>-talajterhelési díj</t>
  </si>
  <si>
    <t xml:space="preserve"> - Szociális étkeztetés térítési díj </t>
  </si>
  <si>
    <t xml:space="preserve"> 2019. ÉVI MARADVÁNYKIMUTATÁS</t>
  </si>
  <si>
    <t>Összeg</t>
  </si>
  <si>
    <t>KIMUTATÁS AZ ÖNKORMÁNYZAT 2019. ÉVI MÉRLEGÉRŐL</t>
  </si>
  <si>
    <t>Eredménykimutatás 2019. ÉVBEN</t>
  </si>
  <si>
    <t>Pénzeszközök változása 2019. évben</t>
  </si>
  <si>
    <t>Pénzkészlet tárgyidőszak elején 2019.01.01.</t>
  </si>
  <si>
    <t>Pénzkészlet a tárgyidőszak végén 2019.12.31.</t>
  </si>
  <si>
    <t>2019. ÉVBEN</t>
  </si>
  <si>
    <t xml:space="preserve">VAGYONKIMUTATÁS 2019. év </t>
  </si>
  <si>
    <t>4. Informatikai eszközök</t>
  </si>
  <si>
    <t xml:space="preserve"> működési és fejlesztési célú bevételek és kiadások 2020-2022. évek</t>
  </si>
  <si>
    <t>2022.</t>
  </si>
  <si>
    <t>fin.bev.</t>
  </si>
  <si>
    <t>ÁHTn b. megel.visszaf.</t>
  </si>
  <si>
    <t>…./2020. (…....) rendelet 2. számú melléklete</t>
  </si>
  <si>
    <t>…../2020. (…..) rendelet 3. számú melléklete</t>
  </si>
  <si>
    <t>…./2020. (…..) rendelet 4. számú melléklete</t>
  </si>
  <si>
    <t>…../2020. (…....) rendelet 5. számú melléklete</t>
  </si>
  <si>
    <t>….../2020. (…..) rendelet 6. számú melléklete</t>
  </si>
  <si>
    <t>….../2020. (…..) rendelet 7. számú melléklete</t>
  </si>
  <si>
    <t>…./2020. (…..) rendelet 8. számú melléklete</t>
  </si>
  <si>
    <t>…../2020. (…..) rendelet 9. számú melléklete</t>
  </si>
  <si>
    <t>…..../2020. (…..) rendelet 10. számú melléklete</t>
  </si>
  <si>
    <t>…./2020. (…...) rendelet 11. számú melléklete</t>
  </si>
  <si>
    <t>….../2020. (….....) rendelet 12. számú melléklete</t>
  </si>
  <si>
    <t>…../2020. (…....) rendelet 13.számú melléklete</t>
  </si>
  <si>
    <t>…..../2020. (…....) rendelet 14.számú melléklete</t>
  </si>
  <si>
    <t>….../2020. (….) rendelet 15. számú melléklete</t>
  </si>
  <si>
    <t>…..../2020. (…....) rendelet 16. számú melléklete</t>
  </si>
  <si>
    <t>…..../2020. (…......) rendelet 17. számú melléklete</t>
  </si>
  <si>
    <t>…...../2020. (….....) rendelet 18. számú melléklete</t>
  </si>
  <si>
    <t>…..../2020. (….....) rendelet 19. számú melléklete</t>
  </si>
  <si>
    <t>…..../2020. (…..) rendelet 20. számú melléklete</t>
  </si>
  <si>
    <t>3/2020. (06.27.) rendelet 1. számú melléklete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</si>
</sst>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9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charset val="238"/>
    </font>
    <font>
      <b/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1"/>
      <name val="Arial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charset val="238"/>
    </font>
    <font>
      <b/>
      <i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1" fontId="5" fillId="0" borderId="0" applyFont="0" applyFill="0" applyBorder="0" applyAlignment="0" applyProtection="0"/>
  </cellStyleXfs>
  <cellXfs count="607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4" xfId="0" applyBorder="1"/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2" xfId="0" applyBorder="1"/>
    <xf numFmtId="0" fontId="4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0" fillId="0" borderId="22" xfId="0" applyBorder="1"/>
    <xf numFmtId="0" fontId="7" fillId="2" borderId="0" xfId="0" applyFont="1" applyFill="1" applyBorder="1"/>
    <xf numFmtId="0" fontId="8" fillId="2" borderId="0" xfId="0" applyFont="1" applyFill="1" applyBorder="1"/>
    <xf numFmtId="0" fontId="0" fillId="0" borderId="43" xfId="0" applyBorder="1"/>
    <xf numFmtId="0" fontId="9" fillId="0" borderId="0" xfId="0" applyFont="1"/>
    <xf numFmtId="0" fontId="4" fillId="0" borderId="49" xfId="0" applyFont="1" applyBorder="1"/>
    <xf numFmtId="0" fontId="4" fillId="0" borderId="45" xfId="0" applyFont="1" applyBorder="1"/>
    <xf numFmtId="0" fontId="4" fillId="0" borderId="46" xfId="0" applyFont="1" applyBorder="1"/>
    <xf numFmtId="0" fontId="0" fillId="0" borderId="22" xfId="0" applyBorder="1" applyAlignment="1">
      <alignment horizontal="right"/>
    </xf>
    <xf numFmtId="0" fontId="4" fillId="0" borderId="46" xfId="0" applyFont="1" applyBorder="1" applyAlignment="1">
      <alignment horizontal="center"/>
    </xf>
    <xf numFmtId="0" fontId="13" fillId="0" borderId="0" xfId="0" applyFont="1"/>
    <xf numFmtId="0" fontId="12" fillId="0" borderId="0" xfId="0" applyFont="1"/>
    <xf numFmtId="0" fontId="14" fillId="0" borderId="0" xfId="0" applyFont="1"/>
    <xf numFmtId="3" fontId="2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0" fontId="11" fillId="0" borderId="0" xfId="0" applyFont="1"/>
    <xf numFmtId="3" fontId="7" fillId="2" borderId="0" xfId="0" applyNumberFormat="1" applyFont="1" applyFill="1" applyBorder="1"/>
    <xf numFmtId="0" fontId="15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63" xfId="0" applyBorder="1"/>
    <xf numFmtId="0" fontId="4" fillId="0" borderId="22" xfId="0" applyFont="1" applyBorder="1"/>
    <xf numFmtId="0" fontId="4" fillId="0" borderId="12" xfId="0" applyFont="1" applyBorder="1"/>
    <xf numFmtId="0" fontId="4" fillId="0" borderId="64" xfId="0" applyFont="1" applyBorder="1"/>
    <xf numFmtId="0" fontId="0" fillId="0" borderId="65" xfId="0" applyBorder="1"/>
    <xf numFmtId="0" fontId="4" fillId="0" borderId="65" xfId="0" applyFont="1" applyBorder="1"/>
    <xf numFmtId="0" fontId="4" fillId="0" borderId="21" xfId="0" applyFont="1" applyBorder="1"/>
    <xf numFmtId="0" fontId="4" fillId="0" borderId="18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1" fillId="0" borderId="21" xfId="0" applyFont="1" applyBorder="1"/>
    <xf numFmtId="0" fontId="0" fillId="0" borderId="36" xfId="0" applyBorder="1"/>
    <xf numFmtId="0" fontId="4" fillId="0" borderId="33" xfId="0" applyFont="1" applyBorder="1" applyAlignment="1">
      <alignment horizontal="right"/>
    </xf>
    <xf numFmtId="0" fontId="0" fillId="0" borderId="32" xfId="0" applyBorder="1" applyAlignment="1">
      <alignment horizontal="right"/>
    </xf>
    <xf numFmtId="0" fontId="16" fillId="0" borderId="5" xfId="0" applyFont="1" applyBorder="1"/>
    <xf numFmtId="0" fontId="16" fillId="0" borderId="5" xfId="0" applyFont="1" applyBorder="1" applyAlignment="1">
      <alignment horizontal="left"/>
    </xf>
    <xf numFmtId="0" fontId="16" fillId="0" borderId="14" xfId="0" applyFont="1" applyBorder="1"/>
    <xf numFmtId="0" fontId="16" fillId="0" borderId="10" xfId="0" applyFont="1" applyBorder="1"/>
    <xf numFmtId="0" fontId="0" fillId="0" borderId="0" xfId="0" applyAlignment="1">
      <alignment horizontal="center"/>
    </xf>
    <xf numFmtId="0" fontId="16" fillId="0" borderId="39" xfId="0" applyFont="1" applyBorder="1"/>
    <xf numFmtId="0" fontId="17" fillId="0" borderId="39" xfId="0" applyFont="1" applyBorder="1" applyAlignment="1">
      <alignment horizontal="center"/>
    </xf>
    <xf numFmtId="0" fontId="16" fillId="0" borderId="44" xfId="0" applyFont="1" applyBorder="1"/>
    <xf numFmtId="0" fontId="17" fillId="0" borderId="44" xfId="0" applyFont="1" applyBorder="1" applyAlignment="1">
      <alignment horizontal="center"/>
    </xf>
    <xf numFmtId="0" fontId="16" fillId="0" borderId="40" xfId="0" applyFont="1" applyBorder="1"/>
    <xf numFmtId="3" fontId="16" fillId="0" borderId="40" xfId="0" applyNumberFormat="1" applyFont="1" applyBorder="1" applyAlignment="1">
      <alignment horizontal="right"/>
    </xf>
    <xf numFmtId="0" fontId="16" fillId="0" borderId="41" xfId="0" applyFont="1" applyBorder="1"/>
    <xf numFmtId="0" fontId="18" fillId="0" borderId="41" xfId="0" applyFont="1" applyBorder="1"/>
    <xf numFmtId="3" fontId="18" fillId="0" borderId="41" xfId="0" applyNumberFormat="1" applyFont="1" applyBorder="1" applyAlignment="1">
      <alignment horizontal="right"/>
    </xf>
    <xf numFmtId="3" fontId="16" fillId="0" borderId="41" xfId="0" applyNumberFormat="1" applyFont="1" applyBorder="1" applyAlignment="1">
      <alignment horizontal="right"/>
    </xf>
    <xf numFmtId="18" fontId="16" fillId="0" borderId="41" xfId="0" applyNumberFormat="1" applyFont="1" applyBorder="1"/>
    <xf numFmtId="1" fontId="16" fillId="0" borderId="41" xfId="0" applyNumberFormat="1" applyFont="1" applyBorder="1"/>
    <xf numFmtId="0" fontId="19" fillId="0" borderId="42" xfId="0" applyFont="1" applyBorder="1" applyAlignment="1"/>
    <xf numFmtId="0" fontId="18" fillId="0" borderId="41" xfId="0" applyFont="1" applyBorder="1" applyAlignment="1">
      <alignment horizontal="center"/>
    </xf>
    <xf numFmtId="0" fontId="19" fillId="0" borderId="41" xfId="0" applyFont="1" applyBorder="1"/>
    <xf numFmtId="0" fontId="20" fillId="0" borderId="41" xfId="0" applyFont="1" applyBorder="1"/>
    <xf numFmtId="3" fontId="20" fillId="0" borderId="41" xfId="0" applyNumberFormat="1" applyFont="1" applyBorder="1" applyAlignment="1">
      <alignment horizontal="right"/>
    </xf>
    <xf numFmtId="3" fontId="19" fillId="0" borderId="41" xfId="0" applyNumberFormat="1" applyFont="1" applyBorder="1" applyAlignment="1">
      <alignment horizontal="right"/>
    </xf>
    <xf numFmtId="0" fontId="18" fillId="0" borderId="59" xfId="0" applyFont="1" applyBorder="1"/>
    <xf numFmtId="3" fontId="18" fillId="0" borderId="59" xfId="0" applyNumberFormat="1" applyFont="1" applyBorder="1" applyAlignment="1">
      <alignment horizontal="right"/>
    </xf>
    <xf numFmtId="3" fontId="18" fillId="0" borderId="2" xfId="0" applyNumberFormat="1" applyFont="1" applyBorder="1" applyAlignment="1">
      <alignment horizontal="right"/>
    </xf>
    <xf numFmtId="3" fontId="16" fillId="0" borderId="2" xfId="0" applyNumberFormat="1" applyFont="1" applyBorder="1" applyAlignment="1">
      <alignment horizontal="right"/>
    </xf>
    <xf numFmtId="0" fontId="16" fillId="0" borderId="2" xfId="0" applyFont="1" applyBorder="1"/>
    <xf numFmtId="3" fontId="18" fillId="0" borderId="1" xfId="0" applyNumberFormat="1" applyFont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16" fillId="0" borderId="2" xfId="0" applyFont="1" applyBorder="1" applyAlignment="1">
      <alignment horizontal="right"/>
    </xf>
    <xf numFmtId="0" fontId="18" fillId="0" borderId="1" xfId="0" applyFont="1" applyBorder="1"/>
    <xf numFmtId="0" fontId="19" fillId="0" borderId="11" xfId="0" applyFont="1" applyBorder="1" applyAlignment="1">
      <alignment horizontal="center"/>
    </xf>
    <xf numFmtId="0" fontId="16" fillId="0" borderId="61" xfId="0" applyFont="1" applyBorder="1"/>
    <xf numFmtId="0" fontId="16" fillId="0" borderId="25" xfId="0" applyFont="1" applyBorder="1"/>
    <xf numFmtId="0" fontId="19" fillId="0" borderId="11" xfId="0" applyFont="1" applyBorder="1"/>
    <xf numFmtId="0" fontId="19" fillId="0" borderId="11" xfId="0" applyFont="1" applyBorder="1" applyAlignment="1"/>
    <xf numFmtId="0" fontId="18" fillId="0" borderId="49" xfId="0" applyFont="1" applyBorder="1"/>
    <xf numFmtId="0" fontId="18" fillId="0" borderId="45" xfId="0" applyFont="1" applyBorder="1"/>
    <xf numFmtId="3" fontId="18" fillId="0" borderId="46" xfId="0" applyNumberFormat="1" applyFont="1" applyBorder="1" applyAlignment="1">
      <alignment horizontal="right"/>
    </xf>
    <xf numFmtId="0" fontId="16" fillId="0" borderId="55" xfId="0" applyFont="1" applyBorder="1"/>
    <xf numFmtId="0" fontId="16" fillId="0" borderId="57" xfId="0" applyFont="1" applyBorder="1"/>
    <xf numFmtId="3" fontId="16" fillId="0" borderId="54" xfId="0" applyNumberFormat="1" applyFont="1" applyBorder="1" applyAlignment="1">
      <alignment horizontal="right"/>
    </xf>
    <xf numFmtId="0" fontId="16" fillId="0" borderId="26" xfId="0" applyFont="1" applyBorder="1"/>
    <xf numFmtId="3" fontId="16" fillId="0" borderId="50" xfId="0" applyNumberFormat="1" applyFont="1" applyBorder="1" applyAlignment="1">
      <alignment horizontal="right"/>
    </xf>
    <xf numFmtId="0" fontId="16" fillId="0" borderId="26" xfId="0" quotePrefix="1" applyFont="1" applyBorder="1"/>
    <xf numFmtId="0" fontId="16" fillId="0" borderId="25" xfId="0" quotePrefix="1" applyFont="1" applyBorder="1"/>
    <xf numFmtId="0" fontId="16" fillId="0" borderId="43" xfId="0" applyFont="1" applyBorder="1"/>
    <xf numFmtId="3" fontId="16" fillId="0" borderId="62" xfId="0" applyNumberFormat="1" applyFont="1" applyBorder="1" applyAlignment="1">
      <alignment horizontal="right"/>
    </xf>
    <xf numFmtId="0" fontId="16" fillId="0" borderId="27" xfId="0" quotePrefix="1" applyFont="1" applyBorder="1"/>
    <xf numFmtId="0" fontId="16" fillId="0" borderId="28" xfId="0" applyFont="1" applyBorder="1"/>
    <xf numFmtId="3" fontId="16" fillId="0" borderId="51" xfId="0" applyNumberFormat="1" applyFont="1" applyBorder="1" applyAlignment="1">
      <alignment horizontal="right"/>
    </xf>
    <xf numFmtId="0" fontId="16" fillId="0" borderId="12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" fontId="16" fillId="0" borderId="13" xfId="0" applyNumberFormat="1" applyFont="1" applyBorder="1" applyAlignment="1">
      <alignment horizontal="right"/>
    </xf>
    <xf numFmtId="0" fontId="16" fillId="0" borderId="54" xfId="0" applyFont="1" applyBorder="1" applyAlignment="1">
      <alignment horizontal="right"/>
    </xf>
    <xf numFmtId="0" fontId="16" fillId="0" borderId="50" xfId="0" applyFont="1" applyBorder="1" applyAlignment="1">
      <alignment horizontal="right"/>
    </xf>
    <xf numFmtId="0" fontId="16" fillId="0" borderId="51" xfId="0" applyFont="1" applyBorder="1" applyAlignment="1">
      <alignment horizontal="right"/>
    </xf>
    <xf numFmtId="0" fontId="18" fillId="0" borderId="46" xfId="0" applyFont="1" applyBorder="1" applyAlignment="1">
      <alignment horizontal="right"/>
    </xf>
    <xf numFmtId="0" fontId="16" fillId="0" borderId="4" xfId="0" applyFont="1" applyBorder="1"/>
    <xf numFmtId="0" fontId="16" fillId="0" borderId="27" xfId="0" applyFont="1" applyBorder="1"/>
    <xf numFmtId="0" fontId="18" fillId="0" borderId="49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3" fontId="18" fillId="0" borderId="46" xfId="0" applyNumberFormat="1" applyFont="1" applyBorder="1" applyAlignment="1">
      <alignment horizontal="center"/>
    </xf>
    <xf numFmtId="0" fontId="16" fillId="0" borderId="55" xfId="0" quotePrefix="1" applyFont="1" applyBorder="1"/>
    <xf numFmtId="0" fontId="16" fillId="0" borderId="50" xfId="0" applyFont="1" applyBorder="1"/>
    <xf numFmtId="0" fontId="16" fillId="0" borderId="62" xfId="0" applyFont="1" applyBorder="1"/>
    <xf numFmtId="0" fontId="16" fillId="0" borderId="51" xfId="0" applyFont="1" applyBorder="1"/>
    <xf numFmtId="0" fontId="18" fillId="0" borderId="46" xfId="0" applyFont="1" applyBorder="1"/>
    <xf numFmtId="3" fontId="16" fillId="0" borderId="4" xfId="0" applyNumberFormat="1" applyFont="1" applyBorder="1" applyAlignment="1">
      <alignment horizontal="right"/>
    </xf>
    <xf numFmtId="0" fontId="18" fillId="0" borderId="46" xfId="0" applyFont="1" applyBorder="1" applyAlignment="1">
      <alignment horizontal="center"/>
    </xf>
    <xf numFmtId="3" fontId="16" fillId="0" borderId="48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0" fontId="19" fillId="0" borderId="4" xfId="0" applyFont="1" applyBorder="1" applyAlignment="1">
      <alignment horizontal="center"/>
    </xf>
    <xf numFmtId="0" fontId="19" fillId="0" borderId="2" xfId="0" applyFont="1" applyBorder="1"/>
    <xf numFmtId="0" fontId="20" fillId="0" borderId="2" xfId="0" applyFont="1" applyBorder="1"/>
    <xf numFmtId="0" fontId="16" fillId="0" borderId="48" xfId="0" applyFont="1" applyBorder="1"/>
    <xf numFmtId="0" fontId="18" fillId="0" borderId="63" xfId="0" applyFont="1" applyBorder="1"/>
    <xf numFmtId="0" fontId="18" fillId="0" borderId="12" xfId="0" applyFont="1" applyBorder="1"/>
    <xf numFmtId="0" fontId="18" fillId="0" borderId="64" xfId="0" applyFont="1" applyBorder="1"/>
    <xf numFmtId="0" fontId="19" fillId="0" borderId="1" xfId="0" applyFont="1" applyBorder="1"/>
    <xf numFmtId="0" fontId="18" fillId="0" borderId="68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6" fillId="0" borderId="20" xfId="0" applyFont="1" applyBorder="1"/>
    <xf numFmtId="0" fontId="16" fillId="0" borderId="47" xfId="0" applyFont="1" applyBorder="1"/>
    <xf numFmtId="3" fontId="18" fillId="0" borderId="47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3" fontId="16" fillId="0" borderId="4" xfId="0" applyNumberFormat="1" applyFont="1" applyBorder="1"/>
    <xf numFmtId="3" fontId="16" fillId="0" borderId="2" xfId="0" applyNumberFormat="1" applyFont="1" applyBorder="1"/>
    <xf numFmtId="3" fontId="16" fillId="0" borderId="48" xfId="0" applyNumberFormat="1" applyFont="1" applyBorder="1"/>
    <xf numFmtId="0" fontId="16" fillId="0" borderId="62" xfId="0" applyFont="1" applyBorder="1" applyAlignment="1">
      <alignment horizontal="right"/>
    </xf>
    <xf numFmtId="0" fontId="18" fillId="0" borderId="6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1" fillId="0" borderId="2" xfId="0" applyFont="1" applyBorder="1"/>
    <xf numFmtId="0" fontId="11" fillId="0" borderId="11" xfId="0" applyFont="1" applyBorder="1"/>
    <xf numFmtId="0" fontId="4" fillId="0" borderId="1" xfId="0" applyFont="1" applyBorder="1"/>
    <xf numFmtId="0" fontId="3" fillId="0" borderId="0" xfId="1"/>
    <xf numFmtId="0" fontId="2" fillId="0" borderId="0" xfId="1" applyFont="1"/>
    <xf numFmtId="0" fontId="3" fillId="0" borderId="0" xfId="1" applyFont="1"/>
    <xf numFmtId="0" fontId="2" fillId="0" borderId="24" xfId="1" applyFont="1" applyBorder="1" applyAlignment="1">
      <alignment horizontal="center"/>
    </xf>
    <xf numFmtId="0" fontId="2" fillId="0" borderId="7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0" xfId="1" applyBorder="1"/>
    <xf numFmtId="0" fontId="2" fillId="0" borderId="0" xfId="1" applyFont="1" applyBorder="1"/>
    <xf numFmtId="0" fontId="2" fillId="0" borderId="0" xfId="1" applyFont="1" applyBorder="1" applyAlignment="1">
      <alignment horizontal="right"/>
    </xf>
    <xf numFmtId="0" fontId="2" fillId="0" borderId="71" xfId="1" applyFont="1" applyBorder="1" applyAlignment="1">
      <alignment horizontal="center"/>
    </xf>
    <xf numFmtId="0" fontId="3" fillId="0" borderId="0" xfId="1" applyAlignment="1"/>
    <xf numFmtId="0" fontId="6" fillId="0" borderId="0" xfId="1" applyFont="1" applyAlignment="1"/>
    <xf numFmtId="0" fontId="6" fillId="0" borderId="0" xfId="1" applyFont="1" applyAlignment="1">
      <alignment horizontal="center"/>
    </xf>
    <xf numFmtId="0" fontId="3" fillId="0" borderId="0" xfId="1" applyFill="1" applyBorder="1"/>
    <xf numFmtId="1" fontId="3" fillId="0" borderId="0" xfId="1" applyNumberFormat="1" applyBorder="1"/>
    <xf numFmtId="1" fontId="2" fillId="0" borderId="0" xfId="1" applyNumberFormat="1" applyFont="1" applyBorder="1"/>
    <xf numFmtId="0" fontId="2" fillId="0" borderId="1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0" fontId="4" fillId="0" borderId="4" xfId="0" applyFont="1" applyBorder="1"/>
    <xf numFmtId="0" fontId="18" fillId="0" borderId="29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3" fontId="4" fillId="0" borderId="2" xfId="0" applyNumberFormat="1" applyFont="1" applyBorder="1"/>
    <xf numFmtId="3" fontId="0" fillId="0" borderId="2" xfId="0" applyNumberFormat="1" applyBorder="1"/>
    <xf numFmtId="3" fontId="11" fillId="0" borderId="2" xfId="0" applyNumberFormat="1" applyFont="1" applyBorder="1"/>
    <xf numFmtId="3" fontId="4" fillId="0" borderId="4" xfId="0" applyNumberFormat="1" applyFont="1" applyBorder="1"/>
    <xf numFmtId="3" fontId="0" fillId="0" borderId="50" xfId="0" applyNumberFormat="1" applyBorder="1"/>
    <xf numFmtId="3" fontId="0" fillId="0" borderId="20" xfId="0" applyNumberFormat="1" applyBorder="1"/>
    <xf numFmtId="3" fontId="0" fillId="0" borderId="13" xfId="0" applyNumberFormat="1" applyBorder="1"/>
    <xf numFmtId="3" fontId="4" fillId="0" borderId="1" xfId="0" applyNumberFormat="1" applyFont="1" applyBorder="1"/>
    <xf numFmtId="3" fontId="11" fillId="0" borderId="4" xfId="0" applyNumberFormat="1" applyFont="1" applyBorder="1"/>
    <xf numFmtId="3" fontId="19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32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33" xfId="0" applyNumberFormat="1" applyFont="1" applyBorder="1" applyAlignment="1">
      <alignment horizontal="right"/>
    </xf>
    <xf numFmtId="3" fontId="0" fillId="0" borderId="17" xfId="0" applyNumberFormat="1" applyBorder="1" applyAlignment="1">
      <alignment horizontal="right"/>
    </xf>
    <xf numFmtId="3" fontId="18" fillId="0" borderId="20" xfId="0" applyNumberFormat="1" applyFont="1" applyBorder="1" applyAlignment="1">
      <alignment horizontal="right"/>
    </xf>
    <xf numFmtId="3" fontId="16" fillId="0" borderId="47" xfId="0" applyNumberFormat="1" applyFont="1" applyBorder="1" applyAlignment="1">
      <alignment horizontal="right"/>
    </xf>
    <xf numFmtId="3" fontId="16" fillId="0" borderId="20" xfId="0" applyNumberFormat="1" applyFont="1" applyBorder="1" applyAlignment="1">
      <alignment horizontal="right"/>
    </xf>
    <xf numFmtId="3" fontId="16" fillId="0" borderId="11" xfId="0" applyNumberFormat="1" applyFont="1" applyBorder="1" applyAlignment="1">
      <alignment horizontal="right"/>
    </xf>
    <xf numFmtId="3" fontId="18" fillId="0" borderId="37" xfId="0" applyNumberFormat="1" applyFont="1" applyBorder="1" applyAlignment="1">
      <alignment horizontal="right"/>
    </xf>
    <xf numFmtId="3" fontId="18" fillId="0" borderId="56" xfId="0" applyNumberFormat="1" applyFont="1" applyBorder="1" applyAlignment="1">
      <alignment horizontal="right"/>
    </xf>
    <xf numFmtId="3" fontId="16" fillId="0" borderId="37" xfId="0" applyNumberFormat="1" applyFont="1" applyBorder="1" applyAlignment="1">
      <alignment horizontal="right"/>
    </xf>
    <xf numFmtId="3" fontId="16" fillId="0" borderId="56" xfId="0" applyNumberFormat="1" applyFont="1" applyBorder="1" applyAlignment="1">
      <alignment horizontal="right"/>
    </xf>
    <xf numFmtId="3" fontId="16" fillId="0" borderId="52" xfId="0" applyNumberFormat="1" applyFont="1" applyBorder="1" applyAlignment="1">
      <alignment horizontal="right"/>
    </xf>
    <xf numFmtId="3" fontId="16" fillId="0" borderId="34" xfId="0" applyNumberFormat="1" applyFon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3" fontId="18" fillId="0" borderId="34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6" fillId="0" borderId="58" xfId="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3" fontId="16" fillId="0" borderId="7" xfId="0" applyNumberFormat="1" applyFont="1" applyBorder="1" applyAlignment="1">
      <alignment horizontal="right"/>
    </xf>
    <xf numFmtId="3" fontId="16" fillId="0" borderId="26" xfId="0" applyNumberFormat="1" applyFont="1" applyBorder="1" applyAlignment="1">
      <alignment horizontal="right"/>
    </xf>
    <xf numFmtId="3" fontId="16" fillId="0" borderId="14" xfId="0" applyNumberFormat="1" applyFont="1" applyBorder="1" applyAlignment="1">
      <alignment horizontal="right"/>
    </xf>
    <xf numFmtId="3" fontId="16" fillId="0" borderId="35" xfId="0" applyNumberFormat="1" applyFont="1" applyBorder="1" applyAlignment="1">
      <alignment horizontal="right"/>
    </xf>
    <xf numFmtId="3" fontId="16" fillId="0" borderId="43" xfId="0" applyNumberFormat="1" applyFont="1" applyBorder="1" applyAlignment="1">
      <alignment horizontal="right"/>
    </xf>
    <xf numFmtId="3" fontId="18" fillId="0" borderId="10" xfId="0" applyNumberFormat="1" applyFont="1" applyBorder="1" applyAlignment="1">
      <alignment horizontal="right"/>
    </xf>
    <xf numFmtId="3" fontId="16" fillId="0" borderId="73" xfId="0" applyNumberFormat="1" applyFont="1" applyBorder="1" applyAlignment="1">
      <alignment horizontal="right"/>
    </xf>
    <xf numFmtId="3" fontId="16" fillId="0" borderId="33" xfId="0" applyNumberFormat="1" applyFont="1" applyBorder="1" applyAlignment="1">
      <alignment horizontal="right"/>
    </xf>
    <xf numFmtId="3" fontId="16" fillId="0" borderId="31" xfId="0" applyNumberFormat="1" applyFont="1" applyBorder="1" applyAlignment="1">
      <alignment horizontal="right"/>
    </xf>
    <xf numFmtId="3" fontId="16" fillId="0" borderId="32" xfId="0" applyNumberFormat="1" applyFont="1" applyBorder="1" applyAlignment="1">
      <alignment horizontal="right"/>
    </xf>
    <xf numFmtId="3" fontId="16" fillId="0" borderId="68" xfId="0" applyNumberFormat="1" applyFont="1" applyBorder="1" applyAlignment="1">
      <alignment horizontal="right"/>
    </xf>
    <xf numFmtId="3" fontId="16" fillId="0" borderId="20" xfId="0" applyNumberFormat="1" applyFont="1" applyBorder="1"/>
    <xf numFmtId="3" fontId="19" fillId="0" borderId="49" xfId="0" applyNumberFormat="1" applyFont="1" applyBorder="1" applyAlignment="1">
      <alignment horizontal="right"/>
    </xf>
    <xf numFmtId="3" fontId="18" fillId="0" borderId="7" xfId="0" applyNumberFormat="1" applyFont="1" applyBorder="1" applyAlignment="1">
      <alignment horizontal="right"/>
    </xf>
    <xf numFmtId="0" fontId="23" fillId="2" borderId="0" xfId="0" applyFont="1" applyFill="1"/>
    <xf numFmtId="0" fontId="24" fillId="2" borderId="69" xfId="0" applyFont="1" applyFill="1" applyBorder="1" applyAlignment="1"/>
    <xf numFmtId="0" fontId="24" fillId="2" borderId="30" xfId="0" applyFont="1" applyFill="1" applyBorder="1" applyAlignment="1"/>
    <xf numFmtId="0" fontId="24" fillId="2" borderId="11" xfId="0" applyFont="1" applyFill="1" applyBorder="1" applyAlignment="1">
      <alignment horizontal="center"/>
    </xf>
    <xf numFmtId="0" fontId="24" fillId="2" borderId="69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5" fillId="2" borderId="8" xfId="0" applyFont="1" applyFill="1" applyBorder="1" applyAlignment="1"/>
    <xf numFmtId="0" fontId="25" fillId="2" borderId="9" xfId="0" applyFont="1" applyFill="1" applyBorder="1" applyAlignment="1"/>
    <xf numFmtId="0" fontId="25" fillId="2" borderId="47" xfId="0" applyFont="1" applyFill="1" applyBorder="1" applyAlignment="1"/>
    <xf numFmtId="0" fontId="25" fillId="2" borderId="47" xfId="0" applyFont="1" applyFill="1" applyBorder="1" applyAlignment="1">
      <alignment horizontal="right"/>
    </xf>
    <xf numFmtId="0" fontId="25" fillId="2" borderId="8" xfId="0" applyFont="1" applyFill="1" applyBorder="1"/>
    <xf numFmtId="0" fontId="11" fillId="0" borderId="4" xfId="0" applyFont="1" applyBorder="1"/>
    <xf numFmtId="0" fontId="24" fillId="2" borderId="8" xfId="0" applyFont="1" applyFill="1" applyBorder="1" applyAlignment="1"/>
    <xf numFmtId="0" fontId="24" fillId="2" borderId="9" xfId="0" applyFont="1" applyFill="1" applyBorder="1" applyAlignment="1"/>
    <xf numFmtId="3" fontId="24" fillId="2" borderId="2" xfId="0" applyNumberFormat="1" applyFont="1" applyFill="1" applyBorder="1" applyAlignment="1"/>
    <xf numFmtId="3" fontId="24" fillId="2" borderId="2" xfId="0" applyNumberFormat="1" applyFont="1" applyFill="1" applyBorder="1" applyAlignment="1">
      <alignment horizontal="right"/>
    </xf>
    <xf numFmtId="0" fontId="24" fillId="2" borderId="8" xfId="0" applyFont="1" applyFill="1" applyBorder="1"/>
    <xf numFmtId="0" fontId="4" fillId="0" borderId="2" xfId="0" applyFont="1" applyBorder="1"/>
    <xf numFmtId="0" fontId="25" fillId="2" borderId="8" xfId="0" quotePrefix="1" applyFont="1" applyFill="1" applyBorder="1" applyAlignment="1"/>
    <xf numFmtId="0" fontId="25" fillId="2" borderId="9" xfId="0" quotePrefix="1" applyFont="1" applyFill="1" applyBorder="1" applyAlignment="1"/>
    <xf numFmtId="3" fontId="25" fillId="2" borderId="2" xfId="0" applyNumberFormat="1" applyFont="1" applyFill="1" applyBorder="1" applyAlignment="1"/>
    <xf numFmtId="0" fontId="25" fillId="2" borderId="9" xfId="0" applyFont="1" applyFill="1" applyBorder="1" applyAlignment="1">
      <alignment horizontal="left"/>
    </xf>
    <xf numFmtId="0" fontId="25" fillId="2" borderId="8" xfId="0" applyFont="1" applyFill="1" applyBorder="1" applyAlignment="1">
      <alignment horizontal="left"/>
    </xf>
    <xf numFmtId="0" fontId="25" fillId="2" borderId="8" xfId="0" quotePrefix="1" applyFont="1" applyFill="1" applyBorder="1"/>
    <xf numFmtId="0" fontId="25" fillId="2" borderId="8" xfId="0" quotePrefix="1" applyFont="1" applyFill="1" applyBorder="1" applyAlignment="1">
      <alignment horizontal="left"/>
    </xf>
    <xf numFmtId="0" fontId="24" fillId="2" borderId="8" xfId="0" quotePrefix="1" applyFont="1" applyFill="1" applyBorder="1"/>
    <xf numFmtId="0" fontId="24" fillId="2" borderId="9" xfId="0" quotePrefix="1" applyFont="1" applyFill="1" applyBorder="1" applyAlignment="1"/>
    <xf numFmtId="0" fontId="24" fillId="2" borderId="8" xfId="0" quotePrefix="1" applyFont="1" applyFill="1" applyBorder="1" applyAlignment="1"/>
    <xf numFmtId="0" fontId="25" fillId="2" borderId="50" xfId="0" applyFont="1" applyFill="1" applyBorder="1" applyAlignment="1"/>
    <xf numFmtId="3" fontId="25" fillId="2" borderId="2" xfId="0" applyNumberFormat="1" applyFont="1" applyFill="1" applyBorder="1" applyAlignment="1">
      <alignment horizontal="right"/>
    </xf>
    <xf numFmtId="0" fontId="25" fillId="2" borderId="66" xfId="0" applyFont="1" applyFill="1" applyBorder="1" applyAlignment="1"/>
    <xf numFmtId="0" fontId="24" fillId="2" borderId="16" xfId="0" applyFont="1" applyFill="1" applyBorder="1"/>
    <xf numFmtId="3" fontId="24" fillId="2" borderId="3" xfId="0" applyNumberFormat="1" applyFont="1" applyFill="1" applyBorder="1" applyAlignment="1"/>
    <xf numFmtId="0" fontId="24" fillId="2" borderId="49" xfId="0" applyFont="1" applyFill="1" applyBorder="1"/>
    <xf numFmtId="0" fontId="23" fillId="2" borderId="1" xfId="0" applyFont="1" applyFill="1" applyBorder="1"/>
    <xf numFmtId="3" fontId="24" fillId="2" borderId="1" xfId="0" applyNumberFormat="1" applyFont="1" applyFill="1" applyBorder="1" applyAlignment="1"/>
    <xf numFmtId="0" fontId="24" fillId="2" borderId="45" xfId="0" applyFont="1" applyFill="1" applyBorder="1"/>
    <xf numFmtId="0" fontId="26" fillId="0" borderId="0" xfId="0" applyFont="1"/>
    <xf numFmtId="0" fontId="26" fillId="0" borderId="0" xfId="0" applyFont="1" applyAlignment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11" fillId="0" borderId="2" xfId="0" quotePrefix="1" applyFont="1" applyBorder="1"/>
    <xf numFmtId="3" fontId="11" fillId="0" borderId="2" xfId="0" applyNumberFormat="1" applyFont="1" applyBorder="1" applyAlignment="1">
      <alignment horizontal="right"/>
    </xf>
    <xf numFmtId="3" fontId="4" fillId="0" borderId="47" xfId="0" applyNumberFormat="1" applyFont="1" applyBorder="1" applyAlignment="1">
      <alignment horizontal="right"/>
    </xf>
    <xf numFmtId="0" fontId="4" fillId="3" borderId="2" xfId="0" applyFont="1" applyFill="1" applyBorder="1"/>
    <xf numFmtId="3" fontId="4" fillId="3" borderId="2" xfId="0" applyNumberFormat="1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right"/>
    </xf>
    <xf numFmtId="0" fontId="4" fillId="2" borderId="2" xfId="0" applyFont="1" applyFill="1" applyBorder="1"/>
    <xf numFmtId="3" fontId="4" fillId="2" borderId="2" xfId="0" applyNumberFormat="1" applyFont="1" applyFill="1" applyBorder="1" applyAlignment="1">
      <alignment horizontal="right"/>
    </xf>
    <xf numFmtId="0" fontId="4" fillId="0" borderId="48" xfId="0" applyFont="1" applyBorder="1"/>
    <xf numFmtId="3" fontId="4" fillId="0" borderId="48" xfId="0" applyNumberFormat="1" applyFont="1" applyBorder="1" applyAlignment="1">
      <alignment horizontal="right"/>
    </xf>
    <xf numFmtId="0" fontId="4" fillId="3" borderId="48" xfId="0" applyFont="1" applyFill="1" applyBorder="1"/>
    <xf numFmtId="3" fontId="4" fillId="3" borderId="48" xfId="0" applyNumberFormat="1" applyFont="1" applyFill="1" applyBorder="1" applyAlignment="1">
      <alignment horizontal="right"/>
    </xf>
    <xf numFmtId="3" fontId="4" fillId="4" borderId="48" xfId="0" applyNumberFormat="1" applyFont="1" applyFill="1" applyBorder="1" applyAlignment="1">
      <alignment horizontal="right"/>
    </xf>
    <xf numFmtId="0" fontId="21" fillId="0" borderId="1" xfId="0" applyFont="1" applyBorder="1"/>
    <xf numFmtId="3" fontId="21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11" fillId="0" borderId="0" xfId="0" applyNumberFormat="1" applyFont="1"/>
    <xf numFmtId="0" fontId="4" fillId="3" borderId="3" xfId="0" applyFont="1" applyFill="1" applyBorder="1"/>
    <xf numFmtId="3" fontId="4" fillId="3" borderId="3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center"/>
    </xf>
    <xf numFmtId="3" fontId="23" fillId="2" borderId="0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64" xfId="0" applyFont="1" applyBorder="1" applyAlignment="1">
      <alignment horizontal="center"/>
    </xf>
    <xf numFmtId="0" fontId="18" fillId="0" borderId="65" xfId="0" applyFont="1" applyBorder="1" applyAlignment="1">
      <alignment horizontal="center"/>
    </xf>
    <xf numFmtId="3" fontId="4" fillId="0" borderId="58" xfId="0" applyNumberFormat="1" applyFont="1" applyBorder="1" applyAlignment="1">
      <alignment horizontal="right"/>
    </xf>
    <xf numFmtId="3" fontId="11" fillId="0" borderId="50" xfId="0" applyNumberFormat="1" applyFont="1" applyBorder="1" applyAlignment="1">
      <alignment horizontal="right"/>
    </xf>
    <xf numFmtId="3" fontId="11" fillId="0" borderId="62" xfId="0" applyNumberFormat="1" applyFont="1" applyBorder="1" applyAlignment="1">
      <alignment horizontal="right"/>
    </xf>
    <xf numFmtId="3" fontId="4" fillId="0" borderId="62" xfId="0" applyNumberFormat="1" applyFont="1" applyBorder="1" applyAlignment="1">
      <alignment horizontal="right"/>
    </xf>
    <xf numFmtId="3" fontId="0" fillId="0" borderId="51" xfId="0" applyNumberFormat="1" applyBorder="1" applyAlignment="1">
      <alignment horizontal="right"/>
    </xf>
    <xf numFmtId="3" fontId="4" fillId="0" borderId="46" xfId="0" applyNumberFormat="1" applyFont="1" applyBorder="1" applyAlignment="1">
      <alignment horizontal="right"/>
    </xf>
    <xf numFmtId="0" fontId="0" fillId="0" borderId="48" xfId="0" applyBorder="1"/>
    <xf numFmtId="3" fontId="0" fillId="0" borderId="54" xfId="0" applyNumberFormat="1" applyBorder="1"/>
    <xf numFmtId="3" fontId="0" fillId="0" borderId="4" xfId="0" applyNumberFormat="1" applyBorder="1"/>
    <xf numFmtId="3" fontId="0" fillId="0" borderId="50" xfId="0" applyNumberForma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2" fillId="0" borderId="4" xfId="1" applyNumberFormat="1" applyFont="1" applyBorder="1" applyAlignment="1">
      <alignment horizontal="right"/>
    </xf>
    <xf numFmtId="3" fontId="3" fillId="0" borderId="2" xfId="1" applyNumberFormat="1" applyBorder="1" applyAlignment="1">
      <alignment horizontal="right"/>
    </xf>
    <xf numFmtId="3" fontId="3" fillId="0" borderId="50" xfId="1" applyNumberFormat="1" applyBorder="1" applyAlignment="1">
      <alignment horizontal="right"/>
    </xf>
    <xf numFmtId="3" fontId="2" fillId="0" borderId="2" xfId="1" applyNumberFormat="1" applyFont="1" applyBorder="1" applyAlignment="1">
      <alignment horizontal="right"/>
    </xf>
    <xf numFmtId="3" fontId="2" fillId="0" borderId="50" xfId="1" applyNumberFormat="1" applyFont="1" applyBorder="1" applyAlignment="1">
      <alignment horizontal="right"/>
    </xf>
    <xf numFmtId="3" fontId="2" fillId="0" borderId="48" xfId="1" applyNumberFormat="1" applyFont="1" applyBorder="1" applyAlignment="1">
      <alignment horizontal="right"/>
    </xf>
    <xf numFmtId="3" fontId="2" fillId="0" borderId="62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2" fillId="0" borderId="46" xfId="1" applyNumberFormat="1" applyFont="1" applyBorder="1" applyAlignment="1">
      <alignment horizontal="right"/>
    </xf>
    <xf numFmtId="3" fontId="3" fillId="0" borderId="4" xfId="1" applyNumberFormat="1" applyBorder="1"/>
    <xf numFmtId="3" fontId="3" fillId="0" borderId="54" xfId="1" applyNumberFormat="1" applyBorder="1"/>
    <xf numFmtId="3" fontId="3" fillId="0" borderId="2" xfId="1" applyNumberFormat="1" applyBorder="1"/>
    <xf numFmtId="3" fontId="3" fillId="0" borderId="47" xfId="1" applyNumberFormat="1" applyBorder="1"/>
    <xf numFmtId="3" fontId="3" fillId="0" borderId="58" xfId="1" applyNumberFormat="1" applyBorder="1"/>
    <xf numFmtId="3" fontId="3" fillId="0" borderId="50" xfId="1" applyNumberFormat="1" applyBorder="1"/>
    <xf numFmtId="3" fontId="3" fillId="0" borderId="20" xfId="1" applyNumberFormat="1" applyBorder="1"/>
    <xf numFmtId="3" fontId="3" fillId="0" borderId="13" xfId="1" applyNumberFormat="1" applyBorder="1"/>
    <xf numFmtId="3" fontId="2" fillId="0" borderId="1" xfId="1" applyNumberFormat="1" applyFont="1" applyBorder="1"/>
    <xf numFmtId="3" fontId="2" fillId="0" borderId="71" xfId="1" applyNumberFormat="1" applyFont="1" applyBorder="1"/>
    <xf numFmtId="3" fontId="11" fillId="0" borderId="47" xfId="0" applyNumberFormat="1" applyFont="1" applyBorder="1"/>
    <xf numFmtId="3" fontId="4" fillId="0" borderId="0" xfId="0" applyNumberFormat="1" applyFont="1"/>
    <xf numFmtId="0" fontId="4" fillId="0" borderId="4" xfId="0" applyFont="1" applyBorder="1" applyAlignment="1">
      <alignment horizontal="center"/>
    </xf>
    <xf numFmtId="3" fontId="4" fillId="0" borderId="57" xfId="0" applyNumberFormat="1" applyFont="1" applyBorder="1" applyAlignment="1">
      <alignment horizontal="center"/>
    </xf>
    <xf numFmtId="41" fontId="0" fillId="0" borderId="2" xfId="2" applyFont="1" applyBorder="1"/>
    <xf numFmtId="3" fontId="0" fillId="0" borderId="26" xfId="0" applyNumberFormat="1" applyBorder="1"/>
    <xf numFmtId="41" fontId="11" fillId="0" borderId="2" xfId="2" applyFont="1" applyBorder="1"/>
    <xf numFmtId="41" fontId="4" fillId="0" borderId="2" xfId="2" applyFont="1" applyBorder="1"/>
    <xf numFmtId="3" fontId="4" fillId="0" borderId="26" xfId="0" applyNumberFormat="1" applyFont="1" applyBorder="1"/>
    <xf numFmtId="3" fontId="11" fillId="0" borderId="26" xfId="0" applyNumberFormat="1" applyFont="1" applyBorder="1"/>
    <xf numFmtId="41" fontId="4" fillId="0" borderId="2" xfId="0" applyNumberFormat="1" applyFont="1" applyBorder="1"/>
    <xf numFmtId="3" fontId="4" fillId="0" borderId="43" xfId="0" applyNumberFormat="1" applyFont="1" applyBorder="1"/>
    <xf numFmtId="3" fontId="0" fillId="0" borderId="43" xfId="0" applyNumberFormat="1" applyBorder="1"/>
    <xf numFmtId="41" fontId="4" fillId="0" borderId="1" xfId="0" applyNumberFormat="1" applyFont="1" applyBorder="1"/>
    <xf numFmtId="41" fontId="4" fillId="0" borderId="45" xfId="0" applyNumberFormat="1" applyFont="1" applyBorder="1"/>
    <xf numFmtId="0" fontId="11" fillId="0" borderId="0" xfId="0" applyFont="1" applyAlignment="1">
      <alignment horizontal="right"/>
    </xf>
    <xf numFmtId="0" fontId="4" fillId="0" borderId="47" xfId="0" applyFont="1" applyBorder="1"/>
    <xf numFmtId="0" fontId="11" fillId="0" borderId="47" xfId="0" applyFont="1" applyBorder="1"/>
    <xf numFmtId="0" fontId="4" fillId="0" borderId="2" xfId="0" applyFont="1" applyBorder="1" applyAlignment="1">
      <alignment horizontal="left"/>
    </xf>
    <xf numFmtId="0" fontId="0" fillId="0" borderId="11" xfId="0" applyBorder="1"/>
    <xf numFmtId="0" fontId="18" fillId="0" borderId="75" xfId="0" applyFont="1" applyBorder="1" applyAlignment="1">
      <alignment horizontal="center" vertical="top"/>
    </xf>
    <xf numFmtId="0" fontId="18" fillId="0" borderId="20" xfId="0" applyFont="1" applyBorder="1" applyAlignment="1">
      <alignment horizontal="center" vertical="top"/>
    </xf>
    <xf numFmtId="0" fontId="18" fillId="0" borderId="20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/>
    <xf numFmtId="0" fontId="18" fillId="0" borderId="11" xfId="0" applyFont="1" applyBorder="1" applyAlignment="1">
      <alignment horizontal="center" vertical="top"/>
    </xf>
    <xf numFmtId="0" fontId="16" fillId="0" borderId="78" xfId="0" applyFont="1" applyBorder="1"/>
    <xf numFmtId="0" fontId="16" fillId="0" borderId="79" xfId="0" applyFont="1" applyBorder="1"/>
    <xf numFmtId="0" fontId="16" fillId="0" borderId="80" xfId="0" applyFont="1" applyBorder="1"/>
    <xf numFmtId="0" fontId="18" fillId="0" borderId="1" xfId="0" applyFont="1" applyBorder="1" applyAlignment="1">
      <alignment wrapText="1"/>
    </xf>
    <xf numFmtId="0" fontId="16" fillId="0" borderId="81" xfId="0" applyFont="1" applyBorder="1"/>
    <xf numFmtId="0" fontId="18" fillId="0" borderId="84" xfId="0" applyFont="1" applyBorder="1"/>
    <xf numFmtId="0" fontId="18" fillId="0" borderId="86" xfId="0" applyFont="1" applyBorder="1"/>
    <xf numFmtId="0" fontId="18" fillId="0" borderId="79" xfId="0" applyFont="1" applyBorder="1"/>
    <xf numFmtId="0" fontId="18" fillId="0" borderId="81" xfId="0" applyFont="1" applyBorder="1"/>
    <xf numFmtId="0" fontId="28" fillId="3" borderId="84" xfId="0" applyFont="1" applyFill="1" applyBorder="1"/>
    <xf numFmtId="0" fontId="16" fillId="0" borderId="90" xfId="0" applyFont="1" applyBorder="1"/>
    <xf numFmtId="0" fontId="18" fillId="0" borderId="53" xfId="0" applyFont="1" applyBorder="1" applyAlignment="1">
      <alignment horizontal="left"/>
    </xf>
    <xf numFmtId="0" fontId="18" fillId="0" borderId="78" xfId="0" applyFont="1" applyBorder="1"/>
    <xf numFmtId="0" fontId="18" fillId="0" borderId="80" xfId="0" applyFont="1" applyBorder="1"/>
    <xf numFmtId="0" fontId="18" fillId="3" borderId="1" xfId="0" applyFont="1" applyFill="1" applyBorder="1"/>
    <xf numFmtId="0" fontId="28" fillId="3" borderId="1" xfId="0" applyFont="1" applyFill="1" applyBorder="1"/>
    <xf numFmtId="0" fontId="16" fillId="0" borderId="76" xfId="0" applyFont="1" applyBorder="1"/>
    <xf numFmtId="0" fontId="4" fillId="0" borderId="0" xfId="0" applyFont="1" applyAlignment="1">
      <alignment horizontal="left"/>
    </xf>
    <xf numFmtId="41" fontId="0" fillId="0" borderId="4" xfId="2" applyFont="1" applyBorder="1"/>
    <xf numFmtId="41" fontId="0" fillId="0" borderId="2" xfId="2" applyFont="1" applyFill="1" applyBorder="1"/>
    <xf numFmtId="41" fontId="4" fillId="0" borderId="2" xfId="2" applyFont="1" applyFill="1" applyBorder="1"/>
    <xf numFmtId="41" fontId="0" fillId="0" borderId="20" xfId="2" applyFont="1" applyFill="1" applyBorder="1"/>
    <xf numFmtId="41" fontId="4" fillId="0" borderId="1" xfId="2" applyFont="1" applyBorder="1"/>
    <xf numFmtId="0" fontId="12" fillId="0" borderId="91" xfId="0" applyFont="1" applyBorder="1"/>
    <xf numFmtId="0" fontId="12" fillId="0" borderId="92" xfId="0" applyFont="1" applyBorder="1"/>
    <xf numFmtId="0" fontId="12" fillId="0" borderId="3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6" fillId="0" borderId="37" xfId="0" applyFont="1" applyBorder="1"/>
    <xf numFmtId="0" fontId="26" fillId="0" borderId="38" xfId="0" applyFont="1" applyBorder="1"/>
    <xf numFmtId="3" fontId="26" fillId="0" borderId="56" xfId="0" applyNumberFormat="1" applyFont="1" applyBorder="1" applyAlignment="1">
      <alignment horizontal="right"/>
    </xf>
    <xf numFmtId="0" fontId="26" fillId="0" borderId="5" xfId="0" quotePrefix="1" applyFont="1" applyBorder="1"/>
    <xf numFmtId="0" fontId="26" fillId="0" borderId="6" xfId="0" applyFont="1" applyBorder="1"/>
    <xf numFmtId="3" fontId="26" fillId="0" borderId="7" xfId="0" applyNumberFormat="1" applyFont="1" applyBorder="1" applyAlignment="1">
      <alignment horizontal="right"/>
    </xf>
    <xf numFmtId="0" fontId="26" fillId="0" borderId="5" xfId="0" applyFont="1" applyBorder="1"/>
    <xf numFmtId="0" fontId="26" fillId="0" borderId="14" xfId="0" applyFont="1" applyBorder="1"/>
    <xf numFmtId="0" fontId="26" fillId="0" borderId="15" xfId="0" applyFont="1" applyBorder="1"/>
    <xf numFmtId="3" fontId="26" fillId="0" borderId="35" xfId="0" applyNumberFormat="1" applyFont="1" applyBorder="1" applyAlignment="1">
      <alignment horizontal="right"/>
    </xf>
    <xf numFmtId="0" fontId="12" fillId="0" borderId="23" xfId="0" applyFont="1" applyBorder="1"/>
    <xf numFmtId="0" fontId="12" fillId="0" borderId="24" xfId="0" applyFont="1" applyBorder="1"/>
    <xf numFmtId="3" fontId="12" fillId="0" borderId="70" xfId="0" applyNumberFormat="1" applyFont="1" applyBorder="1" applyAlignment="1">
      <alignment horizontal="right"/>
    </xf>
    <xf numFmtId="3" fontId="4" fillId="0" borderId="11" xfId="0" applyNumberFormat="1" applyFont="1" applyBorder="1"/>
    <xf numFmtId="3" fontId="4" fillId="0" borderId="48" xfId="0" applyNumberFormat="1" applyFont="1" applyBorder="1"/>
    <xf numFmtId="3" fontId="0" fillId="0" borderId="48" xfId="0" applyNumberFormat="1" applyBorder="1"/>
    <xf numFmtId="41" fontId="0" fillId="0" borderId="4" xfId="2" applyFont="1" applyBorder="1" applyAlignment="1">
      <alignment horizontal="center"/>
    </xf>
    <xf numFmtId="41" fontId="0" fillId="0" borderId="2" xfId="2" applyFont="1" applyBorder="1" applyAlignment="1">
      <alignment horizontal="center"/>
    </xf>
    <xf numFmtId="41" fontId="4" fillId="0" borderId="2" xfId="2" applyFont="1" applyBorder="1" applyAlignment="1">
      <alignment horizontal="center"/>
    </xf>
    <xf numFmtId="41" fontId="11" fillId="0" borderId="2" xfId="2" applyFont="1" applyBorder="1" applyAlignment="1">
      <alignment horizontal="center"/>
    </xf>
    <xf numFmtId="41" fontId="11" fillId="0" borderId="2" xfId="2" applyFont="1" applyBorder="1" applyAlignment="1">
      <alignment horizontal="right"/>
    </xf>
    <xf numFmtId="41" fontId="4" fillId="0" borderId="2" xfId="2" applyFont="1" applyBorder="1" applyAlignment="1">
      <alignment horizontal="right"/>
    </xf>
    <xf numFmtId="41" fontId="0" fillId="0" borderId="3" xfId="2" applyFont="1" applyBorder="1" applyAlignment="1">
      <alignment horizontal="center"/>
    </xf>
    <xf numFmtId="3" fontId="26" fillId="0" borderId="2" xfId="0" applyNumberFormat="1" applyFont="1" applyBorder="1"/>
    <xf numFmtId="3" fontId="0" fillId="0" borderId="11" xfId="0" applyNumberFormat="1" applyBorder="1"/>
    <xf numFmtId="3" fontId="18" fillId="0" borderId="2" xfId="0" applyNumberFormat="1" applyFont="1" applyBorder="1" applyAlignment="1">
      <alignment horizontal="center"/>
    </xf>
    <xf numFmtId="3" fontId="16" fillId="0" borderId="4" xfId="0" applyNumberFormat="1" applyFont="1" applyBorder="1" applyAlignment="1">
      <alignment horizontal="center"/>
    </xf>
    <xf numFmtId="3" fontId="16" fillId="0" borderId="55" xfId="0" applyNumberFormat="1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3" fontId="16" fillId="0" borderId="25" xfId="0" applyNumberFormat="1" applyFont="1" applyBorder="1" applyAlignment="1">
      <alignment horizontal="center"/>
    </xf>
    <xf numFmtId="3" fontId="18" fillId="0" borderId="48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center"/>
    </xf>
    <xf numFmtId="3" fontId="16" fillId="0" borderId="27" xfId="0" applyNumberFormat="1" applyFont="1" applyBorder="1" applyAlignment="1">
      <alignment horizontal="center"/>
    </xf>
    <xf numFmtId="3" fontId="16" fillId="0" borderId="20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3" fontId="18" fillId="0" borderId="49" xfId="0" applyNumberFormat="1" applyFont="1" applyBorder="1" applyAlignment="1">
      <alignment horizontal="center"/>
    </xf>
    <xf numFmtId="3" fontId="16" fillId="0" borderId="47" xfId="0" applyNumberFormat="1" applyFont="1" applyBorder="1" applyAlignment="1">
      <alignment horizontal="center"/>
    </xf>
    <xf numFmtId="3" fontId="18" fillId="0" borderId="4" xfId="0" applyNumberFormat="1" applyFont="1" applyBorder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16" fillId="0" borderId="1" xfId="0" applyNumberFormat="1" applyFont="1" applyBorder="1" applyAlignment="1">
      <alignment horizontal="center"/>
    </xf>
    <xf numFmtId="3" fontId="18" fillId="0" borderId="82" xfId="0" applyNumberFormat="1" applyFont="1" applyBorder="1" applyAlignment="1">
      <alignment horizontal="center"/>
    </xf>
    <xf numFmtId="3" fontId="16" fillId="0" borderId="82" xfId="0" applyNumberFormat="1" applyFont="1" applyBorder="1" applyAlignment="1">
      <alignment horizontal="center"/>
    </xf>
    <xf numFmtId="3" fontId="16" fillId="0" borderId="83" xfId="0" applyNumberFormat="1" applyFont="1" applyBorder="1" applyAlignment="1">
      <alignment horizontal="center"/>
    </xf>
    <xf numFmtId="3" fontId="18" fillId="0" borderId="85" xfId="0" applyNumberFormat="1" applyFont="1" applyBorder="1" applyAlignment="1">
      <alignment horizontal="center"/>
    </xf>
    <xf numFmtId="3" fontId="18" fillId="0" borderId="87" xfId="0" applyNumberFormat="1" applyFont="1" applyBorder="1" applyAlignment="1">
      <alignment horizontal="center"/>
    </xf>
    <xf numFmtId="3" fontId="18" fillId="0" borderId="88" xfId="0" applyNumberFormat="1" applyFont="1" applyBorder="1" applyAlignment="1">
      <alignment horizontal="center"/>
    </xf>
    <xf numFmtId="3" fontId="18" fillId="0" borderId="25" xfId="0" applyNumberFormat="1" applyFont="1" applyBorder="1" applyAlignment="1">
      <alignment horizontal="center"/>
    </xf>
    <xf numFmtId="3" fontId="18" fillId="0" borderId="83" xfId="0" applyNumberFormat="1" applyFont="1" applyBorder="1" applyAlignment="1">
      <alignment horizontal="center"/>
    </xf>
    <xf numFmtId="3" fontId="18" fillId="0" borderId="89" xfId="0" applyNumberFormat="1" applyFont="1" applyBorder="1" applyAlignment="1">
      <alignment horizontal="center"/>
    </xf>
    <xf numFmtId="3" fontId="18" fillId="3" borderId="85" xfId="0" applyNumberFormat="1" applyFont="1" applyFill="1" applyBorder="1" applyAlignment="1">
      <alignment horizontal="center"/>
    </xf>
    <xf numFmtId="3" fontId="18" fillId="0" borderId="20" xfId="0" applyNumberFormat="1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3" fontId="16" fillId="0" borderId="49" xfId="0" applyNumberFormat="1" applyFont="1" applyBorder="1" applyAlignment="1">
      <alignment horizontal="center"/>
    </xf>
    <xf numFmtId="3" fontId="18" fillId="0" borderId="19" xfId="0" applyNumberFormat="1" applyFont="1" applyBorder="1" applyAlignment="1">
      <alignment horizontal="center"/>
    </xf>
    <xf numFmtId="3" fontId="16" fillId="0" borderId="19" xfId="0" applyNumberFormat="1" applyFont="1" applyBorder="1" applyAlignment="1">
      <alignment horizontal="center"/>
    </xf>
    <xf numFmtId="3" fontId="18" fillId="0" borderId="55" xfId="0" applyNumberFormat="1" applyFont="1" applyBorder="1" applyAlignment="1">
      <alignment horizontal="center"/>
    </xf>
    <xf numFmtId="3" fontId="18" fillId="0" borderId="27" xfId="0" applyNumberFormat="1" applyFont="1" applyBorder="1" applyAlignment="1">
      <alignment horizontal="center"/>
    </xf>
    <xf numFmtId="3" fontId="18" fillId="3" borderId="1" xfId="0" applyNumberFormat="1" applyFont="1" applyFill="1" applyBorder="1" applyAlignment="1">
      <alignment horizontal="center"/>
    </xf>
    <xf numFmtId="3" fontId="18" fillId="3" borderId="49" xfId="0" applyNumberFormat="1" applyFont="1" applyFill="1" applyBorder="1" applyAlignment="1">
      <alignment horizontal="center"/>
    </xf>
    <xf numFmtId="3" fontId="16" fillId="4" borderId="1" xfId="0" applyNumberFormat="1" applyFont="1" applyFill="1" applyBorder="1" applyAlignment="1">
      <alignment horizontal="center"/>
    </xf>
    <xf numFmtId="3" fontId="18" fillId="0" borderId="11" xfId="0" applyNumberFormat="1" applyFont="1" applyBorder="1" applyAlignment="1">
      <alignment horizontal="center"/>
    </xf>
    <xf numFmtId="3" fontId="16" fillId="0" borderId="11" xfId="0" applyNumberFormat="1" applyFont="1" applyBorder="1" applyAlignment="1">
      <alignment horizontal="center"/>
    </xf>
    <xf numFmtId="3" fontId="16" fillId="0" borderId="64" xfId="0" applyNumberFormat="1" applyFont="1" applyBorder="1" applyAlignment="1">
      <alignment horizontal="center"/>
    </xf>
    <xf numFmtId="0" fontId="24" fillId="2" borderId="49" xfId="0" applyFont="1" applyFill="1" applyBorder="1" applyAlignment="1">
      <alignment horizontal="center"/>
    </xf>
    <xf numFmtId="0" fontId="24" fillId="2" borderId="45" xfId="0" applyFont="1" applyFill="1" applyBorder="1" applyAlignment="1">
      <alignment horizontal="center"/>
    </xf>
    <xf numFmtId="0" fontId="24" fillId="2" borderId="4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4" fillId="2" borderId="6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4" fillId="0" borderId="49" xfId="0" applyNumberFormat="1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9" fillId="0" borderId="6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9" fillId="0" borderId="49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8" xfId="0" applyBorder="1" applyAlignment="1">
      <alignment horizontal="center"/>
    </xf>
    <xf numFmtId="0" fontId="19" fillId="0" borderId="64" xfId="0" applyFont="1" applyBorder="1" applyAlignment="1"/>
    <xf numFmtId="0" fontId="0" fillId="0" borderId="65" xfId="0" applyBorder="1" applyAlignment="1"/>
    <xf numFmtId="0" fontId="0" fillId="0" borderId="68" xfId="0" applyBorder="1" applyAlignment="1"/>
    <xf numFmtId="0" fontId="18" fillId="0" borderId="0" xfId="0" applyFont="1" applyBorder="1" applyAlignment="1">
      <alignment horizontal="center"/>
    </xf>
    <xf numFmtId="0" fontId="18" fillId="0" borderId="64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19" fillId="0" borderId="46" xfId="0" applyFont="1" applyBorder="1" applyAlignment="1">
      <alignment horizontal="center"/>
    </xf>
    <xf numFmtId="0" fontId="19" fillId="0" borderId="42" xfId="0" applyFont="1" applyBorder="1" applyAlignment="1">
      <alignment horizontal="left"/>
    </xf>
    <xf numFmtId="0" fontId="19" fillId="0" borderId="60" xfId="0" applyFont="1" applyBorder="1" applyAlignment="1">
      <alignment horizontal="left"/>
    </xf>
    <xf numFmtId="0" fontId="19" fillId="0" borderId="26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17" fillId="0" borderId="44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3" fontId="17" fillId="0" borderId="44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4" fillId="0" borderId="55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18" fillId="0" borderId="65" xfId="0" applyFont="1" applyBorder="1" applyAlignment="1">
      <alignment horizontal="center"/>
    </xf>
    <xf numFmtId="0" fontId="4" fillId="0" borderId="49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51" xfId="0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18" fillId="0" borderId="6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49" xfId="0" applyFont="1" applyBorder="1" applyAlignment="1"/>
    <xf numFmtId="0" fontId="0" fillId="0" borderId="45" xfId="0" applyBorder="1" applyAlignment="1"/>
    <xf numFmtId="0" fontId="0" fillId="0" borderId="46" xfId="0" applyBorder="1" applyAlignment="1"/>
    <xf numFmtId="0" fontId="16" fillId="0" borderId="55" xfId="0" applyFont="1" applyBorder="1" applyAlignment="1"/>
    <xf numFmtId="0" fontId="0" fillId="0" borderId="57" xfId="0" applyBorder="1" applyAlignment="1"/>
    <xf numFmtId="0" fontId="0" fillId="0" borderId="54" xfId="0" applyBorder="1" applyAlignment="1"/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5" xfId="1" applyBorder="1" applyAlignment="1">
      <alignment horizontal="left"/>
    </xf>
    <xf numFmtId="0" fontId="3" fillId="0" borderId="6" xfId="1" applyBorder="1" applyAlignment="1">
      <alignment horizontal="left"/>
    </xf>
    <xf numFmtId="0" fontId="3" fillId="0" borderId="7" xfId="1" applyBorder="1" applyAlignment="1">
      <alignment horizontal="left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3" fillId="0" borderId="5" xfId="1" quotePrefix="1" applyBorder="1" applyAlignment="1">
      <alignment horizontal="left"/>
    </xf>
    <xf numFmtId="0" fontId="2" fillId="0" borderId="0" xfId="1" applyFont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2" fillId="0" borderId="70" xfId="1" applyFont="1" applyBorder="1" applyAlignment="1">
      <alignment horizontal="center"/>
    </xf>
    <xf numFmtId="0" fontId="2" fillId="0" borderId="55" xfId="1" applyFont="1" applyBorder="1" applyAlignment="1">
      <alignment horizontal="left"/>
    </xf>
    <xf numFmtId="0" fontId="2" fillId="0" borderId="57" xfId="1" applyFont="1" applyBorder="1" applyAlignment="1">
      <alignment horizontal="left"/>
    </xf>
    <xf numFmtId="0" fontId="2" fillId="0" borderId="54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19" fillId="0" borderId="65" xfId="1" applyFont="1" applyBorder="1" applyAlignment="1">
      <alignment horizontal="center"/>
    </xf>
    <xf numFmtId="0" fontId="3" fillId="0" borderId="5" xfId="1" quotePrefix="1" applyFont="1" applyBorder="1" applyAlignment="1">
      <alignment horizontal="left"/>
    </xf>
    <xf numFmtId="0" fontId="3" fillId="0" borderId="6" xfId="1" applyFont="1" applyBorder="1" applyAlignment="1">
      <alignment horizontal="left"/>
    </xf>
    <xf numFmtId="0" fontId="3" fillId="0" borderId="7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2" fillId="0" borderId="15" xfId="1" applyFont="1" applyBorder="1" applyAlignment="1">
      <alignment horizontal="left"/>
    </xf>
    <xf numFmtId="0" fontId="2" fillId="0" borderId="35" xfId="1" applyFont="1" applyBorder="1" applyAlignment="1">
      <alignment horizontal="left"/>
    </xf>
    <xf numFmtId="0" fontId="2" fillId="0" borderId="23" xfId="1" applyFont="1" applyBorder="1" applyAlignment="1">
      <alignment horizontal="left"/>
    </xf>
    <xf numFmtId="0" fontId="2" fillId="0" borderId="24" xfId="1" applyFont="1" applyBorder="1" applyAlignment="1">
      <alignment horizontal="left"/>
    </xf>
    <xf numFmtId="0" fontId="2" fillId="0" borderId="70" xfId="1" applyFont="1" applyBorder="1" applyAlignment="1">
      <alignment horizontal="left"/>
    </xf>
    <xf numFmtId="0" fontId="3" fillId="0" borderId="25" xfId="1" applyFont="1" applyBorder="1" applyAlignment="1">
      <alignment horizontal="center"/>
    </xf>
    <xf numFmtId="0" fontId="3" fillId="0" borderId="26" xfId="1" applyBorder="1" applyAlignment="1">
      <alignment horizontal="center"/>
    </xf>
    <xf numFmtId="0" fontId="3" fillId="0" borderId="50" xfId="1" applyBorder="1" applyAlignment="1">
      <alignment horizontal="center"/>
    </xf>
    <xf numFmtId="0" fontId="3" fillId="0" borderId="25" xfId="1" applyBorder="1" applyAlignment="1">
      <alignment horizontal="left"/>
    </xf>
    <xf numFmtId="0" fontId="3" fillId="0" borderId="26" xfId="1" applyBorder="1" applyAlignment="1">
      <alignment horizontal="left"/>
    </xf>
    <xf numFmtId="0" fontId="3" fillId="0" borderId="50" xfId="1" applyBorder="1" applyAlignment="1">
      <alignment horizontal="left"/>
    </xf>
    <xf numFmtId="0" fontId="6" fillId="0" borderId="0" xfId="1" applyFont="1" applyAlignment="1">
      <alignment horizontal="center"/>
    </xf>
    <xf numFmtId="0" fontId="2" fillId="0" borderId="49" xfId="1" applyFont="1" applyBorder="1" applyAlignment="1">
      <alignment horizontal="left"/>
    </xf>
    <xf numFmtId="0" fontId="2" fillId="0" borderId="45" xfId="1" applyFont="1" applyBorder="1" applyAlignment="1">
      <alignment horizontal="left"/>
    </xf>
    <xf numFmtId="0" fontId="2" fillId="0" borderId="46" xfId="1" applyFont="1" applyBorder="1" applyAlignment="1">
      <alignment horizontal="left"/>
    </xf>
    <xf numFmtId="0" fontId="3" fillId="0" borderId="55" xfId="1" applyFont="1" applyBorder="1" applyAlignment="1">
      <alignment horizontal="left"/>
    </xf>
    <xf numFmtId="0" fontId="3" fillId="0" borderId="57" xfId="1" applyFont="1" applyBorder="1" applyAlignment="1">
      <alignment horizontal="left"/>
    </xf>
    <xf numFmtId="0" fontId="3" fillId="0" borderId="54" xfId="1" applyFont="1" applyBorder="1" applyAlignment="1">
      <alignment horizontal="left"/>
    </xf>
    <xf numFmtId="0" fontId="3" fillId="0" borderId="25" xfId="1" applyBorder="1" applyAlignment="1">
      <alignment horizontal="center"/>
    </xf>
    <xf numFmtId="0" fontId="3" fillId="0" borderId="72" xfId="1" applyBorder="1" applyAlignment="1">
      <alignment horizontal="center"/>
    </xf>
    <xf numFmtId="0" fontId="3" fillId="0" borderId="52" xfId="1" applyBorder="1" applyAlignment="1">
      <alignment horizontal="center"/>
    </xf>
    <xf numFmtId="0" fontId="3" fillId="0" borderId="58" xfId="1" applyBorder="1" applyAlignment="1">
      <alignment horizontal="center"/>
    </xf>
    <xf numFmtId="0" fontId="3" fillId="0" borderId="61" xfId="1" applyBorder="1" applyAlignment="1">
      <alignment horizontal="center"/>
    </xf>
    <xf numFmtId="0" fontId="3" fillId="0" borderId="43" xfId="1" applyBorder="1" applyAlignment="1">
      <alignment horizontal="center"/>
    </xf>
    <xf numFmtId="0" fontId="3" fillId="0" borderId="62" xfId="1" applyBorder="1" applyAlignment="1">
      <alignment horizontal="center"/>
    </xf>
    <xf numFmtId="0" fontId="3" fillId="0" borderId="64" xfId="1" applyBorder="1" applyAlignment="1">
      <alignment horizontal="center"/>
    </xf>
    <xf numFmtId="0" fontId="3" fillId="0" borderId="65" xfId="1" applyBorder="1" applyAlignment="1">
      <alignment horizontal="center"/>
    </xf>
    <xf numFmtId="0" fontId="3" fillId="0" borderId="68" xfId="1" applyBorder="1" applyAlignment="1">
      <alignment horizontal="center"/>
    </xf>
    <xf numFmtId="0" fontId="11" fillId="0" borderId="27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4" fillId="0" borderId="64" xfId="0" applyFont="1" applyBorder="1" applyAlignment="1">
      <alignment horizontal="left"/>
    </xf>
    <xf numFmtId="0" fontId="4" fillId="0" borderId="65" xfId="0" applyFont="1" applyBorder="1" applyAlignment="1">
      <alignment horizontal="left"/>
    </xf>
    <xf numFmtId="0" fontId="11" fillId="0" borderId="55" xfId="0" applyFont="1" applyBorder="1" applyAlignment="1">
      <alignment horizontal="left"/>
    </xf>
    <xf numFmtId="0" fontId="11" fillId="0" borderId="57" xfId="0" applyFont="1" applyBorder="1" applyAlignment="1">
      <alignment horizontal="left"/>
    </xf>
    <xf numFmtId="0" fontId="11" fillId="0" borderId="54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55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4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41" fontId="4" fillId="0" borderId="25" xfId="2" applyFont="1" applyBorder="1" applyAlignment="1">
      <alignment horizontal="center"/>
    </xf>
    <xf numFmtId="41" fontId="4" fillId="0" borderId="50" xfId="2" applyFont="1" applyBorder="1" applyAlignment="1">
      <alignment horizontal="center"/>
    </xf>
    <xf numFmtId="41" fontId="0" fillId="0" borderId="27" xfId="2" applyFont="1" applyBorder="1" applyAlignment="1">
      <alignment horizontal="center"/>
    </xf>
    <xf numFmtId="41" fontId="0" fillId="0" borderId="51" xfId="2" applyFont="1" applyBorder="1" applyAlignment="1">
      <alignment horizontal="center"/>
    </xf>
    <xf numFmtId="41" fontId="4" fillId="0" borderId="25" xfId="2" applyFont="1" applyBorder="1" applyAlignment="1">
      <alignment horizontal="right"/>
    </xf>
    <xf numFmtId="41" fontId="4" fillId="0" borderId="50" xfId="2" applyFont="1" applyBorder="1" applyAlignment="1">
      <alignment horizontal="right"/>
    </xf>
    <xf numFmtId="41" fontId="11" fillId="0" borderId="25" xfId="2" applyFont="1" applyBorder="1" applyAlignment="1">
      <alignment horizontal="right"/>
    </xf>
    <xf numFmtId="41" fontId="11" fillId="0" borderId="50" xfId="2" applyFont="1" applyBorder="1" applyAlignment="1">
      <alignment horizontal="right"/>
    </xf>
    <xf numFmtId="41" fontId="0" fillId="0" borderId="25" xfId="2" applyFont="1" applyBorder="1" applyAlignment="1">
      <alignment horizontal="center"/>
    </xf>
    <xf numFmtId="41" fontId="0" fillId="0" borderId="50" xfId="2" applyFont="1" applyBorder="1" applyAlignment="1">
      <alignment horizontal="center"/>
    </xf>
    <xf numFmtId="41" fontId="11" fillId="0" borderId="25" xfId="2" applyFont="1" applyBorder="1" applyAlignment="1">
      <alignment horizontal="center"/>
    </xf>
    <xf numFmtId="41" fontId="11" fillId="0" borderId="50" xfId="2" applyFont="1" applyBorder="1" applyAlignment="1">
      <alignment horizontal="center"/>
    </xf>
    <xf numFmtId="41" fontId="0" fillId="0" borderId="55" xfId="2" applyFont="1" applyBorder="1" applyAlignment="1">
      <alignment horizontal="center"/>
    </xf>
    <xf numFmtId="41" fontId="0" fillId="0" borderId="54" xfId="2" applyFont="1" applyBorder="1" applyAlignment="1">
      <alignment horizontal="center"/>
    </xf>
    <xf numFmtId="0" fontId="27" fillId="0" borderId="77" xfId="0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74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11" fillId="0" borderId="25" xfId="0" quotePrefix="1" applyFont="1" applyBorder="1" applyAlignment="1">
      <alignment horizontal="left"/>
    </xf>
    <xf numFmtId="0" fontId="11" fillId="0" borderId="26" xfId="0" quotePrefix="1" applyFont="1" applyBorder="1" applyAlignment="1">
      <alignment horizontal="left"/>
    </xf>
    <xf numFmtId="0" fontId="11" fillId="0" borderId="50" xfId="0" quotePrefix="1" applyFont="1" applyBorder="1" applyAlignment="1">
      <alignment horizontal="left"/>
    </xf>
    <xf numFmtId="0" fontId="11" fillId="0" borderId="61" xfId="0" quotePrefix="1" applyFont="1" applyBorder="1" applyAlignment="1">
      <alignment horizontal="left"/>
    </xf>
    <xf numFmtId="0" fontId="11" fillId="0" borderId="43" xfId="0" quotePrefix="1" applyFont="1" applyBorder="1" applyAlignment="1">
      <alignment horizontal="left"/>
    </xf>
    <xf numFmtId="0" fontId="11" fillId="0" borderId="62" xfId="0" quotePrefix="1" applyFont="1" applyBorder="1" applyAlignment="1">
      <alignment horizontal="left"/>
    </xf>
    <xf numFmtId="0" fontId="11" fillId="0" borderId="55" xfId="0" quotePrefix="1" applyFont="1" applyBorder="1" applyAlignment="1">
      <alignment horizontal="left"/>
    </xf>
    <xf numFmtId="0" fontId="11" fillId="0" borderId="57" xfId="0" quotePrefix="1" applyFont="1" applyBorder="1" applyAlignment="1">
      <alignment horizontal="left"/>
    </xf>
    <xf numFmtId="0" fontId="11" fillId="0" borderId="54" xfId="0" quotePrefix="1" applyFont="1" applyBorder="1" applyAlignment="1">
      <alignment horizontal="left"/>
    </xf>
    <xf numFmtId="0" fontId="12" fillId="0" borderId="93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46" xfId="0" applyFont="1" applyBorder="1" applyAlignment="1">
      <alignment horizontal="center"/>
    </xf>
  </cellXfs>
  <cellStyles count="3">
    <cellStyle name="Ezres [0]" xfId="2" builtinId="6"/>
    <cellStyle name="Normál" xfId="0" builtinId="0"/>
    <cellStyle name="Normál_Rábagyarmat,2012.I.félévi költségvetési beszámoló" xfId="1" xr:uid="{44BE1F03-AB46-4388-8C9E-D2F229F4895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A2" sqref="A2:I2"/>
    </sheetView>
  </sheetViews>
  <sheetFormatPr defaultRowHeight="13.2" x14ac:dyDescent="0.25"/>
  <cols>
    <col min="2" max="2" width="42.88671875" customWidth="1"/>
    <col min="3" max="3" width="13.5546875" customWidth="1"/>
    <col min="4" max="4" width="13" customWidth="1"/>
    <col min="5" max="5" width="13.44140625" style="27" customWidth="1"/>
    <col min="6" max="6" width="39" customWidth="1"/>
    <col min="7" max="7" width="12.6640625" bestFit="1" customWidth="1"/>
    <col min="8" max="8" width="13.33203125" customWidth="1"/>
    <col min="9" max="9" width="12.6640625" bestFit="1" customWidth="1"/>
  </cols>
  <sheetData>
    <row r="1" spans="1:9" ht="15" x14ac:dyDescent="0.25">
      <c r="A1" s="254"/>
      <c r="B1" s="254"/>
      <c r="C1" s="255"/>
      <c r="D1" s="255"/>
      <c r="E1" s="255"/>
      <c r="F1" s="254"/>
      <c r="G1" s="254"/>
      <c r="H1" s="254"/>
      <c r="I1" s="254"/>
    </row>
    <row r="2" spans="1:9" x14ac:dyDescent="0.25">
      <c r="A2" s="437" t="s">
        <v>483</v>
      </c>
      <c r="B2" s="437"/>
      <c r="C2" s="437"/>
      <c r="D2" s="437"/>
      <c r="E2" s="437"/>
      <c r="F2" s="437"/>
      <c r="G2" s="437"/>
      <c r="H2" s="437"/>
      <c r="I2" s="437"/>
    </row>
    <row r="3" spans="1:9" x14ac:dyDescent="0.25">
      <c r="A3" s="440" t="s">
        <v>272</v>
      </c>
      <c r="B3" s="441"/>
      <c r="C3" s="441"/>
      <c r="D3" s="441"/>
      <c r="E3" s="441"/>
      <c r="F3" s="441"/>
      <c r="G3" s="441"/>
      <c r="H3" s="441"/>
      <c r="I3" s="441"/>
    </row>
    <row r="4" spans="1:9" x14ac:dyDescent="0.25">
      <c r="A4" s="29"/>
      <c r="B4" s="11"/>
      <c r="C4" s="11"/>
      <c r="D4" s="11"/>
      <c r="E4" s="11"/>
      <c r="F4" s="11"/>
      <c r="G4" s="29"/>
      <c r="H4" s="29"/>
      <c r="I4" s="29"/>
    </row>
    <row r="5" spans="1:9" ht="15" customHeight="1" x14ac:dyDescent="0.25">
      <c r="A5" s="438" t="s">
        <v>62</v>
      </c>
      <c r="B5" s="438"/>
      <c r="C5" s="438"/>
      <c r="D5" s="438"/>
      <c r="E5" s="438"/>
      <c r="F5" s="438"/>
      <c r="G5" s="438"/>
      <c r="H5" s="438"/>
      <c r="I5" s="438"/>
    </row>
    <row r="6" spans="1:9" ht="13.8" thickBot="1" x14ac:dyDescent="0.3">
      <c r="A6" s="217"/>
      <c r="B6" s="280"/>
      <c r="C6" s="280"/>
      <c r="D6" s="280"/>
      <c r="E6" s="281"/>
      <c r="F6" s="280"/>
      <c r="G6" s="439" t="s">
        <v>18</v>
      </c>
      <c r="H6" s="439"/>
      <c r="I6" s="439"/>
    </row>
    <row r="7" spans="1:9" ht="13.8" thickBot="1" x14ac:dyDescent="0.3">
      <c r="A7" s="434" t="s">
        <v>10</v>
      </c>
      <c r="B7" s="435"/>
      <c r="C7" s="435"/>
      <c r="D7" s="435"/>
      <c r="E7" s="436"/>
      <c r="F7" s="434" t="s">
        <v>11</v>
      </c>
      <c r="G7" s="435"/>
      <c r="H7" s="435"/>
      <c r="I7" s="436"/>
    </row>
    <row r="8" spans="1:9" ht="13.8" thickBot="1" x14ac:dyDescent="0.3">
      <c r="A8" s="218" t="s">
        <v>0</v>
      </c>
      <c r="B8" s="219"/>
      <c r="C8" s="220" t="s">
        <v>12</v>
      </c>
      <c r="D8" s="220" t="s">
        <v>166</v>
      </c>
      <c r="E8" s="220" t="s">
        <v>273</v>
      </c>
      <c r="F8" s="221" t="s">
        <v>0</v>
      </c>
      <c r="G8" s="222" t="s">
        <v>12</v>
      </c>
      <c r="H8" s="222" t="s">
        <v>166</v>
      </c>
      <c r="I8" s="12" t="s">
        <v>273</v>
      </c>
    </row>
    <row r="9" spans="1:9" x14ac:dyDescent="0.25">
      <c r="A9" s="223"/>
      <c r="B9" s="224"/>
      <c r="C9" s="225"/>
      <c r="D9" s="225"/>
      <c r="E9" s="226"/>
      <c r="F9" s="227"/>
      <c r="G9" s="225"/>
      <c r="H9" s="225"/>
      <c r="I9" s="228"/>
    </row>
    <row r="10" spans="1:9" x14ac:dyDescent="0.25">
      <c r="A10" s="229" t="s">
        <v>63</v>
      </c>
      <c r="B10" s="230"/>
      <c r="C10" s="231">
        <v>14262405</v>
      </c>
      <c r="D10" s="232">
        <v>14509603</v>
      </c>
      <c r="E10" s="232">
        <v>14509603</v>
      </c>
      <c r="F10" s="233" t="s">
        <v>13</v>
      </c>
      <c r="G10" s="231"/>
      <c r="H10" s="231"/>
      <c r="I10" s="234"/>
    </row>
    <row r="11" spans="1:9" x14ac:dyDescent="0.25">
      <c r="A11" s="229" t="s">
        <v>64</v>
      </c>
      <c r="B11" s="230"/>
      <c r="C11" s="231">
        <f>SUM(C12:C16)</f>
        <v>3328000</v>
      </c>
      <c r="D11" s="231">
        <f>SUM(D12:D16)</f>
        <v>15423690</v>
      </c>
      <c r="E11" s="231">
        <f>SUM(E12:E16)</f>
        <v>14792454</v>
      </c>
      <c r="F11" s="233" t="s">
        <v>3</v>
      </c>
      <c r="G11" s="231">
        <v>12283808</v>
      </c>
      <c r="H11" s="171">
        <v>13017175</v>
      </c>
      <c r="I11" s="171">
        <v>12995785</v>
      </c>
    </row>
    <row r="12" spans="1:9" x14ac:dyDescent="0.25">
      <c r="A12" s="235" t="s">
        <v>65</v>
      </c>
      <c r="B12" s="236"/>
      <c r="C12" s="237">
        <v>2000000</v>
      </c>
      <c r="D12" s="237">
        <v>3417140</v>
      </c>
      <c r="E12" s="237">
        <v>3417140</v>
      </c>
      <c r="F12" s="233" t="s">
        <v>145</v>
      </c>
      <c r="G12" s="231">
        <v>2324767</v>
      </c>
      <c r="H12" s="171">
        <v>2133762</v>
      </c>
      <c r="I12" s="171">
        <v>2098803</v>
      </c>
    </row>
    <row r="13" spans="1:9" x14ac:dyDescent="0.25">
      <c r="A13" s="235" t="s">
        <v>66</v>
      </c>
      <c r="B13" s="236"/>
      <c r="C13" s="237">
        <v>278000</v>
      </c>
      <c r="D13" s="237">
        <v>278000</v>
      </c>
      <c r="E13" s="237">
        <v>46800</v>
      </c>
      <c r="F13" s="233" t="s">
        <v>5</v>
      </c>
      <c r="G13" s="231">
        <v>9793640</v>
      </c>
      <c r="H13" s="171">
        <v>10161019</v>
      </c>
      <c r="I13" s="171">
        <v>9696685</v>
      </c>
    </row>
    <row r="14" spans="1:9" x14ac:dyDescent="0.25">
      <c r="A14" s="235" t="s">
        <v>230</v>
      </c>
      <c r="B14" s="238"/>
      <c r="C14" s="237">
        <v>500000</v>
      </c>
      <c r="D14" s="237">
        <v>11178550</v>
      </c>
      <c r="E14" s="237">
        <v>11178550</v>
      </c>
      <c r="F14" s="233" t="s">
        <v>73</v>
      </c>
      <c r="G14" s="231">
        <v>1590000</v>
      </c>
      <c r="H14" s="171">
        <v>1590000</v>
      </c>
      <c r="I14" s="171">
        <v>1532000</v>
      </c>
    </row>
    <row r="15" spans="1:9" x14ac:dyDescent="0.25">
      <c r="A15" s="235" t="s">
        <v>231</v>
      </c>
      <c r="B15" s="238"/>
      <c r="C15" s="237">
        <v>500000</v>
      </c>
      <c r="D15" s="237">
        <v>500000</v>
      </c>
      <c r="E15" s="237">
        <v>112500</v>
      </c>
      <c r="F15" s="233"/>
      <c r="G15" s="231"/>
      <c r="H15" s="171"/>
      <c r="I15" s="171"/>
    </row>
    <row r="16" spans="1:9" x14ac:dyDescent="0.25">
      <c r="A16" s="239" t="s">
        <v>107</v>
      </c>
      <c r="B16" s="230"/>
      <c r="C16" s="237">
        <v>50000</v>
      </c>
      <c r="D16" s="237">
        <v>50000</v>
      </c>
      <c r="E16" s="237">
        <v>37464</v>
      </c>
      <c r="F16" s="233" t="s">
        <v>113</v>
      </c>
      <c r="G16" s="231">
        <f>SUM(G17:G19)</f>
        <v>3494207</v>
      </c>
      <c r="H16" s="231">
        <f t="shared" ref="H16:I16" si="0">SUM(H17:H19)</f>
        <v>3494207</v>
      </c>
      <c r="I16" s="231">
        <f t="shared" si="0"/>
        <v>2702464</v>
      </c>
    </row>
    <row r="17" spans="1:9" x14ac:dyDescent="0.25">
      <c r="A17" s="229" t="s">
        <v>108</v>
      </c>
      <c r="B17" s="236"/>
      <c r="C17" s="231">
        <f>SUM(C18:C22)</f>
        <v>6493814</v>
      </c>
      <c r="D17" s="231">
        <f t="shared" ref="D17:E17" si="1">SUM(D18:D22)</f>
        <v>6493814</v>
      </c>
      <c r="E17" s="231">
        <f t="shared" si="1"/>
        <v>12526261</v>
      </c>
      <c r="F17" s="240" t="s">
        <v>114</v>
      </c>
      <c r="G17" s="237">
        <v>2224677</v>
      </c>
      <c r="H17" s="173">
        <v>2224677</v>
      </c>
      <c r="I17" s="173">
        <v>1695170</v>
      </c>
    </row>
    <row r="18" spans="1:9" x14ac:dyDescent="0.25">
      <c r="A18" s="235" t="s">
        <v>143</v>
      </c>
      <c r="B18" s="238"/>
      <c r="C18" s="237">
        <v>1753710</v>
      </c>
      <c r="D18" s="237">
        <v>1753710</v>
      </c>
      <c r="E18" s="237">
        <v>3055140</v>
      </c>
      <c r="F18" s="240" t="s">
        <v>115</v>
      </c>
      <c r="G18" s="237">
        <v>909530</v>
      </c>
      <c r="H18" s="173">
        <v>909530</v>
      </c>
      <c r="I18" s="173">
        <v>647294</v>
      </c>
    </row>
    <row r="19" spans="1:9" x14ac:dyDescent="0.25">
      <c r="A19" s="241" t="s">
        <v>109</v>
      </c>
      <c r="B19" s="238"/>
      <c r="C19" s="237">
        <v>1260104</v>
      </c>
      <c r="D19" s="237">
        <v>1260104</v>
      </c>
      <c r="E19" s="237">
        <v>1287307</v>
      </c>
      <c r="F19" s="240" t="s">
        <v>239</v>
      </c>
      <c r="G19" s="237">
        <v>360000</v>
      </c>
      <c r="H19" s="173">
        <v>360000</v>
      </c>
      <c r="I19" s="173">
        <v>360000</v>
      </c>
    </row>
    <row r="20" spans="1:9" x14ac:dyDescent="0.25">
      <c r="A20" s="241" t="s">
        <v>110</v>
      </c>
      <c r="B20" s="238"/>
      <c r="C20" s="237">
        <v>3480000</v>
      </c>
      <c r="D20" s="237">
        <v>3480000</v>
      </c>
      <c r="E20" s="237">
        <v>3475500</v>
      </c>
      <c r="F20" s="233" t="s">
        <v>116</v>
      </c>
      <c r="G20" s="231">
        <f>SUM(G21:G22)</f>
        <v>868700</v>
      </c>
      <c r="H20" s="231">
        <f t="shared" ref="H20:I20" si="2">SUM(H21:H22)</f>
        <v>868700</v>
      </c>
      <c r="I20" s="231">
        <f t="shared" si="2"/>
        <v>790750</v>
      </c>
    </row>
    <row r="21" spans="1:9" x14ac:dyDescent="0.25">
      <c r="A21" s="241" t="s">
        <v>188</v>
      </c>
      <c r="B21" s="238"/>
      <c r="C21" s="237">
        <v>0</v>
      </c>
      <c r="D21" s="237">
        <v>0</v>
      </c>
      <c r="E21" s="237">
        <v>0</v>
      </c>
      <c r="F21" s="240" t="s">
        <v>72</v>
      </c>
      <c r="G21" s="237">
        <v>328700</v>
      </c>
      <c r="H21" s="173">
        <v>328700</v>
      </c>
      <c r="I21" s="173">
        <v>250750</v>
      </c>
    </row>
    <row r="22" spans="1:9" x14ac:dyDescent="0.25">
      <c r="A22" s="241" t="s">
        <v>222</v>
      </c>
      <c r="B22" s="230"/>
      <c r="C22" s="237">
        <v>0</v>
      </c>
      <c r="D22" s="237">
        <v>0</v>
      </c>
      <c r="E22" s="237">
        <v>4708314</v>
      </c>
      <c r="F22" s="240" t="s">
        <v>152</v>
      </c>
      <c r="G22" s="237">
        <v>540000</v>
      </c>
      <c r="H22" s="173">
        <v>540000</v>
      </c>
      <c r="I22" s="173">
        <v>540000</v>
      </c>
    </row>
    <row r="23" spans="1:9" x14ac:dyDescent="0.25">
      <c r="A23" s="229" t="s">
        <v>67</v>
      </c>
      <c r="B23" s="230"/>
      <c r="C23" s="231">
        <v>263500</v>
      </c>
      <c r="D23" s="231">
        <v>2205192</v>
      </c>
      <c r="E23" s="231">
        <v>2383538</v>
      </c>
      <c r="F23" s="233" t="s">
        <v>117</v>
      </c>
      <c r="G23" s="231">
        <v>793960</v>
      </c>
      <c r="H23" s="171">
        <v>19692400</v>
      </c>
      <c r="I23" s="171">
        <v>0</v>
      </c>
    </row>
    <row r="24" spans="1:9" x14ac:dyDescent="0.25">
      <c r="A24" s="229" t="s">
        <v>147</v>
      </c>
      <c r="B24" s="236"/>
      <c r="C24" s="231">
        <f>SUM(C25:C26)</f>
        <v>627000</v>
      </c>
      <c r="D24" s="231">
        <f>SUM(D25:D26)</f>
        <v>627000</v>
      </c>
      <c r="E24" s="231">
        <f>SUM(E25:E26)</f>
        <v>640553</v>
      </c>
      <c r="F24" s="233" t="s">
        <v>74</v>
      </c>
      <c r="G24" s="231">
        <f>SUM(G25:G26)</f>
        <v>2216689</v>
      </c>
      <c r="H24" s="231">
        <f>SUM(H25:H26)</f>
        <v>11960137</v>
      </c>
      <c r="I24" s="231">
        <f>SUM(I25:I26)</f>
        <v>11960137</v>
      </c>
    </row>
    <row r="25" spans="1:9" x14ac:dyDescent="0.25">
      <c r="A25" s="235" t="s">
        <v>234</v>
      </c>
      <c r="B25" s="230"/>
      <c r="C25" s="237">
        <v>0</v>
      </c>
      <c r="D25" s="237">
        <v>157869</v>
      </c>
      <c r="E25" s="237">
        <v>171422</v>
      </c>
      <c r="F25" s="240" t="s">
        <v>146</v>
      </c>
      <c r="G25" s="237">
        <v>1949387</v>
      </c>
      <c r="H25" s="173">
        <v>6559581</v>
      </c>
      <c r="I25" s="173">
        <v>6559581</v>
      </c>
    </row>
    <row r="26" spans="1:9" x14ac:dyDescent="0.25">
      <c r="A26" s="235" t="s">
        <v>153</v>
      </c>
      <c r="B26" s="230"/>
      <c r="C26" s="237">
        <v>627000</v>
      </c>
      <c r="D26" s="237">
        <v>469131</v>
      </c>
      <c r="E26" s="237">
        <v>469131</v>
      </c>
      <c r="F26" s="240" t="s">
        <v>157</v>
      </c>
      <c r="G26" s="237">
        <v>267302</v>
      </c>
      <c r="H26" s="173">
        <v>5400556</v>
      </c>
      <c r="I26" s="173">
        <v>5400556</v>
      </c>
    </row>
    <row r="27" spans="1:9" x14ac:dyDescent="0.25">
      <c r="A27" s="229" t="s">
        <v>30</v>
      </c>
      <c r="B27" s="224"/>
      <c r="C27" s="231">
        <f>SUM(C28:C29)</f>
        <v>9121052</v>
      </c>
      <c r="D27" s="231">
        <f>SUM(D28:D29)</f>
        <v>7547739</v>
      </c>
      <c r="E27" s="231">
        <f>SUM(E28:E29)</f>
        <v>7547739</v>
      </c>
      <c r="F27" s="242" t="s">
        <v>219</v>
      </c>
      <c r="G27" s="231">
        <f>SUM(G28)</f>
        <v>0</v>
      </c>
      <c r="H27" s="231">
        <f t="shared" ref="H27:I27" si="3">SUM(H28)</f>
        <v>50000</v>
      </c>
      <c r="I27" s="231">
        <f t="shared" si="3"/>
        <v>50000</v>
      </c>
    </row>
    <row r="28" spans="1:9" x14ac:dyDescent="0.25">
      <c r="A28" s="223" t="s">
        <v>111</v>
      </c>
      <c r="B28" s="224"/>
      <c r="C28" s="237">
        <v>6174363</v>
      </c>
      <c r="D28" s="237">
        <v>7547739</v>
      </c>
      <c r="E28" s="237">
        <v>7547739</v>
      </c>
      <c r="F28" s="240" t="s">
        <v>218</v>
      </c>
      <c r="G28" s="237">
        <v>0</v>
      </c>
      <c r="H28" s="173">
        <v>50000</v>
      </c>
      <c r="I28" s="173">
        <v>50000</v>
      </c>
    </row>
    <row r="29" spans="1:9" x14ac:dyDescent="0.25">
      <c r="A29" s="223" t="s">
        <v>112</v>
      </c>
      <c r="B29" s="243"/>
      <c r="C29" s="237">
        <v>2946689</v>
      </c>
      <c r="D29" s="237">
        <v>0</v>
      </c>
      <c r="E29" s="237">
        <v>0</v>
      </c>
      <c r="F29" s="233" t="s">
        <v>220</v>
      </c>
      <c r="G29" s="231">
        <f>SUM(G30)</f>
        <v>730000</v>
      </c>
      <c r="H29" s="171">
        <v>730000</v>
      </c>
      <c r="I29" s="171">
        <v>730000</v>
      </c>
    </row>
    <row r="30" spans="1:9" x14ac:dyDescent="0.25">
      <c r="A30" s="244" t="s">
        <v>223</v>
      </c>
      <c r="B30" s="224"/>
      <c r="C30" s="231">
        <v>0</v>
      </c>
      <c r="D30" s="231">
        <v>3003578</v>
      </c>
      <c r="E30" s="231">
        <v>3003578</v>
      </c>
      <c r="F30" s="227" t="s">
        <v>221</v>
      </c>
      <c r="G30" s="237">
        <v>730000</v>
      </c>
      <c r="H30" s="173">
        <v>730000</v>
      </c>
      <c r="I30" s="173">
        <v>730000</v>
      </c>
    </row>
    <row r="31" spans="1:9" x14ac:dyDescent="0.25">
      <c r="A31" s="229" t="s">
        <v>178</v>
      </c>
      <c r="B31" s="230"/>
      <c r="C31" s="231">
        <v>0</v>
      </c>
      <c r="D31" s="231">
        <v>0</v>
      </c>
      <c r="E31" s="231">
        <v>0</v>
      </c>
      <c r="F31" s="233" t="s">
        <v>179</v>
      </c>
      <c r="G31" s="231">
        <v>0</v>
      </c>
      <c r="H31" s="171">
        <v>570496</v>
      </c>
      <c r="I31" s="171">
        <v>570496</v>
      </c>
    </row>
    <row r="32" spans="1:9" x14ac:dyDescent="0.25">
      <c r="A32" s="229" t="s">
        <v>189</v>
      </c>
      <c r="B32" s="224"/>
      <c r="C32" s="231">
        <v>0</v>
      </c>
      <c r="D32" s="231">
        <v>0</v>
      </c>
      <c r="E32" s="231">
        <v>574957</v>
      </c>
      <c r="F32" s="233"/>
      <c r="G32" s="237"/>
      <c r="H32" s="173"/>
      <c r="I32" s="173"/>
    </row>
    <row r="33" spans="1:9" x14ac:dyDescent="0.25">
      <c r="A33" s="229" t="s">
        <v>232</v>
      </c>
      <c r="B33" s="224"/>
      <c r="C33" s="231">
        <v>0</v>
      </c>
      <c r="D33" s="231">
        <v>14457280</v>
      </c>
      <c r="E33" s="231">
        <v>14457280</v>
      </c>
      <c r="F33" s="240"/>
      <c r="G33" s="231"/>
      <c r="H33" s="173"/>
      <c r="I33" s="173"/>
    </row>
    <row r="34" spans="1:9" x14ac:dyDescent="0.25">
      <c r="A34" s="223" t="s">
        <v>233</v>
      </c>
      <c r="B34" s="224"/>
      <c r="C34" s="237">
        <v>0</v>
      </c>
      <c r="D34" s="237">
        <v>14457280</v>
      </c>
      <c r="E34" s="237">
        <v>14457280</v>
      </c>
      <c r="F34" s="233"/>
      <c r="G34" s="231"/>
      <c r="H34" s="171"/>
      <c r="I34" s="171"/>
    </row>
    <row r="35" spans="1:9" x14ac:dyDescent="0.25">
      <c r="A35" s="223"/>
      <c r="B35" s="230"/>
      <c r="C35" s="237"/>
      <c r="D35" s="237"/>
      <c r="E35" s="237"/>
      <c r="F35" s="233"/>
      <c r="G35" s="231"/>
      <c r="H35" s="173"/>
      <c r="I35" s="173"/>
    </row>
    <row r="36" spans="1:9" x14ac:dyDescent="0.25">
      <c r="A36" s="229"/>
      <c r="B36" s="224"/>
      <c r="C36" s="231"/>
      <c r="D36" s="231"/>
      <c r="E36" s="231"/>
      <c r="F36" s="233"/>
      <c r="G36" s="231"/>
      <c r="H36" s="171"/>
      <c r="I36" s="171"/>
    </row>
    <row r="37" spans="1:9" x14ac:dyDescent="0.25">
      <c r="A37" s="223"/>
      <c r="B37" s="245"/>
      <c r="C37" s="246"/>
      <c r="D37" s="246"/>
      <c r="E37" s="246"/>
      <c r="F37" s="233"/>
      <c r="G37" s="231"/>
      <c r="H37" s="171"/>
      <c r="I37" s="171"/>
    </row>
    <row r="38" spans="1:9" ht="13.8" thickBot="1" x14ac:dyDescent="0.3">
      <c r="A38" s="247"/>
      <c r="B38" s="248"/>
      <c r="C38" s="246"/>
      <c r="D38" s="246"/>
      <c r="E38" s="246"/>
      <c r="F38" s="233"/>
      <c r="G38" s="249"/>
      <c r="H38" s="171"/>
      <c r="I38" s="171"/>
    </row>
    <row r="39" spans="1:9" ht="13.8" thickBot="1" x14ac:dyDescent="0.3">
      <c r="A39" s="250" t="s">
        <v>9</v>
      </c>
      <c r="B39" s="251"/>
      <c r="C39" s="252">
        <f>SUM(C10,C11,C17,C23,C24,C27,C30,C31,C32)</f>
        <v>34095771</v>
      </c>
      <c r="D39" s="252">
        <f>SUM(D10,D11,D17,D23,D24,D27,D30,D31,D32,D33)</f>
        <v>64267896</v>
      </c>
      <c r="E39" s="252">
        <f>SUM(E10,E11,E17,E23,E24,E27,E30,E31,E32,E33)</f>
        <v>70435963</v>
      </c>
      <c r="F39" s="253" t="s">
        <v>9</v>
      </c>
      <c r="G39" s="252">
        <f>SUM(G11,G12,G13,G14,G16,G20,G23,G24,G27,G29)</f>
        <v>34095771</v>
      </c>
      <c r="H39" s="252">
        <f>SUM(H11,H12,H13,H14,H16,H20,H23,H24,H27,H29,H31)</f>
        <v>64267896</v>
      </c>
      <c r="I39" s="252">
        <f>SUM(I11,I12,I13,I14,I16,I20,I23,I24,I27,I29,I31)</f>
        <v>43127120</v>
      </c>
    </row>
    <row r="40" spans="1:9" x14ac:dyDescent="0.25">
      <c r="A40" s="14"/>
      <c r="C40" s="14"/>
      <c r="D40" s="14"/>
      <c r="E40" s="30"/>
      <c r="F40" s="15"/>
      <c r="G40" s="14"/>
      <c r="H40" s="14"/>
    </row>
    <row r="41" spans="1:9" ht="18" customHeight="1" x14ac:dyDescent="0.25">
      <c r="I41" s="4"/>
    </row>
    <row r="42" spans="1:9" x14ac:dyDescent="0.25">
      <c r="I42" s="3"/>
    </row>
  </sheetData>
  <mergeCells count="6">
    <mergeCell ref="A7:E7"/>
    <mergeCell ref="F7:I7"/>
    <mergeCell ref="A2:I2"/>
    <mergeCell ref="A5:I5"/>
    <mergeCell ref="G6:I6"/>
    <mergeCell ref="A3:I3"/>
  </mergeCells>
  <phoneticPr fontId="1" type="noConversion"/>
  <pageMargins left="0.75" right="0.75" top="1" bottom="1" header="0.5" footer="0.5"/>
  <pageSetup paperSize="9" scale="6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00032-111C-438D-BC93-9FB88A22C427}">
  <dimension ref="A2:F21"/>
  <sheetViews>
    <sheetView workbookViewId="0">
      <selection activeCell="A7" sqref="A7:F7"/>
    </sheetView>
  </sheetViews>
  <sheetFormatPr defaultRowHeight="13.2" x14ac:dyDescent="0.25"/>
  <cols>
    <col min="2" max="2" width="28.109375" customWidth="1"/>
    <col min="3" max="3" width="12.5546875" customWidth="1"/>
    <col min="4" max="4" width="12" customWidth="1"/>
    <col min="5" max="5" width="12.44140625" customWidth="1"/>
  </cols>
  <sheetData>
    <row r="2" spans="1:6" x14ac:dyDescent="0.25">
      <c r="A2" s="437" t="s">
        <v>472</v>
      </c>
      <c r="B2" s="437"/>
      <c r="C2" s="437"/>
      <c r="D2" s="437"/>
      <c r="E2" s="437"/>
      <c r="F2" s="437"/>
    </row>
    <row r="5" spans="1:6" x14ac:dyDescent="0.25">
      <c r="A5" s="437" t="s">
        <v>280</v>
      </c>
      <c r="B5" s="437"/>
      <c r="C5" s="437"/>
      <c r="D5" s="437"/>
      <c r="E5" s="437"/>
      <c r="F5" s="437"/>
    </row>
    <row r="7" spans="1:6" x14ac:dyDescent="0.25">
      <c r="A7" s="437" t="s">
        <v>85</v>
      </c>
      <c r="B7" s="437"/>
      <c r="C7" s="437"/>
      <c r="D7" s="437"/>
      <c r="E7" s="437"/>
      <c r="F7" s="437"/>
    </row>
    <row r="9" spans="1:6" ht="13.8" thickBot="1" x14ac:dyDescent="0.3">
      <c r="D9" s="486" t="s">
        <v>18</v>
      </c>
      <c r="E9" s="486"/>
    </row>
    <row r="10" spans="1:6" x14ac:dyDescent="0.25">
      <c r="B10" s="145" t="s">
        <v>0</v>
      </c>
      <c r="C10" s="510" t="s">
        <v>12</v>
      </c>
      <c r="D10" s="510" t="s">
        <v>166</v>
      </c>
      <c r="E10" s="510" t="s">
        <v>273</v>
      </c>
    </row>
    <row r="11" spans="1:6" ht="13.8" thickBot="1" x14ac:dyDescent="0.3">
      <c r="B11" s="146"/>
      <c r="C11" s="511"/>
      <c r="D11" s="511"/>
      <c r="E11" s="511"/>
    </row>
    <row r="12" spans="1:6" x14ac:dyDescent="0.25">
      <c r="B12" s="5" t="s">
        <v>197</v>
      </c>
      <c r="C12" s="292">
        <v>2000000</v>
      </c>
      <c r="D12" s="293">
        <v>3417140</v>
      </c>
      <c r="E12" s="293">
        <v>3417140</v>
      </c>
    </row>
    <row r="13" spans="1:6" x14ac:dyDescent="0.25">
      <c r="B13" s="147" t="s">
        <v>198</v>
      </c>
      <c r="C13" s="294">
        <v>278000</v>
      </c>
      <c r="D13" s="172">
        <v>278000</v>
      </c>
      <c r="E13" s="172">
        <v>46800</v>
      </c>
    </row>
    <row r="14" spans="1:6" x14ac:dyDescent="0.25">
      <c r="B14" s="147" t="s">
        <v>199</v>
      </c>
      <c r="C14" s="294">
        <v>50000</v>
      </c>
      <c r="D14" s="172">
        <v>50000</v>
      </c>
      <c r="E14" s="172">
        <v>37464</v>
      </c>
    </row>
    <row r="15" spans="1:6" x14ac:dyDescent="0.25">
      <c r="B15" s="147" t="s">
        <v>236</v>
      </c>
      <c r="C15" s="294">
        <v>500000</v>
      </c>
      <c r="D15" s="172">
        <v>500000</v>
      </c>
      <c r="E15" s="172">
        <v>112500</v>
      </c>
    </row>
    <row r="16" spans="1:6" x14ac:dyDescent="0.25">
      <c r="A16" s="10"/>
      <c r="B16" s="147" t="s">
        <v>237</v>
      </c>
      <c r="C16" s="286">
        <v>500000</v>
      </c>
      <c r="D16" s="173">
        <v>11178550</v>
      </c>
      <c r="E16" s="173">
        <v>11178550</v>
      </c>
      <c r="F16" s="10"/>
    </row>
    <row r="17" spans="1:6" x14ac:dyDescent="0.25">
      <c r="B17" s="147"/>
      <c r="C17" s="294"/>
      <c r="D17" s="172"/>
      <c r="E17" s="172"/>
    </row>
    <row r="18" spans="1:6" x14ac:dyDescent="0.25">
      <c r="B18" s="147"/>
      <c r="C18" s="295"/>
      <c r="D18" s="172"/>
      <c r="E18" s="172"/>
    </row>
    <row r="19" spans="1:6" ht="13.8" thickBot="1" x14ac:dyDescent="0.3">
      <c r="B19" s="148"/>
      <c r="C19" s="296"/>
      <c r="D19" s="176"/>
      <c r="E19" s="176"/>
    </row>
    <row r="20" spans="1:6" ht="13.8" thickBot="1" x14ac:dyDescent="0.3">
      <c r="A20" s="10"/>
      <c r="B20" s="149" t="s">
        <v>200</v>
      </c>
      <c r="C20" s="290">
        <f>SUM(C12:C19)</f>
        <v>3328000</v>
      </c>
      <c r="D20" s="178">
        <f>SUM(D12:D19)</f>
        <v>15423690</v>
      </c>
      <c r="E20" s="178">
        <f>SUM(E12:E19)</f>
        <v>14792454</v>
      </c>
      <c r="F20" s="10"/>
    </row>
    <row r="21" spans="1:6" x14ac:dyDescent="0.25">
      <c r="B21" s="13"/>
      <c r="C21" s="13"/>
    </row>
  </sheetData>
  <mergeCells count="7">
    <mergeCell ref="A2:F2"/>
    <mergeCell ref="A5:F5"/>
    <mergeCell ref="A7:F7"/>
    <mergeCell ref="D9:E9"/>
    <mergeCell ref="C10:C11"/>
    <mergeCell ref="D10:D11"/>
    <mergeCell ref="E10:E1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303E-D639-4D62-A5CC-92458CEE846F}">
  <dimension ref="A1:J29"/>
  <sheetViews>
    <sheetView workbookViewId="0">
      <selection activeCell="I11" sqref="I11"/>
    </sheetView>
  </sheetViews>
  <sheetFormatPr defaultRowHeight="13.2" x14ac:dyDescent="0.25"/>
  <sheetData>
    <row r="1" spans="1:10" x14ac:dyDescent="0.25">
      <c r="A1" s="150"/>
      <c r="B1" s="150"/>
      <c r="C1" s="150"/>
      <c r="D1" s="150"/>
      <c r="E1" s="150"/>
      <c r="F1" s="150"/>
      <c r="G1" s="150"/>
      <c r="H1" s="150"/>
      <c r="I1" s="150"/>
      <c r="J1" s="150"/>
    </row>
    <row r="2" spans="1:10" x14ac:dyDescent="0.25">
      <c r="A2" s="519" t="s">
        <v>473</v>
      </c>
      <c r="B2" s="519"/>
      <c r="C2" s="519"/>
      <c r="D2" s="519"/>
      <c r="E2" s="519"/>
      <c r="F2" s="519"/>
      <c r="G2" s="519"/>
      <c r="H2" s="519"/>
      <c r="I2" s="519"/>
      <c r="J2" s="150"/>
    </row>
    <row r="3" spans="1:10" x14ac:dyDescent="0.25">
      <c r="A3" s="150"/>
      <c r="B3" s="150"/>
      <c r="C3" s="150"/>
      <c r="D3" s="150"/>
      <c r="E3" s="150"/>
      <c r="F3" s="150"/>
      <c r="G3" s="150"/>
      <c r="H3" s="150"/>
      <c r="I3" s="150"/>
      <c r="J3" s="150"/>
    </row>
    <row r="4" spans="1:10" x14ac:dyDescent="0.25">
      <c r="A4" s="519" t="s">
        <v>281</v>
      </c>
      <c r="B4" s="519"/>
      <c r="C4" s="519"/>
      <c r="D4" s="519"/>
      <c r="E4" s="519"/>
      <c r="F4" s="519"/>
      <c r="G4" s="519"/>
      <c r="H4" s="519"/>
      <c r="I4" s="519"/>
      <c r="J4" s="150"/>
    </row>
    <row r="5" spans="1:10" x14ac:dyDescent="0.25">
      <c r="A5" s="519" t="s">
        <v>242</v>
      </c>
      <c r="B5" s="519"/>
      <c r="C5" s="519"/>
      <c r="D5" s="519"/>
      <c r="E5" s="519"/>
      <c r="F5" s="519"/>
      <c r="G5" s="519"/>
      <c r="H5" s="519"/>
      <c r="I5" s="519"/>
      <c r="J5" s="150"/>
    </row>
    <row r="6" spans="1:10" x14ac:dyDescent="0.25">
      <c r="A6" s="519" t="s">
        <v>85</v>
      </c>
      <c r="B6" s="519"/>
      <c r="C6" s="519"/>
      <c r="D6" s="519"/>
      <c r="E6" s="519"/>
      <c r="F6" s="519"/>
      <c r="G6" s="519"/>
      <c r="H6" s="519"/>
      <c r="I6" s="519"/>
      <c r="J6" s="150"/>
    </row>
    <row r="7" spans="1:10" x14ac:dyDescent="0.25">
      <c r="A7" s="150"/>
      <c r="B7" s="150"/>
      <c r="C7" s="150"/>
      <c r="D7" s="150"/>
      <c r="E7" s="150"/>
      <c r="F7" s="150"/>
      <c r="G7" s="150"/>
      <c r="H7" s="152"/>
      <c r="I7" s="150"/>
      <c r="J7" s="150"/>
    </row>
    <row r="8" spans="1:10" ht="13.8" thickBot="1" x14ac:dyDescent="0.3">
      <c r="A8" s="150"/>
      <c r="B8" s="150"/>
      <c r="C8" s="150"/>
      <c r="D8" s="150"/>
      <c r="E8" s="150"/>
      <c r="F8" s="150"/>
      <c r="G8" s="527" t="s">
        <v>18</v>
      </c>
      <c r="H8" s="527"/>
      <c r="I8" s="150"/>
      <c r="J8" s="150"/>
    </row>
    <row r="9" spans="1:10" ht="13.8" thickBot="1" x14ac:dyDescent="0.3">
      <c r="A9" s="520" t="s">
        <v>0</v>
      </c>
      <c r="B9" s="521"/>
      <c r="C9" s="521"/>
      <c r="D9" s="521"/>
      <c r="E9" s="522"/>
      <c r="F9" s="159" t="s">
        <v>12</v>
      </c>
      <c r="G9" s="153" t="s">
        <v>166</v>
      </c>
      <c r="H9" s="154" t="s">
        <v>273</v>
      </c>
      <c r="I9" s="155"/>
      <c r="J9" s="150"/>
    </row>
    <row r="10" spans="1:10" x14ac:dyDescent="0.25">
      <c r="A10" s="523" t="s">
        <v>201</v>
      </c>
      <c r="B10" s="524"/>
      <c r="C10" s="524"/>
      <c r="D10" s="524"/>
      <c r="E10" s="525"/>
      <c r="F10" s="297">
        <f>SUM(F11:F13)</f>
        <v>3494207</v>
      </c>
      <c r="G10" s="297">
        <f>SUM(G11:G13)</f>
        <v>3494207</v>
      </c>
      <c r="H10" s="297">
        <f>SUM(H11:H13)</f>
        <v>2702464</v>
      </c>
      <c r="I10" s="155"/>
      <c r="J10" s="150"/>
    </row>
    <row r="11" spans="1:10" x14ac:dyDescent="0.25">
      <c r="A11" s="528" t="s">
        <v>202</v>
      </c>
      <c r="B11" s="529"/>
      <c r="C11" s="529"/>
      <c r="D11" s="529"/>
      <c r="E11" s="530"/>
      <c r="F11" s="298">
        <v>909530</v>
      </c>
      <c r="G11" s="299">
        <v>909530</v>
      </c>
      <c r="H11" s="299">
        <v>647294</v>
      </c>
      <c r="I11" s="156"/>
      <c r="J11" s="150"/>
    </row>
    <row r="12" spans="1:10" x14ac:dyDescent="0.25">
      <c r="A12" s="518" t="s">
        <v>207</v>
      </c>
      <c r="B12" s="513"/>
      <c r="C12" s="513"/>
      <c r="D12" s="513"/>
      <c r="E12" s="514"/>
      <c r="F12" s="298">
        <v>360000</v>
      </c>
      <c r="G12" s="299">
        <v>360000</v>
      </c>
      <c r="H12" s="299">
        <v>360000</v>
      </c>
      <c r="I12" s="156"/>
      <c r="J12" s="150"/>
    </row>
    <row r="13" spans="1:10" x14ac:dyDescent="0.25">
      <c r="A13" s="518" t="s">
        <v>71</v>
      </c>
      <c r="B13" s="513"/>
      <c r="C13" s="513"/>
      <c r="D13" s="513"/>
      <c r="E13" s="514"/>
      <c r="F13" s="298">
        <v>2224677</v>
      </c>
      <c r="G13" s="299">
        <v>2224677</v>
      </c>
      <c r="H13" s="299">
        <v>1695170</v>
      </c>
      <c r="I13" s="156"/>
      <c r="J13" s="150"/>
    </row>
    <row r="14" spans="1:10" x14ac:dyDescent="0.25">
      <c r="A14" s="515" t="s">
        <v>203</v>
      </c>
      <c r="B14" s="516"/>
      <c r="C14" s="516"/>
      <c r="D14" s="516"/>
      <c r="E14" s="517"/>
      <c r="F14" s="300">
        <f>SUM(F15:F16)</f>
        <v>868700</v>
      </c>
      <c r="G14" s="300">
        <f>SUM(G15:G16)</f>
        <v>868700</v>
      </c>
      <c r="H14" s="300">
        <f>SUM(H15:H16)</f>
        <v>790750</v>
      </c>
      <c r="I14" s="156"/>
      <c r="J14" s="150"/>
    </row>
    <row r="15" spans="1:10" x14ac:dyDescent="0.25">
      <c r="A15" s="518" t="s">
        <v>204</v>
      </c>
      <c r="B15" s="513"/>
      <c r="C15" s="513"/>
      <c r="D15" s="513"/>
      <c r="E15" s="514"/>
      <c r="F15" s="298">
        <v>328700</v>
      </c>
      <c r="G15" s="299">
        <v>328700</v>
      </c>
      <c r="H15" s="299">
        <v>250750</v>
      </c>
      <c r="I15" s="156"/>
      <c r="J15" s="150"/>
    </row>
    <row r="16" spans="1:10" x14ac:dyDescent="0.25">
      <c r="A16" s="518" t="s">
        <v>205</v>
      </c>
      <c r="B16" s="513"/>
      <c r="C16" s="513"/>
      <c r="D16" s="513"/>
      <c r="E16" s="514"/>
      <c r="F16" s="298">
        <v>540000</v>
      </c>
      <c r="G16" s="299">
        <v>540000</v>
      </c>
      <c r="H16" s="299">
        <v>540000</v>
      </c>
      <c r="I16" s="156"/>
      <c r="J16" s="150"/>
    </row>
    <row r="17" spans="1:10" x14ac:dyDescent="0.25">
      <c r="A17" s="515"/>
      <c r="B17" s="516"/>
      <c r="C17" s="516"/>
      <c r="D17" s="516"/>
      <c r="E17" s="517"/>
      <c r="F17" s="300"/>
      <c r="G17" s="301"/>
      <c r="H17" s="301"/>
      <c r="I17" s="157"/>
      <c r="J17" s="151"/>
    </row>
    <row r="18" spans="1:10" x14ac:dyDescent="0.25">
      <c r="A18" s="512"/>
      <c r="B18" s="513"/>
      <c r="C18" s="513"/>
      <c r="D18" s="513"/>
      <c r="E18" s="514"/>
      <c r="F18" s="298"/>
      <c r="G18" s="299"/>
      <c r="H18" s="299"/>
      <c r="I18" s="156"/>
      <c r="J18" s="150"/>
    </row>
    <row r="19" spans="1:10" x14ac:dyDescent="0.25">
      <c r="A19" s="512"/>
      <c r="B19" s="513"/>
      <c r="C19" s="513"/>
      <c r="D19" s="513"/>
      <c r="E19" s="514"/>
      <c r="F19" s="298"/>
      <c r="G19" s="299"/>
      <c r="H19" s="299"/>
      <c r="I19" s="156"/>
      <c r="J19" s="150"/>
    </row>
    <row r="20" spans="1:10" x14ac:dyDescent="0.25">
      <c r="A20" s="515"/>
      <c r="B20" s="516"/>
      <c r="C20" s="516"/>
      <c r="D20" s="516"/>
      <c r="E20" s="517"/>
      <c r="F20" s="300"/>
      <c r="G20" s="301"/>
      <c r="H20" s="301"/>
      <c r="I20" s="157"/>
      <c r="J20" s="151"/>
    </row>
    <row r="21" spans="1:10" x14ac:dyDescent="0.25">
      <c r="A21" s="518"/>
      <c r="B21" s="513"/>
      <c r="C21" s="513"/>
      <c r="D21" s="513"/>
      <c r="E21" s="514"/>
      <c r="F21" s="298"/>
      <c r="G21" s="299"/>
      <c r="H21" s="299"/>
      <c r="I21" s="156"/>
      <c r="J21" s="150"/>
    </row>
    <row r="22" spans="1:10" x14ac:dyDescent="0.25">
      <c r="A22" s="518"/>
      <c r="B22" s="513"/>
      <c r="C22" s="513"/>
      <c r="D22" s="513"/>
      <c r="E22" s="514"/>
      <c r="F22" s="298"/>
      <c r="G22" s="299"/>
      <c r="H22" s="299"/>
      <c r="I22" s="156"/>
      <c r="J22" s="150"/>
    </row>
    <row r="23" spans="1:10" x14ac:dyDescent="0.25">
      <c r="A23" s="537"/>
      <c r="B23" s="538"/>
      <c r="C23" s="538"/>
      <c r="D23" s="538"/>
      <c r="E23" s="539"/>
      <c r="F23" s="298"/>
      <c r="G23" s="299"/>
      <c r="H23" s="299"/>
      <c r="I23" s="156"/>
      <c r="J23" s="150"/>
    </row>
    <row r="24" spans="1:10" x14ac:dyDescent="0.25">
      <c r="A24" s="515"/>
      <c r="B24" s="513"/>
      <c r="C24" s="513"/>
      <c r="D24" s="513"/>
      <c r="E24" s="514"/>
      <c r="F24" s="300"/>
      <c r="G24" s="301"/>
      <c r="H24" s="301"/>
      <c r="I24" s="156"/>
      <c r="J24" s="150"/>
    </row>
    <row r="25" spans="1:10" ht="13.8" thickBot="1" x14ac:dyDescent="0.3">
      <c r="A25" s="531"/>
      <c r="B25" s="532"/>
      <c r="C25" s="532"/>
      <c r="D25" s="532"/>
      <c r="E25" s="533"/>
      <c r="F25" s="302"/>
      <c r="G25" s="303"/>
      <c r="H25" s="303"/>
      <c r="I25" s="157"/>
      <c r="J25" s="151"/>
    </row>
    <row r="26" spans="1:10" ht="13.8" thickBot="1" x14ac:dyDescent="0.3">
      <c r="A26" s="534" t="s">
        <v>206</v>
      </c>
      <c r="B26" s="535"/>
      <c r="C26" s="535"/>
      <c r="D26" s="535"/>
      <c r="E26" s="536"/>
      <c r="F26" s="304">
        <f>SUM(F10,F14)</f>
        <v>4362907</v>
      </c>
      <c r="G26" s="305">
        <f t="shared" ref="G26" si="0">SUM(G10,G14)</f>
        <v>4362907</v>
      </c>
      <c r="H26" s="305">
        <f t="shared" ref="H26" si="1">SUM(H10,H14)</f>
        <v>3493214</v>
      </c>
      <c r="I26" s="158"/>
      <c r="J26" s="150"/>
    </row>
    <row r="27" spans="1:10" x14ac:dyDescent="0.25">
      <c r="A27" s="526"/>
      <c r="B27" s="526"/>
      <c r="C27" s="526"/>
      <c r="D27" s="526"/>
      <c r="E27" s="526"/>
      <c r="F27" s="156"/>
      <c r="G27" s="156"/>
      <c r="H27" s="156"/>
      <c r="I27" s="156"/>
      <c r="J27" s="150"/>
    </row>
    <row r="28" spans="1:10" x14ac:dyDescent="0.25">
      <c r="A28" s="526"/>
      <c r="B28" s="526"/>
      <c r="C28" s="526"/>
      <c r="D28" s="526"/>
      <c r="E28" s="526"/>
      <c r="F28" s="156"/>
      <c r="G28" s="156"/>
      <c r="H28" s="156"/>
      <c r="I28" s="156"/>
      <c r="J28" s="150"/>
    </row>
    <row r="29" spans="1:10" x14ac:dyDescent="0.25">
      <c r="A29" s="150"/>
      <c r="B29" s="150"/>
      <c r="C29" s="150"/>
      <c r="D29" s="150"/>
      <c r="E29" s="150"/>
      <c r="F29" s="150"/>
      <c r="G29" s="150"/>
      <c r="H29" s="150"/>
      <c r="I29" s="150"/>
      <c r="J29" s="150"/>
    </row>
  </sheetData>
  <mergeCells count="25">
    <mergeCell ref="A28:E28"/>
    <mergeCell ref="G8:H8"/>
    <mergeCell ref="A11:E11"/>
    <mergeCell ref="A24:E24"/>
    <mergeCell ref="A25:E25"/>
    <mergeCell ref="A26:E26"/>
    <mergeCell ref="A27:E27"/>
    <mergeCell ref="A22:E22"/>
    <mergeCell ref="A23:E23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:I2"/>
    <mergeCell ref="A4:I4"/>
    <mergeCell ref="A5:I5"/>
    <mergeCell ref="A9:E9"/>
    <mergeCell ref="A10:E10"/>
    <mergeCell ref="A6:I6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20CE-C3C0-434F-A3C0-DE14D0C40FB1}">
  <dimension ref="A1:H34"/>
  <sheetViews>
    <sheetView workbookViewId="0">
      <selection activeCell="I24" sqref="I24"/>
    </sheetView>
  </sheetViews>
  <sheetFormatPr defaultRowHeight="13.2" x14ac:dyDescent="0.25"/>
  <sheetData>
    <row r="1" spans="1:8" x14ac:dyDescent="0.25">
      <c r="A1" s="150"/>
      <c r="B1" s="150"/>
      <c r="C1" s="150"/>
      <c r="D1" s="150"/>
      <c r="E1" s="150"/>
      <c r="F1" s="150"/>
      <c r="G1" s="150"/>
      <c r="H1" s="150"/>
    </row>
    <row r="2" spans="1:8" x14ac:dyDescent="0.25">
      <c r="A2" s="160"/>
      <c r="B2" s="160"/>
      <c r="C2" s="160"/>
      <c r="D2" s="160"/>
      <c r="E2" s="160"/>
      <c r="F2" s="150"/>
      <c r="G2" s="150"/>
      <c r="H2" s="150"/>
    </row>
    <row r="3" spans="1:8" x14ac:dyDescent="0.25">
      <c r="A3" s="519" t="s">
        <v>474</v>
      </c>
      <c r="B3" s="519"/>
      <c r="C3" s="519"/>
      <c r="D3" s="519"/>
      <c r="E3" s="519"/>
      <c r="F3" s="519"/>
      <c r="G3" s="519"/>
      <c r="H3" s="150"/>
    </row>
    <row r="4" spans="1:8" x14ac:dyDescent="0.25">
      <c r="A4" s="161"/>
      <c r="B4" s="161"/>
      <c r="C4" s="161"/>
      <c r="D4" s="161"/>
      <c r="E4" s="161"/>
      <c r="F4" s="150"/>
      <c r="G4" s="150"/>
      <c r="H4" s="150"/>
    </row>
    <row r="5" spans="1:8" x14ac:dyDescent="0.25">
      <c r="A5" s="543" t="s">
        <v>282</v>
      </c>
      <c r="B5" s="543"/>
      <c r="C5" s="543"/>
      <c r="D5" s="543"/>
      <c r="E5" s="543"/>
      <c r="F5" s="543"/>
      <c r="G5" s="543"/>
      <c r="H5" s="150"/>
    </row>
    <row r="6" spans="1:8" x14ac:dyDescent="0.25">
      <c r="A6" s="162"/>
      <c r="B6" s="162"/>
      <c r="C6" s="162"/>
      <c r="D6" s="150"/>
      <c r="E6" s="150"/>
      <c r="F6" s="150"/>
      <c r="G6" s="150"/>
      <c r="H6" s="150"/>
    </row>
    <row r="7" spans="1:8" x14ac:dyDescent="0.25">
      <c r="A7" s="519" t="s">
        <v>208</v>
      </c>
      <c r="B7" s="519"/>
      <c r="C7" s="519"/>
      <c r="D7" s="519"/>
      <c r="E7" s="519"/>
      <c r="F7" s="519"/>
      <c r="G7" s="519"/>
      <c r="H7" s="150"/>
    </row>
    <row r="8" spans="1:8" x14ac:dyDescent="0.25">
      <c r="A8" s="155"/>
      <c r="B8" s="155"/>
      <c r="C8" s="155"/>
      <c r="D8" s="155"/>
      <c r="E8" s="150"/>
      <c r="F8" s="150"/>
      <c r="G8" s="150"/>
      <c r="H8" s="150"/>
    </row>
    <row r="9" spans="1:8" ht="13.8" thickBot="1" x14ac:dyDescent="0.3">
      <c r="A9" s="155"/>
      <c r="B9" s="155"/>
      <c r="C9" s="155"/>
      <c r="D9" s="155"/>
      <c r="E9" s="150"/>
      <c r="F9" s="527" t="s">
        <v>18</v>
      </c>
      <c r="G9" s="527"/>
      <c r="H9" s="150"/>
    </row>
    <row r="10" spans="1:8" ht="13.8" thickBot="1" x14ac:dyDescent="0.3">
      <c r="A10" s="544" t="s">
        <v>17</v>
      </c>
      <c r="B10" s="545"/>
      <c r="C10" s="545"/>
      <c r="D10" s="546"/>
      <c r="E10" s="167" t="s">
        <v>12</v>
      </c>
      <c r="F10" s="166" t="s">
        <v>166</v>
      </c>
      <c r="G10" s="167" t="s">
        <v>273</v>
      </c>
      <c r="H10" s="150"/>
    </row>
    <row r="11" spans="1:8" x14ac:dyDescent="0.25">
      <c r="A11" s="547" t="s">
        <v>209</v>
      </c>
      <c r="B11" s="548"/>
      <c r="C11" s="548"/>
      <c r="D11" s="549"/>
      <c r="E11" s="306">
        <v>200000</v>
      </c>
      <c r="F11" s="307">
        <v>200000</v>
      </c>
      <c r="G11" s="307">
        <v>0</v>
      </c>
      <c r="H11" s="150"/>
    </row>
    <row r="12" spans="1:8" x14ac:dyDescent="0.25">
      <c r="A12" s="540" t="s">
        <v>211</v>
      </c>
      <c r="B12" s="541"/>
      <c r="C12" s="541"/>
      <c r="D12" s="542"/>
      <c r="E12" s="308">
        <v>620000</v>
      </c>
      <c r="F12" s="308">
        <v>620000</v>
      </c>
      <c r="G12" s="308">
        <v>680000</v>
      </c>
      <c r="H12" s="150"/>
    </row>
    <row r="13" spans="1:8" x14ac:dyDescent="0.25">
      <c r="A13" s="540" t="s">
        <v>212</v>
      </c>
      <c r="B13" s="541"/>
      <c r="C13" s="541"/>
      <c r="D13" s="542"/>
      <c r="E13" s="309">
        <v>770000</v>
      </c>
      <c r="F13" s="310">
        <v>770000</v>
      </c>
      <c r="G13" s="310">
        <v>720000</v>
      </c>
      <c r="H13" s="150"/>
    </row>
    <row r="14" spans="1:8" x14ac:dyDescent="0.25">
      <c r="A14" s="540" t="s">
        <v>283</v>
      </c>
      <c r="B14" s="541"/>
      <c r="C14" s="541"/>
      <c r="D14" s="542"/>
      <c r="E14" s="308">
        <v>0</v>
      </c>
      <c r="F14" s="308">
        <v>0</v>
      </c>
      <c r="G14" s="308">
        <v>132000</v>
      </c>
      <c r="H14" s="150"/>
    </row>
    <row r="15" spans="1:8" x14ac:dyDescent="0.25">
      <c r="A15" s="550"/>
      <c r="B15" s="538"/>
      <c r="C15" s="538"/>
      <c r="D15" s="539"/>
      <c r="E15" s="308"/>
      <c r="F15" s="309"/>
      <c r="G15" s="309"/>
      <c r="H15" s="150"/>
    </row>
    <row r="16" spans="1:8" x14ac:dyDescent="0.25">
      <c r="A16" s="550"/>
      <c r="B16" s="538"/>
      <c r="C16" s="538"/>
      <c r="D16" s="539"/>
      <c r="E16" s="308"/>
      <c r="F16" s="308"/>
      <c r="G16" s="308"/>
      <c r="H16" s="150"/>
    </row>
    <row r="17" spans="1:8" x14ac:dyDescent="0.25">
      <c r="A17" s="550"/>
      <c r="B17" s="538"/>
      <c r="C17" s="538"/>
      <c r="D17" s="539"/>
      <c r="E17" s="308"/>
      <c r="F17" s="308"/>
      <c r="G17" s="308"/>
      <c r="H17" s="150"/>
    </row>
    <row r="18" spans="1:8" x14ac:dyDescent="0.25">
      <c r="A18" s="550"/>
      <c r="B18" s="538"/>
      <c r="C18" s="538"/>
      <c r="D18" s="539"/>
      <c r="E18" s="308"/>
      <c r="F18" s="308"/>
      <c r="G18" s="308"/>
      <c r="H18" s="150"/>
    </row>
    <row r="19" spans="1:8" x14ac:dyDescent="0.25">
      <c r="A19" s="551"/>
      <c r="B19" s="552"/>
      <c r="C19" s="552"/>
      <c r="D19" s="553"/>
      <c r="E19" s="309"/>
      <c r="F19" s="310"/>
      <c r="G19" s="310"/>
      <c r="H19" s="150"/>
    </row>
    <row r="20" spans="1:8" x14ac:dyDescent="0.25">
      <c r="A20" s="550"/>
      <c r="B20" s="538"/>
      <c r="C20" s="538"/>
      <c r="D20" s="539"/>
      <c r="E20" s="308"/>
      <c r="F20" s="311"/>
      <c r="G20" s="311"/>
      <c r="H20" s="150"/>
    </row>
    <row r="21" spans="1:8" x14ac:dyDescent="0.25">
      <c r="A21" s="550"/>
      <c r="B21" s="538"/>
      <c r="C21" s="538"/>
      <c r="D21" s="539"/>
      <c r="E21" s="308"/>
      <c r="F21" s="311"/>
      <c r="G21" s="311"/>
      <c r="H21" s="150"/>
    </row>
    <row r="22" spans="1:8" x14ac:dyDescent="0.25">
      <c r="A22" s="554"/>
      <c r="B22" s="555"/>
      <c r="C22" s="555"/>
      <c r="D22" s="556"/>
      <c r="E22" s="308"/>
      <c r="F22" s="311"/>
      <c r="G22" s="311"/>
      <c r="H22" s="150"/>
    </row>
    <row r="23" spans="1:8" ht="13.8" thickBot="1" x14ac:dyDescent="0.3">
      <c r="A23" s="557"/>
      <c r="B23" s="558"/>
      <c r="C23" s="558"/>
      <c r="D23" s="559"/>
      <c r="E23" s="312"/>
      <c r="F23" s="313"/>
      <c r="G23" s="313"/>
      <c r="H23" s="150"/>
    </row>
    <row r="24" spans="1:8" ht="13.8" thickBot="1" x14ac:dyDescent="0.3">
      <c r="A24" s="544" t="s">
        <v>210</v>
      </c>
      <c r="B24" s="545"/>
      <c r="C24" s="545"/>
      <c r="D24" s="546"/>
      <c r="E24" s="314">
        <f>SUM(E11:E23)</f>
        <v>1590000</v>
      </c>
      <c r="F24" s="315">
        <f>SUM(F11:F23)</f>
        <v>1590000</v>
      </c>
      <c r="G24" s="315">
        <f>SUM(G11:G23)</f>
        <v>1532000</v>
      </c>
      <c r="H24" s="150"/>
    </row>
    <row r="25" spans="1:8" x14ac:dyDescent="0.25">
      <c r="A25" s="156"/>
      <c r="B25" s="163"/>
      <c r="C25" s="156"/>
      <c r="D25" s="164"/>
      <c r="E25" s="150"/>
      <c r="F25" s="150"/>
      <c r="G25" s="150"/>
      <c r="H25" s="151"/>
    </row>
    <row r="26" spans="1:8" x14ac:dyDescent="0.25">
      <c r="A26" s="156"/>
      <c r="B26" s="163"/>
      <c r="C26" s="156"/>
      <c r="D26" s="164"/>
      <c r="E26" s="150"/>
      <c r="F26" s="150"/>
      <c r="G26" s="150"/>
      <c r="H26" s="150"/>
    </row>
    <row r="27" spans="1:8" x14ac:dyDescent="0.25">
      <c r="A27" s="157"/>
      <c r="B27" s="157"/>
      <c r="C27" s="157"/>
      <c r="D27" s="165"/>
      <c r="E27" s="151"/>
      <c r="F27" s="151"/>
      <c r="G27" s="151"/>
      <c r="H27" s="150"/>
    </row>
    <row r="28" spans="1:8" x14ac:dyDescent="0.25">
      <c r="A28" s="150"/>
      <c r="B28" s="150"/>
      <c r="C28" s="150"/>
      <c r="D28" s="150"/>
      <c r="E28" s="150"/>
      <c r="F28" s="150"/>
      <c r="G28" s="150"/>
      <c r="H28" s="151"/>
    </row>
    <row r="29" spans="1:8" x14ac:dyDescent="0.25">
      <c r="A29" s="150"/>
      <c r="B29" s="150"/>
      <c r="C29" s="150"/>
      <c r="D29" s="150"/>
      <c r="E29" s="150"/>
      <c r="F29" s="150"/>
      <c r="G29" s="150"/>
      <c r="H29" s="150"/>
    </row>
    <row r="30" spans="1:8" x14ac:dyDescent="0.25">
      <c r="A30" s="150"/>
      <c r="B30" s="150"/>
      <c r="C30" s="150"/>
      <c r="D30" s="150"/>
      <c r="E30" s="150"/>
      <c r="F30" s="150"/>
      <c r="G30" s="150"/>
      <c r="H30" s="150"/>
    </row>
    <row r="31" spans="1:8" x14ac:dyDescent="0.25">
      <c r="A31" s="150"/>
      <c r="B31" s="150"/>
      <c r="C31" s="150"/>
      <c r="D31" s="150"/>
      <c r="E31" s="150"/>
      <c r="F31" s="150"/>
      <c r="G31" s="150"/>
      <c r="H31" s="150"/>
    </row>
    <row r="32" spans="1:8" x14ac:dyDescent="0.25">
      <c r="A32" s="150"/>
      <c r="B32" s="150"/>
      <c r="C32" s="150"/>
      <c r="D32" s="150"/>
      <c r="E32" s="150"/>
      <c r="F32" s="150"/>
      <c r="G32" s="150"/>
      <c r="H32" s="150"/>
    </row>
    <row r="33" spans="1:8" x14ac:dyDescent="0.25">
      <c r="A33" s="150"/>
      <c r="B33" s="150"/>
      <c r="C33" s="150"/>
      <c r="D33" s="150"/>
      <c r="E33" s="150"/>
      <c r="F33" s="150"/>
      <c r="G33" s="150"/>
      <c r="H33" s="150"/>
    </row>
    <row r="34" spans="1:8" x14ac:dyDescent="0.25">
      <c r="A34" s="150"/>
      <c r="B34" s="150"/>
      <c r="C34" s="150"/>
      <c r="D34" s="150"/>
      <c r="E34" s="150"/>
      <c r="F34" s="150"/>
      <c r="G34" s="150"/>
      <c r="H34" s="150"/>
    </row>
  </sheetData>
  <mergeCells count="19"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2:D12"/>
    <mergeCell ref="A3:G3"/>
    <mergeCell ref="A5:G5"/>
    <mergeCell ref="A7:G7"/>
    <mergeCell ref="A10:D10"/>
    <mergeCell ref="A11:D11"/>
    <mergeCell ref="F9:G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FFB8E-B51F-4F37-AB5D-B9B7489DB246}">
  <dimension ref="A2:J18"/>
  <sheetViews>
    <sheetView workbookViewId="0">
      <selection activeCell="G29" sqref="G29"/>
    </sheetView>
  </sheetViews>
  <sheetFormatPr defaultRowHeight="13.2" x14ac:dyDescent="0.25"/>
  <cols>
    <col min="6" max="6" width="9.33203125" bestFit="1" customWidth="1"/>
    <col min="7" max="8" width="10.109375" bestFit="1" customWidth="1"/>
  </cols>
  <sheetData>
    <row r="2" spans="1:10" x14ac:dyDescent="0.25">
      <c r="A2" s="437" t="s">
        <v>475</v>
      </c>
      <c r="B2" s="437"/>
      <c r="C2" s="437"/>
      <c r="D2" s="437"/>
      <c r="E2" s="437"/>
      <c r="F2" s="437"/>
      <c r="G2" s="437"/>
      <c r="H2" s="437"/>
    </row>
    <row r="4" spans="1:10" x14ac:dyDescent="0.25">
      <c r="A4" s="437" t="s">
        <v>284</v>
      </c>
      <c r="B4" s="437"/>
      <c r="C4" s="437"/>
      <c r="D4" s="437"/>
      <c r="E4" s="437"/>
      <c r="F4" s="437"/>
      <c r="G4" s="437"/>
      <c r="H4" s="437"/>
      <c r="I4" s="437"/>
      <c r="J4" s="437"/>
    </row>
    <row r="5" spans="1:10" x14ac:dyDescent="0.25">
      <c r="A5" s="437" t="s">
        <v>208</v>
      </c>
      <c r="B5" s="437"/>
      <c r="C5" s="437"/>
      <c r="D5" s="437"/>
      <c r="E5" s="437"/>
      <c r="F5" s="437"/>
      <c r="G5" s="437"/>
      <c r="H5" s="437"/>
    </row>
    <row r="6" spans="1:10" x14ac:dyDescent="0.25">
      <c r="A6" s="437" t="s">
        <v>243</v>
      </c>
      <c r="B6" s="437"/>
      <c r="C6" s="437"/>
      <c r="D6" s="437"/>
      <c r="E6" s="437"/>
      <c r="F6" s="437"/>
      <c r="G6" s="437"/>
      <c r="H6" s="437"/>
    </row>
    <row r="8" spans="1:10" ht="13.8" thickBot="1" x14ac:dyDescent="0.3">
      <c r="G8" s="486" t="s">
        <v>18</v>
      </c>
      <c r="H8" s="486"/>
    </row>
    <row r="9" spans="1:10" ht="13.8" thickBot="1" x14ac:dyDescent="0.3">
      <c r="A9" s="487" t="s">
        <v>17</v>
      </c>
      <c r="B9" s="488"/>
      <c r="C9" s="488"/>
      <c r="D9" s="488"/>
      <c r="E9" s="489"/>
      <c r="F9" s="12" t="s">
        <v>12</v>
      </c>
      <c r="G9" s="12" t="s">
        <v>166</v>
      </c>
      <c r="H9" s="22" t="s">
        <v>273</v>
      </c>
    </row>
    <row r="10" spans="1:10" ht="13.8" thickBot="1" x14ac:dyDescent="0.3">
      <c r="A10" s="483" t="s">
        <v>213</v>
      </c>
      <c r="B10" s="484"/>
      <c r="C10" s="484"/>
      <c r="D10" s="484"/>
      <c r="E10" s="485"/>
      <c r="F10" s="174">
        <f>SUM(F11:F13)</f>
        <v>0</v>
      </c>
      <c r="G10" s="174">
        <f>SUM(G11:G13)</f>
        <v>17460858</v>
      </c>
      <c r="H10" s="174">
        <f>SUM(H11:H13)</f>
        <v>17460858</v>
      </c>
    </row>
    <row r="11" spans="1:10" ht="13.8" thickBot="1" x14ac:dyDescent="0.3">
      <c r="A11" s="480" t="s">
        <v>214</v>
      </c>
      <c r="B11" s="481"/>
      <c r="C11" s="481"/>
      <c r="D11" s="481"/>
      <c r="E11" s="482"/>
      <c r="F11" s="172">
        <v>0</v>
      </c>
      <c r="G11" s="179">
        <v>3003578</v>
      </c>
      <c r="H11" s="175">
        <v>3003578</v>
      </c>
    </row>
    <row r="12" spans="1:10" x14ac:dyDescent="0.25">
      <c r="A12" s="480" t="s">
        <v>244</v>
      </c>
      <c r="B12" s="490"/>
      <c r="C12" s="490"/>
      <c r="D12" s="490"/>
      <c r="E12" s="491"/>
      <c r="F12" s="172">
        <v>0</v>
      </c>
      <c r="G12" s="179">
        <v>14457280</v>
      </c>
      <c r="H12" s="175">
        <v>14457280</v>
      </c>
    </row>
    <row r="13" spans="1:10" x14ac:dyDescent="0.25">
      <c r="A13" s="561"/>
      <c r="B13" s="490"/>
      <c r="C13" s="490"/>
      <c r="D13" s="490"/>
      <c r="E13" s="491"/>
      <c r="F13" s="172"/>
      <c r="G13" s="173"/>
      <c r="H13" s="175"/>
    </row>
    <row r="14" spans="1:10" x14ac:dyDescent="0.25">
      <c r="A14" s="495" t="s">
        <v>215</v>
      </c>
      <c r="B14" s="496"/>
      <c r="C14" s="496"/>
      <c r="D14" s="496"/>
      <c r="E14" s="497"/>
      <c r="F14" s="171">
        <f>SUM(F15)</f>
        <v>0</v>
      </c>
      <c r="G14" s="171">
        <f>SUM(G15)</f>
        <v>0</v>
      </c>
      <c r="H14" s="171">
        <f>SUM(H15)</f>
        <v>0</v>
      </c>
    </row>
    <row r="15" spans="1:10" x14ac:dyDescent="0.25">
      <c r="A15" s="480"/>
      <c r="B15" s="481"/>
      <c r="C15" s="481"/>
      <c r="D15" s="481"/>
      <c r="E15" s="482"/>
      <c r="F15" s="172">
        <f>SUM(F16:F17)</f>
        <v>0</v>
      </c>
      <c r="G15" s="172">
        <v>0</v>
      </c>
      <c r="H15" s="172">
        <v>0</v>
      </c>
    </row>
    <row r="16" spans="1:10" x14ac:dyDescent="0.25">
      <c r="A16" s="480"/>
      <c r="B16" s="490"/>
      <c r="C16" s="490"/>
      <c r="D16" s="490"/>
      <c r="E16" s="491"/>
      <c r="F16" s="172">
        <v>0</v>
      </c>
      <c r="G16" s="172">
        <v>0</v>
      </c>
      <c r="H16" s="175">
        <v>0</v>
      </c>
    </row>
    <row r="17" spans="1:8" ht="13.8" thickBot="1" x14ac:dyDescent="0.3">
      <c r="A17" s="560"/>
      <c r="B17" s="493"/>
      <c r="C17" s="493"/>
      <c r="D17" s="493"/>
      <c r="E17" s="494"/>
      <c r="F17" s="176">
        <v>0</v>
      </c>
      <c r="G17" s="176">
        <v>0</v>
      </c>
      <c r="H17" s="177">
        <v>0</v>
      </c>
    </row>
    <row r="18" spans="1:8" ht="13.8" thickBot="1" x14ac:dyDescent="0.3">
      <c r="A18" s="487" t="s">
        <v>4</v>
      </c>
      <c r="B18" s="488"/>
      <c r="C18" s="488"/>
      <c r="D18" s="488"/>
      <c r="E18" s="489"/>
      <c r="F18" s="178">
        <f>SUM(F10,F14)</f>
        <v>0</v>
      </c>
      <c r="G18" s="178">
        <f>SUM(G10,G14)</f>
        <v>17460858</v>
      </c>
      <c r="H18" s="178">
        <f>SUM(H10,H14)</f>
        <v>17460858</v>
      </c>
    </row>
  </sheetData>
  <mergeCells count="15">
    <mergeCell ref="A2:H2"/>
    <mergeCell ref="A5:H5"/>
    <mergeCell ref="A6:H6"/>
    <mergeCell ref="G8:H8"/>
    <mergeCell ref="A9:E9"/>
    <mergeCell ref="A16:E16"/>
    <mergeCell ref="A17:E17"/>
    <mergeCell ref="A18:E18"/>
    <mergeCell ref="A4:J4"/>
    <mergeCell ref="A10:E10"/>
    <mergeCell ref="A11:E11"/>
    <mergeCell ref="A12:E12"/>
    <mergeCell ref="A13:E13"/>
    <mergeCell ref="A14:E14"/>
    <mergeCell ref="A15:E15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8F74-8360-4AAE-9EE6-0EEA6A7E3F68}">
  <dimension ref="A2:J18"/>
  <sheetViews>
    <sheetView workbookViewId="0">
      <selection activeCell="F26" sqref="F26"/>
    </sheetView>
  </sheetViews>
  <sheetFormatPr defaultRowHeight="13.2" x14ac:dyDescent="0.25"/>
  <cols>
    <col min="7" max="7" width="10.6640625" customWidth="1"/>
    <col min="8" max="8" width="10.109375" customWidth="1"/>
  </cols>
  <sheetData>
    <row r="2" spans="1:10" x14ac:dyDescent="0.25">
      <c r="A2" s="437" t="s">
        <v>476</v>
      </c>
      <c r="B2" s="437"/>
      <c r="C2" s="437"/>
      <c r="D2" s="437"/>
      <c r="E2" s="437"/>
      <c r="F2" s="437"/>
      <c r="G2" s="437"/>
      <c r="H2" s="437"/>
    </row>
    <row r="4" spans="1:10" x14ac:dyDescent="0.25">
      <c r="A4" s="437" t="s">
        <v>285</v>
      </c>
      <c r="B4" s="437"/>
      <c r="C4" s="437"/>
      <c r="D4" s="437"/>
      <c r="E4" s="437"/>
      <c r="F4" s="437"/>
      <c r="G4" s="437"/>
      <c r="H4" s="437"/>
      <c r="I4" s="437"/>
      <c r="J4" s="437"/>
    </row>
    <row r="5" spans="1:10" x14ac:dyDescent="0.25">
      <c r="A5" s="437" t="s">
        <v>208</v>
      </c>
      <c r="B5" s="437"/>
      <c r="C5" s="437"/>
      <c r="D5" s="437"/>
      <c r="E5" s="437"/>
      <c r="F5" s="437"/>
      <c r="G5" s="437"/>
      <c r="H5" s="437"/>
    </row>
    <row r="6" spans="1:10" x14ac:dyDescent="0.25">
      <c r="A6" s="437" t="s">
        <v>243</v>
      </c>
      <c r="B6" s="437"/>
      <c r="C6" s="437"/>
      <c r="D6" s="437"/>
      <c r="E6" s="437"/>
      <c r="F6" s="437"/>
      <c r="G6" s="437"/>
      <c r="H6" s="437"/>
    </row>
    <row r="8" spans="1:10" ht="13.8" thickBot="1" x14ac:dyDescent="0.3">
      <c r="G8" s="486" t="s">
        <v>18</v>
      </c>
      <c r="H8" s="486"/>
    </row>
    <row r="9" spans="1:10" ht="13.8" thickBot="1" x14ac:dyDescent="0.3">
      <c r="A9" s="487" t="s">
        <v>17</v>
      </c>
      <c r="B9" s="488"/>
      <c r="C9" s="488"/>
      <c r="D9" s="488"/>
      <c r="E9" s="489"/>
      <c r="F9" s="12" t="s">
        <v>12</v>
      </c>
      <c r="G9" s="12" t="s">
        <v>166</v>
      </c>
      <c r="H9" s="22" t="s">
        <v>273</v>
      </c>
    </row>
    <row r="10" spans="1:10" x14ac:dyDescent="0.25">
      <c r="A10" s="483" t="s">
        <v>245</v>
      </c>
      <c r="B10" s="484"/>
      <c r="C10" s="484"/>
      <c r="D10" s="484"/>
      <c r="E10" s="485"/>
      <c r="F10" s="174">
        <f>SUM(F11:F13)</f>
        <v>0</v>
      </c>
      <c r="G10" s="174">
        <f>SUM(G11:G13)</f>
        <v>50000</v>
      </c>
      <c r="H10" s="174">
        <f>SUM(H11:H13)</f>
        <v>50000</v>
      </c>
    </row>
    <row r="11" spans="1:10" x14ac:dyDescent="0.25">
      <c r="A11" s="480" t="s">
        <v>246</v>
      </c>
      <c r="B11" s="481"/>
      <c r="C11" s="481"/>
      <c r="D11" s="481"/>
      <c r="E11" s="482"/>
      <c r="F11" s="172">
        <v>0</v>
      </c>
      <c r="G11" s="173">
        <v>50000</v>
      </c>
      <c r="H11" s="175">
        <v>50000</v>
      </c>
    </row>
    <row r="12" spans="1:10" x14ac:dyDescent="0.25">
      <c r="A12" s="480"/>
      <c r="B12" s="490"/>
      <c r="C12" s="490"/>
      <c r="D12" s="490"/>
      <c r="E12" s="491"/>
      <c r="F12" s="172">
        <v>0</v>
      </c>
      <c r="G12" s="316"/>
      <c r="H12" s="175"/>
    </row>
    <row r="13" spans="1:10" x14ac:dyDescent="0.25">
      <c r="A13" s="561"/>
      <c r="B13" s="490"/>
      <c r="C13" s="490"/>
      <c r="D13" s="490"/>
      <c r="E13" s="491"/>
      <c r="F13" s="172"/>
      <c r="G13" s="173"/>
      <c r="H13" s="175"/>
    </row>
    <row r="14" spans="1:10" x14ac:dyDescent="0.25">
      <c r="A14" s="495" t="s">
        <v>247</v>
      </c>
      <c r="B14" s="496"/>
      <c r="C14" s="496"/>
      <c r="D14" s="496"/>
      <c r="E14" s="497"/>
      <c r="F14" s="171">
        <f>SUM(F15)</f>
        <v>730000</v>
      </c>
      <c r="G14" s="171">
        <f>SUM(G15)</f>
        <v>730000</v>
      </c>
      <c r="H14" s="171">
        <f>SUM(H15)</f>
        <v>730000</v>
      </c>
    </row>
    <row r="15" spans="1:10" x14ac:dyDescent="0.25">
      <c r="A15" s="480" t="s">
        <v>248</v>
      </c>
      <c r="B15" s="481"/>
      <c r="C15" s="481"/>
      <c r="D15" s="481"/>
      <c r="E15" s="482"/>
      <c r="F15" s="172">
        <v>730000</v>
      </c>
      <c r="G15" s="172">
        <v>730000</v>
      </c>
      <c r="H15" s="172">
        <v>730000</v>
      </c>
    </row>
    <row r="16" spans="1:10" x14ac:dyDescent="0.25">
      <c r="A16" s="480" t="s">
        <v>249</v>
      </c>
      <c r="B16" s="490"/>
      <c r="C16" s="490"/>
      <c r="D16" s="490"/>
      <c r="E16" s="491"/>
      <c r="F16" s="172"/>
      <c r="G16" s="172"/>
      <c r="H16" s="175"/>
    </row>
    <row r="17" spans="1:8" ht="13.8" thickBot="1" x14ac:dyDescent="0.3">
      <c r="A17" s="560"/>
      <c r="B17" s="493"/>
      <c r="C17" s="493"/>
      <c r="D17" s="493"/>
      <c r="E17" s="494"/>
      <c r="F17" s="176"/>
      <c r="G17" s="176"/>
      <c r="H17" s="177"/>
    </row>
    <row r="18" spans="1:8" ht="13.8" thickBot="1" x14ac:dyDescent="0.3">
      <c r="A18" s="487" t="s">
        <v>4</v>
      </c>
      <c r="B18" s="488"/>
      <c r="C18" s="488"/>
      <c r="D18" s="488"/>
      <c r="E18" s="489"/>
      <c r="F18" s="178">
        <f>SUM(F10,F14)</f>
        <v>730000</v>
      </c>
      <c r="G18" s="178">
        <f>SUM(G10,G14)</f>
        <v>780000</v>
      </c>
      <c r="H18" s="178">
        <f>SUM(H10,H14)</f>
        <v>780000</v>
      </c>
    </row>
  </sheetData>
  <mergeCells count="15">
    <mergeCell ref="A9:E9"/>
    <mergeCell ref="A2:H2"/>
    <mergeCell ref="A4:J4"/>
    <mergeCell ref="A5:H5"/>
    <mergeCell ref="A6:H6"/>
    <mergeCell ref="G8:H8"/>
    <mergeCell ref="A16:E16"/>
    <mergeCell ref="A17:E17"/>
    <mergeCell ref="A18:E18"/>
    <mergeCell ref="A10:E10"/>
    <mergeCell ref="A11:E11"/>
    <mergeCell ref="A12:E12"/>
    <mergeCell ref="A13:E13"/>
    <mergeCell ref="A14:E14"/>
    <mergeCell ref="A15:E15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25BF2-2F93-4155-B094-74AB2CE1D503}">
  <dimension ref="A1:H22"/>
  <sheetViews>
    <sheetView workbookViewId="0">
      <selection activeCell="D28" sqref="D28"/>
    </sheetView>
  </sheetViews>
  <sheetFormatPr defaultRowHeight="13.2" x14ac:dyDescent="0.25"/>
  <cols>
    <col min="4" max="4" width="26.109375" customWidth="1"/>
    <col min="5" max="5" width="11.88671875" customWidth="1"/>
  </cols>
  <sheetData>
    <row r="1" spans="1:8" x14ac:dyDescent="0.25">
      <c r="A1" s="437" t="s">
        <v>477</v>
      </c>
      <c r="B1" s="437"/>
      <c r="C1" s="437"/>
      <c r="D1" s="437"/>
      <c r="E1" s="437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437" t="s">
        <v>450</v>
      </c>
      <c r="B3" s="437"/>
      <c r="C3" s="437"/>
      <c r="D3" s="437"/>
      <c r="E3" s="437"/>
      <c r="F3" s="29"/>
      <c r="G3" s="29"/>
      <c r="H3" s="29"/>
    </row>
    <row r="4" spans="1:8" x14ac:dyDescent="0.25">
      <c r="A4" s="437" t="s">
        <v>85</v>
      </c>
      <c r="B4" s="437"/>
      <c r="C4" s="437"/>
      <c r="D4" s="437"/>
      <c r="E4" s="437"/>
      <c r="F4" s="29"/>
      <c r="G4" s="29"/>
      <c r="H4" s="29"/>
    </row>
    <row r="5" spans="1:8" x14ac:dyDescent="0.25">
      <c r="A5" s="29"/>
      <c r="B5" s="29"/>
      <c r="C5" s="29"/>
      <c r="D5" s="29"/>
      <c r="E5" s="29"/>
      <c r="F5" s="29"/>
      <c r="G5" s="29"/>
      <c r="H5" s="29"/>
    </row>
    <row r="6" spans="1:8" x14ac:dyDescent="0.25">
      <c r="A6" s="29"/>
      <c r="B6" s="29"/>
      <c r="C6" s="29"/>
      <c r="D6" s="567" t="s">
        <v>18</v>
      </c>
      <c r="E6" s="567"/>
      <c r="F6" s="29"/>
      <c r="G6" s="29"/>
      <c r="H6" s="29"/>
    </row>
    <row r="7" spans="1:8" ht="13.8" thickBot="1" x14ac:dyDescent="0.3">
      <c r="A7" s="29"/>
      <c r="B7" s="29"/>
      <c r="C7" s="29"/>
      <c r="D7" s="29"/>
      <c r="E7" s="568"/>
      <c r="F7" s="568"/>
      <c r="G7" s="568"/>
      <c r="H7" s="568"/>
    </row>
    <row r="8" spans="1:8" ht="13.8" thickBot="1" x14ac:dyDescent="0.3">
      <c r="A8" s="487" t="s">
        <v>17</v>
      </c>
      <c r="B8" s="488"/>
      <c r="C8" s="488"/>
      <c r="D8" s="489"/>
      <c r="E8" s="12" t="s">
        <v>451</v>
      </c>
      <c r="F8" s="331"/>
      <c r="G8" s="331"/>
      <c r="H8" s="331"/>
    </row>
    <row r="9" spans="1:8" x14ac:dyDescent="0.25">
      <c r="A9" s="564" t="s">
        <v>286</v>
      </c>
      <c r="B9" s="565"/>
      <c r="C9" s="565"/>
      <c r="D9" s="566"/>
      <c r="E9" s="316">
        <v>62313267</v>
      </c>
      <c r="F9" s="29"/>
      <c r="G9" s="29"/>
      <c r="H9" s="29"/>
    </row>
    <row r="10" spans="1:8" x14ac:dyDescent="0.25">
      <c r="A10" s="480" t="s">
        <v>287</v>
      </c>
      <c r="B10" s="481"/>
      <c r="C10" s="481"/>
      <c r="D10" s="482"/>
      <c r="E10" s="173">
        <v>42556624</v>
      </c>
      <c r="F10" s="29"/>
      <c r="G10" s="29"/>
      <c r="H10" s="29"/>
    </row>
    <row r="11" spans="1:8" x14ac:dyDescent="0.25">
      <c r="A11" s="495" t="s">
        <v>288</v>
      </c>
      <c r="B11" s="496"/>
      <c r="C11" s="496"/>
      <c r="D11" s="497"/>
      <c r="E11" s="171">
        <v>19756643</v>
      </c>
      <c r="F11" s="29"/>
      <c r="G11" s="29"/>
      <c r="H11" s="29"/>
    </row>
    <row r="12" spans="1:8" x14ac:dyDescent="0.25">
      <c r="A12" s="480" t="s">
        <v>289</v>
      </c>
      <c r="B12" s="481"/>
      <c r="C12" s="481"/>
      <c r="D12" s="482"/>
      <c r="E12" s="173">
        <v>8122696</v>
      </c>
      <c r="F12" s="29"/>
      <c r="G12" s="29"/>
      <c r="H12" s="29"/>
    </row>
    <row r="13" spans="1:8" x14ac:dyDescent="0.25">
      <c r="A13" s="480" t="s">
        <v>290</v>
      </c>
      <c r="B13" s="481"/>
      <c r="C13" s="481"/>
      <c r="D13" s="482"/>
      <c r="E13" s="173">
        <v>570496</v>
      </c>
      <c r="F13" s="29"/>
      <c r="G13" s="29"/>
      <c r="H13" s="29"/>
    </row>
    <row r="14" spans="1:8" x14ac:dyDescent="0.25">
      <c r="A14" s="495" t="s">
        <v>291</v>
      </c>
      <c r="B14" s="496"/>
      <c r="C14" s="496"/>
      <c r="D14" s="497"/>
      <c r="E14" s="171">
        <v>7552200</v>
      </c>
      <c r="F14" s="29"/>
      <c r="G14" s="29"/>
      <c r="H14" s="29"/>
    </row>
    <row r="15" spans="1:8" x14ac:dyDescent="0.25">
      <c r="A15" s="495" t="s">
        <v>292</v>
      </c>
      <c r="B15" s="496"/>
      <c r="C15" s="496"/>
      <c r="D15" s="497"/>
      <c r="E15" s="171">
        <v>27308843</v>
      </c>
      <c r="F15" s="29"/>
      <c r="G15" s="29"/>
      <c r="H15" s="29"/>
    </row>
    <row r="16" spans="1:8" x14ac:dyDescent="0.25">
      <c r="A16" s="495" t="s">
        <v>293</v>
      </c>
      <c r="B16" s="496"/>
      <c r="C16" s="496"/>
      <c r="D16" s="497"/>
      <c r="E16" s="171">
        <v>27308843</v>
      </c>
      <c r="F16" s="29"/>
      <c r="G16" s="29"/>
      <c r="H16" s="29"/>
    </row>
    <row r="17" spans="1:8" x14ac:dyDescent="0.25">
      <c r="A17" s="495" t="s">
        <v>294</v>
      </c>
      <c r="B17" s="496"/>
      <c r="C17" s="496"/>
      <c r="D17" s="497"/>
      <c r="E17" s="171">
        <v>15469596</v>
      </c>
      <c r="F17" s="29"/>
      <c r="G17" s="29"/>
      <c r="H17" s="29"/>
    </row>
    <row r="18" spans="1:8" ht="13.8" thickBot="1" x14ac:dyDescent="0.3">
      <c r="A18" s="562" t="s">
        <v>295</v>
      </c>
      <c r="B18" s="563"/>
      <c r="C18" s="563"/>
      <c r="D18" s="563"/>
      <c r="E18" s="384">
        <v>11839247</v>
      </c>
      <c r="F18" s="29"/>
      <c r="G18" s="29"/>
      <c r="H18" s="29"/>
    </row>
    <row r="19" spans="1:8" x14ac:dyDescent="0.25">
      <c r="A19" s="29"/>
      <c r="B19" s="29"/>
      <c r="C19" s="29"/>
      <c r="D19" s="29"/>
      <c r="E19" s="277"/>
      <c r="F19" s="29"/>
      <c r="G19" s="29"/>
      <c r="H19" s="29"/>
    </row>
    <row r="20" spans="1:8" x14ac:dyDescent="0.25">
      <c r="A20" s="29"/>
      <c r="B20" s="29"/>
      <c r="C20" s="29"/>
      <c r="D20" s="29"/>
      <c r="E20" s="29"/>
      <c r="F20" s="29"/>
      <c r="G20" s="29"/>
      <c r="H20" s="29"/>
    </row>
    <row r="21" spans="1:8" x14ac:dyDescent="0.25">
      <c r="A21" s="29"/>
      <c r="B21" s="29"/>
      <c r="C21" s="29"/>
      <c r="D21" s="29"/>
      <c r="E21" s="29"/>
      <c r="F21" s="29"/>
      <c r="G21" s="29"/>
      <c r="H21" s="29"/>
    </row>
    <row r="22" spans="1:8" x14ac:dyDescent="0.25">
      <c r="A22" s="29"/>
      <c r="B22" s="29"/>
      <c r="C22" s="29"/>
      <c r="D22" s="29"/>
      <c r="E22" s="29"/>
      <c r="F22" s="29"/>
      <c r="G22" s="29"/>
      <c r="H22" s="29"/>
    </row>
  </sheetData>
  <mergeCells count="16">
    <mergeCell ref="A1:E1"/>
    <mergeCell ref="A3:E3"/>
    <mergeCell ref="A4:E4"/>
    <mergeCell ref="D6:E6"/>
    <mergeCell ref="E7:H7"/>
    <mergeCell ref="A15:D15"/>
    <mergeCell ref="A16:D16"/>
    <mergeCell ref="A17:D17"/>
    <mergeCell ref="A18:D18"/>
    <mergeCell ref="A8:D8"/>
    <mergeCell ref="A9:D9"/>
    <mergeCell ref="A10:D10"/>
    <mergeCell ref="A11:D11"/>
    <mergeCell ref="A12:D12"/>
    <mergeCell ref="A13:D13"/>
    <mergeCell ref="A14:D14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0C3D1-DC9F-40C7-8CE8-55B4448A0FBE}">
  <dimension ref="A3:N30"/>
  <sheetViews>
    <sheetView workbookViewId="0">
      <selection activeCell="H35" sqref="H35"/>
    </sheetView>
  </sheetViews>
  <sheetFormatPr defaultRowHeight="13.2" x14ac:dyDescent="0.25"/>
  <cols>
    <col min="5" max="5" width="7.33203125" customWidth="1"/>
    <col min="6" max="7" width="12.5546875" customWidth="1"/>
    <col min="11" max="11" width="10.33203125" customWidth="1"/>
    <col min="12" max="12" width="12.33203125" customWidth="1"/>
    <col min="13" max="13" width="12.88671875" customWidth="1"/>
  </cols>
  <sheetData>
    <row r="3" spans="1:14" x14ac:dyDescent="0.25">
      <c r="A3" s="437" t="s">
        <v>478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</row>
    <row r="5" spans="1:14" x14ac:dyDescent="0.25">
      <c r="A5" s="437" t="s">
        <v>452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</row>
    <row r="6" spans="1:14" x14ac:dyDescent="0.25">
      <c r="A6" s="437" t="s">
        <v>85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</row>
    <row r="7" spans="1:14" x14ac:dyDescent="0.25">
      <c r="J7" s="29"/>
    </row>
    <row r="8" spans="1:14" ht="13.8" thickBot="1" x14ac:dyDescent="0.3">
      <c r="L8" s="486" t="s">
        <v>18</v>
      </c>
      <c r="M8" s="486"/>
    </row>
    <row r="9" spans="1:14" ht="13.8" thickBot="1" x14ac:dyDescent="0.3">
      <c r="A9" s="572" t="s">
        <v>296</v>
      </c>
      <c r="B9" s="572"/>
      <c r="C9" s="572"/>
      <c r="D9" s="572"/>
      <c r="E9" s="572"/>
      <c r="F9" s="572"/>
      <c r="G9" s="572"/>
      <c r="H9" s="573" t="s">
        <v>297</v>
      </c>
      <c r="I9" s="574"/>
      <c r="J9" s="574"/>
      <c r="K9" s="574"/>
      <c r="L9" s="574"/>
      <c r="M9" s="575"/>
      <c r="N9" s="10"/>
    </row>
    <row r="10" spans="1:14" x14ac:dyDescent="0.25">
      <c r="A10" s="569"/>
      <c r="B10" s="570"/>
      <c r="C10" s="570"/>
      <c r="D10" s="570"/>
      <c r="E10" s="571"/>
      <c r="F10" s="318" t="s">
        <v>298</v>
      </c>
      <c r="G10" s="319" t="s">
        <v>299</v>
      </c>
      <c r="H10" s="569"/>
      <c r="I10" s="570"/>
      <c r="J10" s="570"/>
      <c r="K10" s="571"/>
      <c r="L10" s="318" t="s">
        <v>298</v>
      </c>
      <c r="M10" s="318" t="s">
        <v>299</v>
      </c>
      <c r="N10" s="27"/>
    </row>
    <row r="11" spans="1:14" x14ac:dyDescent="0.25">
      <c r="A11" s="480" t="s">
        <v>300</v>
      </c>
      <c r="B11" s="481"/>
      <c r="C11" s="481"/>
      <c r="D11" s="481"/>
      <c r="E11" s="482"/>
      <c r="F11" s="172">
        <v>298802608</v>
      </c>
      <c r="G11" s="321">
        <v>295285914</v>
      </c>
      <c r="H11" s="480" t="s">
        <v>301</v>
      </c>
      <c r="I11" s="481"/>
      <c r="J11" s="481"/>
      <c r="K11" s="482"/>
      <c r="L11" s="320">
        <v>147061000</v>
      </c>
      <c r="M11" s="320">
        <v>147061000</v>
      </c>
      <c r="N11" s="27"/>
    </row>
    <row r="12" spans="1:14" x14ac:dyDescent="0.25">
      <c r="A12" s="480" t="s">
        <v>302</v>
      </c>
      <c r="B12" s="481"/>
      <c r="C12" s="481"/>
      <c r="D12" s="481"/>
      <c r="E12" s="482"/>
      <c r="F12" s="172">
        <v>5218016</v>
      </c>
      <c r="G12" s="321">
        <v>6251924</v>
      </c>
      <c r="H12" s="480" t="s">
        <v>303</v>
      </c>
      <c r="I12" s="481"/>
      <c r="J12" s="481"/>
      <c r="K12" s="482"/>
      <c r="L12" s="320">
        <v>7980902</v>
      </c>
      <c r="M12" s="320">
        <v>7980902</v>
      </c>
      <c r="N12" s="27"/>
    </row>
    <row r="13" spans="1:14" x14ac:dyDescent="0.25">
      <c r="A13" s="480" t="s">
        <v>304</v>
      </c>
      <c r="B13" s="481"/>
      <c r="C13" s="481"/>
      <c r="D13" s="481"/>
      <c r="E13" s="482"/>
      <c r="F13" s="172">
        <v>0</v>
      </c>
      <c r="G13" s="321">
        <v>45000</v>
      </c>
      <c r="H13" s="480" t="s">
        <v>305</v>
      </c>
      <c r="I13" s="481"/>
      <c r="J13" s="481"/>
      <c r="K13" s="482"/>
      <c r="L13" s="322">
        <v>172949493</v>
      </c>
      <c r="M13" s="322">
        <v>163573945</v>
      </c>
      <c r="N13" s="317"/>
    </row>
    <row r="14" spans="1:14" x14ac:dyDescent="0.25">
      <c r="A14" s="495" t="s">
        <v>306</v>
      </c>
      <c r="B14" s="496"/>
      <c r="C14" s="496"/>
      <c r="D14" s="496"/>
      <c r="E14" s="497"/>
      <c r="F14" s="171">
        <f>SUM(F11:F13)</f>
        <v>304020624</v>
      </c>
      <c r="G14" s="324">
        <f>SUM(G11:G13)</f>
        <v>301582838</v>
      </c>
      <c r="H14" s="480" t="s">
        <v>307</v>
      </c>
      <c r="I14" s="481"/>
      <c r="J14" s="481"/>
      <c r="K14" s="482"/>
      <c r="L14" s="320">
        <v>-9375548</v>
      </c>
      <c r="M14" s="320">
        <v>3004822</v>
      </c>
      <c r="N14" s="27"/>
    </row>
    <row r="15" spans="1:14" x14ac:dyDescent="0.25">
      <c r="A15" s="480" t="s">
        <v>308</v>
      </c>
      <c r="B15" s="481"/>
      <c r="C15" s="481"/>
      <c r="D15" s="481"/>
      <c r="E15" s="482"/>
      <c r="F15" s="173">
        <v>4770000</v>
      </c>
      <c r="G15" s="325">
        <v>4770000</v>
      </c>
      <c r="H15" s="495" t="s">
        <v>309</v>
      </c>
      <c r="I15" s="496"/>
      <c r="J15" s="496"/>
      <c r="K15" s="497"/>
      <c r="L15" s="326">
        <f>SUM(L11:L14)</f>
        <v>318615847</v>
      </c>
      <c r="M15" s="326">
        <f>SUM(M11:M14)</f>
        <v>321620669</v>
      </c>
      <c r="N15" s="27"/>
    </row>
    <row r="16" spans="1:14" x14ac:dyDescent="0.25">
      <c r="A16" s="495" t="s">
        <v>310</v>
      </c>
      <c r="B16" s="496"/>
      <c r="C16" s="496"/>
      <c r="D16" s="496"/>
      <c r="E16" s="497"/>
      <c r="F16" s="171">
        <f>SUM(F15)</f>
        <v>4770000</v>
      </c>
      <c r="G16" s="324">
        <f>SUM(G15)</f>
        <v>4770000</v>
      </c>
      <c r="H16" s="495" t="s">
        <v>311</v>
      </c>
      <c r="I16" s="496"/>
      <c r="J16" s="496"/>
      <c r="K16" s="497"/>
      <c r="L16" s="323">
        <v>570496</v>
      </c>
      <c r="M16" s="323">
        <v>574957</v>
      </c>
      <c r="N16" s="27"/>
    </row>
    <row r="17" spans="1:14" x14ac:dyDescent="0.25">
      <c r="A17" s="495" t="s">
        <v>312</v>
      </c>
      <c r="B17" s="496"/>
      <c r="C17" s="496"/>
      <c r="D17" s="496"/>
      <c r="E17" s="497"/>
      <c r="F17" s="171">
        <f>SUM(F16,F14)</f>
        <v>308790624</v>
      </c>
      <c r="G17" s="324">
        <f>SUM(G16,G14)</f>
        <v>306352838</v>
      </c>
      <c r="H17" s="495" t="s">
        <v>313</v>
      </c>
      <c r="I17" s="496"/>
      <c r="J17" s="496"/>
      <c r="K17" s="497"/>
      <c r="L17" s="323">
        <v>529368</v>
      </c>
      <c r="M17" s="323">
        <v>272494</v>
      </c>
      <c r="N17" s="27"/>
    </row>
    <row r="18" spans="1:14" x14ac:dyDescent="0.25">
      <c r="A18" s="495" t="s">
        <v>314</v>
      </c>
      <c r="B18" s="496"/>
      <c r="C18" s="496"/>
      <c r="D18" s="496"/>
      <c r="E18" s="497"/>
      <c r="F18" s="171">
        <v>352790</v>
      </c>
      <c r="G18" s="324">
        <v>273625</v>
      </c>
      <c r="H18" s="495" t="s">
        <v>315</v>
      </c>
      <c r="I18" s="496"/>
      <c r="J18" s="496"/>
      <c r="K18" s="497"/>
      <c r="L18" s="323">
        <v>1099864</v>
      </c>
      <c r="M18" s="323">
        <v>847451</v>
      </c>
      <c r="N18" s="27"/>
    </row>
    <row r="19" spans="1:14" x14ac:dyDescent="0.25">
      <c r="A19" s="495" t="s">
        <v>316</v>
      </c>
      <c r="B19" s="496"/>
      <c r="C19" s="496"/>
      <c r="D19" s="496"/>
      <c r="E19" s="497"/>
      <c r="F19" s="171">
        <v>9115789</v>
      </c>
      <c r="G19" s="324">
        <v>28725986</v>
      </c>
      <c r="H19" s="495" t="s">
        <v>317</v>
      </c>
      <c r="I19" s="496"/>
      <c r="J19" s="496"/>
      <c r="K19" s="497"/>
      <c r="L19" s="323">
        <v>1287863</v>
      </c>
      <c r="M19" s="323">
        <v>15469596</v>
      </c>
      <c r="N19" s="27"/>
    </row>
    <row r="20" spans="1:14" x14ac:dyDescent="0.25">
      <c r="A20" s="495" t="s">
        <v>318</v>
      </c>
      <c r="B20" s="496"/>
      <c r="C20" s="496"/>
      <c r="D20" s="496"/>
      <c r="E20" s="497"/>
      <c r="F20" s="385">
        <f>SUM(F18:F19)</f>
        <v>9468579</v>
      </c>
      <c r="G20" s="327">
        <v>28999611</v>
      </c>
      <c r="H20" s="561"/>
      <c r="I20" s="490"/>
      <c r="J20" s="490"/>
      <c r="K20" s="491"/>
      <c r="L20" s="291"/>
      <c r="M20" s="291"/>
      <c r="N20" s="27"/>
    </row>
    <row r="21" spans="1:14" x14ac:dyDescent="0.25">
      <c r="A21" s="495" t="s">
        <v>319</v>
      </c>
      <c r="B21" s="496"/>
      <c r="C21" s="496"/>
      <c r="D21" s="496"/>
      <c r="E21" s="497"/>
      <c r="F21" s="385">
        <v>2604561</v>
      </c>
      <c r="G21" s="327">
        <v>2472259</v>
      </c>
      <c r="H21" s="561"/>
      <c r="I21" s="490"/>
      <c r="J21" s="490"/>
      <c r="K21" s="491"/>
      <c r="L21" s="291"/>
      <c r="M21" s="291"/>
      <c r="N21" s="27"/>
    </row>
    <row r="22" spans="1:14" x14ac:dyDescent="0.25">
      <c r="A22" s="495" t="s">
        <v>320</v>
      </c>
      <c r="B22" s="496"/>
      <c r="C22" s="496"/>
      <c r="D22" s="496"/>
      <c r="E22" s="497"/>
      <c r="F22" s="385">
        <v>139810</v>
      </c>
      <c r="G22" s="327">
        <v>113008</v>
      </c>
      <c r="H22" s="561"/>
      <c r="I22" s="490"/>
      <c r="J22" s="490"/>
      <c r="K22" s="491"/>
      <c r="L22" s="291"/>
      <c r="M22" s="291"/>
      <c r="N22" s="27"/>
    </row>
    <row r="23" spans="1:14" x14ac:dyDescent="0.25">
      <c r="A23" s="495" t="s">
        <v>321</v>
      </c>
      <c r="B23" s="496"/>
      <c r="C23" s="496"/>
      <c r="D23" s="496"/>
      <c r="E23" s="497"/>
      <c r="F23" s="385">
        <f>SUM(F21:F22)</f>
        <v>2744371</v>
      </c>
      <c r="G23" s="327">
        <f>SUM(G21:G22)</f>
        <v>2585267</v>
      </c>
      <c r="H23" s="561"/>
      <c r="I23" s="490"/>
      <c r="J23" s="490"/>
      <c r="K23" s="491"/>
      <c r="L23" s="291"/>
      <c r="M23" s="291"/>
      <c r="N23" s="27"/>
    </row>
    <row r="24" spans="1:14" x14ac:dyDescent="0.25">
      <c r="A24" s="495"/>
      <c r="B24" s="496"/>
      <c r="C24" s="496"/>
      <c r="D24" s="496"/>
      <c r="E24" s="497"/>
      <c r="F24" s="385"/>
      <c r="G24" s="327"/>
      <c r="H24" s="561"/>
      <c r="I24" s="490"/>
      <c r="J24" s="490"/>
      <c r="K24" s="491"/>
      <c r="L24" s="291"/>
      <c r="M24" s="291"/>
      <c r="N24" s="27"/>
    </row>
    <row r="25" spans="1:14" x14ac:dyDescent="0.25">
      <c r="A25" s="495"/>
      <c r="B25" s="496"/>
      <c r="C25" s="496"/>
      <c r="D25" s="496"/>
      <c r="E25" s="497"/>
      <c r="F25" s="385"/>
      <c r="G25" s="327"/>
      <c r="H25" s="561"/>
      <c r="I25" s="490"/>
      <c r="J25" s="490"/>
      <c r="K25" s="491"/>
      <c r="L25" s="291"/>
      <c r="M25" s="291"/>
      <c r="N25" s="27"/>
    </row>
    <row r="26" spans="1:14" x14ac:dyDescent="0.25">
      <c r="A26" s="495"/>
      <c r="B26" s="496"/>
      <c r="C26" s="496"/>
      <c r="D26" s="496"/>
      <c r="E26" s="497"/>
      <c r="F26" s="385"/>
      <c r="G26" s="327"/>
      <c r="H26" s="561"/>
      <c r="I26" s="490"/>
      <c r="J26" s="490"/>
      <c r="K26" s="491"/>
      <c r="L26" s="291"/>
      <c r="M26" s="291"/>
      <c r="N26" s="27"/>
    </row>
    <row r="27" spans="1:14" x14ac:dyDescent="0.25">
      <c r="A27" s="495"/>
      <c r="B27" s="496"/>
      <c r="C27" s="496"/>
      <c r="D27" s="496"/>
      <c r="E27" s="497"/>
      <c r="F27" s="385"/>
      <c r="G27" s="327"/>
      <c r="H27" s="561"/>
      <c r="I27" s="490"/>
      <c r="J27" s="490"/>
      <c r="K27" s="491"/>
      <c r="L27" s="291"/>
      <c r="M27" s="291"/>
      <c r="N27" s="27"/>
    </row>
    <row r="28" spans="1:14" x14ac:dyDescent="0.25">
      <c r="A28" s="495"/>
      <c r="B28" s="496"/>
      <c r="C28" s="496"/>
      <c r="D28" s="496"/>
      <c r="E28" s="497"/>
      <c r="F28" s="385"/>
      <c r="G28" s="327"/>
      <c r="H28" s="561"/>
      <c r="I28" s="490"/>
      <c r="J28" s="490"/>
      <c r="K28" s="491"/>
      <c r="L28" s="291"/>
      <c r="M28" s="291"/>
      <c r="N28" s="27"/>
    </row>
    <row r="29" spans="1:14" ht="13.8" thickBot="1" x14ac:dyDescent="0.3">
      <c r="A29" s="492"/>
      <c r="B29" s="493"/>
      <c r="C29" s="493"/>
      <c r="D29" s="493"/>
      <c r="E29" s="494"/>
      <c r="F29" s="386"/>
      <c r="G29" s="328"/>
      <c r="H29" s="492"/>
      <c r="I29" s="493"/>
      <c r="J29" s="493"/>
      <c r="K29" s="494"/>
      <c r="L29" s="291"/>
      <c r="M29" s="291"/>
      <c r="N29" s="27"/>
    </row>
    <row r="30" spans="1:14" ht="13.8" thickBot="1" x14ac:dyDescent="0.3">
      <c r="A30" s="487" t="s">
        <v>322</v>
      </c>
      <c r="B30" s="488"/>
      <c r="C30" s="488"/>
      <c r="D30" s="488"/>
      <c r="E30" s="489"/>
      <c r="F30" s="329">
        <f>SUM(F17,F20,F23)</f>
        <v>321003574</v>
      </c>
      <c r="G30" s="330">
        <f>SUM(G17,G20,G23)</f>
        <v>337937716</v>
      </c>
      <c r="H30" s="487" t="s">
        <v>323</v>
      </c>
      <c r="I30" s="488"/>
      <c r="J30" s="488"/>
      <c r="K30" s="489"/>
      <c r="L30" s="329">
        <f>SUM(L15,L18:L19)</f>
        <v>321003574</v>
      </c>
      <c r="M30" s="329">
        <f>SUM(M15,M18:M19)</f>
        <v>337937716</v>
      </c>
      <c r="N30" s="317"/>
    </row>
  </sheetData>
  <mergeCells count="48">
    <mergeCell ref="A3:N3"/>
    <mergeCell ref="A5:N5"/>
    <mergeCell ref="A6:M6"/>
    <mergeCell ref="L8:M8"/>
    <mergeCell ref="A9:G9"/>
    <mergeCell ref="H9:M9"/>
    <mergeCell ref="A10:E10"/>
    <mergeCell ref="H10:K10"/>
    <mergeCell ref="A11:E11"/>
    <mergeCell ref="H11:K11"/>
    <mergeCell ref="A12:E12"/>
    <mergeCell ref="H12:K12"/>
    <mergeCell ref="A13:E13"/>
    <mergeCell ref="H13:K13"/>
    <mergeCell ref="A14:E14"/>
    <mergeCell ref="H14:K14"/>
    <mergeCell ref="A15:E15"/>
    <mergeCell ref="H15:K15"/>
    <mergeCell ref="A16:E16"/>
    <mergeCell ref="H16:K16"/>
    <mergeCell ref="A17:E17"/>
    <mergeCell ref="H17:K17"/>
    <mergeCell ref="A18:E18"/>
    <mergeCell ref="H18:K18"/>
    <mergeCell ref="A19:E19"/>
    <mergeCell ref="H19:K19"/>
    <mergeCell ref="A20:E20"/>
    <mergeCell ref="H20:K20"/>
    <mergeCell ref="A21:E21"/>
    <mergeCell ref="H21:K21"/>
    <mergeCell ref="A22:E22"/>
    <mergeCell ref="H22:K22"/>
    <mergeCell ref="A23:E23"/>
    <mergeCell ref="H23:K23"/>
    <mergeCell ref="A24:E24"/>
    <mergeCell ref="H24:K24"/>
    <mergeCell ref="A25:E25"/>
    <mergeCell ref="H25:K25"/>
    <mergeCell ref="A26:E26"/>
    <mergeCell ref="H26:K26"/>
    <mergeCell ref="A27:E27"/>
    <mergeCell ref="H27:K27"/>
    <mergeCell ref="A28:E28"/>
    <mergeCell ref="H28:K28"/>
    <mergeCell ref="A29:E29"/>
    <mergeCell ref="H29:K29"/>
    <mergeCell ref="A30:E30"/>
    <mergeCell ref="H30:K30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7796-66C6-44D1-B512-69EA98A6C2ED}">
  <dimension ref="A2:M36"/>
  <sheetViews>
    <sheetView workbookViewId="0">
      <selection activeCell="K6" sqref="K6"/>
    </sheetView>
  </sheetViews>
  <sheetFormatPr defaultRowHeight="13.2" x14ac:dyDescent="0.25"/>
  <cols>
    <col min="12" max="12" width="14.5546875" customWidth="1"/>
  </cols>
  <sheetData>
    <row r="2" spans="1:13" x14ac:dyDescent="0.25">
      <c r="A2" s="437" t="s">
        <v>479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</row>
    <row r="4" spans="1:13" x14ac:dyDescent="0.25">
      <c r="A4" s="437" t="s">
        <v>278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10"/>
    </row>
    <row r="5" spans="1:13" x14ac:dyDescent="0.25">
      <c r="A5" s="437" t="s">
        <v>453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10"/>
    </row>
    <row r="6" spans="1:13" x14ac:dyDescent="0.25">
      <c r="A6" s="282"/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10"/>
    </row>
    <row r="7" spans="1:13" x14ac:dyDescent="0.25">
      <c r="A7" s="282"/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10"/>
    </row>
    <row r="8" spans="1:13" x14ac:dyDescent="0.25">
      <c r="A8" s="331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</row>
    <row r="9" spans="1:13" ht="13.8" thickBot="1" x14ac:dyDescent="0.3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284" t="s">
        <v>18</v>
      </c>
    </row>
    <row r="10" spans="1:13" ht="13.8" thickBot="1" x14ac:dyDescent="0.3">
      <c r="A10" s="168"/>
      <c r="B10" s="483" t="s">
        <v>17</v>
      </c>
      <c r="C10" s="484"/>
      <c r="D10" s="484"/>
      <c r="E10" s="484"/>
      <c r="F10" s="484"/>
      <c r="G10" s="484"/>
      <c r="H10" s="484"/>
      <c r="I10" s="484"/>
      <c r="J10" s="573" t="s">
        <v>324</v>
      </c>
      <c r="K10" s="575"/>
      <c r="L10" s="12" t="s">
        <v>325</v>
      </c>
      <c r="M10" s="10"/>
    </row>
    <row r="11" spans="1:13" x14ac:dyDescent="0.25">
      <c r="A11" s="1" t="s">
        <v>326</v>
      </c>
      <c r="B11" s="480" t="s">
        <v>327</v>
      </c>
      <c r="C11" s="490"/>
      <c r="D11" s="490"/>
      <c r="E11" s="490"/>
      <c r="F11" s="490"/>
      <c r="G11" s="490"/>
      <c r="H11" s="490"/>
      <c r="I11" s="490"/>
      <c r="J11" s="588">
        <v>5033248</v>
      </c>
      <c r="K11" s="589"/>
      <c r="L11" s="387">
        <v>14645752</v>
      </c>
    </row>
    <row r="12" spans="1:13" x14ac:dyDescent="0.25">
      <c r="A12" s="1" t="s">
        <v>328</v>
      </c>
      <c r="B12" s="480" t="s">
        <v>329</v>
      </c>
      <c r="C12" s="490"/>
      <c r="D12" s="490"/>
      <c r="E12" s="490"/>
      <c r="F12" s="490"/>
      <c r="G12" s="490"/>
      <c r="H12" s="490"/>
      <c r="I12" s="490"/>
      <c r="J12" s="584">
        <v>168584</v>
      </c>
      <c r="K12" s="585"/>
      <c r="L12" s="388">
        <v>180680</v>
      </c>
    </row>
    <row r="13" spans="1:13" x14ac:dyDescent="0.25">
      <c r="A13" s="147" t="s">
        <v>330</v>
      </c>
      <c r="B13" s="480" t="s">
        <v>331</v>
      </c>
      <c r="C13" s="481"/>
      <c r="D13" s="481"/>
      <c r="E13" s="481"/>
      <c r="F13" s="481"/>
      <c r="G13" s="481"/>
      <c r="H13" s="481"/>
      <c r="I13" s="481"/>
      <c r="J13" s="584">
        <v>1923387</v>
      </c>
      <c r="K13" s="585"/>
      <c r="L13" s="388">
        <v>2033896</v>
      </c>
    </row>
    <row r="14" spans="1:13" x14ac:dyDescent="0.25">
      <c r="A14" s="234" t="s">
        <v>332</v>
      </c>
      <c r="B14" s="495" t="s">
        <v>333</v>
      </c>
      <c r="C14" s="496"/>
      <c r="D14" s="496"/>
      <c r="E14" s="496"/>
      <c r="F14" s="496"/>
      <c r="G14" s="496"/>
      <c r="H14" s="496"/>
      <c r="I14" s="496"/>
      <c r="J14" s="576">
        <v>7125219</v>
      </c>
      <c r="K14" s="577"/>
      <c r="L14" s="389">
        <f>SUM(L11:L13)</f>
        <v>16860328</v>
      </c>
    </row>
    <row r="15" spans="1:13" x14ac:dyDescent="0.25">
      <c r="A15" s="147" t="s">
        <v>334</v>
      </c>
      <c r="B15" s="480" t="s">
        <v>335</v>
      </c>
      <c r="C15" s="481"/>
      <c r="D15" s="481"/>
      <c r="E15" s="481"/>
      <c r="F15" s="481"/>
      <c r="G15" s="481"/>
      <c r="H15" s="481"/>
      <c r="I15" s="481"/>
      <c r="J15" s="586">
        <v>16615020</v>
      </c>
      <c r="K15" s="587"/>
      <c r="L15" s="390">
        <v>14509603</v>
      </c>
    </row>
    <row r="16" spans="1:13" x14ac:dyDescent="0.25">
      <c r="A16" s="147" t="s">
        <v>336</v>
      </c>
      <c r="B16" s="480" t="s">
        <v>337</v>
      </c>
      <c r="C16" s="490"/>
      <c r="D16" s="490"/>
      <c r="E16" s="490"/>
      <c r="F16" s="490"/>
      <c r="G16" s="490"/>
      <c r="H16" s="490"/>
      <c r="I16" s="490"/>
      <c r="J16" s="584">
        <v>7791411</v>
      </c>
      <c r="K16" s="585"/>
      <c r="L16" s="388">
        <v>13166814</v>
      </c>
    </row>
    <row r="17" spans="1:13" x14ac:dyDescent="0.25">
      <c r="A17" s="147" t="s">
        <v>338</v>
      </c>
      <c r="B17" s="480" t="s">
        <v>339</v>
      </c>
      <c r="C17" s="481"/>
      <c r="D17" s="481"/>
      <c r="E17" s="481"/>
      <c r="F17" s="481"/>
      <c r="G17" s="481"/>
      <c r="H17" s="481"/>
      <c r="I17" s="481"/>
      <c r="J17" s="584">
        <v>1868300</v>
      </c>
      <c r="K17" s="585"/>
      <c r="L17" s="388">
        <v>3003578</v>
      </c>
    </row>
    <row r="18" spans="1:13" x14ac:dyDescent="0.25">
      <c r="A18" s="147" t="s">
        <v>340</v>
      </c>
      <c r="B18" s="480" t="s">
        <v>341</v>
      </c>
      <c r="C18" s="481"/>
      <c r="D18" s="481"/>
      <c r="E18" s="481"/>
      <c r="F18" s="481"/>
      <c r="G18" s="481"/>
      <c r="H18" s="481"/>
      <c r="I18" s="481"/>
      <c r="J18" s="586">
        <v>1948256</v>
      </c>
      <c r="K18" s="587"/>
      <c r="L18" s="390">
        <v>449047</v>
      </c>
      <c r="M18" s="10"/>
    </row>
    <row r="19" spans="1:13" x14ac:dyDescent="0.25">
      <c r="A19" s="234" t="s">
        <v>342</v>
      </c>
      <c r="B19" s="495" t="s">
        <v>343</v>
      </c>
      <c r="C19" s="496"/>
      <c r="D19" s="496"/>
      <c r="E19" s="496"/>
      <c r="F19" s="496"/>
      <c r="G19" s="496"/>
      <c r="H19" s="496"/>
      <c r="I19" s="496"/>
      <c r="J19" s="576">
        <v>28222987</v>
      </c>
      <c r="K19" s="577"/>
      <c r="L19" s="389">
        <f>SUM(L15:L18)</f>
        <v>31129042</v>
      </c>
      <c r="M19" s="10"/>
    </row>
    <row r="20" spans="1:13" x14ac:dyDescent="0.25">
      <c r="A20" s="147" t="s">
        <v>344</v>
      </c>
      <c r="B20" s="480" t="s">
        <v>345</v>
      </c>
      <c r="C20" s="481"/>
      <c r="D20" s="481"/>
      <c r="E20" s="481"/>
      <c r="F20" s="481"/>
      <c r="G20" s="481"/>
      <c r="H20" s="481"/>
      <c r="I20" s="481"/>
      <c r="J20" s="586">
        <v>1027445</v>
      </c>
      <c r="K20" s="587"/>
      <c r="L20" s="390">
        <v>1890529</v>
      </c>
      <c r="M20" s="10"/>
    </row>
    <row r="21" spans="1:13" x14ac:dyDescent="0.25">
      <c r="A21" s="147" t="s">
        <v>346</v>
      </c>
      <c r="B21" s="480" t="s">
        <v>347</v>
      </c>
      <c r="C21" s="481"/>
      <c r="D21" s="481"/>
      <c r="E21" s="481"/>
      <c r="F21" s="481"/>
      <c r="G21" s="481"/>
      <c r="H21" s="481"/>
      <c r="I21" s="481"/>
      <c r="J21" s="586">
        <v>6383439</v>
      </c>
      <c r="K21" s="587"/>
      <c r="L21" s="390">
        <v>5550604</v>
      </c>
      <c r="M21" s="282"/>
    </row>
    <row r="22" spans="1:13" x14ac:dyDescent="0.25">
      <c r="A22" s="234" t="s">
        <v>348</v>
      </c>
      <c r="B22" s="495" t="s">
        <v>349</v>
      </c>
      <c r="C22" s="496"/>
      <c r="D22" s="496"/>
      <c r="E22" s="496"/>
      <c r="F22" s="496"/>
      <c r="G22" s="496"/>
      <c r="H22" s="496"/>
      <c r="I22" s="496"/>
      <c r="J22" s="576">
        <v>7410884</v>
      </c>
      <c r="K22" s="577"/>
      <c r="L22" s="389">
        <f>SUM(L20:L21)</f>
        <v>7441133</v>
      </c>
    </row>
    <row r="23" spans="1:13" x14ac:dyDescent="0.25">
      <c r="A23" s="147" t="s">
        <v>350</v>
      </c>
      <c r="B23" s="480" t="s">
        <v>351</v>
      </c>
      <c r="C23" s="490"/>
      <c r="D23" s="490"/>
      <c r="E23" s="490"/>
      <c r="F23" s="490"/>
      <c r="G23" s="490"/>
      <c r="H23" s="490"/>
      <c r="I23" s="490"/>
      <c r="J23" s="584">
        <v>7404155</v>
      </c>
      <c r="K23" s="585"/>
      <c r="L23" s="388">
        <v>6758081</v>
      </c>
    </row>
    <row r="24" spans="1:13" x14ac:dyDescent="0.25">
      <c r="A24" s="147" t="s">
        <v>352</v>
      </c>
      <c r="B24" s="480" t="s">
        <v>353</v>
      </c>
      <c r="C24" s="490"/>
      <c r="D24" s="490"/>
      <c r="E24" s="490"/>
      <c r="F24" s="490"/>
      <c r="G24" s="490"/>
      <c r="H24" s="490"/>
      <c r="I24" s="490"/>
      <c r="J24" s="584">
        <v>5556378</v>
      </c>
      <c r="K24" s="585"/>
      <c r="L24" s="388">
        <v>6013679</v>
      </c>
    </row>
    <row r="25" spans="1:13" x14ac:dyDescent="0.25">
      <c r="A25" s="147" t="s">
        <v>354</v>
      </c>
      <c r="B25" s="480" t="s">
        <v>355</v>
      </c>
      <c r="C25" s="490"/>
      <c r="D25" s="490"/>
      <c r="E25" s="490"/>
      <c r="F25" s="490"/>
      <c r="G25" s="490"/>
      <c r="H25" s="490"/>
      <c r="I25" s="490"/>
      <c r="J25" s="584">
        <v>2336308</v>
      </c>
      <c r="K25" s="585"/>
      <c r="L25" s="388">
        <v>2047281</v>
      </c>
    </row>
    <row r="26" spans="1:13" x14ac:dyDescent="0.25">
      <c r="A26" s="234" t="s">
        <v>356</v>
      </c>
      <c r="B26" s="495" t="s">
        <v>357</v>
      </c>
      <c r="C26" s="496"/>
      <c r="D26" s="496"/>
      <c r="E26" s="496"/>
      <c r="F26" s="496"/>
      <c r="G26" s="496"/>
      <c r="H26" s="496"/>
      <c r="I26" s="496"/>
      <c r="J26" s="576">
        <v>15296841</v>
      </c>
      <c r="K26" s="577"/>
      <c r="L26" s="389">
        <f>SUM(L23:L25)</f>
        <v>14819041</v>
      </c>
      <c r="M26" s="10"/>
    </row>
    <row r="27" spans="1:13" x14ac:dyDescent="0.25">
      <c r="A27" s="234" t="s">
        <v>358</v>
      </c>
      <c r="B27" s="495" t="s">
        <v>359</v>
      </c>
      <c r="C27" s="496"/>
      <c r="D27" s="496"/>
      <c r="E27" s="496"/>
      <c r="F27" s="496"/>
      <c r="G27" s="496"/>
      <c r="H27" s="496"/>
      <c r="I27" s="496"/>
      <c r="J27" s="576">
        <v>10157026</v>
      </c>
      <c r="K27" s="577"/>
      <c r="L27" s="389">
        <v>12122695</v>
      </c>
      <c r="M27" s="10"/>
    </row>
    <row r="28" spans="1:13" x14ac:dyDescent="0.25">
      <c r="A28" s="234" t="s">
        <v>360</v>
      </c>
      <c r="B28" s="495" t="s">
        <v>361</v>
      </c>
      <c r="C28" s="496"/>
      <c r="D28" s="496"/>
      <c r="E28" s="496"/>
      <c r="F28" s="496"/>
      <c r="G28" s="496"/>
      <c r="H28" s="496"/>
      <c r="I28" s="496"/>
      <c r="J28" s="576">
        <v>11859016</v>
      </c>
      <c r="K28" s="577"/>
      <c r="L28" s="389">
        <v>10603473</v>
      </c>
      <c r="M28" s="10"/>
    </row>
    <row r="29" spans="1:13" x14ac:dyDescent="0.25">
      <c r="A29" s="332" t="s">
        <v>362</v>
      </c>
      <c r="B29" s="495" t="s">
        <v>363</v>
      </c>
      <c r="C29" s="496"/>
      <c r="D29" s="496"/>
      <c r="E29" s="496"/>
      <c r="F29" s="496"/>
      <c r="G29" s="496"/>
      <c r="H29" s="496"/>
      <c r="I29" s="496"/>
      <c r="J29" s="576">
        <v>-9375561</v>
      </c>
      <c r="K29" s="577"/>
      <c r="L29" s="389">
        <f>SUM(L14+L19-L22-L26-L27-L28)</f>
        <v>3003028</v>
      </c>
    </row>
    <row r="30" spans="1:13" x14ac:dyDescent="0.25">
      <c r="A30" s="333" t="s">
        <v>364</v>
      </c>
      <c r="B30" s="480" t="s">
        <v>365</v>
      </c>
      <c r="C30" s="481"/>
      <c r="D30" s="481"/>
      <c r="E30" s="481"/>
      <c r="F30" s="481"/>
      <c r="G30" s="481"/>
      <c r="H30" s="481"/>
      <c r="I30" s="481"/>
      <c r="J30" s="576">
        <v>13</v>
      </c>
      <c r="K30" s="577"/>
      <c r="L30" s="389">
        <v>1794</v>
      </c>
    </row>
    <row r="31" spans="1:13" x14ac:dyDescent="0.25">
      <c r="A31" s="332" t="s">
        <v>366</v>
      </c>
      <c r="B31" s="495" t="s">
        <v>367</v>
      </c>
      <c r="C31" s="496"/>
      <c r="D31" s="496"/>
      <c r="E31" s="496"/>
      <c r="F31" s="496"/>
      <c r="G31" s="496"/>
      <c r="H31" s="496"/>
      <c r="I31" s="496"/>
      <c r="J31" s="576">
        <v>13</v>
      </c>
      <c r="K31" s="577"/>
      <c r="L31" s="389">
        <v>1794</v>
      </c>
    </row>
    <row r="32" spans="1:13" x14ac:dyDescent="0.25">
      <c r="A32" s="333" t="s">
        <v>368</v>
      </c>
      <c r="B32" s="480" t="s">
        <v>369</v>
      </c>
      <c r="C32" s="481"/>
      <c r="D32" s="481"/>
      <c r="E32" s="481"/>
      <c r="F32" s="481"/>
      <c r="G32" s="481"/>
      <c r="H32" s="481"/>
      <c r="I32" s="481"/>
      <c r="J32" s="582" t="s">
        <v>370</v>
      </c>
      <c r="K32" s="583"/>
      <c r="L32" s="391" t="s">
        <v>370</v>
      </c>
    </row>
    <row r="33" spans="1:12" x14ac:dyDescent="0.25">
      <c r="A33" s="234" t="s">
        <v>371</v>
      </c>
      <c r="B33" s="495" t="s">
        <v>372</v>
      </c>
      <c r="C33" s="496"/>
      <c r="D33" s="496"/>
      <c r="E33" s="496"/>
      <c r="F33" s="496"/>
      <c r="G33" s="496"/>
      <c r="H33" s="496"/>
      <c r="I33" s="496"/>
      <c r="J33" s="580" t="s">
        <v>370</v>
      </c>
      <c r="K33" s="581"/>
      <c r="L33" s="392" t="s">
        <v>370</v>
      </c>
    </row>
    <row r="34" spans="1:12" x14ac:dyDescent="0.25">
      <c r="A34" s="234" t="s">
        <v>373</v>
      </c>
      <c r="B34" s="495" t="s">
        <v>374</v>
      </c>
      <c r="C34" s="496"/>
      <c r="D34" s="496"/>
      <c r="E34" s="496"/>
      <c r="F34" s="496"/>
      <c r="G34" s="496"/>
      <c r="H34" s="496"/>
      <c r="I34" s="496"/>
      <c r="J34" s="576">
        <v>13</v>
      </c>
      <c r="K34" s="577"/>
      <c r="L34" s="389">
        <v>1794</v>
      </c>
    </row>
    <row r="35" spans="1:12" x14ac:dyDescent="0.25">
      <c r="A35" s="334" t="s">
        <v>375</v>
      </c>
      <c r="B35" s="495" t="s">
        <v>307</v>
      </c>
      <c r="C35" s="496"/>
      <c r="D35" s="496"/>
      <c r="E35" s="496"/>
      <c r="F35" s="496"/>
      <c r="G35" s="496"/>
      <c r="H35" s="496"/>
      <c r="I35" s="496"/>
      <c r="J35" s="576">
        <v>-9375548</v>
      </c>
      <c r="K35" s="577"/>
      <c r="L35" s="389">
        <f>SUM(L29,L34)</f>
        <v>3004822</v>
      </c>
    </row>
    <row r="36" spans="1:12" ht="13.8" thickBot="1" x14ac:dyDescent="0.3">
      <c r="A36" s="335"/>
      <c r="B36" s="492"/>
      <c r="C36" s="493"/>
      <c r="D36" s="493"/>
      <c r="E36" s="493"/>
      <c r="F36" s="493"/>
      <c r="G36" s="493"/>
      <c r="H36" s="493"/>
      <c r="I36" s="493"/>
      <c r="J36" s="578"/>
      <c r="K36" s="579"/>
      <c r="L36" s="393"/>
    </row>
  </sheetData>
  <mergeCells count="57">
    <mergeCell ref="B11:I11"/>
    <mergeCell ref="J11:K11"/>
    <mergeCell ref="B12:I12"/>
    <mergeCell ref="J12:K12"/>
    <mergeCell ref="A2:L2"/>
    <mergeCell ref="A4:L4"/>
    <mergeCell ref="A5:L5"/>
    <mergeCell ref="B10:I10"/>
    <mergeCell ref="J10:K10"/>
    <mergeCell ref="B15:I15"/>
    <mergeCell ref="J15:K15"/>
    <mergeCell ref="B16:I16"/>
    <mergeCell ref="J16:K16"/>
    <mergeCell ref="B13:I13"/>
    <mergeCell ref="J13:K13"/>
    <mergeCell ref="B14:I14"/>
    <mergeCell ref="J14:K14"/>
    <mergeCell ref="B19:I19"/>
    <mergeCell ref="J19:K19"/>
    <mergeCell ref="B20:I20"/>
    <mergeCell ref="J20:K20"/>
    <mergeCell ref="B17:I17"/>
    <mergeCell ref="J17:K17"/>
    <mergeCell ref="B18:I18"/>
    <mergeCell ref="J18:K18"/>
    <mergeCell ref="B23:I23"/>
    <mergeCell ref="J23:K23"/>
    <mergeCell ref="B24:I24"/>
    <mergeCell ref="J24:K24"/>
    <mergeCell ref="B21:I21"/>
    <mergeCell ref="J21:K21"/>
    <mergeCell ref="B22:I22"/>
    <mergeCell ref="J22:K22"/>
    <mergeCell ref="B27:I27"/>
    <mergeCell ref="J27:K27"/>
    <mergeCell ref="B28:I28"/>
    <mergeCell ref="J28:K28"/>
    <mergeCell ref="B25:I25"/>
    <mergeCell ref="J25:K25"/>
    <mergeCell ref="B26:I26"/>
    <mergeCell ref="J26:K26"/>
    <mergeCell ref="B31:I31"/>
    <mergeCell ref="J31:K31"/>
    <mergeCell ref="B32:I32"/>
    <mergeCell ref="J32:K32"/>
    <mergeCell ref="B29:I29"/>
    <mergeCell ref="J29:K29"/>
    <mergeCell ref="B30:I30"/>
    <mergeCell ref="J30:K30"/>
    <mergeCell ref="B35:I35"/>
    <mergeCell ref="J35:K35"/>
    <mergeCell ref="B36:I36"/>
    <mergeCell ref="J36:K36"/>
    <mergeCell ref="B33:I33"/>
    <mergeCell ref="J33:K33"/>
    <mergeCell ref="B34:I34"/>
    <mergeCell ref="J34:K34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ABC17-8347-43FF-8CE3-458DE0639EB5}">
  <dimension ref="A1:F80"/>
  <sheetViews>
    <sheetView workbookViewId="0">
      <selection activeCell="H25" sqref="H25"/>
    </sheetView>
  </sheetViews>
  <sheetFormatPr defaultRowHeight="13.2" x14ac:dyDescent="0.25"/>
  <cols>
    <col min="1" max="1" width="45.5546875" customWidth="1"/>
    <col min="2" max="2" width="9.5546875" bestFit="1" customWidth="1"/>
    <col min="3" max="3" width="10.5546875" customWidth="1"/>
    <col min="4" max="4" width="11.88671875" customWidth="1"/>
    <col min="6" max="6" width="9.5546875" bestFit="1" customWidth="1"/>
  </cols>
  <sheetData>
    <row r="1" spans="1:6" x14ac:dyDescent="0.25">
      <c r="A1" s="437" t="s">
        <v>458</v>
      </c>
      <c r="B1" s="437"/>
      <c r="C1" s="437"/>
      <c r="D1" s="437"/>
      <c r="E1" s="437"/>
    </row>
    <row r="2" spans="1:6" x14ac:dyDescent="0.25">
      <c r="A2" s="437" t="s">
        <v>208</v>
      </c>
      <c r="B2" s="437"/>
      <c r="C2" s="437"/>
      <c r="D2" s="437"/>
      <c r="E2" s="437"/>
    </row>
    <row r="3" spans="1:6" x14ac:dyDescent="0.25">
      <c r="A3" s="437" t="s">
        <v>480</v>
      </c>
      <c r="B3" s="437"/>
      <c r="C3" s="437"/>
      <c r="D3" s="437"/>
      <c r="E3" s="437"/>
    </row>
    <row r="4" spans="1:6" ht="13.8" thickBot="1" x14ac:dyDescent="0.3">
      <c r="D4" s="592" t="s">
        <v>18</v>
      </c>
      <c r="E4" s="592"/>
    </row>
    <row r="5" spans="1:6" ht="14.4" thickTop="1" thickBot="1" x14ac:dyDescent="0.3">
      <c r="A5" s="593" t="s">
        <v>0</v>
      </c>
      <c r="B5" s="336" t="s">
        <v>376</v>
      </c>
      <c r="C5" s="468" t="s">
        <v>377</v>
      </c>
      <c r="D5" s="469"/>
      <c r="E5" s="469"/>
      <c r="F5" s="470"/>
    </row>
    <row r="6" spans="1:6" ht="13.8" thickBot="1" x14ac:dyDescent="0.3">
      <c r="A6" s="594"/>
      <c r="B6" s="337" t="s">
        <v>378</v>
      </c>
      <c r="C6" s="338" t="s">
        <v>379</v>
      </c>
      <c r="D6" s="338" t="s">
        <v>380</v>
      </c>
      <c r="E6" s="339" t="s">
        <v>381</v>
      </c>
      <c r="F6" s="340" t="s">
        <v>382</v>
      </c>
    </row>
    <row r="7" spans="1:6" x14ac:dyDescent="0.25">
      <c r="A7" s="590" t="s">
        <v>296</v>
      </c>
      <c r="B7" s="337"/>
      <c r="C7" s="338" t="s">
        <v>383</v>
      </c>
      <c r="D7" s="338" t="s">
        <v>384</v>
      </c>
      <c r="E7" s="339" t="s">
        <v>385</v>
      </c>
      <c r="F7" s="341" t="s">
        <v>385</v>
      </c>
    </row>
    <row r="8" spans="1:6" ht="13.8" thickBot="1" x14ac:dyDescent="0.3">
      <c r="A8" s="591"/>
      <c r="B8" s="342"/>
      <c r="C8" s="76"/>
      <c r="D8" s="76" t="s">
        <v>383</v>
      </c>
      <c r="E8" s="283"/>
      <c r="F8" s="335"/>
    </row>
    <row r="9" spans="1:6" x14ac:dyDescent="0.25">
      <c r="A9" s="343" t="s">
        <v>386</v>
      </c>
      <c r="B9" s="396">
        <f t="shared" ref="B9:B17" si="0">SUM(C9:F9)</f>
        <v>0</v>
      </c>
      <c r="C9" s="397">
        <v>0</v>
      </c>
      <c r="D9" s="397">
        <v>0</v>
      </c>
      <c r="E9" s="398">
        <v>0</v>
      </c>
      <c r="F9" s="397">
        <v>0</v>
      </c>
    </row>
    <row r="10" spans="1:6" x14ac:dyDescent="0.25">
      <c r="A10" s="344" t="s">
        <v>387</v>
      </c>
      <c r="B10" s="396">
        <f t="shared" si="0"/>
        <v>0</v>
      </c>
      <c r="C10" s="399">
        <v>0</v>
      </c>
      <c r="D10" s="399">
        <v>0</v>
      </c>
      <c r="E10" s="400">
        <v>0</v>
      </c>
      <c r="F10" s="399">
        <v>0</v>
      </c>
    </row>
    <row r="11" spans="1:6" x14ac:dyDescent="0.25">
      <c r="A11" s="344" t="s">
        <v>388</v>
      </c>
      <c r="B11" s="396">
        <f t="shared" si="0"/>
        <v>0</v>
      </c>
      <c r="C11" s="399">
        <v>0</v>
      </c>
      <c r="D11" s="399">
        <v>0</v>
      </c>
      <c r="E11" s="400">
        <v>0</v>
      </c>
      <c r="F11" s="399">
        <v>0</v>
      </c>
    </row>
    <row r="12" spans="1:6" x14ac:dyDescent="0.25">
      <c r="A12" s="344" t="s">
        <v>389</v>
      </c>
      <c r="B12" s="396">
        <f t="shared" si="0"/>
        <v>0</v>
      </c>
      <c r="C12" s="399">
        <v>0</v>
      </c>
      <c r="D12" s="399">
        <v>0</v>
      </c>
      <c r="E12" s="400">
        <v>0</v>
      </c>
      <c r="F12" s="399">
        <v>0</v>
      </c>
    </row>
    <row r="13" spans="1:6" x14ac:dyDescent="0.25">
      <c r="A13" s="344" t="s">
        <v>387</v>
      </c>
      <c r="B13" s="396">
        <f t="shared" si="0"/>
        <v>0</v>
      </c>
      <c r="C13" s="399">
        <v>0</v>
      </c>
      <c r="D13" s="399">
        <v>0</v>
      </c>
      <c r="E13" s="400">
        <v>0</v>
      </c>
      <c r="F13" s="399">
        <v>0</v>
      </c>
    </row>
    <row r="14" spans="1:6" x14ac:dyDescent="0.25">
      <c r="A14" s="344" t="s">
        <v>388</v>
      </c>
      <c r="B14" s="396">
        <f t="shared" si="0"/>
        <v>0</v>
      </c>
      <c r="C14" s="399">
        <v>0</v>
      </c>
      <c r="D14" s="399">
        <v>0</v>
      </c>
      <c r="E14" s="400">
        <v>0</v>
      </c>
      <c r="F14" s="399">
        <v>0</v>
      </c>
    </row>
    <row r="15" spans="1:6" x14ac:dyDescent="0.25">
      <c r="A15" s="344" t="s">
        <v>390</v>
      </c>
      <c r="B15" s="396">
        <f t="shared" si="0"/>
        <v>0</v>
      </c>
      <c r="C15" s="399">
        <v>0</v>
      </c>
      <c r="D15" s="399">
        <v>0</v>
      </c>
      <c r="E15" s="400">
        <v>0</v>
      </c>
      <c r="F15" s="399">
        <v>0</v>
      </c>
    </row>
    <row r="16" spans="1:6" x14ac:dyDescent="0.25">
      <c r="A16" s="344" t="s">
        <v>387</v>
      </c>
      <c r="B16" s="396">
        <f t="shared" si="0"/>
        <v>0</v>
      </c>
      <c r="C16" s="399">
        <v>0</v>
      </c>
      <c r="D16" s="399">
        <v>0</v>
      </c>
      <c r="E16" s="400">
        <v>0</v>
      </c>
      <c r="F16" s="399">
        <v>0</v>
      </c>
    </row>
    <row r="17" spans="1:6" x14ac:dyDescent="0.25">
      <c r="A17" s="344" t="s">
        <v>388</v>
      </c>
      <c r="B17" s="396">
        <f t="shared" si="0"/>
        <v>0</v>
      </c>
      <c r="C17" s="399">
        <v>0</v>
      </c>
      <c r="D17" s="399">
        <v>0</v>
      </c>
      <c r="E17" s="400">
        <v>0</v>
      </c>
      <c r="F17" s="399">
        <v>0</v>
      </c>
    </row>
    <row r="18" spans="1:6" x14ac:dyDescent="0.25">
      <c r="A18" s="344" t="s">
        <v>391</v>
      </c>
      <c r="B18" s="396">
        <v>0</v>
      </c>
      <c r="C18" s="399">
        <v>0</v>
      </c>
      <c r="D18" s="399">
        <v>26866</v>
      </c>
      <c r="E18" s="400">
        <v>0</v>
      </c>
      <c r="F18" s="399">
        <v>0</v>
      </c>
    </row>
    <row r="19" spans="1:6" x14ac:dyDescent="0.25">
      <c r="A19" s="344" t="s">
        <v>387</v>
      </c>
      <c r="B19" s="396">
        <v>0</v>
      </c>
      <c r="C19" s="399">
        <v>0</v>
      </c>
      <c r="D19" s="399">
        <v>26866</v>
      </c>
      <c r="E19" s="400">
        <v>0</v>
      </c>
      <c r="F19" s="399">
        <v>0</v>
      </c>
    </row>
    <row r="20" spans="1:6" x14ac:dyDescent="0.25">
      <c r="A20" s="344" t="s">
        <v>388</v>
      </c>
      <c r="B20" s="396">
        <f t="shared" ref="B20:B39" si="1">SUM(C20:F20)</f>
        <v>0</v>
      </c>
      <c r="C20" s="399">
        <v>0</v>
      </c>
      <c r="D20" s="399">
        <v>0</v>
      </c>
      <c r="E20" s="400">
        <v>0</v>
      </c>
      <c r="F20" s="399">
        <v>0</v>
      </c>
    </row>
    <row r="21" spans="1:6" x14ac:dyDescent="0.25">
      <c r="A21" s="344" t="s">
        <v>392</v>
      </c>
      <c r="B21" s="396">
        <f t="shared" si="1"/>
        <v>0</v>
      </c>
      <c r="C21" s="399">
        <v>0</v>
      </c>
      <c r="D21" s="399">
        <v>0</v>
      </c>
      <c r="E21" s="400">
        <v>0</v>
      </c>
      <c r="F21" s="399">
        <v>0</v>
      </c>
    </row>
    <row r="22" spans="1:6" ht="13.8" thickBot="1" x14ac:dyDescent="0.3">
      <c r="A22" s="345" t="s">
        <v>393</v>
      </c>
      <c r="B22" s="401">
        <f t="shared" si="1"/>
        <v>0</v>
      </c>
      <c r="C22" s="402">
        <v>0</v>
      </c>
      <c r="D22" s="402">
        <v>0</v>
      </c>
      <c r="E22" s="403">
        <v>0</v>
      </c>
      <c r="F22" s="404">
        <v>0</v>
      </c>
    </row>
    <row r="23" spans="1:6" ht="13.8" thickBot="1" x14ac:dyDescent="0.3">
      <c r="A23" s="78" t="s">
        <v>394</v>
      </c>
      <c r="B23" s="405">
        <f>SUM(B9,B12,B15,B18,B21:B22)</f>
        <v>0</v>
      </c>
      <c r="C23" s="405">
        <f>SUM(C9,C12,C15,C18,C21:C22)</f>
        <v>0</v>
      </c>
      <c r="D23" s="405">
        <f>SUM(D9,D12,D15,D18,D21:D22)</f>
        <v>26866</v>
      </c>
      <c r="E23" s="406">
        <f>SUM(E9,E12,E15,E18,E21:E22)</f>
        <v>0</v>
      </c>
      <c r="F23" s="405">
        <f>SUM(F9,F12,F15,F18,F21:F22)</f>
        <v>0</v>
      </c>
    </row>
    <row r="24" spans="1:6" x14ac:dyDescent="0.25">
      <c r="A24" s="343" t="s">
        <v>395</v>
      </c>
      <c r="B24" s="396">
        <f t="shared" si="1"/>
        <v>295285914</v>
      </c>
      <c r="C24" s="397">
        <v>0</v>
      </c>
      <c r="D24" s="397">
        <v>26034752</v>
      </c>
      <c r="E24" s="398">
        <v>11198494</v>
      </c>
      <c r="F24" s="397">
        <v>258052668</v>
      </c>
    </row>
    <row r="25" spans="1:6" x14ac:dyDescent="0.25">
      <c r="A25" s="344" t="s">
        <v>387</v>
      </c>
      <c r="B25" s="396">
        <v>0</v>
      </c>
      <c r="C25" s="399">
        <v>0</v>
      </c>
      <c r="D25" s="399">
        <v>0</v>
      </c>
      <c r="E25" s="400">
        <v>0</v>
      </c>
      <c r="F25" s="399">
        <v>0</v>
      </c>
    </row>
    <row r="26" spans="1:6" x14ac:dyDescent="0.25">
      <c r="A26" s="344" t="s">
        <v>388</v>
      </c>
      <c r="B26" s="396">
        <v>0</v>
      </c>
      <c r="C26" s="399">
        <v>0</v>
      </c>
      <c r="D26" s="399">
        <v>0</v>
      </c>
      <c r="E26" s="400">
        <v>0</v>
      </c>
      <c r="F26" s="399">
        <v>0</v>
      </c>
    </row>
    <row r="27" spans="1:6" x14ac:dyDescent="0.25">
      <c r="A27" s="344" t="s">
        <v>396</v>
      </c>
      <c r="B27" s="396">
        <f t="shared" si="1"/>
        <v>5755259</v>
      </c>
      <c r="C27" s="399">
        <v>0</v>
      </c>
      <c r="D27" s="399">
        <v>2500039</v>
      </c>
      <c r="E27" s="400">
        <v>0</v>
      </c>
      <c r="F27" s="399">
        <v>3255220</v>
      </c>
    </row>
    <row r="28" spans="1:6" x14ac:dyDescent="0.25">
      <c r="A28" s="344" t="s">
        <v>387</v>
      </c>
      <c r="B28" s="396">
        <v>0</v>
      </c>
      <c r="C28" s="399">
        <v>0</v>
      </c>
      <c r="D28" s="399">
        <v>0</v>
      </c>
      <c r="E28" s="400">
        <v>1413446</v>
      </c>
      <c r="F28" s="399">
        <v>0</v>
      </c>
    </row>
    <row r="29" spans="1:6" x14ac:dyDescent="0.25">
      <c r="A29" s="344" t="s">
        <v>388</v>
      </c>
      <c r="B29" s="396">
        <v>0</v>
      </c>
      <c r="C29" s="399">
        <v>0</v>
      </c>
      <c r="D29" s="399">
        <v>14570743</v>
      </c>
      <c r="E29" s="400">
        <v>0</v>
      </c>
      <c r="F29" s="399">
        <v>0</v>
      </c>
    </row>
    <row r="30" spans="1:6" x14ac:dyDescent="0.25">
      <c r="A30" s="344" t="s">
        <v>397</v>
      </c>
      <c r="B30" s="396">
        <f t="shared" si="1"/>
        <v>0</v>
      </c>
      <c r="C30" s="399">
        <v>0</v>
      </c>
      <c r="D30" s="399">
        <v>0</v>
      </c>
      <c r="E30" s="400">
        <v>0</v>
      </c>
      <c r="F30" s="399">
        <v>0</v>
      </c>
    </row>
    <row r="31" spans="1:6" x14ac:dyDescent="0.25">
      <c r="A31" s="344" t="s">
        <v>387</v>
      </c>
      <c r="B31" s="396">
        <v>0</v>
      </c>
      <c r="C31" s="399">
        <v>0</v>
      </c>
      <c r="D31" s="399">
        <v>0</v>
      </c>
      <c r="E31" s="400">
        <v>0</v>
      </c>
      <c r="F31" s="399">
        <v>0</v>
      </c>
    </row>
    <row r="32" spans="1:6" x14ac:dyDescent="0.25">
      <c r="A32" s="344" t="s">
        <v>388</v>
      </c>
      <c r="B32" s="396">
        <v>0</v>
      </c>
      <c r="C32" s="399">
        <v>0</v>
      </c>
      <c r="D32" s="399">
        <v>0</v>
      </c>
      <c r="E32" s="400">
        <v>0</v>
      </c>
      <c r="F32" s="399">
        <v>0</v>
      </c>
    </row>
    <row r="33" spans="1:6" x14ac:dyDescent="0.25">
      <c r="A33" s="344" t="s">
        <v>459</v>
      </c>
      <c r="B33" s="396">
        <f t="shared" si="1"/>
        <v>496665</v>
      </c>
      <c r="C33" s="399">
        <v>0</v>
      </c>
      <c r="D33" s="399">
        <v>0</v>
      </c>
      <c r="E33" s="400">
        <v>496665</v>
      </c>
      <c r="F33" s="399">
        <v>0</v>
      </c>
    </row>
    <row r="34" spans="1:6" x14ac:dyDescent="0.25">
      <c r="A34" s="344" t="s">
        <v>387</v>
      </c>
      <c r="B34" s="396">
        <v>0</v>
      </c>
      <c r="C34" s="399">
        <v>0</v>
      </c>
      <c r="D34" s="399">
        <v>0</v>
      </c>
      <c r="E34" s="400">
        <v>241394</v>
      </c>
      <c r="F34" s="399">
        <v>2647679</v>
      </c>
    </row>
    <row r="35" spans="1:6" x14ac:dyDescent="0.25">
      <c r="A35" s="344" t="s">
        <v>388</v>
      </c>
      <c r="B35" s="396">
        <v>0</v>
      </c>
      <c r="C35" s="399">
        <v>0</v>
      </c>
      <c r="D35" s="399">
        <v>0</v>
      </c>
      <c r="E35" s="400">
        <v>0</v>
      </c>
      <c r="F35" s="399">
        <v>0</v>
      </c>
    </row>
    <row r="36" spans="1:6" x14ac:dyDescent="0.25">
      <c r="A36" s="344" t="s">
        <v>398</v>
      </c>
      <c r="B36" s="396">
        <f t="shared" si="1"/>
        <v>45000</v>
      </c>
      <c r="C36" s="399">
        <v>0</v>
      </c>
      <c r="D36" s="399">
        <v>45000</v>
      </c>
      <c r="E36" s="400">
        <v>0</v>
      </c>
      <c r="F36" s="399">
        <v>0</v>
      </c>
    </row>
    <row r="37" spans="1:6" x14ac:dyDescent="0.25">
      <c r="A37" s="344" t="s">
        <v>399</v>
      </c>
      <c r="B37" s="396">
        <f t="shared" si="1"/>
        <v>0</v>
      </c>
      <c r="C37" s="399">
        <v>0</v>
      </c>
      <c r="D37" s="399">
        <v>0</v>
      </c>
      <c r="E37" s="400">
        <v>0</v>
      </c>
      <c r="F37" s="407">
        <v>0</v>
      </c>
    </row>
    <row r="38" spans="1:6" x14ac:dyDescent="0.25">
      <c r="A38" s="344" t="s">
        <v>400</v>
      </c>
      <c r="B38" s="396">
        <f t="shared" si="1"/>
        <v>0</v>
      </c>
      <c r="C38" s="399">
        <v>0</v>
      </c>
      <c r="D38" s="399">
        <v>0</v>
      </c>
      <c r="E38" s="400">
        <v>0</v>
      </c>
      <c r="F38" s="399">
        <v>0</v>
      </c>
    </row>
    <row r="39" spans="1:6" ht="13.8" thickBot="1" x14ac:dyDescent="0.3">
      <c r="A39" s="345" t="s">
        <v>401</v>
      </c>
      <c r="B39" s="401">
        <f t="shared" si="1"/>
        <v>0</v>
      </c>
      <c r="C39" s="402">
        <v>0</v>
      </c>
      <c r="D39" s="402">
        <v>0</v>
      </c>
      <c r="E39" s="403">
        <v>0</v>
      </c>
      <c r="F39" s="404">
        <v>0</v>
      </c>
    </row>
    <row r="40" spans="1:6" ht="13.8" thickBot="1" x14ac:dyDescent="0.3">
      <c r="A40" s="78" t="s">
        <v>402</v>
      </c>
      <c r="B40" s="405">
        <f>SUM(B24,B27,B30,B33,B36:B39)</f>
        <v>301582838</v>
      </c>
      <c r="C40" s="405">
        <f>SUM(C24,C27,C30,C33,C36:C39)</f>
        <v>0</v>
      </c>
      <c r="D40" s="405">
        <f>SUM(D24,D27,D30,D33,D36:D39)</f>
        <v>28579791</v>
      </c>
      <c r="E40" s="405">
        <f>SUM(E24,E27,E30,E33,E36:E39)</f>
        <v>11695159</v>
      </c>
      <c r="F40" s="405">
        <f>SUM(F24,F27,F30,F33,F36:F39)</f>
        <v>261307888</v>
      </c>
    </row>
    <row r="41" spans="1:6" x14ac:dyDescent="0.25">
      <c r="A41" s="343" t="s">
        <v>403</v>
      </c>
      <c r="B41" s="408">
        <v>4770000</v>
      </c>
      <c r="C41" s="397">
        <v>0</v>
      </c>
      <c r="D41" s="397">
        <v>0</v>
      </c>
      <c r="E41" s="398">
        <v>4770000</v>
      </c>
      <c r="F41" s="397">
        <v>0</v>
      </c>
    </row>
    <row r="42" spans="1:6" x14ac:dyDescent="0.25">
      <c r="A42" s="344" t="s">
        <v>404</v>
      </c>
      <c r="B42" s="396">
        <v>0</v>
      </c>
      <c r="C42" s="399">
        <v>0</v>
      </c>
      <c r="D42" s="399">
        <v>0</v>
      </c>
      <c r="E42" s="400">
        <v>0</v>
      </c>
      <c r="F42" s="399">
        <v>0</v>
      </c>
    </row>
    <row r="43" spans="1:6" x14ac:dyDescent="0.25">
      <c r="A43" s="344" t="s">
        <v>405</v>
      </c>
      <c r="B43" s="396">
        <v>0</v>
      </c>
      <c r="C43" s="399">
        <v>0</v>
      </c>
      <c r="D43" s="399">
        <v>0</v>
      </c>
      <c r="E43" s="400">
        <v>0</v>
      </c>
      <c r="F43" s="399">
        <v>0</v>
      </c>
    </row>
    <row r="44" spans="1:6" x14ac:dyDescent="0.25">
      <c r="A44" s="344" t="s">
        <v>406</v>
      </c>
      <c r="B44" s="396">
        <v>0</v>
      </c>
      <c r="C44" s="399">
        <v>0</v>
      </c>
      <c r="D44" s="399">
        <v>0</v>
      </c>
      <c r="E44" s="400">
        <v>0</v>
      </c>
      <c r="F44" s="399">
        <v>0</v>
      </c>
    </row>
    <row r="45" spans="1:6" x14ac:dyDescent="0.25">
      <c r="A45" s="344" t="s">
        <v>407</v>
      </c>
      <c r="B45" s="396">
        <v>0</v>
      </c>
      <c r="C45" s="399">
        <v>0</v>
      </c>
      <c r="D45" s="399">
        <v>0</v>
      </c>
      <c r="E45" s="400">
        <v>0</v>
      </c>
      <c r="F45" s="399">
        <v>0</v>
      </c>
    </row>
    <row r="46" spans="1:6" x14ac:dyDescent="0.25">
      <c r="A46" s="344" t="s">
        <v>408</v>
      </c>
      <c r="B46" s="396">
        <v>0</v>
      </c>
      <c r="C46" s="399">
        <v>0</v>
      </c>
      <c r="D46" s="399">
        <v>0</v>
      </c>
      <c r="E46" s="400">
        <v>0</v>
      </c>
      <c r="F46" s="399">
        <v>0</v>
      </c>
    </row>
    <row r="47" spans="1:6" x14ac:dyDescent="0.25">
      <c r="A47" s="344" t="s">
        <v>409</v>
      </c>
      <c r="B47" s="396">
        <v>0</v>
      </c>
      <c r="C47" s="399">
        <v>0</v>
      </c>
      <c r="D47" s="399">
        <v>0</v>
      </c>
      <c r="E47" s="400">
        <v>0</v>
      </c>
      <c r="F47" s="399">
        <v>0</v>
      </c>
    </row>
    <row r="48" spans="1:6" x14ac:dyDescent="0.25">
      <c r="A48" s="344" t="s">
        <v>410</v>
      </c>
      <c r="B48" s="396">
        <v>0</v>
      </c>
      <c r="C48" s="399">
        <v>0</v>
      </c>
      <c r="D48" s="399">
        <v>0</v>
      </c>
      <c r="E48" s="400">
        <v>0</v>
      </c>
      <c r="F48" s="399">
        <v>0</v>
      </c>
    </row>
    <row r="49" spans="1:6" ht="13.8" thickBot="1" x14ac:dyDescent="0.3">
      <c r="A49" s="345" t="s">
        <v>411</v>
      </c>
      <c r="B49" s="409">
        <v>0</v>
      </c>
      <c r="C49" s="402">
        <v>0</v>
      </c>
      <c r="D49" s="402">
        <v>0</v>
      </c>
      <c r="E49" s="403">
        <v>0</v>
      </c>
      <c r="F49" s="404">
        <v>0</v>
      </c>
    </row>
    <row r="50" spans="1:6" ht="13.8" thickBot="1" x14ac:dyDescent="0.3">
      <c r="A50" s="78" t="s">
        <v>412</v>
      </c>
      <c r="B50" s="405">
        <f t="shared" ref="B50" si="2">SUM(C50:F50)</f>
        <v>4770000</v>
      </c>
      <c r="C50" s="405">
        <v>0</v>
      </c>
      <c r="D50" s="405">
        <v>0</v>
      </c>
      <c r="E50" s="406">
        <f>SUM(E41:E49)</f>
        <v>4770000</v>
      </c>
      <c r="F50" s="410">
        <v>0</v>
      </c>
    </row>
    <row r="51" spans="1:6" ht="21.6" thickBot="1" x14ac:dyDescent="0.3">
      <c r="A51" s="346" t="s">
        <v>413</v>
      </c>
      <c r="B51" s="405">
        <v>0</v>
      </c>
      <c r="C51" s="405">
        <v>0</v>
      </c>
      <c r="D51" s="405">
        <v>0</v>
      </c>
      <c r="E51" s="406">
        <v>0</v>
      </c>
      <c r="F51" s="410">
        <v>0</v>
      </c>
    </row>
    <row r="52" spans="1:6" x14ac:dyDescent="0.25">
      <c r="A52" s="343" t="s">
        <v>387</v>
      </c>
      <c r="B52" s="408">
        <v>0</v>
      </c>
      <c r="C52" s="397">
        <v>0</v>
      </c>
      <c r="D52" s="397">
        <v>0</v>
      </c>
      <c r="E52" s="398">
        <v>0</v>
      </c>
      <c r="F52" s="397">
        <v>0</v>
      </c>
    </row>
    <row r="53" spans="1:6" ht="13.8" thickBot="1" x14ac:dyDescent="0.3">
      <c r="A53" s="347" t="s">
        <v>388</v>
      </c>
      <c r="B53" s="411">
        <v>0</v>
      </c>
      <c r="C53" s="412">
        <v>0</v>
      </c>
      <c r="D53" s="412">
        <v>0</v>
      </c>
      <c r="E53" s="413">
        <v>0</v>
      </c>
      <c r="F53" s="404">
        <v>0</v>
      </c>
    </row>
    <row r="54" spans="1:6" ht="14.4" thickTop="1" thickBot="1" x14ac:dyDescent="0.3">
      <c r="A54" s="348" t="s">
        <v>414</v>
      </c>
      <c r="B54" s="414">
        <f>SUM(B40,B50)</f>
        <v>306352838</v>
      </c>
      <c r="C54" s="414">
        <f t="shared" ref="C54:F54" si="3">SUM(C40,C50)</f>
        <v>0</v>
      </c>
      <c r="D54" s="414">
        <f t="shared" si="3"/>
        <v>28579791</v>
      </c>
      <c r="E54" s="414">
        <f t="shared" si="3"/>
        <v>16465159</v>
      </c>
      <c r="F54" s="414">
        <f t="shared" si="3"/>
        <v>261307888</v>
      </c>
    </row>
    <row r="55" spans="1:6" ht="13.8" thickTop="1" x14ac:dyDescent="0.25">
      <c r="A55" s="349" t="s">
        <v>415</v>
      </c>
      <c r="B55" s="415">
        <v>0</v>
      </c>
      <c r="C55" s="415">
        <v>0</v>
      </c>
      <c r="D55" s="415">
        <v>0</v>
      </c>
      <c r="E55" s="416">
        <v>0</v>
      </c>
      <c r="F55" s="397">
        <v>0</v>
      </c>
    </row>
    <row r="56" spans="1:6" x14ac:dyDescent="0.25">
      <c r="A56" s="350" t="s">
        <v>416</v>
      </c>
      <c r="B56" s="396">
        <v>2585267</v>
      </c>
      <c r="C56" s="396">
        <v>0</v>
      </c>
      <c r="D56" s="396">
        <v>0</v>
      </c>
      <c r="E56" s="417">
        <v>2585267</v>
      </c>
      <c r="F56" s="399">
        <v>0</v>
      </c>
    </row>
    <row r="57" spans="1:6" x14ac:dyDescent="0.25">
      <c r="A57" s="350" t="s">
        <v>417</v>
      </c>
      <c r="B57" s="396">
        <v>0</v>
      </c>
      <c r="C57" s="396">
        <v>0</v>
      </c>
      <c r="D57" s="396">
        <v>0</v>
      </c>
      <c r="E57" s="417">
        <v>0</v>
      </c>
      <c r="F57" s="399">
        <v>0</v>
      </c>
    </row>
    <row r="58" spans="1:6" x14ac:dyDescent="0.25">
      <c r="A58" s="350" t="s">
        <v>418</v>
      </c>
      <c r="B58" s="396">
        <v>28999611</v>
      </c>
      <c r="C58" s="396">
        <v>0</v>
      </c>
      <c r="D58" s="396">
        <v>0</v>
      </c>
      <c r="E58" s="417">
        <v>28999611</v>
      </c>
      <c r="F58" s="399">
        <v>0</v>
      </c>
    </row>
    <row r="59" spans="1:6" ht="13.8" thickBot="1" x14ac:dyDescent="0.3">
      <c r="A59" s="351" t="s">
        <v>419</v>
      </c>
      <c r="B59" s="411">
        <v>0</v>
      </c>
      <c r="C59" s="411">
        <v>0</v>
      </c>
      <c r="D59" s="411">
        <v>0</v>
      </c>
      <c r="E59" s="418">
        <v>0</v>
      </c>
      <c r="F59" s="404">
        <v>0</v>
      </c>
    </row>
    <row r="60" spans="1:6" ht="14.4" thickTop="1" thickBot="1" x14ac:dyDescent="0.3">
      <c r="A60" s="348"/>
      <c r="B60" s="414"/>
      <c r="C60" s="414"/>
      <c r="D60" s="414"/>
      <c r="E60" s="419"/>
      <c r="F60" s="410"/>
    </row>
    <row r="61" spans="1:6" ht="14.4" thickTop="1" thickBot="1" x14ac:dyDescent="0.3">
      <c r="A61" s="352" t="s">
        <v>322</v>
      </c>
      <c r="B61" s="420">
        <f>SUM(B54,B55:B59)</f>
        <v>337937716</v>
      </c>
      <c r="C61" s="420">
        <f t="shared" ref="C61:F61" si="4">SUM(C54,C55:C59)</f>
        <v>0</v>
      </c>
      <c r="D61" s="420">
        <f t="shared" si="4"/>
        <v>28579791</v>
      </c>
      <c r="E61" s="420">
        <f t="shared" si="4"/>
        <v>48050037</v>
      </c>
      <c r="F61" s="420">
        <f t="shared" si="4"/>
        <v>261307888</v>
      </c>
    </row>
    <row r="62" spans="1:6" ht="13.8" thickTop="1" x14ac:dyDescent="0.25">
      <c r="A62" s="353" t="s">
        <v>420</v>
      </c>
      <c r="B62" s="421">
        <v>0</v>
      </c>
      <c r="C62" s="404">
        <v>0</v>
      </c>
      <c r="D62" s="404">
        <v>0</v>
      </c>
      <c r="E62" s="422">
        <v>0</v>
      </c>
      <c r="F62" s="404"/>
    </row>
    <row r="63" spans="1:6" x14ac:dyDescent="0.25">
      <c r="A63" s="353" t="s">
        <v>421</v>
      </c>
      <c r="B63" s="421"/>
      <c r="C63" s="404"/>
      <c r="D63" s="404"/>
      <c r="E63" s="422"/>
      <c r="F63" s="404"/>
    </row>
    <row r="64" spans="1:6" x14ac:dyDescent="0.25">
      <c r="A64" s="353" t="s">
        <v>422</v>
      </c>
      <c r="B64" s="421"/>
      <c r="C64" s="404"/>
      <c r="D64" s="404"/>
      <c r="E64" s="422"/>
      <c r="F64" s="404"/>
    </row>
    <row r="65" spans="1:6" x14ac:dyDescent="0.25">
      <c r="A65" s="353" t="s">
        <v>423</v>
      </c>
      <c r="B65" s="421"/>
      <c r="C65" s="404"/>
      <c r="D65" s="404"/>
      <c r="E65" s="422"/>
      <c r="F65" s="404"/>
    </row>
    <row r="66" spans="1:6" x14ac:dyDescent="0.25">
      <c r="A66" s="353" t="s">
        <v>424</v>
      </c>
      <c r="B66" s="421"/>
      <c r="C66" s="404"/>
      <c r="D66" s="404"/>
      <c r="E66" s="422"/>
      <c r="F66" s="404"/>
    </row>
    <row r="67" spans="1:6" x14ac:dyDescent="0.25">
      <c r="A67" s="353" t="s">
        <v>425</v>
      </c>
      <c r="B67" s="421"/>
      <c r="C67" s="404"/>
      <c r="D67" s="404"/>
      <c r="E67" s="422"/>
      <c r="F67" s="404"/>
    </row>
    <row r="68" spans="1:6" x14ac:dyDescent="0.25">
      <c r="A68" s="353" t="s">
        <v>426</v>
      </c>
      <c r="B68" s="421"/>
      <c r="C68" s="404"/>
      <c r="D68" s="404"/>
      <c r="E68" s="422"/>
      <c r="F68" s="404"/>
    </row>
    <row r="69" spans="1:6" ht="13.8" thickBot="1" x14ac:dyDescent="0.3">
      <c r="A69" s="353"/>
      <c r="B69" s="421"/>
      <c r="C69" s="404"/>
      <c r="D69" s="404"/>
      <c r="E69" s="422"/>
      <c r="F69" s="404"/>
    </row>
    <row r="70" spans="1:6" ht="13.8" thickBot="1" x14ac:dyDescent="0.3">
      <c r="A70" s="110" t="s">
        <v>297</v>
      </c>
      <c r="B70" s="405"/>
      <c r="C70" s="410"/>
      <c r="D70" s="410"/>
      <c r="E70" s="423"/>
      <c r="F70" s="410"/>
    </row>
    <row r="71" spans="1:6" ht="13.8" thickBot="1" x14ac:dyDescent="0.3">
      <c r="A71" s="354" t="s">
        <v>427</v>
      </c>
      <c r="B71" s="424">
        <v>321620669</v>
      </c>
      <c r="C71" s="425">
        <v>0</v>
      </c>
      <c r="D71" s="424">
        <v>0</v>
      </c>
      <c r="E71" s="423">
        <v>0</v>
      </c>
      <c r="F71" s="405">
        <v>321620669</v>
      </c>
    </row>
    <row r="72" spans="1:6" x14ac:dyDescent="0.25">
      <c r="A72" s="355" t="s">
        <v>428</v>
      </c>
      <c r="B72" s="408">
        <v>847451</v>
      </c>
      <c r="C72" s="408">
        <v>0</v>
      </c>
      <c r="D72" s="408">
        <v>0</v>
      </c>
      <c r="E72" s="426">
        <v>847451</v>
      </c>
      <c r="F72" s="397">
        <v>0</v>
      </c>
    </row>
    <row r="73" spans="1:6" x14ac:dyDescent="0.25">
      <c r="A73" s="350" t="s">
        <v>429</v>
      </c>
      <c r="B73" s="396">
        <v>15469596</v>
      </c>
      <c r="C73" s="396">
        <v>0</v>
      </c>
      <c r="D73" s="396">
        <v>0</v>
      </c>
      <c r="E73" s="417">
        <v>15469596</v>
      </c>
      <c r="F73" s="399">
        <v>0</v>
      </c>
    </row>
    <row r="74" spans="1:6" ht="13.8" thickBot="1" x14ac:dyDescent="0.3">
      <c r="A74" s="356"/>
      <c r="B74" s="409"/>
      <c r="C74" s="409"/>
      <c r="D74" s="409"/>
      <c r="E74" s="427"/>
      <c r="F74" s="404"/>
    </row>
    <row r="75" spans="1:6" ht="13.8" thickBot="1" x14ac:dyDescent="0.3">
      <c r="A75" s="357"/>
      <c r="B75" s="428"/>
      <c r="C75" s="428"/>
      <c r="D75" s="428"/>
      <c r="E75" s="429"/>
      <c r="F75" s="430"/>
    </row>
    <row r="76" spans="1:6" ht="13.8" thickBot="1" x14ac:dyDescent="0.3">
      <c r="A76" s="358" t="s">
        <v>430</v>
      </c>
      <c r="B76" s="428">
        <f>SUM(B71:B75)</f>
        <v>337937716</v>
      </c>
      <c r="C76" s="428">
        <v>0</v>
      </c>
      <c r="D76" s="428">
        <v>0</v>
      </c>
      <c r="E76" s="428">
        <f>SUM(E72:E75)</f>
        <v>16317047</v>
      </c>
      <c r="F76" s="428">
        <f>SUM(F71:F75)</f>
        <v>321620669</v>
      </c>
    </row>
    <row r="77" spans="1:6" x14ac:dyDescent="0.25">
      <c r="A77" s="353" t="s">
        <v>431</v>
      </c>
      <c r="B77" s="421">
        <v>0</v>
      </c>
      <c r="C77" s="404">
        <v>0</v>
      </c>
      <c r="D77" s="404">
        <v>0</v>
      </c>
      <c r="E77" s="422">
        <v>0</v>
      </c>
      <c r="F77" s="404"/>
    </row>
    <row r="78" spans="1:6" x14ac:dyDescent="0.25">
      <c r="A78" s="353" t="s">
        <v>432</v>
      </c>
      <c r="B78" s="421"/>
      <c r="C78" s="404"/>
      <c r="D78" s="404"/>
      <c r="E78" s="422"/>
      <c r="F78" s="404"/>
    </row>
    <row r="79" spans="1:6" x14ac:dyDescent="0.25">
      <c r="A79" s="353" t="s">
        <v>433</v>
      </c>
      <c r="B79" s="421"/>
      <c r="C79" s="404"/>
      <c r="D79" s="404"/>
      <c r="E79" s="422"/>
      <c r="F79" s="404"/>
    </row>
    <row r="80" spans="1:6" ht="13.8" thickBot="1" x14ac:dyDescent="0.3">
      <c r="A80" s="359" t="s">
        <v>434</v>
      </c>
      <c r="B80" s="431"/>
      <c r="C80" s="432"/>
      <c r="D80" s="432"/>
      <c r="E80" s="433"/>
      <c r="F80" s="432"/>
    </row>
  </sheetData>
  <mergeCells count="7">
    <mergeCell ref="A7:A8"/>
    <mergeCell ref="A1:E1"/>
    <mergeCell ref="A2:E2"/>
    <mergeCell ref="A3:E3"/>
    <mergeCell ref="D4:E4"/>
    <mergeCell ref="A5:A6"/>
    <mergeCell ref="C5:F5"/>
  </mergeCells>
  <pageMargins left="0.7" right="0.7" top="0.75" bottom="0.75" header="0.3" footer="0.3"/>
  <pageSetup paperSize="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1001E-4F6F-435D-9D11-5543A08C9991}">
  <dimension ref="A1:H21"/>
  <sheetViews>
    <sheetView workbookViewId="0">
      <selection activeCell="H14" sqref="H14"/>
    </sheetView>
  </sheetViews>
  <sheetFormatPr defaultRowHeight="13.2" x14ac:dyDescent="0.25"/>
  <cols>
    <col min="6" max="6" width="11.33203125" customWidth="1"/>
    <col min="7" max="7" width="11.5546875" customWidth="1"/>
  </cols>
  <sheetData>
    <row r="1" spans="1:8" x14ac:dyDescent="0.25">
      <c r="A1" s="437" t="s">
        <v>481</v>
      </c>
      <c r="B1" s="437"/>
      <c r="C1" s="437"/>
      <c r="D1" s="437"/>
      <c r="E1" s="437"/>
      <c r="F1" s="437"/>
      <c r="G1" s="437"/>
      <c r="H1" s="437"/>
    </row>
    <row r="3" spans="1:8" x14ac:dyDescent="0.25">
      <c r="A3" s="437" t="s">
        <v>435</v>
      </c>
      <c r="B3" s="437"/>
      <c r="C3" s="437"/>
      <c r="D3" s="437"/>
      <c r="E3" s="437"/>
      <c r="F3" s="437"/>
      <c r="G3" s="437"/>
      <c r="H3" s="437"/>
    </row>
    <row r="4" spans="1:8" x14ac:dyDescent="0.25">
      <c r="A4" s="437" t="s">
        <v>454</v>
      </c>
      <c r="B4" s="437"/>
      <c r="C4" s="437"/>
      <c r="D4" s="437"/>
      <c r="E4" s="437"/>
      <c r="F4" s="437"/>
      <c r="G4" s="437"/>
      <c r="H4" s="437"/>
    </row>
    <row r="6" spans="1:8" x14ac:dyDescent="0.25">
      <c r="H6" s="29"/>
    </row>
    <row r="7" spans="1:8" ht="13.8" thickBot="1" x14ac:dyDescent="0.3">
      <c r="A7" s="51"/>
      <c r="B7" s="51"/>
      <c r="C7" s="51"/>
      <c r="D7" s="51"/>
      <c r="E7" s="51"/>
      <c r="F7" s="486" t="s">
        <v>18</v>
      </c>
      <c r="G7" s="486"/>
      <c r="H7" s="51"/>
    </row>
    <row r="8" spans="1:8" ht="13.8" thickBot="1" x14ac:dyDescent="0.3">
      <c r="A8" s="487" t="s">
        <v>455</v>
      </c>
      <c r="B8" s="488"/>
      <c r="C8" s="488"/>
      <c r="D8" s="488"/>
      <c r="E8" s="488"/>
      <c r="F8" s="488"/>
      <c r="G8" s="489"/>
      <c r="H8" s="360"/>
    </row>
    <row r="9" spans="1:8" x14ac:dyDescent="0.25">
      <c r="A9" s="601" t="s">
        <v>436</v>
      </c>
      <c r="B9" s="602"/>
      <c r="C9" s="602"/>
      <c r="D9" s="602"/>
      <c r="E9" s="602"/>
      <c r="F9" s="603"/>
      <c r="G9" s="361">
        <v>9115789</v>
      </c>
    </row>
    <row r="10" spans="1:8" x14ac:dyDescent="0.25">
      <c r="A10" s="595" t="s">
        <v>437</v>
      </c>
      <c r="B10" s="596"/>
      <c r="C10" s="596"/>
      <c r="D10" s="596"/>
      <c r="E10" s="596"/>
      <c r="F10" s="597"/>
      <c r="G10" s="320">
        <v>0</v>
      </c>
    </row>
    <row r="11" spans="1:8" x14ac:dyDescent="0.25">
      <c r="A11" s="595" t="s">
        <v>438</v>
      </c>
      <c r="B11" s="596"/>
      <c r="C11" s="596"/>
      <c r="D11" s="596"/>
      <c r="E11" s="596"/>
      <c r="F11" s="597"/>
      <c r="G11" s="320">
        <v>352790</v>
      </c>
    </row>
    <row r="12" spans="1:8" x14ac:dyDescent="0.25">
      <c r="A12" s="595" t="s">
        <v>439</v>
      </c>
      <c r="B12" s="596"/>
      <c r="C12" s="596"/>
      <c r="D12" s="596"/>
      <c r="E12" s="596"/>
      <c r="F12" s="597"/>
      <c r="G12" s="362">
        <v>0</v>
      </c>
    </row>
    <row r="13" spans="1:8" x14ac:dyDescent="0.25">
      <c r="A13" s="495" t="s">
        <v>440</v>
      </c>
      <c r="B13" s="496"/>
      <c r="C13" s="496"/>
      <c r="D13" s="496"/>
      <c r="E13" s="496"/>
      <c r="F13" s="497"/>
      <c r="G13" s="363">
        <f>SUM(G9:G12)</f>
        <v>9468579</v>
      </c>
      <c r="H13" s="10"/>
    </row>
    <row r="14" spans="1:8" x14ac:dyDescent="0.25">
      <c r="A14" s="495" t="s">
        <v>441</v>
      </c>
      <c r="B14" s="496"/>
      <c r="C14" s="496"/>
      <c r="D14" s="496"/>
      <c r="E14" s="496"/>
      <c r="F14" s="497"/>
      <c r="G14" s="363">
        <v>62915026</v>
      </c>
      <c r="H14" s="10"/>
    </row>
    <row r="15" spans="1:8" x14ac:dyDescent="0.25">
      <c r="A15" s="495" t="s">
        <v>442</v>
      </c>
      <c r="B15" s="496"/>
      <c r="C15" s="496"/>
      <c r="D15" s="496"/>
      <c r="E15" s="496"/>
      <c r="F15" s="497"/>
      <c r="G15" s="363">
        <v>43383994</v>
      </c>
      <c r="H15" s="10"/>
    </row>
    <row r="16" spans="1:8" x14ac:dyDescent="0.25">
      <c r="A16" s="495" t="s">
        <v>456</v>
      </c>
      <c r="B16" s="496"/>
      <c r="C16" s="496"/>
      <c r="D16" s="496"/>
      <c r="E16" s="496"/>
      <c r="F16" s="497"/>
      <c r="G16" s="323"/>
    </row>
    <row r="17" spans="1:8" x14ac:dyDescent="0.25">
      <c r="A17" s="595" t="s">
        <v>436</v>
      </c>
      <c r="B17" s="596"/>
      <c r="C17" s="596"/>
      <c r="D17" s="596"/>
      <c r="E17" s="596"/>
      <c r="F17" s="597"/>
      <c r="G17" s="362">
        <v>28725986</v>
      </c>
    </row>
    <row r="18" spans="1:8" x14ac:dyDescent="0.25">
      <c r="A18" s="595" t="s">
        <v>437</v>
      </c>
      <c r="B18" s="596"/>
      <c r="C18" s="596"/>
      <c r="D18" s="596"/>
      <c r="E18" s="596"/>
      <c r="F18" s="597"/>
      <c r="G18" s="362">
        <v>0</v>
      </c>
    </row>
    <row r="19" spans="1:8" x14ac:dyDescent="0.25">
      <c r="A19" s="595" t="s">
        <v>438</v>
      </c>
      <c r="B19" s="596"/>
      <c r="C19" s="596"/>
      <c r="D19" s="596"/>
      <c r="E19" s="596"/>
      <c r="F19" s="597"/>
      <c r="G19" s="362">
        <v>273625</v>
      </c>
    </row>
    <row r="20" spans="1:8" ht="13.8" thickBot="1" x14ac:dyDescent="0.3">
      <c r="A20" s="598" t="s">
        <v>439</v>
      </c>
      <c r="B20" s="599"/>
      <c r="C20" s="599"/>
      <c r="D20" s="599"/>
      <c r="E20" s="599"/>
      <c r="F20" s="600"/>
      <c r="G20" s="364">
        <v>0</v>
      </c>
    </row>
    <row r="21" spans="1:8" ht="13.8" thickBot="1" x14ac:dyDescent="0.3">
      <c r="A21" s="487" t="s">
        <v>440</v>
      </c>
      <c r="B21" s="488"/>
      <c r="C21" s="488"/>
      <c r="D21" s="488"/>
      <c r="E21" s="488"/>
      <c r="F21" s="489"/>
      <c r="G21" s="365">
        <f>SUM(G13:G14)-G15</f>
        <v>28999611</v>
      </c>
      <c r="H21" s="10"/>
    </row>
  </sheetData>
  <mergeCells count="18">
    <mergeCell ref="A9:F9"/>
    <mergeCell ref="A1:H1"/>
    <mergeCell ref="A3:H3"/>
    <mergeCell ref="A4:H4"/>
    <mergeCell ref="F7:G7"/>
    <mergeCell ref="A8:G8"/>
    <mergeCell ref="A21:F21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1"/>
  <sheetViews>
    <sheetView workbookViewId="0">
      <selection activeCell="F3" sqref="F3"/>
    </sheetView>
  </sheetViews>
  <sheetFormatPr defaultRowHeight="13.2" x14ac:dyDescent="0.25"/>
  <cols>
    <col min="1" max="1" width="51.6640625" customWidth="1"/>
    <col min="2" max="3" width="10.6640625" customWidth="1"/>
    <col min="4" max="4" width="11.109375" customWidth="1"/>
    <col min="5" max="5" width="9.6640625" customWidth="1"/>
    <col min="6" max="6" width="11.109375" customWidth="1"/>
    <col min="7" max="7" width="10.5546875" customWidth="1"/>
    <col min="8" max="8" width="5.109375" customWidth="1"/>
    <col min="9" max="9" width="5.44140625" customWidth="1"/>
    <col min="10" max="10" width="5" customWidth="1"/>
    <col min="11" max="11" width="10.6640625" customWidth="1"/>
    <col min="12" max="12" width="10" customWidth="1"/>
    <col min="13" max="13" width="11" customWidth="1"/>
  </cols>
  <sheetData>
    <row r="1" spans="1:17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7" x14ac:dyDescent="0.25">
      <c r="A2" s="437" t="s">
        <v>464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</row>
    <row r="3" spans="1:17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7" x14ac:dyDescent="0.25">
      <c r="A4" s="437" t="s">
        <v>176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6"/>
      <c r="O4" s="6"/>
      <c r="P4" s="6"/>
      <c r="Q4" s="6"/>
    </row>
    <row r="5" spans="1:17" x14ac:dyDescent="0.25">
      <c r="A5" s="437" t="s">
        <v>265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6"/>
      <c r="O5" s="6"/>
      <c r="P5" s="6"/>
      <c r="Q5" s="6"/>
    </row>
    <row r="6" spans="1:17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7" ht="13.8" thickBot="1" x14ac:dyDescent="0.3">
      <c r="A7" s="29"/>
      <c r="B7" s="29"/>
      <c r="C7" s="29"/>
      <c r="D7" s="29"/>
      <c r="E7" s="29"/>
      <c r="F7" s="29"/>
      <c r="G7" s="29"/>
      <c r="H7" s="29"/>
      <c r="I7" s="29"/>
      <c r="J7" s="445" t="s">
        <v>18</v>
      </c>
      <c r="K7" s="445"/>
      <c r="L7" s="445"/>
      <c r="M7" s="445"/>
    </row>
    <row r="8" spans="1:17" ht="13.8" thickBot="1" x14ac:dyDescent="0.3">
      <c r="A8" s="145" t="s">
        <v>0</v>
      </c>
      <c r="B8" s="442" t="s">
        <v>167</v>
      </c>
      <c r="C8" s="443"/>
      <c r="D8" s="444"/>
      <c r="E8" s="442" t="s">
        <v>168</v>
      </c>
      <c r="F8" s="443"/>
      <c r="G8" s="444"/>
      <c r="H8" s="442" t="s">
        <v>169</v>
      </c>
      <c r="I8" s="443"/>
      <c r="J8" s="444"/>
      <c r="K8" s="442" t="s">
        <v>6</v>
      </c>
      <c r="L8" s="443"/>
      <c r="M8" s="444"/>
    </row>
    <row r="9" spans="1:17" ht="13.8" thickBot="1" x14ac:dyDescent="0.3">
      <c r="A9" s="256"/>
      <c r="B9" s="257" t="s">
        <v>12</v>
      </c>
      <c r="C9" s="257" t="s">
        <v>166</v>
      </c>
      <c r="D9" s="258" t="s">
        <v>273</v>
      </c>
      <c r="E9" s="258" t="s">
        <v>12</v>
      </c>
      <c r="F9" s="258" t="s">
        <v>166</v>
      </c>
      <c r="G9" s="258" t="s">
        <v>273</v>
      </c>
      <c r="H9" s="258" t="s">
        <v>12</v>
      </c>
      <c r="I9" s="258" t="s">
        <v>166</v>
      </c>
      <c r="J9" s="258" t="s">
        <v>273</v>
      </c>
      <c r="K9" s="258" t="s">
        <v>12</v>
      </c>
      <c r="L9" s="258" t="s">
        <v>166</v>
      </c>
      <c r="M9" s="258" t="s">
        <v>273</v>
      </c>
    </row>
    <row r="10" spans="1:17" s="10" customFormat="1" x14ac:dyDescent="0.25">
      <c r="A10" s="168" t="s">
        <v>45</v>
      </c>
      <c r="B10" s="259">
        <v>12283808</v>
      </c>
      <c r="C10" s="259">
        <v>13017175</v>
      </c>
      <c r="D10" s="259">
        <v>12995785</v>
      </c>
      <c r="E10" s="259">
        <v>0</v>
      </c>
      <c r="F10" s="259">
        <v>0</v>
      </c>
      <c r="G10" s="259">
        <v>0</v>
      </c>
      <c r="H10" s="259">
        <v>0</v>
      </c>
      <c r="I10" s="259">
        <f>SUM(J10-H10)</f>
        <v>0</v>
      </c>
      <c r="J10" s="259">
        <v>0</v>
      </c>
      <c r="K10" s="259">
        <f>SUM(B10,E10,H10)</f>
        <v>12283808</v>
      </c>
      <c r="L10" s="259">
        <f>SUM(C10,F10,I10)</f>
        <v>13017175</v>
      </c>
      <c r="M10" s="259">
        <f>SUM(D10,G10,J10)</f>
        <v>12995785</v>
      </c>
    </row>
    <row r="11" spans="1:17" s="10" customFormat="1" x14ac:dyDescent="0.25">
      <c r="A11" s="234" t="s">
        <v>46</v>
      </c>
      <c r="B11" s="260">
        <v>2324767</v>
      </c>
      <c r="C11" s="260">
        <v>2133762</v>
      </c>
      <c r="D11" s="260">
        <v>2098803</v>
      </c>
      <c r="E11" s="260">
        <v>0</v>
      </c>
      <c r="F11" s="260">
        <v>0</v>
      </c>
      <c r="G11" s="260">
        <v>0</v>
      </c>
      <c r="H11" s="260">
        <v>0</v>
      </c>
      <c r="I11" s="260">
        <f t="shared" ref="I11:I30" si="0">SUM(J11-H11)</f>
        <v>0</v>
      </c>
      <c r="J11" s="260">
        <v>0</v>
      </c>
      <c r="K11" s="260">
        <f t="shared" ref="K11:K28" si="1">SUM(B11,E11,H11)</f>
        <v>2324767</v>
      </c>
      <c r="L11" s="260">
        <f>SUM(C11,F11,I11)</f>
        <v>2133762</v>
      </c>
      <c r="M11" s="260">
        <f>SUM(D11,G11,J11)</f>
        <v>2098803</v>
      </c>
    </row>
    <row r="12" spans="1:17" s="10" customFormat="1" x14ac:dyDescent="0.25">
      <c r="A12" s="234" t="s">
        <v>47</v>
      </c>
      <c r="B12" s="260">
        <v>9793640</v>
      </c>
      <c r="C12" s="260">
        <v>10161019</v>
      </c>
      <c r="D12" s="260">
        <v>9696685</v>
      </c>
      <c r="E12" s="260">
        <v>0</v>
      </c>
      <c r="F12" s="260">
        <v>0</v>
      </c>
      <c r="G12" s="260">
        <v>0</v>
      </c>
      <c r="H12" s="260">
        <v>0</v>
      </c>
      <c r="I12" s="260">
        <f t="shared" si="0"/>
        <v>0</v>
      </c>
      <c r="J12" s="260">
        <v>0</v>
      </c>
      <c r="K12" s="260">
        <f t="shared" si="1"/>
        <v>9793640</v>
      </c>
      <c r="L12" s="260">
        <f>SUM(C12,F12,I12)</f>
        <v>10161019</v>
      </c>
      <c r="M12" s="260">
        <f>SUM(D12,G12,J12)</f>
        <v>9696685</v>
      </c>
      <c r="O12" s="8"/>
    </row>
    <row r="13" spans="1:17" s="10" customFormat="1" x14ac:dyDescent="0.25">
      <c r="A13" s="234" t="s">
        <v>75</v>
      </c>
      <c r="B13" s="260">
        <v>200000</v>
      </c>
      <c r="C13" s="260">
        <v>200000</v>
      </c>
      <c r="D13" s="260">
        <v>0</v>
      </c>
      <c r="E13" s="260">
        <v>1390000</v>
      </c>
      <c r="F13" s="260">
        <v>1390000</v>
      </c>
      <c r="G13" s="260">
        <v>1532000</v>
      </c>
      <c r="H13" s="260">
        <v>0</v>
      </c>
      <c r="I13" s="260">
        <f t="shared" si="0"/>
        <v>0</v>
      </c>
      <c r="J13" s="260">
        <v>0</v>
      </c>
      <c r="K13" s="260">
        <f t="shared" si="1"/>
        <v>1590000</v>
      </c>
      <c r="L13" s="260">
        <f t="shared" ref="L13:M30" si="2">SUM(C13,F13,I13)</f>
        <v>1590000</v>
      </c>
      <c r="M13" s="260">
        <f t="shared" si="2"/>
        <v>1532000</v>
      </c>
    </row>
    <row r="14" spans="1:17" s="10" customFormat="1" x14ac:dyDescent="0.25">
      <c r="A14" s="234" t="s">
        <v>76</v>
      </c>
      <c r="B14" s="260">
        <f>SUM(B15:B17)</f>
        <v>3134207</v>
      </c>
      <c r="C14" s="260">
        <f t="shared" ref="C14" si="3">SUM(C15:C17)</f>
        <v>3134207</v>
      </c>
      <c r="D14" s="260">
        <f t="shared" ref="D14:J14" si="4">SUM(D15:D17)</f>
        <v>2342464</v>
      </c>
      <c r="E14" s="260">
        <f t="shared" si="4"/>
        <v>360000</v>
      </c>
      <c r="F14" s="260">
        <f t="shared" ref="F14" si="5">SUM(F15:F17)</f>
        <v>360000</v>
      </c>
      <c r="G14" s="260">
        <f t="shared" si="4"/>
        <v>360000</v>
      </c>
      <c r="H14" s="260">
        <f t="shared" si="4"/>
        <v>0</v>
      </c>
      <c r="I14" s="260">
        <f t="shared" si="0"/>
        <v>0</v>
      </c>
      <c r="J14" s="260">
        <f t="shared" si="4"/>
        <v>0</v>
      </c>
      <c r="K14" s="260">
        <f t="shared" si="1"/>
        <v>3494207</v>
      </c>
      <c r="L14" s="260">
        <f t="shared" si="2"/>
        <v>3494207</v>
      </c>
      <c r="M14" s="260">
        <f t="shared" si="2"/>
        <v>2702464</v>
      </c>
    </row>
    <row r="15" spans="1:17" x14ac:dyDescent="0.25">
      <c r="A15" s="261" t="s">
        <v>70</v>
      </c>
      <c r="B15" s="262">
        <v>909530</v>
      </c>
      <c r="C15" s="262">
        <v>909530</v>
      </c>
      <c r="D15" s="262">
        <v>647294</v>
      </c>
      <c r="E15" s="262">
        <v>0</v>
      </c>
      <c r="F15" s="262">
        <v>0</v>
      </c>
      <c r="G15" s="262">
        <v>0</v>
      </c>
      <c r="H15" s="262">
        <v>0</v>
      </c>
      <c r="I15" s="260">
        <f t="shared" si="0"/>
        <v>0</v>
      </c>
      <c r="J15" s="262">
        <v>0</v>
      </c>
      <c r="K15" s="260">
        <f t="shared" si="1"/>
        <v>909530</v>
      </c>
      <c r="L15" s="260">
        <f t="shared" si="2"/>
        <v>909530</v>
      </c>
      <c r="M15" s="260">
        <f t="shared" si="2"/>
        <v>647294</v>
      </c>
    </row>
    <row r="16" spans="1:17" x14ac:dyDescent="0.25">
      <c r="A16" s="261" t="s">
        <v>71</v>
      </c>
      <c r="B16" s="262">
        <v>2224677</v>
      </c>
      <c r="C16" s="262">
        <v>2224677</v>
      </c>
      <c r="D16" s="262">
        <v>1695170</v>
      </c>
      <c r="E16" s="262">
        <v>0</v>
      </c>
      <c r="F16" s="262">
        <v>0</v>
      </c>
      <c r="G16" s="262">
        <v>0</v>
      </c>
      <c r="H16" s="262">
        <v>0</v>
      </c>
      <c r="I16" s="260">
        <f t="shared" si="0"/>
        <v>0</v>
      </c>
      <c r="J16" s="262">
        <v>0</v>
      </c>
      <c r="K16" s="260">
        <f t="shared" si="1"/>
        <v>2224677</v>
      </c>
      <c r="L16" s="260">
        <f t="shared" si="2"/>
        <v>2224677</v>
      </c>
      <c r="M16" s="260">
        <f t="shared" si="2"/>
        <v>1695170</v>
      </c>
    </row>
    <row r="17" spans="1:13" x14ac:dyDescent="0.25">
      <c r="A17" s="261" t="s">
        <v>160</v>
      </c>
      <c r="B17" s="262">
        <v>0</v>
      </c>
      <c r="C17" s="262">
        <v>0</v>
      </c>
      <c r="D17" s="262">
        <v>0</v>
      </c>
      <c r="E17" s="262">
        <v>360000</v>
      </c>
      <c r="F17" s="262">
        <v>360000</v>
      </c>
      <c r="G17" s="262">
        <v>360000</v>
      </c>
      <c r="H17" s="262">
        <v>0</v>
      </c>
      <c r="I17" s="260">
        <f t="shared" si="0"/>
        <v>0</v>
      </c>
      <c r="J17" s="262">
        <v>0</v>
      </c>
      <c r="K17" s="260">
        <f t="shared" si="1"/>
        <v>360000</v>
      </c>
      <c r="L17" s="260">
        <f t="shared" si="2"/>
        <v>360000</v>
      </c>
      <c r="M17" s="260">
        <f t="shared" si="2"/>
        <v>360000</v>
      </c>
    </row>
    <row r="18" spans="1:13" x14ac:dyDescent="0.25">
      <c r="A18" s="234" t="s">
        <v>77</v>
      </c>
      <c r="B18" s="260">
        <f>SUM(B19:B20)</f>
        <v>0</v>
      </c>
      <c r="C18" s="260">
        <f t="shared" ref="C18" si="6">SUM(C19:C20)</f>
        <v>0</v>
      </c>
      <c r="D18" s="260">
        <f t="shared" ref="D18:J18" si="7">SUM(D19:D20)</f>
        <v>0</v>
      </c>
      <c r="E18" s="260">
        <f t="shared" si="7"/>
        <v>868700</v>
      </c>
      <c r="F18" s="260">
        <f>SUM(F19:F20)</f>
        <v>868700</v>
      </c>
      <c r="G18" s="260">
        <f>SUM(G19:G20)</f>
        <v>790750</v>
      </c>
      <c r="H18" s="260">
        <f t="shared" si="7"/>
        <v>0</v>
      </c>
      <c r="I18" s="260">
        <f t="shared" si="0"/>
        <v>0</v>
      </c>
      <c r="J18" s="260">
        <f t="shared" si="7"/>
        <v>0</v>
      </c>
      <c r="K18" s="260">
        <f t="shared" si="1"/>
        <v>868700</v>
      </c>
      <c r="L18" s="260">
        <f t="shared" si="2"/>
        <v>868700</v>
      </c>
      <c r="M18" s="260">
        <f t="shared" si="2"/>
        <v>790750</v>
      </c>
    </row>
    <row r="19" spans="1:13" x14ac:dyDescent="0.25">
      <c r="A19" s="261" t="s">
        <v>72</v>
      </c>
      <c r="B19" s="262">
        <v>0</v>
      </c>
      <c r="C19" s="262">
        <v>0</v>
      </c>
      <c r="D19" s="262">
        <v>0</v>
      </c>
      <c r="E19" s="262">
        <v>328700</v>
      </c>
      <c r="F19" s="262">
        <v>328700</v>
      </c>
      <c r="G19" s="262">
        <v>250750</v>
      </c>
      <c r="H19" s="262">
        <v>0</v>
      </c>
      <c r="I19" s="260">
        <f t="shared" si="0"/>
        <v>0</v>
      </c>
      <c r="J19" s="262">
        <v>0</v>
      </c>
      <c r="K19" s="260">
        <f t="shared" si="1"/>
        <v>328700</v>
      </c>
      <c r="L19" s="263">
        <f t="shared" si="2"/>
        <v>328700</v>
      </c>
      <c r="M19" s="263">
        <f t="shared" si="2"/>
        <v>250750</v>
      </c>
    </row>
    <row r="20" spans="1:13" x14ac:dyDescent="0.25">
      <c r="A20" s="261" t="s">
        <v>152</v>
      </c>
      <c r="B20" s="262">
        <v>0</v>
      </c>
      <c r="C20" s="262">
        <v>0</v>
      </c>
      <c r="D20" s="262">
        <v>0</v>
      </c>
      <c r="E20" s="262">
        <v>540000</v>
      </c>
      <c r="F20" s="262">
        <v>540000</v>
      </c>
      <c r="G20" s="262">
        <v>540000</v>
      </c>
      <c r="H20" s="262">
        <v>0</v>
      </c>
      <c r="I20" s="260">
        <f t="shared" si="0"/>
        <v>0</v>
      </c>
      <c r="J20" s="262">
        <v>0</v>
      </c>
      <c r="K20" s="260">
        <f t="shared" si="1"/>
        <v>540000</v>
      </c>
      <c r="L20" s="260">
        <f t="shared" si="2"/>
        <v>540000</v>
      </c>
      <c r="M20" s="260">
        <f t="shared" si="2"/>
        <v>540000</v>
      </c>
    </row>
    <row r="21" spans="1:13" x14ac:dyDescent="0.25">
      <c r="A21" s="234" t="s">
        <v>78</v>
      </c>
      <c r="B21" s="260">
        <v>0</v>
      </c>
      <c r="C21" s="260">
        <v>0</v>
      </c>
      <c r="D21" s="260">
        <v>0</v>
      </c>
      <c r="E21" s="260">
        <v>793960</v>
      </c>
      <c r="F21" s="260">
        <v>19692400</v>
      </c>
      <c r="G21" s="260">
        <v>0</v>
      </c>
      <c r="H21" s="260">
        <v>0</v>
      </c>
      <c r="I21" s="260">
        <f t="shared" si="0"/>
        <v>0</v>
      </c>
      <c r="J21" s="260">
        <v>0</v>
      </c>
      <c r="K21" s="260">
        <f t="shared" si="1"/>
        <v>793960</v>
      </c>
      <c r="L21" s="260">
        <f t="shared" si="2"/>
        <v>19692400</v>
      </c>
      <c r="M21" s="260">
        <f t="shared" si="2"/>
        <v>0</v>
      </c>
    </row>
    <row r="22" spans="1:13" x14ac:dyDescent="0.25">
      <c r="A22" s="234" t="s">
        <v>180</v>
      </c>
      <c r="B22" s="260">
        <v>0</v>
      </c>
      <c r="C22" s="260">
        <v>570496</v>
      </c>
      <c r="D22" s="260">
        <v>570496</v>
      </c>
      <c r="E22" s="260">
        <v>0</v>
      </c>
      <c r="F22" s="260">
        <v>0</v>
      </c>
      <c r="G22" s="260">
        <v>0</v>
      </c>
      <c r="H22" s="260">
        <v>0</v>
      </c>
      <c r="I22" s="260">
        <f t="shared" si="0"/>
        <v>0</v>
      </c>
      <c r="J22" s="260">
        <v>0</v>
      </c>
      <c r="K22" s="260">
        <f t="shared" si="1"/>
        <v>0</v>
      </c>
      <c r="L22" s="260">
        <f t="shared" si="2"/>
        <v>570496</v>
      </c>
      <c r="M22" s="260">
        <f t="shared" si="2"/>
        <v>570496</v>
      </c>
    </row>
    <row r="23" spans="1:13" s="10" customFormat="1" x14ac:dyDescent="0.25">
      <c r="A23" s="234"/>
      <c r="B23" s="260"/>
      <c r="C23" s="260"/>
      <c r="D23" s="260"/>
      <c r="E23" s="260"/>
      <c r="F23" s="260"/>
      <c r="G23" s="260"/>
      <c r="H23" s="260"/>
      <c r="I23" s="260"/>
      <c r="J23" s="260"/>
      <c r="K23" s="263">
        <f t="shared" si="1"/>
        <v>0</v>
      </c>
      <c r="L23" s="260">
        <f t="shared" si="2"/>
        <v>0</v>
      </c>
      <c r="M23" s="260">
        <f t="shared" si="2"/>
        <v>0</v>
      </c>
    </row>
    <row r="24" spans="1:13" s="24" customFormat="1" ht="16.2" thickBot="1" x14ac:dyDescent="0.35">
      <c r="A24" s="264" t="s">
        <v>48</v>
      </c>
      <c r="B24" s="265">
        <f>SUM(B10,B11,B12,B13,B14,B18,B21,B22)</f>
        <v>27736422</v>
      </c>
      <c r="C24" s="265">
        <f t="shared" ref="C24" si="8">SUM(C10,C11,C12,C13,C14,C18,C21,C22)</f>
        <v>29216659</v>
      </c>
      <c r="D24" s="265">
        <f t="shared" ref="D24:K24" si="9">SUM(D10,D11,D12,D13,D14,D18,D21,D22)</f>
        <v>27704233</v>
      </c>
      <c r="E24" s="265">
        <f t="shared" si="9"/>
        <v>3412660</v>
      </c>
      <c r="F24" s="265">
        <f t="shared" ref="F24" si="10">SUM(F10,F11,F12,F13,F14,F18,F21,F22)</f>
        <v>22311100</v>
      </c>
      <c r="G24" s="265">
        <f t="shared" si="9"/>
        <v>2682750</v>
      </c>
      <c r="H24" s="265">
        <f t="shared" si="9"/>
        <v>0</v>
      </c>
      <c r="I24" s="266">
        <f t="shared" si="0"/>
        <v>0</v>
      </c>
      <c r="J24" s="265">
        <f t="shared" si="9"/>
        <v>0</v>
      </c>
      <c r="K24" s="265">
        <f t="shared" si="9"/>
        <v>31149082</v>
      </c>
      <c r="L24" s="266">
        <f t="shared" si="2"/>
        <v>51527759</v>
      </c>
      <c r="M24" s="266">
        <f t="shared" si="2"/>
        <v>30386983</v>
      </c>
    </row>
    <row r="25" spans="1:13" s="24" customFormat="1" ht="15.6" x14ac:dyDescent="0.3">
      <c r="A25" s="267" t="s">
        <v>56</v>
      </c>
      <c r="B25" s="268">
        <v>1949387</v>
      </c>
      <c r="C25" s="268">
        <v>6559581</v>
      </c>
      <c r="D25" s="268">
        <v>6559581</v>
      </c>
      <c r="E25" s="268">
        <v>0</v>
      </c>
      <c r="F25" s="268">
        <v>0</v>
      </c>
      <c r="G25" s="268">
        <v>0</v>
      </c>
      <c r="H25" s="268">
        <v>0</v>
      </c>
      <c r="I25" s="260">
        <f t="shared" si="0"/>
        <v>0</v>
      </c>
      <c r="J25" s="268">
        <v>0</v>
      </c>
      <c r="K25" s="259">
        <f t="shared" si="1"/>
        <v>1949387</v>
      </c>
      <c r="L25" s="263">
        <f t="shared" si="2"/>
        <v>6559581</v>
      </c>
      <c r="M25" s="263">
        <f t="shared" si="2"/>
        <v>6559581</v>
      </c>
    </row>
    <row r="26" spans="1:13" s="10" customFormat="1" x14ac:dyDescent="0.25">
      <c r="A26" s="234" t="s">
        <v>141</v>
      </c>
      <c r="B26" s="260">
        <v>267302</v>
      </c>
      <c r="C26" s="260">
        <v>267302</v>
      </c>
      <c r="D26" s="260">
        <v>267302</v>
      </c>
      <c r="E26" s="260">
        <v>0</v>
      </c>
      <c r="F26" s="260">
        <v>5133254</v>
      </c>
      <c r="G26" s="260">
        <v>5133254</v>
      </c>
      <c r="H26" s="260">
        <v>0</v>
      </c>
      <c r="I26" s="260">
        <f t="shared" si="0"/>
        <v>0</v>
      </c>
      <c r="J26" s="260">
        <v>0</v>
      </c>
      <c r="K26" s="260">
        <f t="shared" si="1"/>
        <v>267302</v>
      </c>
      <c r="L26" s="260">
        <f t="shared" si="2"/>
        <v>5400556</v>
      </c>
      <c r="M26" s="260">
        <f t="shared" si="2"/>
        <v>5400556</v>
      </c>
    </row>
    <row r="27" spans="1:13" s="10" customFormat="1" x14ac:dyDescent="0.25">
      <c r="A27" s="269" t="s">
        <v>266</v>
      </c>
      <c r="B27" s="270">
        <v>730000</v>
      </c>
      <c r="C27" s="270">
        <v>730000</v>
      </c>
      <c r="D27" s="270">
        <v>730000</v>
      </c>
      <c r="E27" s="270"/>
      <c r="F27" s="270"/>
      <c r="G27" s="270"/>
      <c r="H27" s="270"/>
      <c r="I27" s="260"/>
      <c r="J27" s="270"/>
      <c r="K27" s="260">
        <f t="shared" si="1"/>
        <v>730000</v>
      </c>
      <c r="L27" s="260">
        <v>730000</v>
      </c>
      <c r="M27" s="260">
        <v>730000</v>
      </c>
    </row>
    <row r="28" spans="1:13" s="10" customFormat="1" x14ac:dyDescent="0.25">
      <c r="A28" s="269" t="s">
        <v>267</v>
      </c>
      <c r="B28" s="270">
        <v>0</v>
      </c>
      <c r="C28" s="270">
        <v>0</v>
      </c>
      <c r="D28" s="270">
        <v>0</v>
      </c>
      <c r="E28" s="270">
        <v>0</v>
      </c>
      <c r="F28" s="270">
        <v>50000</v>
      </c>
      <c r="G28" s="270">
        <v>50000</v>
      </c>
      <c r="H28" s="270">
        <v>0</v>
      </c>
      <c r="I28" s="260">
        <f t="shared" si="0"/>
        <v>0</v>
      </c>
      <c r="J28" s="270">
        <v>0</v>
      </c>
      <c r="K28" s="263">
        <f t="shared" si="1"/>
        <v>0</v>
      </c>
      <c r="L28" s="260">
        <f t="shared" si="2"/>
        <v>50000</v>
      </c>
      <c r="M28" s="260">
        <f t="shared" si="2"/>
        <v>50000</v>
      </c>
    </row>
    <row r="29" spans="1:13" s="10" customFormat="1" ht="13.8" thickBot="1" x14ac:dyDescent="0.3">
      <c r="A29" s="271" t="s">
        <v>49</v>
      </c>
      <c r="B29" s="272">
        <f>SUM(B25:B28)</f>
        <v>2946689</v>
      </c>
      <c r="C29" s="272">
        <f t="shared" ref="C29" si="11">SUM(C25:C28)</f>
        <v>7556883</v>
      </c>
      <c r="D29" s="272">
        <f t="shared" ref="D29:K29" si="12">SUM(D25:D28)</f>
        <v>7556883</v>
      </c>
      <c r="E29" s="272">
        <f t="shared" si="12"/>
        <v>0</v>
      </c>
      <c r="F29" s="272">
        <f t="shared" ref="F29" si="13">SUM(F25:F28)</f>
        <v>5183254</v>
      </c>
      <c r="G29" s="272">
        <f t="shared" si="12"/>
        <v>5183254</v>
      </c>
      <c r="H29" s="272">
        <f t="shared" si="12"/>
        <v>0</v>
      </c>
      <c r="I29" s="273">
        <f t="shared" si="0"/>
        <v>0</v>
      </c>
      <c r="J29" s="272">
        <f t="shared" si="12"/>
        <v>0</v>
      </c>
      <c r="K29" s="272">
        <f t="shared" si="12"/>
        <v>2946689</v>
      </c>
      <c r="L29" s="273">
        <f t="shared" si="2"/>
        <v>12740137</v>
      </c>
      <c r="M29" s="273">
        <f t="shared" si="2"/>
        <v>12740137</v>
      </c>
    </row>
    <row r="30" spans="1:13" s="25" customFormat="1" ht="23.25" customHeight="1" thickBot="1" x14ac:dyDescent="0.35">
      <c r="A30" s="274" t="s">
        <v>50</v>
      </c>
      <c r="B30" s="275">
        <f>SUM(B24,B29)</f>
        <v>30683111</v>
      </c>
      <c r="C30" s="275">
        <f t="shared" ref="C30" si="14">SUM(C24,C29)</f>
        <v>36773542</v>
      </c>
      <c r="D30" s="275">
        <f t="shared" ref="D30:K30" si="15">SUM(D24,D29)</f>
        <v>35261116</v>
      </c>
      <c r="E30" s="275">
        <f t="shared" si="15"/>
        <v>3412660</v>
      </c>
      <c r="F30" s="275">
        <f t="shared" ref="F30" si="16">SUM(F24,F29)</f>
        <v>27494354</v>
      </c>
      <c r="G30" s="275">
        <f t="shared" si="15"/>
        <v>7866004</v>
      </c>
      <c r="H30" s="275">
        <f t="shared" si="15"/>
        <v>0</v>
      </c>
      <c r="I30" s="276">
        <f t="shared" si="0"/>
        <v>0</v>
      </c>
      <c r="J30" s="275">
        <f t="shared" si="15"/>
        <v>0</v>
      </c>
      <c r="K30" s="275">
        <f t="shared" si="15"/>
        <v>34095771</v>
      </c>
      <c r="L30" s="276">
        <f t="shared" si="2"/>
        <v>64267896</v>
      </c>
      <c r="M30" s="276">
        <f t="shared" si="2"/>
        <v>43127120</v>
      </c>
    </row>
    <row r="31" spans="1:13" x14ac:dyDescent="0.25">
      <c r="A31" s="29"/>
      <c r="B31" s="29"/>
      <c r="C31" s="29"/>
      <c r="D31" s="277"/>
      <c r="E31" s="277"/>
      <c r="F31" s="277"/>
      <c r="G31" s="277"/>
      <c r="H31" s="277"/>
      <c r="I31" s="277"/>
      <c r="J31" s="277"/>
      <c r="K31" s="277"/>
      <c r="L31" s="277"/>
      <c r="M31" s="277"/>
    </row>
    <row r="32" spans="1:13" x14ac:dyDescent="0.25">
      <c r="A32" s="29"/>
      <c r="B32" s="29"/>
      <c r="C32" s="29"/>
      <c r="D32" s="277"/>
      <c r="E32" s="277"/>
      <c r="F32" s="277"/>
      <c r="G32" s="277"/>
      <c r="H32" s="277"/>
      <c r="I32" s="277"/>
      <c r="J32" s="277"/>
      <c r="K32" s="277"/>
      <c r="L32" s="277"/>
      <c r="M32" s="277"/>
    </row>
    <row r="33" spans="1:13" ht="13.8" thickBot="1" x14ac:dyDescent="0.3">
      <c r="A33" s="29"/>
      <c r="B33" s="29"/>
      <c r="C33" s="29"/>
      <c r="D33" s="277"/>
      <c r="E33" s="277"/>
      <c r="F33" s="277"/>
      <c r="G33" s="277"/>
      <c r="H33" s="277"/>
      <c r="I33" s="277"/>
      <c r="J33" s="277"/>
      <c r="K33" s="277"/>
      <c r="L33" s="277"/>
      <c r="M33" s="277"/>
    </row>
    <row r="34" spans="1:13" ht="13.8" thickBot="1" x14ac:dyDescent="0.3">
      <c r="A34" s="145" t="s">
        <v>0</v>
      </c>
      <c r="B34" s="442" t="s">
        <v>167</v>
      </c>
      <c r="C34" s="443"/>
      <c r="D34" s="444"/>
      <c r="E34" s="442" t="s">
        <v>168</v>
      </c>
      <c r="F34" s="443"/>
      <c r="G34" s="444"/>
      <c r="H34" s="442" t="s">
        <v>169</v>
      </c>
      <c r="I34" s="443"/>
      <c r="J34" s="444"/>
      <c r="K34" s="442" t="s">
        <v>6</v>
      </c>
      <c r="L34" s="443"/>
      <c r="M34" s="444"/>
    </row>
    <row r="35" spans="1:13" ht="13.8" thickBot="1" x14ac:dyDescent="0.3">
      <c r="A35" s="256"/>
      <c r="B35" s="257" t="s">
        <v>12</v>
      </c>
      <c r="C35" s="257" t="s">
        <v>166</v>
      </c>
      <c r="D35" s="258" t="s">
        <v>273</v>
      </c>
      <c r="E35" s="258" t="s">
        <v>12</v>
      </c>
      <c r="F35" s="258" t="s">
        <v>166</v>
      </c>
      <c r="G35" s="258" t="s">
        <v>273</v>
      </c>
      <c r="H35" s="258" t="s">
        <v>12</v>
      </c>
      <c r="I35" s="258" t="s">
        <v>166</v>
      </c>
      <c r="J35" s="258" t="s">
        <v>273</v>
      </c>
      <c r="K35" s="258" t="s">
        <v>12</v>
      </c>
      <c r="L35" s="258" t="s">
        <v>166</v>
      </c>
      <c r="M35" s="258" t="s">
        <v>273</v>
      </c>
    </row>
    <row r="36" spans="1:13" s="10" customFormat="1" x14ac:dyDescent="0.25">
      <c r="A36" s="168" t="s">
        <v>79</v>
      </c>
      <c r="B36" s="259">
        <v>14262405</v>
      </c>
      <c r="C36" s="259">
        <v>14509603</v>
      </c>
      <c r="D36" s="259">
        <v>14509603</v>
      </c>
      <c r="E36" s="259">
        <v>0</v>
      </c>
      <c r="F36" s="259">
        <v>0</v>
      </c>
      <c r="G36" s="259">
        <v>0</v>
      </c>
      <c r="H36" s="259">
        <v>0</v>
      </c>
      <c r="I36" s="259">
        <f>SUM(J36-H36)</f>
        <v>0</v>
      </c>
      <c r="J36" s="259">
        <v>0</v>
      </c>
      <c r="K36" s="259">
        <f t="shared" ref="K36:K42" si="17">SUM(B36,E36,H36)</f>
        <v>14262405</v>
      </c>
      <c r="L36" s="259">
        <f>SUM(C36,F36,I36)</f>
        <v>14509603</v>
      </c>
      <c r="M36" s="259">
        <f>SUM(D36,G36,J36)</f>
        <v>14509603</v>
      </c>
    </row>
    <row r="37" spans="1:13" s="10" customFormat="1" x14ac:dyDescent="0.25">
      <c r="A37" s="234" t="s">
        <v>57</v>
      </c>
      <c r="B37" s="260">
        <f t="shared" ref="B37:G37" si="18">SUM(B38:B42)</f>
        <v>2328000</v>
      </c>
      <c r="C37" s="260">
        <f t="shared" si="18"/>
        <v>3745140</v>
      </c>
      <c r="D37" s="260">
        <f t="shared" si="18"/>
        <v>3501404</v>
      </c>
      <c r="E37" s="260">
        <f t="shared" si="18"/>
        <v>1000000</v>
      </c>
      <c r="F37" s="260">
        <f t="shared" si="18"/>
        <v>11678550</v>
      </c>
      <c r="G37" s="260">
        <f t="shared" si="18"/>
        <v>11291050</v>
      </c>
      <c r="H37" s="260">
        <f t="shared" ref="H37:J37" si="19">SUM(H38:H40)</f>
        <v>0</v>
      </c>
      <c r="I37" s="171">
        <f t="shared" ref="I37" si="20">SUM(J37-H37)</f>
        <v>0</v>
      </c>
      <c r="J37" s="260">
        <f t="shared" si="19"/>
        <v>0</v>
      </c>
      <c r="K37" s="260">
        <f t="shared" si="17"/>
        <v>3328000</v>
      </c>
      <c r="L37" s="260">
        <f t="shared" ref="L37:M61" si="21">SUM(C37,F37,I37)</f>
        <v>15423690</v>
      </c>
      <c r="M37" s="260">
        <f t="shared" si="21"/>
        <v>14792454</v>
      </c>
    </row>
    <row r="38" spans="1:13" s="10" customFormat="1" x14ac:dyDescent="0.25">
      <c r="A38" s="261" t="s">
        <v>65</v>
      </c>
      <c r="B38" s="262">
        <v>2000000</v>
      </c>
      <c r="C38" s="262">
        <v>3417140</v>
      </c>
      <c r="D38" s="262">
        <v>3417140</v>
      </c>
      <c r="E38" s="262">
        <v>0</v>
      </c>
      <c r="F38" s="262">
        <v>0</v>
      </c>
      <c r="G38" s="262">
        <v>0</v>
      </c>
      <c r="H38" s="262">
        <v>0</v>
      </c>
      <c r="I38" s="260">
        <f t="shared" ref="I38:I61" si="22">SUM(J38-H38)</f>
        <v>0</v>
      </c>
      <c r="J38" s="262">
        <v>0</v>
      </c>
      <c r="K38" s="260">
        <f t="shared" si="17"/>
        <v>2000000</v>
      </c>
      <c r="L38" s="260">
        <f t="shared" si="21"/>
        <v>3417140</v>
      </c>
      <c r="M38" s="260">
        <f t="shared" si="21"/>
        <v>3417140</v>
      </c>
    </row>
    <row r="39" spans="1:13" s="10" customFormat="1" x14ac:dyDescent="0.25">
      <c r="A39" s="261" t="s">
        <v>66</v>
      </c>
      <c r="B39" s="262">
        <v>278000</v>
      </c>
      <c r="C39" s="262">
        <v>278000</v>
      </c>
      <c r="D39" s="262">
        <v>46800</v>
      </c>
      <c r="E39" s="262">
        <v>0</v>
      </c>
      <c r="F39" s="262">
        <v>0</v>
      </c>
      <c r="G39" s="262">
        <v>0</v>
      </c>
      <c r="H39" s="262">
        <v>0</v>
      </c>
      <c r="I39" s="260">
        <f t="shared" si="22"/>
        <v>0</v>
      </c>
      <c r="J39" s="262">
        <v>0</v>
      </c>
      <c r="K39" s="260">
        <f t="shared" si="17"/>
        <v>278000</v>
      </c>
      <c r="L39" s="260">
        <f t="shared" si="21"/>
        <v>278000</v>
      </c>
      <c r="M39" s="260">
        <f t="shared" si="21"/>
        <v>46800</v>
      </c>
    </row>
    <row r="40" spans="1:13" s="10" customFormat="1" x14ac:dyDescent="0.25">
      <c r="A40" s="261" t="s">
        <v>142</v>
      </c>
      <c r="B40" s="262">
        <v>50000</v>
      </c>
      <c r="C40" s="262">
        <v>50000</v>
      </c>
      <c r="D40" s="262">
        <v>37464</v>
      </c>
      <c r="E40" s="262">
        <v>0</v>
      </c>
      <c r="F40" s="262">
        <v>0</v>
      </c>
      <c r="G40" s="262">
        <v>0</v>
      </c>
      <c r="H40" s="262">
        <v>0</v>
      </c>
      <c r="I40" s="260">
        <f t="shared" si="22"/>
        <v>0</v>
      </c>
      <c r="J40" s="262">
        <v>0</v>
      </c>
      <c r="K40" s="260">
        <f t="shared" si="17"/>
        <v>50000</v>
      </c>
      <c r="L40" s="260">
        <f t="shared" si="21"/>
        <v>50000</v>
      </c>
      <c r="M40" s="260">
        <f t="shared" si="21"/>
        <v>37464</v>
      </c>
    </row>
    <row r="41" spans="1:13" s="10" customFormat="1" x14ac:dyDescent="0.25">
      <c r="A41" s="261" t="s">
        <v>230</v>
      </c>
      <c r="B41" s="262">
        <v>0</v>
      </c>
      <c r="C41" s="262">
        <v>0</v>
      </c>
      <c r="D41" s="262">
        <v>0</v>
      </c>
      <c r="E41" s="262">
        <v>500000</v>
      </c>
      <c r="F41" s="262">
        <v>11178550</v>
      </c>
      <c r="G41" s="262">
        <v>11178550</v>
      </c>
      <c r="H41" s="262"/>
      <c r="I41" s="260"/>
      <c r="J41" s="262"/>
      <c r="K41" s="260">
        <f t="shared" si="17"/>
        <v>500000</v>
      </c>
      <c r="L41" s="260">
        <f t="shared" si="21"/>
        <v>11178550</v>
      </c>
      <c r="M41" s="260">
        <f t="shared" si="21"/>
        <v>11178550</v>
      </c>
    </row>
    <row r="42" spans="1:13" s="10" customFormat="1" x14ac:dyDescent="0.25">
      <c r="A42" s="261" t="s">
        <v>231</v>
      </c>
      <c r="B42" s="262">
        <v>0</v>
      </c>
      <c r="C42" s="262">
        <v>0</v>
      </c>
      <c r="D42" s="262">
        <v>0</v>
      </c>
      <c r="E42" s="262">
        <v>500000</v>
      </c>
      <c r="F42" s="262">
        <v>500000</v>
      </c>
      <c r="G42" s="262">
        <v>112500</v>
      </c>
      <c r="H42" s="262"/>
      <c r="I42" s="260"/>
      <c r="J42" s="262"/>
      <c r="K42" s="263">
        <f t="shared" si="17"/>
        <v>500000</v>
      </c>
      <c r="L42" s="260">
        <f t="shared" si="21"/>
        <v>500000</v>
      </c>
      <c r="M42" s="260">
        <f t="shared" si="21"/>
        <v>112500</v>
      </c>
    </row>
    <row r="43" spans="1:13" s="10" customFormat="1" x14ac:dyDescent="0.25">
      <c r="A43" s="234" t="s">
        <v>80</v>
      </c>
      <c r="B43" s="260">
        <v>263500</v>
      </c>
      <c r="C43" s="260">
        <v>2205192</v>
      </c>
      <c r="D43" s="260">
        <v>2383538</v>
      </c>
      <c r="E43" s="260">
        <v>0</v>
      </c>
      <c r="F43" s="260">
        <v>0</v>
      </c>
      <c r="G43" s="260">
        <v>0</v>
      </c>
      <c r="H43" s="260">
        <v>0</v>
      </c>
      <c r="I43" s="260">
        <f t="shared" si="22"/>
        <v>0</v>
      </c>
      <c r="J43" s="260">
        <v>0</v>
      </c>
      <c r="K43" s="260">
        <v>263500</v>
      </c>
      <c r="L43" s="260">
        <f t="shared" si="21"/>
        <v>2205192</v>
      </c>
      <c r="M43" s="260">
        <f t="shared" si="21"/>
        <v>2383538</v>
      </c>
    </row>
    <row r="44" spans="1:13" s="10" customFormat="1" x14ac:dyDescent="0.25">
      <c r="A44" s="234" t="s">
        <v>268</v>
      </c>
      <c r="B44" s="260">
        <f>SUM(B45:B49)</f>
        <v>6493814</v>
      </c>
      <c r="C44" s="260">
        <v>6493814</v>
      </c>
      <c r="D44" s="260">
        <f>SUM(D45:D49)</f>
        <v>7817947</v>
      </c>
      <c r="E44" s="260">
        <f>SUM(E45:E49)</f>
        <v>0</v>
      </c>
      <c r="F44" s="260">
        <f>SUM(F45:F49)</f>
        <v>0</v>
      </c>
      <c r="G44" s="260">
        <f>SUM(G45:G49)</f>
        <v>4708314</v>
      </c>
      <c r="H44" s="260">
        <f>SUM(H45:H49)</f>
        <v>0</v>
      </c>
      <c r="I44" s="260">
        <f t="shared" si="22"/>
        <v>0</v>
      </c>
      <c r="J44" s="260">
        <f>SUM(J45:J49)</f>
        <v>0</v>
      </c>
      <c r="K44" s="260">
        <f t="shared" ref="K44:K55" si="23">SUM(B44,E44,H44)</f>
        <v>6493814</v>
      </c>
      <c r="L44" s="260">
        <f t="shared" si="21"/>
        <v>6493814</v>
      </c>
      <c r="M44" s="260">
        <f t="shared" si="21"/>
        <v>12526261</v>
      </c>
    </row>
    <row r="45" spans="1:13" s="10" customFormat="1" x14ac:dyDescent="0.25">
      <c r="A45" s="261" t="s">
        <v>68</v>
      </c>
      <c r="B45" s="262">
        <v>1260104</v>
      </c>
      <c r="C45" s="262">
        <v>1260104</v>
      </c>
      <c r="D45" s="262">
        <v>1287307</v>
      </c>
      <c r="E45" s="262">
        <v>0</v>
      </c>
      <c r="F45" s="262">
        <v>0</v>
      </c>
      <c r="G45" s="262">
        <v>0</v>
      </c>
      <c r="H45" s="262">
        <v>0</v>
      </c>
      <c r="I45" s="260">
        <f t="shared" si="22"/>
        <v>0</v>
      </c>
      <c r="J45" s="262">
        <v>0</v>
      </c>
      <c r="K45" s="260">
        <f t="shared" si="23"/>
        <v>1260104</v>
      </c>
      <c r="L45" s="260">
        <f t="shared" si="21"/>
        <v>1260104</v>
      </c>
      <c r="M45" s="260">
        <f t="shared" si="21"/>
        <v>1287307</v>
      </c>
    </row>
    <row r="46" spans="1:13" x14ac:dyDescent="0.25">
      <c r="A46" s="261" t="s">
        <v>81</v>
      </c>
      <c r="B46" s="262">
        <v>3480000</v>
      </c>
      <c r="C46" s="262">
        <v>3480000</v>
      </c>
      <c r="D46" s="262">
        <v>3475500</v>
      </c>
      <c r="E46" s="262">
        <v>0</v>
      </c>
      <c r="F46" s="262">
        <v>0</v>
      </c>
      <c r="G46" s="262">
        <v>0</v>
      </c>
      <c r="H46" s="262">
        <v>0</v>
      </c>
      <c r="I46" s="260">
        <f t="shared" si="22"/>
        <v>0</v>
      </c>
      <c r="J46" s="262">
        <v>0</v>
      </c>
      <c r="K46" s="260">
        <f t="shared" si="23"/>
        <v>3480000</v>
      </c>
      <c r="L46" s="260">
        <f t="shared" si="21"/>
        <v>3480000</v>
      </c>
      <c r="M46" s="260">
        <f t="shared" si="21"/>
        <v>3475500</v>
      </c>
    </row>
    <row r="47" spans="1:13" x14ac:dyDescent="0.25">
      <c r="A47" s="261" t="s">
        <v>144</v>
      </c>
      <c r="B47" s="262">
        <v>1753710</v>
      </c>
      <c r="C47" s="262">
        <v>1753710</v>
      </c>
      <c r="D47" s="262">
        <v>3055140</v>
      </c>
      <c r="E47" s="262">
        <v>0</v>
      </c>
      <c r="F47" s="262">
        <v>0</v>
      </c>
      <c r="G47" s="262">
        <v>0</v>
      </c>
      <c r="H47" s="260">
        <v>0</v>
      </c>
      <c r="I47" s="260">
        <f t="shared" si="22"/>
        <v>0</v>
      </c>
      <c r="J47" s="260">
        <v>0</v>
      </c>
      <c r="K47" s="260">
        <f t="shared" si="23"/>
        <v>1753710</v>
      </c>
      <c r="L47" s="260">
        <f t="shared" si="21"/>
        <v>1753710</v>
      </c>
      <c r="M47" s="260">
        <f t="shared" si="21"/>
        <v>3055140</v>
      </c>
    </row>
    <row r="48" spans="1:13" x14ac:dyDescent="0.25">
      <c r="A48" s="261" t="s">
        <v>274</v>
      </c>
      <c r="B48" s="262">
        <v>0</v>
      </c>
      <c r="C48" s="262">
        <v>0</v>
      </c>
      <c r="D48" s="262">
        <v>0</v>
      </c>
      <c r="E48" s="262">
        <v>0</v>
      </c>
      <c r="F48" s="262">
        <v>0</v>
      </c>
      <c r="G48" s="262">
        <v>4708314</v>
      </c>
      <c r="H48" s="260">
        <v>0</v>
      </c>
      <c r="I48" s="260">
        <v>0</v>
      </c>
      <c r="J48" s="260">
        <v>0</v>
      </c>
      <c r="K48" s="260">
        <f t="shared" si="23"/>
        <v>0</v>
      </c>
      <c r="L48" s="260">
        <v>0</v>
      </c>
      <c r="M48" s="260">
        <v>4708314</v>
      </c>
    </row>
    <row r="49" spans="1:13" x14ac:dyDescent="0.25">
      <c r="A49" s="261"/>
      <c r="B49" s="262">
        <v>0</v>
      </c>
      <c r="C49" s="262">
        <v>0</v>
      </c>
      <c r="D49" s="262">
        <v>0</v>
      </c>
      <c r="E49" s="262">
        <v>0</v>
      </c>
      <c r="F49" s="262">
        <v>0</v>
      </c>
      <c r="G49" s="262">
        <v>0</v>
      </c>
      <c r="H49" s="260">
        <v>0</v>
      </c>
      <c r="I49" s="260">
        <f t="shared" si="22"/>
        <v>0</v>
      </c>
      <c r="J49" s="260">
        <v>0</v>
      </c>
      <c r="K49" s="260">
        <f t="shared" si="23"/>
        <v>0</v>
      </c>
      <c r="L49" s="260">
        <f t="shared" si="21"/>
        <v>0</v>
      </c>
      <c r="M49" s="260">
        <f t="shared" si="21"/>
        <v>0</v>
      </c>
    </row>
    <row r="50" spans="1:13" x14ac:dyDescent="0.25">
      <c r="A50" s="234" t="s">
        <v>151</v>
      </c>
      <c r="B50" s="260">
        <f>SUM(B51)</f>
        <v>0</v>
      </c>
      <c r="C50" s="260">
        <f t="shared" ref="C50:J50" si="24">SUM(C51)</f>
        <v>0</v>
      </c>
      <c r="D50" s="260">
        <f t="shared" si="24"/>
        <v>0</v>
      </c>
      <c r="E50" s="260">
        <f>SUM(E51:E52)</f>
        <v>627000</v>
      </c>
      <c r="F50" s="260">
        <f>SUM(F51:F52)</f>
        <v>627000</v>
      </c>
      <c r="G50" s="260">
        <f>SUM(G51:G52)</f>
        <v>640553</v>
      </c>
      <c r="H50" s="260">
        <f t="shared" si="24"/>
        <v>0</v>
      </c>
      <c r="I50" s="260">
        <f t="shared" si="22"/>
        <v>0</v>
      </c>
      <c r="J50" s="260">
        <f t="shared" si="24"/>
        <v>0</v>
      </c>
      <c r="K50" s="260">
        <f t="shared" si="23"/>
        <v>627000</v>
      </c>
      <c r="L50" s="260">
        <f t="shared" si="21"/>
        <v>627000</v>
      </c>
      <c r="M50" s="260">
        <f t="shared" si="21"/>
        <v>640553</v>
      </c>
    </row>
    <row r="51" spans="1:13" x14ac:dyDescent="0.25">
      <c r="A51" s="261" t="s">
        <v>153</v>
      </c>
      <c r="B51" s="262">
        <v>0</v>
      </c>
      <c r="C51" s="262">
        <v>0</v>
      </c>
      <c r="D51" s="262">
        <v>0</v>
      </c>
      <c r="E51" s="262">
        <v>627000</v>
      </c>
      <c r="F51" s="262">
        <v>469131</v>
      </c>
      <c r="G51" s="262">
        <v>469131</v>
      </c>
      <c r="H51" s="262">
        <v>0</v>
      </c>
      <c r="I51" s="260">
        <f t="shared" si="22"/>
        <v>0</v>
      </c>
      <c r="J51" s="262">
        <v>0</v>
      </c>
      <c r="K51" s="260">
        <f t="shared" si="23"/>
        <v>627000</v>
      </c>
      <c r="L51" s="260">
        <f t="shared" si="21"/>
        <v>469131</v>
      </c>
      <c r="M51" s="260">
        <f t="shared" si="21"/>
        <v>469131</v>
      </c>
    </row>
    <row r="52" spans="1:13" x14ac:dyDescent="0.25">
      <c r="A52" s="261" t="s">
        <v>269</v>
      </c>
      <c r="B52" s="262">
        <v>0</v>
      </c>
      <c r="C52" s="262">
        <v>0</v>
      </c>
      <c r="D52" s="262">
        <v>0</v>
      </c>
      <c r="E52" s="262">
        <v>0</v>
      </c>
      <c r="F52" s="262">
        <v>157869</v>
      </c>
      <c r="G52" s="262">
        <v>171422</v>
      </c>
      <c r="H52" s="262"/>
      <c r="I52" s="260"/>
      <c r="J52" s="262"/>
      <c r="K52" s="260">
        <f t="shared" si="23"/>
        <v>0</v>
      </c>
      <c r="L52" s="260">
        <f t="shared" si="21"/>
        <v>157869</v>
      </c>
      <c r="M52" s="260">
        <f t="shared" si="21"/>
        <v>171422</v>
      </c>
    </row>
    <row r="53" spans="1:13" x14ac:dyDescent="0.25">
      <c r="A53" s="234" t="s">
        <v>30</v>
      </c>
      <c r="B53" s="260">
        <v>4388703</v>
      </c>
      <c r="C53" s="260">
        <v>5761579</v>
      </c>
      <c r="D53" s="260">
        <v>5761579</v>
      </c>
      <c r="E53" s="260">
        <v>1785660</v>
      </c>
      <c r="F53" s="260">
        <v>1786160</v>
      </c>
      <c r="G53" s="260">
        <v>1786160</v>
      </c>
      <c r="H53" s="260">
        <v>0</v>
      </c>
      <c r="I53" s="260">
        <f t="shared" si="22"/>
        <v>0</v>
      </c>
      <c r="J53" s="260">
        <v>0</v>
      </c>
      <c r="K53" s="260">
        <f t="shared" si="23"/>
        <v>6174363</v>
      </c>
      <c r="L53" s="260">
        <f t="shared" si="21"/>
        <v>7547739</v>
      </c>
      <c r="M53" s="260">
        <f t="shared" si="21"/>
        <v>7547739</v>
      </c>
    </row>
    <row r="54" spans="1:13" s="10" customFormat="1" x14ac:dyDescent="0.25">
      <c r="A54" s="234" t="s">
        <v>189</v>
      </c>
      <c r="B54" s="260">
        <v>0</v>
      </c>
      <c r="C54" s="260">
        <v>0</v>
      </c>
      <c r="D54" s="260">
        <v>574957</v>
      </c>
      <c r="E54" s="260">
        <v>0</v>
      </c>
      <c r="F54" s="260">
        <v>0</v>
      </c>
      <c r="G54" s="260">
        <v>0</v>
      </c>
      <c r="H54" s="260">
        <v>0</v>
      </c>
      <c r="I54" s="260">
        <f t="shared" si="22"/>
        <v>0</v>
      </c>
      <c r="J54" s="260">
        <v>0</v>
      </c>
      <c r="K54" s="260">
        <f t="shared" si="23"/>
        <v>0</v>
      </c>
      <c r="L54" s="260">
        <f t="shared" si="21"/>
        <v>0</v>
      </c>
      <c r="M54" s="260">
        <f t="shared" si="21"/>
        <v>574957</v>
      </c>
    </row>
    <row r="55" spans="1:13" s="10" customFormat="1" x14ac:dyDescent="0.25">
      <c r="A55" s="234"/>
      <c r="B55" s="260"/>
      <c r="C55" s="260"/>
      <c r="D55" s="260"/>
      <c r="E55" s="260"/>
      <c r="F55" s="260"/>
      <c r="G55" s="260"/>
      <c r="H55" s="260"/>
      <c r="I55" s="260"/>
      <c r="J55" s="260"/>
      <c r="K55" s="263">
        <f t="shared" si="23"/>
        <v>0</v>
      </c>
      <c r="L55" s="260"/>
      <c r="M55" s="260"/>
    </row>
    <row r="56" spans="1:13" s="10" customFormat="1" x14ac:dyDescent="0.25">
      <c r="A56" s="264" t="s">
        <v>48</v>
      </c>
      <c r="B56" s="265">
        <f>SUM(B36,B37,B43,B44,B50,B53,B55)</f>
        <v>27736422</v>
      </c>
      <c r="C56" s="265">
        <f>SUM(C36,C37,C43,C44,C50,C53,C54)</f>
        <v>32715328</v>
      </c>
      <c r="D56" s="265">
        <f>SUM(D36,D37,D43,D44,D50,D53,D54)</f>
        <v>34549028</v>
      </c>
      <c r="E56" s="265">
        <f>SUM(E36,E37,E43,E44,E50,E53)</f>
        <v>3412660</v>
      </c>
      <c r="F56" s="265">
        <f>SUM(F36,F37,F43,F44,F50,F53)</f>
        <v>14091710</v>
      </c>
      <c r="G56" s="265">
        <f>SUM(G36,G37,G43,G44,G50,G53)</f>
        <v>18426077</v>
      </c>
      <c r="H56" s="265">
        <f>SUM(H36,H37,H43,H44,H50,H53)</f>
        <v>0</v>
      </c>
      <c r="I56" s="266">
        <f t="shared" si="22"/>
        <v>0</v>
      </c>
      <c r="J56" s="265">
        <f>SUM(J36,J37,J43,J44,J50,J53)</f>
        <v>0</v>
      </c>
      <c r="K56" s="265">
        <f>SUM(K36,K37,K43,K44,K50,K53)</f>
        <v>31149082</v>
      </c>
      <c r="L56" s="266">
        <f t="shared" si="21"/>
        <v>46807038</v>
      </c>
      <c r="M56" s="266">
        <f t="shared" si="21"/>
        <v>52975105</v>
      </c>
    </row>
    <row r="57" spans="1:13" s="10" customFormat="1" x14ac:dyDescent="0.25">
      <c r="A57" s="269" t="s">
        <v>82</v>
      </c>
      <c r="B57" s="270">
        <v>2946689</v>
      </c>
      <c r="C57" s="270">
        <v>0</v>
      </c>
      <c r="D57" s="270">
        <v>0</v>
      </c>
      <c r="E57" s="270">
        <v>0</v>
      </c>
      <c r="F57" s="270">
        <v>0</v>
      </c>
      <c r="G57" s="270">
        <v>0</v>
      </c>
      <c r="H57" s="270">
        <v>0</v>
      </c>
      <c r="I57" s="260">
        <f t="shared" si="22"/>
        <v>0</v>
      </c>
      <c r="J57" s="270">
        <v>0</v>
      </c>
      <c r="K57" s="270">
        <v>2946689</v>
      </c>
      <c r="L57" s="260">
        <f t="shared" si="21"/>
        <v>0</v>
      </c>
      <c r="M57" s="260">
        <f t="shared" si="21"/>
        <v>0</v>
      </c>
    </row>
    <row r="58" spans="1:13" s="10" customFormat="1" x14ac:dyDescent="0.25">
      <c r="A58" s="269" t="s">
        <v>270</v>
      </c>
      <c r="B58" s="270">
        <v>0</v>
      </c>
      <c r="C58" s="270">
        <v>0</v>
      </c>
      <c r="D58" s="270">
        <v>0</v>
      </c>
      <c r="E58" s="270">
        <v>0</v>
      </c>
      <c r="F58" s="270">
        <v>14457280</v>
      </c>
      <c r="G58" s="270">
        <v>14457280</v>
      </c>
      <c r="H58" s="270">
        <v>0</v>
      </c>
      <c r="I58" s="260">
        <f t="shared" si="22"/>
        <v>0</v>
      </c>
      <c r="J58" s="270">
        <v>0</v>
      </c>
      <c r="K58" s="270">
        <v>0</v>
      </c>
      <c r="L58" s="260">
        <v>14457280</v>
      </c>
      <c r="M58" s="260">
        <v>14457280</v>
      </c>
    </row>
    <row r="59" spans="1:13" s="10" customFormat="1" x14ac:dyDescent="0.25">
      <c r="A59" s="269" t="s">
        <v>223</v>
      </c>
      <c r="B59" s="270">
        <v>0</v>
      </c>
      <c r="C59" s="270">
        <v>3003578</v>
      </c>
      <c r="D59" s="270">
        <v>3003578</v>
      </c>
      <c r="E59" s="270">
        <v>0</v>
      </c>
      <c r="F59" s="270">
        <v>0</v>
      </c>
      <c r="G59" s="270">
        <v>0</v>
      </c>
      <c r="H59" s="270">
        <v>0</v>
      </c>
      <c r="I59" s="260">
        <f t="shared" si="22"/>
        <v>0</v>
      </c>
      <c r="J59" s="270">
        <v>0</v>
      </c>
      <c r="K59" s="270">
        <v>0</v>
      </c>
      <c r="L59" s="260">
        <f t="shared" si="21"/>
        <v>3003578</v>
      </c>
      <c r="M59" s="260">
        <f t="shared" si="21"/>
        <v>3003578</v>
      </c>
    </row>
    <row r="60" spans="1:13" s="10" customFormat="1" ht="13.8" thickBot="1" x14ac:dyDescent="0.3">
      <c r="A60" s="278" t="s">
        <v>51</v>
      </c>
      <c r="B60" s="279">
        <f>SUM(B57:B59)</f>
        <v>2946689</v>
      </c>
      <c r="C60" s="279">
        <f t="shared" ref="C60" si="25">SUM(C57:C59)</f>
        <v>3003578</v>
      </c>
      <c r="D60" s="279">
        <f t="shared" ref="D60:K60" si="26">SUM(D57:D59)</f>
        <v>3003578</v>
      </c>
      <c r="E60" s="279">
        <f t="shared" si="26"/>
        <v>0</v>
      </c>
      <c r="F60" s="279">
        <f t="shared" ref="F60" si="27">SUM(F57:F59)</f>
        <v>14457280</v>
      </c>
      <c r="G60" s="279">
        <f t="shared" si="26"/>
        <v>14457280</v>
      </c>
      <c r="H60" s="279">
        <f t="shared" si="26"/>
        <v>0</v>
      </c>
      <c r="I60" s="273">
        <f t="shared" si="22"/>
        <v>0</v>
      </c>
      <c r="J60" s="279">
        <f t="shared" si="26"/>
        <v>0</v>
      </c>
      <c r="K60" s="279">
        <f t="shared" si="26"/>
        <v>2946689</v>
      </c>
      <c r="L60" s="273">
        <f t="shared" si="21"/>
        <v>17460858</v>
      </c>
      <c r="M60" s="273">
        <f t="shared" si="21"/>
        <v>17460858</v>
      </c>
    </row>
    <row r="61" spans="1:13" ht="21" customHeight="1" thickBot="1" x14ac:dyDescent="0.3">
      <c r="A61" s="274" t="s">
        <v>52</v>
      </c>
      <c r="B61" s="275">
        <f>SUM(B56,B60)</f>
        <v>30683111</v>
      </c>
      <c r="C61" s="275">
        <f t="shared" ref="C61" si="28">SUM(C56,C60)</f>
        <v>35718906</v>
      </c>
      <c r="D61" s="275">
        <f t="shared" ref="D61:K61" si="29">SUM(D56,D60)</f>
        <v>37552606</v>
      </c>
      <c r="E61" s="275">
        <f t="shared" si="29"/>
        <v>3412660</v>
      </c>
      <c r="F61" s="275">
        <f t="shared" ref="F61" si="30">SUM(F56,F60)</f>
        <v>28548990</v>
      </c>
      <c r="G61" s="275">
        <f t="shared" si="29"/>
        <v>32883357</v>
      </c>
      <c r="H61" s="275">
        <f t="shared" si="29"/>
        <v>0</v>
      </c>
      <c r="I61" s="276">
        <f t="shared" si="22"/>
        <v>0</v>
      </c>
      <c r="J61" s="275">
        <f t="shared" si="29"/>
        <v>0</v>
      </c>
      <c r="K61" s="275">
        <f t="shared" si="29"/>
        <v>34095771</v>
      </c>
      <c r="L61" s="276">
        <f t="shared" si="21"/>
        <v>64267896</v>
      </c>
      <c r="M61" s="276">
        <f t="shared" si="21"/>
        <v>70435963</v>
      </c>
    </row>
  </sheetData>
  <mergeCells count="12">
    <mergeCell ref="A2:M2"/>
    <mergeCell ref="B8:D8"/>
    <mergeCell ref="E8:G8"/>
    <mergeCell ref="H8:J8"/>
    <mergeCell ref="K8:M8"/>
    <mergeCell ref="J7:M7"/>
    <mergeCell ref="B34:D34"/>
    <mergeCell ref="E34:G34"/>
    <mergeCell ref="H34:J34"/>
    <mergeCell ref="K34:M34"/>
    <mergeCell ref="A4:M4"/>
    <mergeCell ref="A5:M5"/>
  </mergeCells>
  <phoneticPr fontId="1" type="noConversion"/>
  <pageMargins left="0.75" right="0.75" top="1" bottom="1" header="0.5" footer="0.5"/>
  <pageSetup paperSize="8" scale="79" orientation="landscape" r:id="rId1"/>
  <headerFooter alignWithMargins="0"/>
  <colBreaks count="1" manualBreakCount="1">
    <brk id="15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E3AC-CA43-4221-965E-9B0185153096}">
  <dimension ref="A1:F19"/>
  <sheetViews>
    <sheetView workbookViewId="0">
      <selection activeCell="F4" sqref="F4"/>
    </sheetView>
  </sheetViews>
  <sheetFormatPr defaultRowHeight="13.2" x14ac:dyDescent="0.25"/>
  <cols>
    <col min="1" max="1" width="16.5546875" customWidth="1"/>
    <col min="2" max="2" width="35.44140625" customWidth="1"/>
    <col min="3" max="3" width="16.5546875" customWidth="1"/>
  </cols>
  <sheetData>
    <row r="1" spans="1:6" x14ac:dyDescent="0.25">
      <c r="A1" s="437" t="s">
        <v>482</v>
      </c>
      <c r="B1" s="437"/>
      <c r="C1" s="437"/>
      <c r="D1" s="437"/>
      <c r="E1" s="437"/>
      <c r="F1" s="437"/>
    </row>
    <row r="3" spans="1:6" x14ac:dyDescent="0.25">
      <c r="A3" s="437" t="s">
        <v>443</v>
      </c>
      <c r="B3" s="437"/>
      <c r="C3" s="437"/>
      <c r="D3" s="437"/>
      <c r="E3" s="437"/>
      <c r="F3" s="437"/>
    </row>
    <row r="4" spans="1:6" x14ac:dyDescent="0.25">
      <c r="B4" s="437" t="s">
        <v>457</v>
      </c>
      <c r="C4" s="437"/>
      <c r="D4" s="437"/>
    </row>
    <row r="5" spans="1:6" x14ac:dyDescent="0.25">
      <c r="D5" s="29"/>
    </row>
    <row r="6" spans="1:6" ht="15.6" thickBot="1" x14ac:dyDescent="0.3">
      <c r="B6" s="254"/>
      <c r="C6" s="254"/>
      <c r="D6" s="486" t="s">
        <v>18</v>
      </c>
      <c r="E6" s="486"/>
      <c r="F6" s="486"/>
    </row>
    <row r="7" spans="1:6" ht="16.2" thickBot="1" x14ac:dyDescent="0.35">
      <c r="B7" s="366" t="s">
        <v>0</v>
      </c>
      <c r="C7" s="367" t="s">
        <v>444</v>
      </c>
      <c r="D7" s="604" t="s">
        <v>445</v>
      </c>
      <c r="E7" s="605"/>
      <c r="F7" s="606"/>
    </row>
    <row r="8" spans="1:6" ht="16.2" thickBot="1" x14ac:dyDescent="0.35">
      <c r="B8" s="366"/>
      <c r="C8" s="367"/>
      <c r="D8" s="368" t="s">
        <v>12</v>
      </c>
      <c r="E8" s="369" t="s">
        <v>166</v>
      </c>
      <c r="F8" s="370" t="s">
        <v>273</v>
      </c>
    </row>
    <row r="9" spans="1:6" ht="15" x14ac:dyDescent="0.25">
      <c r="B9" s="371" t="s">
        <v>64</v>
      </c>
      <c r="C9" s="372"/>
      <c r="D9" s="373"/>
      <c r="E9" s="293"/>
      <c r="F9" s="293"/>
    </row>
    <row r="10" spans="1:6" ht="15" x14ac:dyDescent="0.25">
      <c r="B10" s="374" t="s">
        <v>65</v>
      </c>
      <c r="C10" s="375" t="s">
        <v>446</v>
      </c>
      <c r="D10" s="376">
        <v>34000</v>
      </c>
      <c r="E10" s="394">
        <v>34000</v>
      </c>
      <c r="F10" s="394">
        <v>34000</v>
      </c>
    </row>
    <row r="11" spans="1:6" ht="15" x14ac:dyDescent="0.25">
      <c r="B11" s="377"/>
      <c r="C11" s="375" t="s">
        <v>447</v>
      </c>
      <c r="D11" s="376">
        <v>0</v>
      </c>
      <c r="E11" s="394">
        <v>0</v>
      </c>
      <c r="F11" s="394">
        <v>0</v>
      </c>
    </row>
    <row r="12" spans="1:6" ht="15" x14ac:dyDescent="0.25">
      <c r="B12" s="374" t="s">
        <v>448</v>
      </c>
      <c r="C12" s="375" t="s">
        <v>446</v>
      </c>
      <c r="D12" s="376">
        <v>0</v>
      </c>
      <c r="E12" s="394">
        <v>0</v>
      </c>
      <c r="F12" s="394">
        <v>0</v>
      </c>
    </row>
    <row r="13" spans="1:6" ht="15" x14ac:dyDescent="0.25">
      <c r="B13" s="377"/>
      <c r="C13" s="375" t="s">
        <v>447</v>
      </c>
      <c r="D13" s="376">
        <v>0</v>
      </c>
      <c r="E13" s="394">
        <v>0</v>
      </c>
      <c r="F13" s="394">
        <v>0</v>
      </c>
    </row>
    <row r="14" spans="1:6" ht="15" x14ac:dyDescent="0.25">
      <c r="B14" s="377"/>
      <c r="C14" s="375"/>
      <c r="D14" s="376"/>
      <c r="E14" s="394"/>
      <c r="F14" s="394"/>
    </row>
    <row r="15" spans="1:6" ht="15" x14ac:dyDescent="0.25">
      <c r="B15" s="377" t="s">
        <v>449</v>
      </c>
      <c r="C15" s="375" t="s">
        <v>447</v>
      </c>
      <c r="D15" s="376">
        <v>17000</v>
      </c>
      <c r="E15" s="394">
        <v>33914</v>
      </c>
      <c r="F15" s="394">
        <v>33914</v>
      </c>
    </row>
    <row r="16" spans="1:6" ht="15" x14ac:dyDescent="0.25">
      <c r="B16" s="377"/>
      <c r="C16" s="375"/>
      <c r="D16" s="376"/>
      <c r="E16" s="172"/>
      <c r="F16" s="172"/>
    </row>
    <row r="17" spans="1:6" ht="15" x14ac:dyDescent="0.25">
      <c r="B17" s="377"/>
      <c r="C17" s="375"/>
      <c r="D17" s="376"/>
      <c r="E17" s="172"/>
      <c r="F17" s="172"/>
    </row>
    <row r="18" spans="1:6" ht="15.6" thickBot="1" x14ac:dyDescent="0.3">
      <c r="B18" s="378"/>
      <c r="C18" s="379"/>
      <c r="D18" s="380"/>
      <c r="E18" s="395"/>
      <c r="F18" s="177"/>
    </row>
    <row r="19" spans="1:6" ht="16.2" thickBot="1" x14ac:dyDescent="0.35">
      <c r="A19" s="10"/>
      <c r="B19" s="381" t="s">
        <v>9</v>
      </c>
      <c r="C19" s="382"/>
      <c r="D19" s="383">
        <f>SUM(D10:D18)</f>
        <v>51000</v>
      </c>
      <c r="E19" s="383">
        <f t="shared" ref="E19:F19" si="0">SUM(E10:E18)</f>
        <v>67914</v>
      </c>
      <c r="F19" s="383">
        <f t="shared" si="0"/>
        <v>67914</v>
      </c>
    </row>
  </sheetData>
  <mergeCells count="5">
    <mergeCell ref="A1:F1"/>
    <mergeCell ref="A3:F3"/>
    <mergeCell ref="B4:D4"/>
    <mergeCell ref="D6:F6"/>
    <mergeCell ref="D7:F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7"/>
  <sheetViews>
    <sheetView workbookViewId="0">
      <selection activeCell="H29" sqref="H29"/>
    </sheetView>
  </sheetViews>
  <sheetFormatPr defaultRowHeight="13.2" x14ac:dyDescent="0.25"/>
  <cols>
    <col min="1" max="1" width="31.44140625" customWidth="1"/>
    <col min="2" max="2" width="8.88671875" customWidth="1"/>
    <col min="3" max="3" width="9.109375" customWidth="1"/>
    <col min="4" max="4" width="8.88671875" customWidth="1"/>
    <col min="5" max="5" width="4.44140625" customWidth="1"/>
    <col min="6" max="6" width="8.33203125" customWidth="1"/>
    <col min="7" max="7" width="7.88671875" customWidth="1"/>
    <col min="8" max="8" width="3.6640625" customWidth="1"/>
    <col min="9" max="9" width="9.44140625" customWidth="1"/>
    <col min="10" max="10" width="8.44140625" customWidth="1"/>
    <col min="11" max="11" width="8.109375" customWidth="1"/>
    <col min="12" max="12" width="4.88671875" customWidth="1"/>
    <col min="13" max="13" width="4.6640625" customWidth="1"/>
    <col min="14" max="14" width="8.33203125" customWidth="1"/>
    <col min="15" max="15" width="9.5546875" customWidth="1"/>
    <col min="16" max="16" width="9.6640625" customWidth="1"/>
    <col min="17" max="17" width="6.33203125" customWidth="1"/>
    <col min="18" max="18" width="9.109375" customWidth="1"/>
    <col min="19" max="19" width="7.88671875" customWidth="1"/>
    <col min="20" max="20" width="7.6640625" customWidth="1"/>
    <col min="21" max="21" width="8.5546875" customWidth="1"/>
    <col min="22" max="23" width="8.6640625" customWidth="1"/>
    <col min="24" max="24" width="8.44140625" customWidth="1"/>
    <col min="25" max="25" width="8.5546875" customWidth="1"/>
    <col min="26" max="26" width="6.6640625" customWidth="1"/>
    <col min="27" max="27" width="6.88671875" customWidth="1"/>
    <col min="28" max="28" width="7" customWidth="1"/>
    <col min="29" max="30" width="8.109375" customWidth="1"/>
    <col min="31" max="31" width="7.6640625" customWidth="1"/>
    <col min="32" max="32" width="3.44140625" customWidth="1"/>
    <col min="33" max="33" width="4.88671875" customWidth="1"/>
    <col min="34" max="34" width="6.33203125" customWidth="1"/>
  </cols>
  <sheetData>
    <row r="1" spans="1:37" ht="13.8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spans="1:37" ht="13.8" x14ac:dyDescent="0.25">
      <c r="A2" s="437" t="s">
        <v>465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7"/>
      <c r="Y2" s="437"/>
      <c r="Z2" s="437"/>
      <c r="AA2" s="437"/>
      <c r="AB2" s="437"/>
      <c r="AC2" s="437"/>
      <c r="AD2" s="437"/>
      <c r="AE2" s="437"/>
      <c r="AF2" s="17"/>
    </row>
    <row r="3" spans="1:37" ht="13.8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</row>
    <row r="4" spans="1:37" ht="13.8" x14ac:dyDescent="0.25">
      <c r="A4" s="446" t="s">
        <v>275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  <c r="L4" s="446"/>
      <c r="M4" s="446"/>
      <c r="N4" s="446"/>
      <c r="O4" s="446"/>
      <c r="P4" s="446"/>
      <c r="Q4" s="446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6"/>
      <c r="AD4" s="446"/>
      <c r="AE4" s="446"/>
      <c r="AF4" s="17"/>
    </row>
    <row r="5" spans="1:37" ht="13.8" x14ac:dyDescent="0.25">
      <c r="A5" s="446" t="s">
        <v>243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17"/>
    </row>
    <row r="6" spans="1:37" ht="13.8" x14ac:dyDescent="0.25">
      <c r="A6" s="447"/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17"/>
    </row>
    <row r="7" spans="1:37" ht="14.4" thickBo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31"/>
      <c r="AC7" s="463" t="s">
        <v>18</v>
      </c>
      <c r="AD7" s="463"/>
      <c r="AE7" s="463"/>
      <c r="AF7" s="17"/>
    </row>
    <row r="8" spans="1:37" ht="13.8" thickBot="1" x14ac:dyDescent="0.3">
      <c r="A8" s="465" t="s">
        <v>53</v>
      </c>
      <c r="B8" s="448" t="s">
        <v>170</v>
      </c>
      <c r="C8" s="449"/>
      <c r="D8" s="450"/>
      <c r="E8" s="454" t="s">
        <v>14</v>
      </c>
      <c r="F8" s="455"/>
      <c r="G8" s="455"/>
      <c r="H8" s="455"/>
      <c r="I8" s="455"/>
      <c r="J8" s="455"/>
      <c r="K8" s="455"/>
      <c r="L8" s="455"/>
      <c r="M8" s="456"/>
      <c r="N8" s="454" t="s">
        <v>15</v>
      </c>
      <c r="O8" s="471"/>
      <c r="P8" s="471"/>
      <c r="Q8" s="471"/>
      <c r="R8" s="471"/>
      <c r="S8" s="471"/>
      <c r="T8" s="471"/>
      <c r="U8" s="471"/>
      <c r="V8" s="471"/>
      <c r="W8" s="471"/>
      <c r="X8" s="471"/>
      <c r="Y8" s="471"/>
      <c r="Z8" s="471"/>
      <c r="AA8" s="471"/>
      <c r="AB8" s="471"/>
      <c r="AC8" s="471"/>
      <c r="AD8" s="471"/>
      <c r="AE8" s="471"/>
      <c r="AF8" s="471"/>
      <c r="AG8" s="471"/>
      <c r="AH8" s="472"/>
      <c r="AI8" s="138"/>
      <c r="AJ8" s="138"/>
      <c r="AK8" s="138"/>
    </row>
    <row r="9" spans="1:37" ht="13.8" thickBot="1" x14ac:dyDescent="0.3">
      <c r="A9" s="466"/>
      <c r="B9" s="451"/>
      <c r="C9" s="452"/>
      <c r="D9" s="453"/>
      <c r="E9" s="454" t="s">
        <v>271</v>
      </c>
      <c r="F9" s="455"/>
      <c r="G9" s="456"/>
      <c r="H9" s="454" t="s">
        <v>171</v>
      </c>
      <c r="I9" s="455"/>
      <c r="J9" s="456"/>
      <c r="K9" s="454" t="s">
        <v>30</v>
      </c>
      <c r="L9" s="455"/>
      <c r="M9" s="456"/>
      <c r="N9" s="457" t="s">
        <v>94</v>
      </c>
      <c r="O9" s="458"/>
      <c r="P9" s="459"/>
      <c r="Q9" s="460" t="s">
        <v>172</v>
      </c>
      <c r="R9" s="461"/>
      <c r="S9" s="462"/>
      <c r="T9" s="460" t="s">
        <v>173</v>
      </c>
      <c r="U9" s="461"/>
      <c r="V9" s="462"/>
      <c r="W9" s="457" t="s">
        <v>174</v>
      </c>
      <c r="X9" s="461"/>
      <c r="Y9" s="462"/>
      <c r="Z9" s="464" t="s">
        <v>175</v>
      </c>
      <c r="AA9" s="458"/>
      <c r="AB9" s="459"/>
      <c r="AC9" s="457" t="s">
        <v>30</v>
      </c>
      <c r="AD9" s="458"/>
      <c r="AE9" s="459"/>
      <c r="AF9" s="468" t="s">
        <v>462</v>
      </c>
      <c r="AG9" s="469"/>
      <c r="AH9" s="470"/>
      <c r="AI9" s="463"/>
      <c r="AJ9" s="463"/>
      <c r="AK9" s="463"/>
    </row>
    <row r="10" spans="1:37" ht="13.8" thickBot="1" x14ac:dyDescent="0.3">
      <c r="A10" s="467"/>
      <c r="B10" s="79" t="s">
        <v>12</v>
      </c>
      <c r="C10" s="79" t="s">
        <v>166</v>
      </c>
      <c r="D10" s="82" t="s">
        <v>273</v>
      </c>
      <c r="E10" s="79" t="s">
        <v>12</v>
      </c>
      <c r="F10" s="79" t="s">
        <v>166</v>
      </c>
      <c r="G10" s="83" t="s">
        <v>273</v>
      </c>
      <c r="H10" s="79" t="s">
        <v>12</v>
      </c>
      <c r="I10" s="79" t="s">
        <v>166</v>
      </c>
      <c r="J10" s="79" t="s">
        <v>273</v>
      </c>
      <c r="K10" s="79" t="s">
        <v>12</v>
      </c>
      <c r="L10" s="135" t="s">
        <v>166</v>
      </c>
      <c r="M10" s="79" t="s">
        <v>273</v>
      </c>
      <c r="N10" s="79" t="s">
        <v>12</v>
      </c>
      <c r="O10" s="79" t="s">
        <v>166</v>
      </c>
      <c r="P10" s="79" t="s">
        <v>273</v>
      </c>
      <c r="Q10" s="79" t="s">
        <v>12</v>
      </c>
      <c r="R10" s="79" t="s">
        <v>166</v>
      </c>
      <c r="S10" s="83" t="s">
        <v>273</v>
      </c>
      <c r="T10" s="79" t="s">
        <v>12</v>
      </c>
      <c r="U10" s="79" t="s">
        <v>166</v>
      </c>
      <c r="V10" s="79" t="s">
        <v>273</v>
      </c>
      <c r="W10" s="79" t="s">
        <v>12</v>
      </c>
      <c r="X10" s="79" t="s">
        <v>166</v>
      </c>
      <c r="Y10" s="79" t="s">
        <v>273</v>
      </c>
      <c r="Z10" s="79" t="s">
        <v>12</v>
      </c>
      <c r="AA10" s="79" t="s">
        <v>166</v>
      </c>
      <c r="AB10" s="76" t="s">
        <v>273</v>
      </c>
      <c r="AC10" s="76" t="s">
        <v>12</v>
      </c>
      <c r="AD10" s="76" t="s">
        <v>166</v>
      </c>
      <c r="AE10" s="79" t="s">
        <v>273</v>
      </c>
      <c r="AF10" s="110" t="s">
        <v>12</v>
      </c>
      <c r="AG10" s="137" t="s">
        <v>166</v>
      </c>
      <c r="AH10" s="137" t="s">
        <v>273</v>
      </c>
      <c r="AI10" s="136"/>
      <c r="AJ10" s="136"/>
      <c r="AK10" s="136"/>
    </row>
    <row r="11" spans="1:37" x14ac:dyDescent="0.25">
      <c r="A11" s="47" t="s">
        <v>120</v>
      </c>
      <c r="B11" s="134">
        <f>SUM(E11,H11,K11,N11,Q11,T11,W11,Z11,AC11,AF11,AI11)</f>
        <v>14262405</v>
      </c>
      <c r="C11" s="134">
        <f>SUM(F11,I11,L11,O11,R11,U11,X11,AA11,AD11,AG11,AJ11)</f>
        <v>31970461</v>
      </c>
      <c r="D11" s="134">
        <f>SUM(G11,J11,M11,P11,S11,V11,Y11,AB11,AE11,AH11,AK11)</f>
        <v>32545418</v>
      </c>
      <c r="E11" s="189">
        <v>0</v>
      </c>
      <c r="F11" s="189">
        <f>SUM(G11-E11)</f>
        <v>3003578</v>
      </c>
      <c r="G11" s="189">
        <v>3003578</v>
      </c>
      <c r="H11" s="189">
        <v>0</v>
      </c>
      <c r="I11" s="189">
        <f t="shared" ref="I11:I22" si="0">SUM(J11-H11)</f>
        <v>14457280</v>
      </c>
      <c r="J11" s="189">
        <v>14457280</v>
      </c>
      <c r="K11" s="189">
        <v>0</v>
      </c>
      <c r="L11" s="189">
        <v>0</v>
      </c>
      <c r="M11" s="189">
        <v>0</v>
      </c>
      <c r="N11" s="189">
        <v>0</v>
      </c>
      <c r="O11" s="189">
        <v>0</v>
      </c>
      <c r="P11" s="189">
        <v>0</v>
      </c>
      <c r="Q11" s="189">
        <v>0</v>
      </c>
      <c r="R11" s="189">
        <v>0</v>
      </c>
      <c r="S11" s="189">
        <v>0</v>
      </c>
      <c r="T11" s="189">
        <v>0</v>
      </c>
      <c r="U11" s="189">
        <v>0</v>
      </c>
      <c r="V11" s="189">
        <v>0</v>
      </c>
      <c r="W11" s="189">
        <v>14262405</v>
      </c>
      <c r="X11" s="189">
        <v>14509603</v>
      </c>
      <c r="Y11" s="189">
        <v>14509603</v>
      </c>
      <c r="Z11" s="189">
        <v>0</v>
      </c>
      <c r="AA11" s="189">
        <v>0</v>
      </c>
      <c r="AB11" s="189">
        <v>0</v>
      </c>
      <c r="AC11" s="189">
        <v>0</v>
      </c>
      <c r="AD11" s="189">
        <v>0</v>
      </c>
      <c r="AE11" s="189">
        <v>0</v>
      </c>
      <c r="AF11" s="140">
        <v>0</v>
      </c>
      <c r="AG11" s="117">
        <v>0</v>
      </c>
      <c r="AH11" s="140">
        <v>574957</v>
      </c>
      <c r="AI11" s="100"/>
      <c r="AJ11" s="100"/>
      <c r="AK11" s="100"/>
    </row>
    <row r="12" spans="1:37" ht="15" customHeight="1" x14ac:dyDescent="0.25">
      <c r="A12" s="48" t="s">
        <v>121</v>
      </c>
      <c r="B12" s="134">
        <f t="shared" ref="B12:B21" si="1">SUM(E12,H12,K12,N12,Q12,T12,W12,Z12,AC12)</f>
        <v>1753710</v>
      </c>
      <c r="C12" s="134">
        <f t="shared" ref="C12:D21" si="2">SUM(F12,I12,L12,O12,R12,U12,X12,AA12,AD12)</f>
        <v>1753710</v>
      </c>
      <c r="D12" s="134">
        <f t="shared" si="2"/>
        <v>3055140</v>
      </c>
      <c r="E12" s="73">
        <v>0</v>
      </c>
      <c r="F12" s="189">
        <f t="shared" ref="F12:F22" si="3">SUM(G12-E12)</f>
        <v>0</v>
      </c>
      <c r="G12" s="73">
        <v>0</v>
      </c>
      <c r="H12" s="73">
        <v>0</v>
      </c>
      <c r="I12" s="189">
        <f t="shared" si="0"/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1753710</v>
      </c>
      <c r="U12" s="73">
        <v>1753710</v>
      </c>
      <c r="V12" s="73">
        <v>3055140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141">
        <v>0</v>
      </c>
      <c r="AG12" s="73">
        <f>SUM(AH12-AF12)</f>
        <v>0</v>
      </c>
      <c r="AH12" s="141">
        <v>0</v>
      </c>
      <c r="AI12" s="100"/>
      <c r="AJ12" s="100"/>
      <c r="AK12" s="100"/>
    </row>
    <row r="13" spans="1:37" s="3" customFormat="1" ht="15" customHeight="1" x14ac:dyDescent="0.25">
      <c r="A13" s="49" t="s">
        <v>122</v>
      </c>
      <c r="B13" s="134">
        <f t="shared" si="1"/>
        <v>78500</v>
      </c>
      <c r="C13" s="134">
        <f t="shared" si="2"/>
        <v>1855550</v>
      </c>
      <c r="D13" s="134">
        <f t="shared" si="2"/>
        <v>2033896</v>
      </c>
      <c r="E13" s="119">
        <v>0</v>
      </c>
      <c r="F13" s="189">
        <f t="shared" si="3"/>
        <v>0</v>
      </c>
      <c r="G13" s="119">
        <v>0</v>
      </c>
      <c r="H13" s="119">
        <v>0</v>
      </c>
      <c r="I13" s="189">
        <f t="shared" si="0"/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19">
        <v>78500</v>
      </c>
      <c r="R13" s="119">
        <v>1855550</v>
      </c>
      <c r="S13" s="119">
        <v>2033896</v>
      </c>
      <c r="T13" s="119">
        <v>0</v>
      </c>
      <c r="U13" s="119">
        <v>0</v>
      </c>
      <c r="V13" s="119">
        <v>0</v>
      </c>
      <c r="W13" s="119">
        <v>0</v>
      </c>
      <c r="X13" s="119">
        <v>0</v>
      </c>
      <c r="Y13" s="119">
        <v>0</v>
      </c>
      <c r="Z13" s="119">
        <v>0</v>
      </c>
      <c r="AA13" s="119">
        <v>0</v>
      </c>
      <c r="AB13" s="119">
        <v>0</v>
      </c>
      <c r="AC13" s="119">
        <v>0</v>
      </c>
      <c r="AD13" s="119">
        <v>0</v>
      </c>
      <c r="AE13" s="119">
        <v>0</v>
      </c>
      <c r="AF13" s="141">
        <v>0</v>
      </c>
      <c r="AG13" s="189">
        <f t="shared" ref="AG13:AG21" si="4">SUM(AH13-AF13)</f>
        <v>0</v>
      </c>
      <c r="AH13" s="141">
        <v>0</v>
      </c>
      <c r="AI13" s="100"/>
      <c r="AJ13" s="100"/>
      <c r="AK13" s="100"/>
    </row>
    <row r="14" spans="1:37" ht="15" customHeight="1" x14ac:dyDescent="0.25">
      <c r="A14" s="47" t="s">
        <v>123</v>
      </c>
      <c r="B14" s="134">
        <f t="shared" si="1"/>
        <v>3328000</v>
      </c>
      <c r="C14" s="134">
        <f t="shared" si="2"/>
        <v>15423690</v>
      </c>
      <c r="D14" s="134">
        <f t="shared" si="2"/>
        <v>14792454</v>
      </c>
      <c r="E14" s="73">
        <v>0</v>
      </c>
      <c r="F14" s="189">
        <f t="shared" si="3"/>
        <v>0</v>
      </c>
      <c r="G14" s="73">
        <v>0</v>
      </c>
      <c r="H14" s="73">
        <v>0</v>
      </c>
      <c r="I14" s="189">
        <f t="shared" si="0"/>
        <v>0</v>
      </c>
      <c r="J14" s="73">
        <v>0</v>
      </c>
      <c r="K14" s="73">
        <v>0</v>
      </c>
      <c r="L14" s="73">
        <v>0</v>
      </c>
      <c r="M14" s="73">
        <v>0</v>
      </c>
      <c r="N14" s="73">
        <v>3328000</v>
      </c>
      <c r="O14" s="73">
        <v>15423690</v>
      </c>
      <c r="P14" s="73">
        <v>14792454</v>
      </c>
      <c r="Q14" s="73">
        <v>0</v>
      </c>
      <c r="R14" s="73">
        <v>0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141">
        <v>0</v>
      </c>
      <c r="AG14" s="73">
        <f t="shared" si="4"/>
        <v>0</v>
      </c>
      <c r="AH14" s="141">
        <v>0</v>
      </c>
      <c r="AI14" s="100"/>
      <c r="AJ14" s="100"/>
      <c r="AK14" s="100"/>
    </row>
    <row r="15" spans="1:37" ht="15" customHeight="1" x14ac:dyDescent="0.25">
      <c r="A15" s="50" t="s">
        <v>124</v>
      </c>
      <c r="B15" s="134">
        <f t="shared" si="1"/>
        <v>0</v>
      </c>
      <c r="C15" s="134">
        <f t="shared" si="2"/>
        <v>5000</v>
      </c>
      <c r="D15" s="134">
        <f t="shared" si="2"/>
        <v>5000</v>
      </c>
      <c r="E15" s="189">
        <v>0</v>
      </c>
      <c r="F15" s="189">
        <f t="shared" si="3"/>
        <v>0</v>
      </c>
      <c r="G15" s="189">
        <v>0</v>
      </c>
      <c r="H15" s="189">
        <v>0</v>
      </c>
      <c r="I15" s="189">
        <f t="shared" si="0"/>
        <v>0</v>
      </c>
      <c r="J15" s="189">
        <v>0</v>
      </c>
      <c r="K15" s="189">
        <v>0</v>
      </c>
      <c r="L15" s="189">
        <v>0</v>
      </c>
      <c r="M15" s="189">
        <v>0</v>
      </c>
      <c r="N15" s="189">
        <v>0</v>
      </c>
      <c r="O15" s="189">
        <v>0</v>
      </c>
      <c r="P15" s="189">
        <v>0</v>
      </c>
      <c r="Q15" s="189">
        <v>0</v>
      </c>
      <c r="R15" s="189">
        <v>5000</v>
      </c>
      <c r="S15" s="189">
        <v>5000</v>
      </c>
      <c r="T15" s="189">
        <v>0</v>
      </c>
      <c r="U15" s="189">
        <v>0</v>
      </c>
      <c r="V15" s="189">
        <v>0</v>
      </c>
      <c r="W15" s="189">
        <v>0</v>
      </c>
      <c r="X15" s="189">
        <v>0</v>
      </c>
      <c r="Y15" s="189">
        <v>0</v>
      </c>
      <c r="Z15" s="189">
        <v>0</v>
      </c>
      <c r="AA15" s="189">
        <v>0</v>
      </c>
      <c r="AB15" s="189">
        <v>0</v>
      </c>
      <c r="AC15" s="189">
        <v>0</v>
      </c>
      <c r="AD15" s="189">
        <v>0</v>
      </c>
      <c r="AE15" s="189">
        <v>0</v>
      </c>
      <c r="AF15" s="141">
        <v>0</v>
      </c>
      <c r="AG15" s="73">
        <f t="shared" si="4"/>
        <v>0</v>
      </c>
      <c r="AH15" s="141">
        <v>0</v>
      </c>
      <c r="AI15" s="100"/>
      <c r="AJ15" s="100"/>
      <c r="AK15" s="100"/>
    </row>
    <row r="16" spans="1:37" ht="15" customHeight="1" x14ac:dyDescent="0.25">
      <c r="A16" s="50" t="s">
        <v>125</v>
      </c>
      <c r="B16" s="134">
        <f t="shared" si="1"/>
        <v>169000</v>
      </c>
      <c r="C16" s="134">
        <f t="shared" si="2"/>
        <v>161280</v>
      </c>
      <c r="D16" s="134">
        <f t="shared" si="2"/>
        <v>161280</v>
      </c>
      <c r="E16" s="189">
        <v>0</v>
      </c>
      <c r="F16" s="189">
        <f t="shared" si="3"/>
        <v>0</v>
      </c>
      <c r="G16" s="189">
        <v>0</v>
      </c>
      <c r="H16" s="189">
        <v>0</v>
      </c>
      <c r="I16" s="189">
        <f t="shared" si="0"/>
        <v>0</v>
      </c>
      <c r="J16" s="189">
        <v>0</v>
      </c>
      <c r="K16" s="189">
        <v>0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169000</v>
      </c>
      <c r="R16" s="189">
        <v>161280</v>
      </c>
      <c r="S16" s="189">
        <v>161280</v>
      </c>
      <c r="T16" s="189">
        <v>0</v>
      </c>
      <c r="U16" s="189">
        <v>0</v>
      </c>
      <c r="V16" s="189">
        <v>0</v>
      </c>
      <c r="W16" s="189">
        <v>0</v>
      </c>
      <c r="X16" s="189">
        <v>0</v>
      </c>
      <c r="Y16" s="189">
        <v>0</v>
      </c>
      <c r="Z16" s="189">
        <v>0</v>
      </c>
      <c r="AA16" s="189">
        <v>0</v>
      </c>
      <c r="AB16" s="189">
        <v>0</v>
      </c>
      <c r="AC16" s="189">
        <v>0</v>
      </c>
      <c r="AD16" s="189">
        <v>0</v>
      </c>
      <c r="AE16" s="189">
        <v>0</v>
      </c>
      <c r="AF16" s="141">
        <v>0</v>
      </c>
      <c r="AG16" s="73">
        <f t="shared" si="4"/>
        <v>0</v>
      </c>
      <c r="AH16" s="141">
        <v>0</v>
      </c>
      <c r="AI16" s="100"/>
      <c r="AJ16" s="100"/>
      <c r="AK16" s="100"/>
    </row>
    <row r="17" spans="1:37" ht="15" customHeight="1" x14ac:dyDescent="0.25">
      <c r="A17" s="47" t="s">
        <v>126</v>
      </c>
      <c r="B17" s="134">
        <f t="shared" si="1"/>
        <v>4740104</v>
      </c>
      <c r="C17" s="134">
        <f t="shared" si="2"/>
        <v>4740104</v>
      </c>
      <c r="D17" s="134">
        <f t="shared" si="2"/>
        <v>4815584</v>
      </c>
      <c r="E17" s="73">
        <v>0</v>
      </c>
      <c r="F17" s="189">
        <f t="shared" si="3"/>
        <v>0</v>
      </c>
      <c r="G17" s="73">
        <v>0</v>
      </c>
      <c r="H17" s="73">
        <v>0</v>
      </c>
      <c r="I17" s="189">
        <f t="shared" si="0"/>
        <v>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4740104</v>
      </c>
      <c r="U17" s="73">
        <v>4740104</v>
      </c>
      <c r="V17" s="73">
        <v>4735604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79980</v>
      </c>
      <c r="AC17" s="73">
        <v>0</v>
      </c>
      <c r="AD17" s="73">
        <v>0</v>
      </c>
      <c r="AE17" s="73">
        <v>0</v>
      </c>
      <c r="AF17" s="141">
        <v>0</v>
      </c>
      <c r="AG17" s="73">
        <f t="shared" si="4"/>
        <v>0</v>
      </c>
      <c r="AH17" s="141">
        <v>0</v>
      </c>
      <c r="AI17" s="100"/>
      <c r="AJ17" s="100"/>
      <c r="AK17" s="100"/>
    </row>
    <row r="18" spans="1:37" ht="15" customHeight="1" x14ac:dyDescent="0.25">
      <c r="A18" s="47" t="s">
        <v>127</v>
      </c>
      <c r="B18" s="134">
        <f t="shared" si="1"/>
        <v>9121052</v>
      </c>
      <c r="C18" s="134">
        <f t="shared" si="2"/>
        <v>7547739</v>
      </c>
      <c r="D18" s="134">
        <f t="shared" si="2"/>
        <v>7547739</v>
      </c>
      <c r="E18" s="73">
        <v>0</v>
      </c>
      <c r="F18" s="189">
        <f t="shared" si="3"/>
        <v>0</v>
      </c>
      <c r="G18" s="73">
        <v>0</v>
      </c>
      <c r="H18" s="73">
        <v>0</v>
      </c>
      <c r="I18" s="189">
        <f t="shared" si="0"/>
        <v>0</v>
      </c>
      <c r="J18" s="73">
        <v>0</v>
      </c>
      <c r="K18" s="73">
        <v>2946689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6174363</v>
      </c>
      <c r="AD18" s="73">
        <v>7547739</v>
      </c>
      <c r="AE18" s="73">
        <v>7547739</v>
      </c>
      <c r="AF18" s="141">
        <v>0</v>
      </c>
      <c r="AG18" s="73">
        <f t="shared" si="4"/>
        <v>0</v>
      </c>
      <c r="AH18" s="141">
        <v>0</v>
      </c>
      <c r="AI18" s="100"/>
      <c r="AJ18" s="100"/>
      <c r="AK18" s="100"/>
    </row>
    <row r="19" spans="1:37" ht="15" customHeight="1" x14ac:dyDescent="0.25">
      <c r="A19" s="47" t="s">
        <v>190</v>
      </c>
      <c r="B19" s="134">
        <f t="shared" si="1"/>
        <v>0</v>
      </c>
      <c r="C19" s="134">
        <f t="shared" si="2"/>
        <v>0</v>
      </c>
      <c r="D19" s="134">
        <f t="shared" si="2"/>
        <v>0</v>
      </c>
      <c r="E19" s="73">
        <v>0</v>
      </c>
      <c r="F19" s="189">
        <f t="shared" si="3"/>
        <v>0</v>
      </c>
      <c r="G19" s="73">
        <v>0</v>
      </c>
      <c r="H19" s="73">
        <v>0</v>
      </c>
      <c r="I19" s="189">
        <f t="shared" si="0"/>
        <v>0</v>
      </c>
      <c r="J19" s="73">
        <v>0</v>
      </c>
      <c r="K19" s="73">
        <v>0</v>
      </c>
      <c r="L19" s="73">
        <v>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141">
        <v>0</v>
      </c>
      <c r="AG19" s="73">
        <f t="shared" si="4"/>
        <v>0</v>
      </c>
      <c r="AH19" s="141">
        <v>0</v>
      </c>
      <c r="AI19" s="100"/>
      <c r="AJ19" s="100"/>
      <c r="AK19" s="100"/>
    </row>
    <row r="20" spans="1:37" ht="15" customHeight="1" x14ac:dyDescent="0.25">
      <c r="A20" s="47" t="s">
        <v>154</v>
      </c>
      <c r="B20" s="134">
        <f t="shared" si="1"/>
        <v>16000</v>
      </c>
      <c r="C20" s="134">
        <f t="shared" si="2"/>
        <v>183362</v>
      </c>
      <c r="D20" s="134">
        <f t="shared" si="2"/>
        <v>210565</v>
      </c>
      <c r="E20" s="73">
        <v>0</v>
      </c>
      <c r="F20" s="189">
        <f t="shared" si="3"/>
        <v>0</v>
      </c>
      <c r="G20" s="73">
        <v>0</v>
      </c>
      <c r="H20" s="73">
        <v>0</v>
      </c>
      <c r="I20" s="189">
        <f t="shared" si="0"/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  <c r="P20" s="73">
        <v>0</v>
      </c>
      <c r="Q20" s="73">
        <v>16000</v>
      </c>
      <c r="R20" s="73">
        <v>183362</v>
      </c>
      <c r="S20" s="73">
        <v>183362</v>
      </c>
      <c r="T20" s="73">
        <v>0</v>
      </c>
      <c r="U20" s="73">
        <v>0</v>
      </c>
      <c r="V20" s="73">
        <v>27203</v>
      </c>
      <c r="W20" s="73">
        <v>0</v>
      </c>
      <c r="X20" s="73">
        <v>0</v>
      </c>
      <c r="Y20" s="73">
        <v>0</v>
      </c>
      <c r="Z20" s="73">
        <v>0</v>
      </c>
      <c r="AA20" s="73">
        <v>0</v>
      </c>
      <c r="AB20" s="73">
        <v>0</v>
      </c>
      <c r="AC20" s="73">
        <v>0</v>
      </c>
      <c r="AD20" s="73">
        <v>0</v>
      </c>
      <c r="AE20" s="73">
        <v>0</v>
      </c>
      <c r="AF20" s="141">
        <v>0</v>
      </c>
      <c r="AG20" s="73">
        <f t="shared" si="4"/>
        <v>0</v>
      </c>
      <c r="AH20" s="141">
        <v>0</v>
      </c>
      <c r="AI20" s="100"/>
      <c r="AJ20" s="100"/>
      <c r="AK20" s="100"/>
    </row>
    <row r="21" spans="1:37" ht="15" customHeight="1" thickBot="1" x14ac:dyDescent="0.3">
      <c r="A21" s="47" t="s">
        <v>155</v>
      </c>
      <c r="B21" s="188">
        <f t="shared" si="1"/>
        <v>627000</v>
      </c>
      <c r="C21" s="188">
        <f t="shared" si="2"/>
        <v>627000</v>
      </c>
      <c r="D21" s="188">
        <f t="shared" si="2"/>
        <v>5268887</v>
      </c>
      <c r="E21" s="141">
        <v>0</v>
      </c>
      <c r="F21" s="190">
        <f t="shared" si="3"/>
        <v>0</v>
      </c>
      <c r="G21" s="141">
        <v>0</v>
      </c>
      <c r="H21" s="141">
        <v>0</v>
      </c>
      <c r="I21" s="190">
        <f t="shared" si="0"/>
        <v>0</v>
      </c>
      <c r="J21" s="141">
        <v>0</v>
      </c>
      <c r="K21" s="141">
        <v>0</v>
      </c>
      <c r="L21" s="141">
        <v>0</v>
      </c>
      <c r="M21" s="141">
        <v>0</v>
      </c>
      <c r="N21" s="141">
        <v>0</v>
      </c>
      <c r="O21" s="141">
        <v>0</v>
      </c>
      <c r="P21" s="141">
        <v>0</v>
      </c>
      <c r="Q21" s="141">
        <v>0</v>
      </c>
      <c r="R21" s="141">
        <v>0</v>
      </c>
      <c r="S21" s="141">
        <v>0</v>
      </c>
      <c r="T21" s="141">
        <v>0</v>
      </c>
      <c r="U21" s="141">
        <v>0</v>
      </c>
      <c r="V21" s="141">
        <v>4708314</v>
      </c>
      <c r="W21" s="141">
        <v>0</v>
      </c>
      <c r="X21" s="141">
        <v>0</v>
      </c>
      <c r="Y21" s="141">
        <v>0</v>
      </c>
      <c r="Z21" s="141">
        <v>627000</v>
      </c>
      <c r="AA21" s="141">
        <v>627000</v>
      </c>
      <c r="AB21" s="141">
        <v>560573</v>
      </c>
      <c r="AC21" s="141">
        <v>0</v>
      </c>
      <c r="AD21" s="141">
        <v>0</v>
      </c>
      <c r="AE21" s="141">
        <v>0</v>
      </c>
      <c r="AF21" s="142">
        <v>0</v>
      </c>
      <c r="AG21" s="191">
        <f t="shared" si="4"/>
        <v>0</v>
      </c>
      <c r="AH21" s="142">
        <v>0</v>
      </c>
      <c r="AI21" s="100"/>
      <c r="AJ21" s="100"/>
      <c r="AK21" s="100"/>
    </row>
    <row r="22" spans="1:37" s="10" customFormat="1" ht="13.8" thickBot="1" x14ac:dyDescent="0.3">
      <c r="A22" s="78" t="s">
        <v>1</v>
      </c>
      <c r="B22" s="75">
        <f>SUM(E22,H22,K22,N22,Q22,T22,W22,Z22,AC22,AF22,AI22)</f>
        <v>34095771</v>
      </c>
      <c r="C22" s="75">
        <f>SUM(F22,I22,L22,O22,R22,U22,X22,AA22,AD22,AG22,AJ22)</f>
        <v>64267896</v>
      </c>
      <c r="D22" s="75">
        <f>SUM(G22,J22,M22,P22,S22,V22,Y22,AB22,AE22,AH22,AK22)</f>
        <v>70435963</v>
      </c>
      <c r="E22" s="75">
        <f>SUM(E11:E21)</f>
        <v>0</v>
      </c>
      <c r="F22" s="75">
        <f t="shared" si="3"/>
        <v>3003578</v>
      </c>
      <c r="G22" s="75">
        <f>SUM(G11:G21)</f>
        <v>3003578</v>
      </c>
      <c r="H22" s="75">
        <f>SUM(H11:H21)</f>
        <v>0</v>
      </c>
      <c r="I22" s="75">
        <f t="shared" si="0"/>
        <v>14457280</v>
      </c>
      <c r="J22" s="75">
        <f t="shared" ref="J22:AF22" si="5">SUM(J11:J21)</f>
        <v>14457280</v>
      </c>
      <c r="K22" s="75">
        <f t="shared" si="5"/>
        <v>2946689</v>
      </c>
      <c r="L22" s="75">
        <f t="shared" si="5"/>
        <v>0</v>
      </c>
      <c r="M22" s="75">
        <f t="shared" si="5"/>
        <v>0</v>
      </c>
      <c r="N22" s="75">
        <f t="shared" si="5"/>
        <v>3328000</v>
      </c>
      <c r="O22" s="75">
        <f t="shared" si="5"/>
        <v>15423690</v>
      </c>
      <c r="P22" s="75">
        <f t="shared" si="5"/>
        <v>14792454</v>
      </c>
      <c r="Q22" s="75">
        <f t="shared" si="5"/>
        <v>263500</v>
      </c>
      <c r="R22" s="75">
        <f t="shared" si="5"/>
        <v>2205192</v>
      </c>
      <c r="S22" s="75">
        <f t="shared" si="5"/>
        <v>2383538</v>
      </c>
      <c r="T22" s="75">
        <f t="shared" si="5"/>
        <v>6493814</v>
      </c>
      <c r="U22" s="75">
        <f t="shared" si="5"/>
        <v>6493814</v>
      </c>
      <c r="V22" s="75">
        <f t="shared" si="5"/>
        <v>12526261</v>
      </c>
      <c r="W22" s="75">
        <f t="shared" si="5"/>
        <v>14262405</v>
      </c>
      <c r="X22" s="75">
        <f t="shared" si="5"/>
        <v>14509603</v>
      </c>
      <c r="Y22" s="75">
        <f t="shared" si="5"/>
        <v>14509603</v>
      </c>
      <c r="Z22" s="75">
        <f t="shared" si="5"/>
        <v>627000</v>
      </c>
      <c r="AA22" s="75">
        <f t="shared" si="5"/>
        <v>627000</v>
      </c>
      <c r="AB22" s="75">
        <f t="shared" si="5"/>
        <v>640553</v>
      </c>
      <c r="AC22" s="75">
        <f t="shared" si="5"/>
        <v>6174363</v>
      </c>
      <c r="AD22" s="75">
        <f t="shared" si="5"/>
        <v>7547739</v>
      </c>
      <c r="AE22" s="75">
        <f t="shared" si="5"/>
        <v>7547739</v>
      </c>
      <c r="AF22" s="75">
        <f t="shared" si="5"/>
        <v>0</v>
      </c>
      <c r="AG22" s="75">
        <v>0</v>
      </c>
      <c r="AH22" s="75">
        <f>SUM(AH11:AH21)</f>
        <v>574957</v>
      </c>
      <c r="AI22" s="139"/>
      <c r="AJ22" s="139"/>
      <c r="AK22" s="139"/>
    </row>
    <row r="23" spans="1:37" ht="13.8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7" ht="13.8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7" ht="13.8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7" ht="13.8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7" ht="13.8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</sheetData>
  <mergeCells count="20">
    <mergeCell ref="A8:A10"/>
    <mergeCell ref="AI9:AK9"/>
    <mergeCell ref="AF9:AH9"/>
    <mergeCell ref="N8:AH8"/>
    <mergeCell ref="A2:AE2"/>
    <mergeCell ref="A4:AE4"/>
    <mergeCell ref="A5:AE5"/>
    <mergeCell ref="A6:AE6"/>
    <mergeCell ref="B8:D9"/>
    <mergeCell ref="E8:M8"/>
    <mergeCell ref="E9:G9"/>
    <mergeCell ref="H9:J9"/>
    <mergeCell ref="K9:M9"/>
    <mergeCell ref="N9:P9"/>
    <mergeCell ref="Q9:S9"/>
    <mergeCell ref="AC7:AE7"/>
    <mergeCell ref="T9:V9"/>
    <mergeCell ref="W9:Y9"/>
    <mergeCell ref="Z9:AB9"/>
    <mergeCell ref="AC9:AE9"/>
  </mergeCells>
  <phoneticPr fontId="1" type="noConversion"/>
  <pageMargins left="0.75" right="0.75" top="1" bottom="1" header="0.5" footer="0.5"/>
  <pageSetup paperSize="8" scale="6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47"/>
  <sheetViews>
    <sheetView topLeftCell="B1" workbookViewId="0">
      <selection activeCell="E6" sqref="E6"/>
    </sheetView>
  </sheetViews>
  <sheetFormatPr defaultRowHeight="13.2" x14ac:dyDescent="0.25"/>
  <cols>
    <col min="1" max="1" width="11.5546875" hidden="1" customWidth="1"/>
    <col min="2" max="2" width="58.44140625" customWidth="1"/>
    <col min="3" max="3" width="12.33203125" customWidth="1"/>
    <col min="4" max="4" width="14" customWidth="1"/>
    <col min="5" max="5" width="13.44140625" style="27" customWidth="1"/>
  </cols>
  <sheetData>
    <row r="2" spans="1:7" x14ac:dyDescent="0.25">
      <c r="B2" s="437" t="s">
        <v>466</v>
      </c>
      <c r="C2" s="437"/>
      <c r="D2" s="437"/>
      <c r="E2" s="437"/>
    </row>
    <row r="3" spans="1:7" x14ac:dyDescent="0.25">
      <c r="B3" s="7"/>
      <c r="C3" s="51"/>
      <c r="D3" s="51"/>
      <c r="E3" s="7"/>
    </row>
    <row r="4" spans="1:7" x14ac:dyDescent="0.25">
      <c r="B4" s="437" t="s">
        <v>85</v>
      </c>
      <c r="C4" s="437"/>
      <c r="D4" s="437"/>
      <c r="E4" s="437"/>
    </row>
    <row r="5" spans="1:7" x14ac:dyDescent="0.25">
      <c r="A5" s="446" t="s">
        <v>276</v>
      </c>
      <c r="B5" s="446"/>
      <c r="C5" s="446"/>
      <c r="D5" s="446"/>
      <c r="E5" s="446"/>
    </row>
    <row r="7" spans="1:7" x14ac:dyDescent="0.25">
      <c r="A7" s="2" t="s">
        <v>16</v>
      </c>
      <c r="B7" s="2"/>
      <c r="C7" s="2"/>
      <c r="D7" s="2"/>
      <c r="E7" s="26"/>
      <c r="F7" s="2"/>
      <c r="G7" s="2"/>
    </row>
    <row r="8" spans="1:7" x14ac:dyDescent="0.25">
      <c r="D8" s="10" t="s">
        <v>18</v>
      </c>
    </row>
    <row r="9" spans="1:7" ht="13.8" thickBot="1" x14ac:dyDescent="0.3"/>
    <row r="10" spans="1:7" ht="14.4" thickTop="1" thickBot="1" x14ac:dyDescent="0.3">
      <c r="A10" s="52"/>
      <c r="B10" s="53" t="s">
        <v>17</v>
      </c>
      <c r="C10" s="477" t="s">
        <v>12</v>
      </c>
      <c r="D10" s="477" t="s">
        <v>166</v>
      </c>
      <c r="E10" s="479" t="s">
        <v>273</v>
      </c>
    </row>
    <row r="11" spans="1:7" ht="14.4" thickTop="1" thickBot="1" x14ac:dyDescent="0.3">
      <c r="A11" s="54"/>
      <c r="B11" s="55" t="s">
        <v>31</v>
      </c>
      <c r="C11" s="478"/>
      <c r="D11" s="478"/>
      <c r="E11" s="478"/>
    </row>
    <row r="12" spans="1:7" ht="13.8" thickTop="1" x14ac:dyDescent="0.25">
      <c r="A12" s="56"/>
      <c r="B12" s="56"/>
      <c r="C12" s="56"/>
      <c r="D12" s="56"/>
      <c r="E12" s="57"/>
    </row>
    <row r="13" spans="1:7" x14ac:dyDescent="0.25">
      <c r="A13" s="58"/>
      <c r="B13" s="59" t="s">
        <v>32</v>
      </c>
      <c r="C13" s="60">
        <f>SUM(C14:C20)</f>
        <v>10449405</v>
      </c>
      <c r="D13" s="60">
        <f>SUM(D14:D20)</f>
        <v>10696603</v>
      </c>
      <c r="E13" s="60">
        <f>SUM(E14:E20)</f>
        <v>10696603</v>
      </c>
    </row>
    <row r="14" spans="1:7" x14ac:dyDescent="0.25">
      <c r="A14" s="58"/>
      <c r="B14" s="58" t="s">
        <v>33</v>
      </c>
      <c r="C14" s="61">
        <v>1960170</v>
      </c>
      <c r="D14" s="61">
        <v>1960170</v>
      </c>
      <c r="E14" s="61">
        <v>1960170</v>
      </c>
    </row>
    <row r="15" spans="1:7" x14ac:dyDescent="0.25">
      <c r="A15" s="62"/>
      <c r="B15" s="58" t="s">
        <v>34</v>
      </c>
      <c r="C15" s="61">
        <v>1696000</v>
      </c>
      <c r="D15" s="61">
        <v>1696000</v>
      </c>
      <c r="E15" s="61">
        <v>1696000</v>
      </c>
    </row>
    <row r="16" spans="1:7" x14ac:dyDescent="0.25">
      <c r="A16" s="58"/>
      <c r="B16" s="58" t="s">
        <v>35</v>
      </c>
      <c r="C16" s="61">
        <v>473685</v>
      </c>
      <c r="D16" s="61">
        <v>473685</v>
      </c>
      <c r="E16" s="61">
        <v>473685</v>
      </c>
    </row>
    <row r="17" spans="1:7" x14ac:dyDescent="0.25">
      <c r="A17" s="58"/>
      <c r="B17" s="58" t="s">
        <v>36</v>
      </c>
      <c r="C17" s="61">
        <v>329150</v>
      </c>
      <c r="D17" s="61">
        <v>329150</v>
      </c>
      <c r="E17" s="61">
        <v>329150</v>
      </c>
    </row>
    <row r="18" spans="1:7" x14ac:dyDescent="0.25">
      <c r="A18" s="63"/>
      <c r="B18" s="58" t="s">
        <v>37</v>
      </c>
      <c r="C18" s="61">
        <v>5000000</v>
      </c>
      <c r="D18" s="61">
        <v>5000000</v>
      </c>
      <c r="E18" s="61">
        <v>5000000</v>
      </c>
    </row>
    <row r="19" spans="1:7" x14ac:dyDescent="0.25">
      <c r="A19" s="63"/>
      <c r="B19" s="58" t="s">
        <v>158</v>
      </c>
      <c r="C19" s="61">
        <v>990400</v>
      </c>
      <c r="D19" s="61">
        <v>990400</v>
      </c>
      <c r="E19" s="61">
        <v>990400</v>
      </c>
    </row>
    <row r="20" spans="1:7" x14ac:dyDescent="0.25">
      <c r="A20" s="58"/>
      <c r="B20" s="58" t="s">
        <v>229</v>
      </c>
      <c r="C20" s="61">
        <v>0</v>
      </c>
      <c r="D20" s="61">
        <v>247198</v>
      </c>
      <c r="E20" s="61">
        <v>247198</v>
      </c>
    </row>
    <row r="21" spans="1:7" x14ac:dyDescent="0.25">
      <c r="A21" s="64" t="s">
        <v>19</v>
      </c>
      <c r="B21" s="475" t="s">
        <v>38</v>
      </c>
      <c r="C21" s="475"/>
      <c r="D21" s="475"/>
      <c r="E21" s="476"/>
      <c r="F21" s="2"/>
      <c r="G21" s="2"/>
    </row>
    <row r="22" spans="1:7" x14ac:dyDescent="0.25">
      <c r="A22" s="64"/>
      <c r="B22" s="475" t="s">
        <v>39</v>
      </c>
      <c r="C22" s="475"/>
      <c r="D22" s="475"/>
      <c r="E22" s="476"/>
      <c r="F22" s="2"/>
      <c r="G22" s="2"/>
    </row>
    <row r="23" spans="1:7" x14ac:dyDescent="0.25">
      <c r="A23" s="58"/>
      <c r="B23" s="65"/>
      <c r="C23" s="65"/>
      <c r="D23" s="61"/>
      <c r="E23" s="61"/>
    </row>
    <row r="24" spans="1:7" x14ac:dyDescent="0.25">
      <c r="A24" s="58"/>
      <c r="B24" s="58" t="s">
        <v>58</v>
      </c>
      <c r="C24" s="61">
        <v>0</v>
      </c>
      <c r="D24" s="61">
        <v>0</v>
      </c>
      <c r="E24" s="61">
        <v>0</v>
      </c>
    </row>
    <row r="25" spans="1:7" x14ac:dyDescent="0.25">
      <c r="A25" s="58"/>
      <c r="B25" s="58" t="s">
        <v>59</v>
      </c>
      <c r="C25" s="61">
        <v>0</v>
      </c>
      <c r="D25" s="61">
        <v>0</v>
      </c>
      <c r="E25" s="61">
        <v>0</v>
      </c>
    </row>
    <row r="26" spans="1:7" x14ac:dyDescent="0.25">
      <c r="A26" s="66"/>
      <c r="B26" s="67" t="s">
        <v>40</v>
      </c>
      <c r="C26" s="68">
        <v>0</v>
      </c>
      <c r="D26" s="68">
        <v>0</v>
      </c>
      <c r="E26" s="68">
        <v>0</v>
      </c>
      <c r="F26" s="2"/>
      <c r="G26" s="2"/>
    </row>
    <row r="27" spans="1:7" x14ac:dyDescent="0.25">
      <c r="A27" s="66"/>
      <c r="B27" s="67" t="s">
        <v>41</v>
      </c>
      <c r="C27" s="68">
        <v>0</v>
      </c>
      <c r="D27" s="68">
        <v>0</v>
      </c>
      <c r="E27" s="68">
        <v>0</v>
      </c>
      <c r="F27" s="2"/>
      <c r="G27" s="2"/>
    </row>
    <row r="28" spans="1:7" x14ac:dyDescent="0.25">
      <c r="A28" s="66"/>
      <c r="B28" s="67" t="s">
        <v>61</v>
      </c>
      <c r="C28" s="68">
        <v>0</v>
      </c>
      <c r="D28" s="68">
        <v>0</v>
      </c>
      <c r="E28" s="68">
        <v>0</v>
      </c>
      <c r="F28" s="2"/>
      <c r="G28" s="2"/>
    </row>
    <row r="29" spans="1:7" x14ac:dyDescent="0.25">
      <c r="A29" s="58"/>
      <c r="B29" s="58" t="s">
        <v>42</v>
      </c>
      <c r="C29" s="61">
        <v>0</v>
      </c>
      <c r="D29" s="61">
        <v>0</v>
      </c>
      <c r="E29" s="61">
        <v>0</v>
      </c>
    </row>
    <row r="30" spans="1:7" x14ac:dyDescent="0.25">
      <c r="A30" s="58"/>
      <c r="B30" s="58" t="s">
        <v>60</v>
      </c>
      <c r="C30" s="61">
        <v>0</v>
      </c>
      <c r="D30" s="61">
        <v>0</v>
      </c>
      <c r="E30" s="61">
        <v>0</v>
      </c>
    </row>
    <row r="31" spans="1:7" x14ac:dyDescent="0.25">
      <c r="A31" s="58"/>
      <c r="B31" s="58"/>
      <c r="C31" s="61"/>
      <c r="D31" s="61"/>
      <c r="E31" s="61"/>
    </row>
    <row r="32" spans="1:7" s="10" customFormat="1" x14ac:dyDescent="0.25">
      <c r="A32" s="59"/>
      <c r="B32" s="59" t="s">
        <v>159</v>
      </c>
      <c r="C32" s="60">
        <f>SUM(C33)</f>
        <v>2013000</v>
      </c>
      <c r="D32" s="60">
        <v>2013000</v>
      </c>
      <c r="E32" s="60">
        <v>2013000</v>
      </c>
    </row>
    <row r="33" spans="1:7" s="29" customFormat="1" x14ac:dyDescent="0.25">
      <c r="A33" s="58"/>
      <c r="B33" s="58" t="s">
        <v>118</v>
      </c>
      <c r="C33" s="61">
        <v>2013000</v>
      </c>
      <c r="D33" s="61">
        <v>2013000</v>
      </c>
      <c r="E33" s="61">
        <v>2013000</v>
      </c>
    </row>
    <row r="34" spans="1:7" x14ac:dyDescent="0.25">
      <c r="A34" s="66"/>
      <c r="B34" s="67"/>
      <c r="C34" s="68">
        <v>0</v>
      </c>
      <c r="D34" s="68">
        <v>0</v>
      </c>
      <c r="E34" s="68">
        <v>0</v>
      </c>
      <c r="F34" s="2"/>
      <c r="G34" s="2"/>
    </row>
    <row r="35" spans="1:7" s="23" customFormat="1" x14ac:dyDescent="0.25">
      <c r="A35" s="66"/>
      <c r="B35" s="66" t="s">
        <v>43</v>
      </c>
      <c r="C35" s="69">
        <f>SUM(C36)</f>
        <v>1800000</v>
      </c>
      <c r="D35" s="69">
        <f>SUM(D36)</f>
        <v>1800000</v>
      </c>
      <c r="E35" s="69">
        <f>SUM(E36)</f>
        <v>1800000</v>
      </c>
      <c r="F35" s="2"/>
      <c r="G35" s="2"/>
    </row>
    <row r="36" spans="1:7" x14ac:dyDescent="0.25">
      <c r="A36" s="58"/>
      <c r="B36" s="58" t="s">
        <v>44</v>
      </c>
      <c r="C36" s="61">
        <v>1800000</v>
      </c>
      <c r="D36" s="61">
        <v>1800000</v>
      </c>
      <c r="E36" s="61">
        <v>1800000</v>
      </c>
    </row>
    <row r="37" spans="1:7" x14ac:dyDescent="0.25">
      <c r="A37" s="473" t="s">
        <v>223</v>
      </c>
      <c r="B37" s="474"/>
      <c r="C37" s="69">
        <v>0</v>
      </c>
      <c r="D37" s="69">
        <v>3003578</v>
      </c>
      <c r="E37" s="69">
        <v>3003578</v>
      </c>
      <c r="F37" s="2"/>
      <c r="G37" s="2"/>
    </row>
    <row r="38" spans="1:7" s="10" customFormat="1" ht="13.8" thickBot="1" x14ac:dyDescent="0.3">
      <c r="A38" s="59"/>
      <c r="B38" s="70" t="s">
        <v>1</v>
      </c>
      <c r="C38" s="71">
        <f>SUM(C13,C32,C35,C37)</f>
        <v>14262405</v>
      </c>
      <c r="D38" s="71">
        <f>SUM(D13,D32,D35,D37)</f>
        <v>17513181</v>
      </c>
      <c r="E38" s="71">
        <f>SUM(E13,E32,E35,E37)</f>
        <v>17513181</v>
      </c>
    </row>
    <row r="39" spans="1:7" ht="13.8" thickTop="1" x14ac:dyDescent="0.25">
      <c r="A39" s="16"/>
      <c r="B39" s="3"/>
      <c r="C39" s="3"/>
      <c r="D39" s="3"/>
      <c r="E39" s="28"/>
    </row>
    <row r="40" spans="1:7" x14ac:dyDescent="0.25">
      <c r="A40" s="3"/>
      <c r="B40" s="3"/>
      <c r="C40" s="3"/>
      <c r="D40" s="3"/>
      <c r="E40" s="28"/>
    </row>
    <row r="41" spans="1:7" x14ac:dyDescent="0.25">
      <c r="A41" s="3"/>
      <c r="B41" s="3"/>
      <c r="C41" s="3"/>
      <c r="D41" s="3"/>
      <c r="E41" s="28"/>
    </row>
    <row r="42" spans="1:7" x14ac:dyDescent="0.25">
      <c r="A42" s="3"/>
      <c r="B42" s="3"/>
      <c r="C42" s="3"/>
      <c r="D42" s="3"/>
      <c r="E42" s="28"/>
    </row>
    <row r="43" spans="1:7" x14ac:dyDescent="0.25">
      <c r="A43" s="3"/>
      <c r="B43" s="3"/>
      <c r="C43" s="3"/>
      <c r="D43" s="3"/>
      <c r="E43" s="28"/>
    </row>
    <row r="44" spans="1:7" x14ac:dyDescent="0.25">
      <c r="A44" s="3"/>
      <c r="B44" s="3"/>
      <c r="C44" s="3"/>
      <c r="D44" s="3"/>
      <c r="E44" s="28"/>
    </row>
    <row r="45" spans="1:7" x14ac:dyDescent="0.25">
      <c r="A45" s="3"/>
      <c r="B45" s="3"/>
      <c r="C45" s="3"/>
      <c r="D45" s="3"/>
      <c r="E45" s="28"/>
    </row>
    <row r="46" spans="1:7" x14ac:dyDescent="0.25">
      <c r="A46" s="3"/>
      <c r="B46" s="3"/>
      <c r="C46" s="3"/>
      <c r="D46" s="3"/>
      <c r="E46" s="28"/>
    </row>
    <row r="47" spans="1:7" x14ac:dyDescent="0.25">
      <c r="A47" s="3"/>
      <c r="B47" s="3"/>
      <c r="C47" s="3"/>
      <c r="D47" s="3"/>
      <c r="E47" s="28"/>
    </row>
  </sheetData>
  <mergeCells count="9">
    <mergeCell ref="A5:E5"/>
    <mergeCell ref="A37:B37"/>
    <mergeCell ref="B2:E2"/>
    <mergeCell ref="B21:E21"/>
    <mergeCell ref="B22:E22"/>
    <mergeCell ref="B4:E4"/>
    <mergeCell ref="C10:C11"/>
    <mergeCell ref="D10:D11"/>
    <mergeCell ref="E10:E11"/>
  </mergeCells>
  <phoneticPr fontId="1" type="noConversion"/>
  <pageMargins left="0.75" right="0.75" top="1" bottom="1" header="0.5" footer="0.5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5"/>
  <sheetViews>
    <sheetView workbookViewId="0">
      <selection activeCell="K7" sqref="K7"/>
    </sheetView>
  </sheetViews>
  <sheetFormatPr defaultRowHeight="13.2" x14ac:dyDescent="0.25"/>
  <cols>
    <col min="9" max="10" width="9.33203125" bestFit="1" customWidth="1"/>
    <col min="11" max="11" width="10.109375" bestFit="1" customWidth="1"/>
  </cols>
  <sheetData>
    <row r="2" spans="1:12" x14ac:dyDescent="0.25">
      <c r="B2" s="437" t="s">
        <v>467</v>
      </c>
      <c r="C2" s="437"/>
      <c r="D2" s="437"/>
      <c r="E2" s="437"/>
      <c r="F2" s="437"/>
      <c r="G2" s="437"/>
      <c r="H2" s="437"/>
      <c r="I2" s="437"/>
      <c r="J2" s="437"/>
      <c r="K2" s="437"/>
      <c r="L2" s="437"/>
    </row>
    <row r="3" spans="1:12" x14ac:dyDescent="0.25">
      <c r="B3" s="7"/>
      <c r="C3" s="7"/>
      <c r="D3" s="7"/>
      <c r="E3" s="7"/>
      <c r="F3" s="7"/>
      <c r="G3" s="7"/>
      <c r="H3" s="7"/>
      <c r="I3" s="51"/>
      <c r="J3" s="51"/>
      <c r="K3" s="7"/>
      <c r="L3" s="7"/>
    </row>
    <row r="4" spans="1:12" x14ac:dyDescent="0.25">
      <c r="B4" s="437" t="s">
        <v>176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</row>
    <row r="5" spans="1:12" x14ac:dyDescent="0.25">
      <c r="B5" s="437" t="s">
        <v>191</v>
      </c>
      <c r="C5" s="437"/>
      <c r="D5" s="437"/>
      <c r="E5" s="437"/>
      <c r="F5" s="437"/>
      <c r="G5" s="437"/>
      <c r="H5" s="437"/>
      <c r="I5" s="437"/>
      <c r="J5" s="437"/>
      <c r="K5" s="437"/>
      <c r="L5" s="437"/>
    </row>
    <row r="6" spans="1:12" x14ac:dyDescent="0.25">
      <c r="A6" s="437" t="s">
        <v>224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</row>
    <row r="7" spans="1:12" x14ac:dyDescent="0.25">
      <c r="F7" s="10"/>
    </row>
    <row r="8" spans="1:12" x14ac:dyDescent="0.25">
      <c r="K8" s="29"/>
    </row>
    <row r="9" spans="1:12" ht="13.8" thickBot="1" x14ac:dyDescent="0.3">
      <c r="J9" s="486" t="s">
        <v>18</v>
      </c>
      <c r="K9" s="486"/>
    </row>
    <row r="10" spans="1:12" s="10" customFormat="1" ht="13.8" thickBot="1" x14ac:dyDescent="0.3">
      <c r="B10" s="487" t="s">
        <v>0</v>
      </c>
      <c r="C10" s="488"/>
      <c r="D10" s="488"/>
      <c r="E10" s="488"/>
      <c r="F10" s="488"/>
      <c r="G10" s="488"/>
      <c r="H10" s="489"/>
      <c r="I10" s="22" t="s">
        <v>12</v>
      </c>
      <c r="J10" s="22" t="s">
        <v>166</v>
      </c>
      <c r="K10" s="22" t="s">
        <v>273</v>
      </c>
    </row>
    <row r="11" spans="1:12" x14ac:dyDescent="0.25">
      <c r="B11" s="483" t="s">
        <v>240</v>
      </c>
      <c r="C11" s="484"/>
      <c r="D11" s="484"/>
      <c r="E11" s="484"/>
      <c r="F11" s="484"/>
      <c r="G11" s="484"/>
      <c r="H11" s="485"/>
      <c r="I11" s="285">
        <f>SUM(I12:I17)</f>
        <v>6493814</v>
      </c>
      <c r="J11" s="285">
        <f>SUM(J12:J17)</f>
        <v>6493814</v>
      </c>
      <c r="K11" s="285">
        <f>SUM(K12:K17)</f>
        <v>12526261</v>
      </c>
    </row>
    <row r="12" spans="1:12" x14ac:dyDescent="0.25">
      <c r="B12" s="480" t="s">
        <v>192</v>
      </c>
      <c r="C12" s="490"/>
      <c r="D12" s="490"/>
      <c r="E12" s="490"/>
      <c r="F12" s="490"/>
      <c r="G12" s="490"/>
      <c r="H12" s="491"/>
      <c r="I12" s="286">
        <v>1260104</v>
      </c>
      <c r="J12" s="286">
        <v>1260104</v>
      </c>
      <c r="K12" s="286">
        <v>1287307</v>
      </c>
    </row>
    <row r="13" spans="1:12" x14ac:dyDescent="0.25">
      <c r="B13" s="480" t="s">
        <v>193</v>
      </c>
      <c r="C13" s="490"/>
      <c r="D13" s="490"/>
      <c r="E13" s="490"/>
      <c r="F13" s="490"/>
      <c r="G13" s="490"/>
      <c r="H13" s="491"/>
      <c r="I13" s="287">
        <v>3480000</v>
      </c>
      <c r="J13" s="287">
        <v>3480000</v>
      </c>
      <c r="K13" s="287">
        <v>3475500</v>
      </c>
    </row>
    <row r="14" spans="1:12" x14ac:dyDescent="0.25">
      <c r="B14" s="480" t="s">
        <v>194</v>
      </c>
      <c r="C14" s="481"/>
      <c r="D14" s="481"/>
      <c r="E14" s="481"/>
      <c r="F14" s="481"/>
      <c r="G14" s="481"/>
      <c r="H14" s="482"/>
      <c r="I14" s="287">
        <v>0</v>
      </c>
      <c r="J14" s="287">
        <v>0</v>
      </c>
      <c r="K14" s="287">
        <v>4708314</v>
      </c>
    </row>
    <row r="15" spans="1:12" x14ac:dyDescent="0.25">
      <c r="B15" s="480" t="s">
        <v>164</v>
      </c>
      <c r="C15" s="481"/>
      <c r="D15" s="481"/>
      <c r="E15" s="481"/>
      <c r="F15" s="481"/>
      <c r="G15" s="481"/>
      <c r="H15" s="482"/>
      <c r="I15" s="287">
        <v>0</v>
      </c>
      <c r="J15" s="287">
        <v>0</v>
      </c>
      <c r="K15" s="287">
        <v>0</v>
      </c>
    </row>
    <row r="16" spans="1:12" x14ac:dyDescent="0.25">
      <c r="B16" s="480" t="s">
        <v>195</v>
      </c>
      <c r="C16" s="481"/>
      <c r="D16" s="481"/>
      <c r="E16" s="481"/>
      <c r="F16" s="481"/>
      <c r="G16" s="481"/>
      <c r="H16" s="482"/>
      <c r="I16" s="287">
        <v>1753710</v>
      </c>
      <c r="J16" s="287">
        <v>1753710</v>
      </c>
      <c r="K16" s="287">
        <v>3055140</v>
      </c>
    </row>
    <row r="17" spans="2:11" x14ac:dyDescent="0.25">
      <c r="B17" s="495"/>
      <c r="C17" s="496"/>
      <c r="D17" s="496"/>
      <c r="E17" s="496"/>
      <c r="F17" s="496"/>
      <c r="G17" s="496"/>
      <c r="H17" s="497"/>
      <c r="I17" s="287"/>
      <c r="J17" s="287"/>
      <c r="K17" s="287"/>
    </row>
    <row r="18" spans="2:11" x14ac:dyDescent="0.25">
      <c r="B18" s="495" t="s">
        <v>241</v>
      </c>
      <c r="C18" s="496"/>
      <c r="D18" s="496"/>
      <c r="E18" s="496"/>
      <c r="F18" s="496"/>
      <c r="G18" s="496"/>
      <c r="H18" s="497"/>
      <c r="I18" s="288">
        <f>SUM(I19:I22)</f>
        <v>627000</v>
      </c>
      <c r="J18" s="288">
        <f>SUM(J19:J22)</f>
        <v>627000</v>
      </c>
      <c r="K18" s="288">
        <f>SUM(K19:K22)</f>
        <v>640553</v>
      </c>
    </row>
    <row r="19" spans="2:11" x14ac:dyDescent="0.25">
      <c r="B19" s="480" t="s">
        <v>238</v>
      </c>
      <c r="C19" s="481"/>
      <c r="D19" s="481"/>
      <c r="E19" s="481"/>
      <c r="F19" s="481"/>
      <c r="G19" s="481"/>
      <c r="H19" s="482"/>
      <c r="I19" s="287">
        <v>0</v>
      </c>
      <c r="J19" s="287">
        <v>157869</v>
      </c>
      <c r="K19" s="287">
        <v>171422</v>
      </c>
    </row>
    <row r="20" spans="2:11" x14ac:dyDescent="0.25">
      <c r="B20" s="480" t="s">
        <v>235</v>
      </c>
      <c r="C20" s="481"/>
      <c r="D20" s="481"/>
      <c r="E20" s="481"/>
      <c r="F20" s="481"/>
      <c r="G20" s="481"/>
      <c r="H20" s="482"/>
      <c r="I20" s="287">
        <v>627000</v>
      </c>
      <c r="J20" s="287">
        <v>469131</v>
      </c>
      <c r="K20" s="287">
        <v>469131</v>
      </c>
    </row>
    <row r="21" spans="2:11" x14ac:dyDescent="0.25">
      <c r="B21" s="495"/>
      <c r="C21" s="496"/>
      <c r="D21" s="496"/>
      <c r="E21" s="496"/>
      <c r="F21" s="496"/>
      <c r="G21" s="496"/>
      <c r="H21" s="497"/>
      <c r="I21" s="287"/>
      <c r="J21" s="287"/>
      <c r="K21" s="287"/>
    </row>
    <row r="22" spans="2:11" ht="13.8" thickBot="1" x14ac:dyDescent="0.3">
      <c r="B22" s="492"/>
      <c r="C22" s="493"/>
      <c r="D22" s="493"/>
      <c r="E22" s="493"/>
      <c r="F22" s="493"/>
      <c r="G22" s="493"/>
      <c r="H22" s="494"/>
      <c r="I22" s="289"/>
      <c r="J22" s="289"/>
      <c r="K22" s="289"/>
    </row>
    <row r="23" spans="2:11" s="10" customFormat="1" ht="13.8" thickBot="1" x14ac:dyDescent="0.3">
      <c r="B23" s="18" t="s">
        <v>1</v>
      </c>
      <c r="C23" s="19"/>
      <c r="D23" s="19"/>
      <c r="E23" s="19"/>
      <c r="F23" s="19"/>
      <c r="G23" s="19"/>
      <c r="H23" s="20"/>
      <c r="I23" s="290">
        <f>SUM(I11,I18)</f>
        <v>7120814</v>
      </c>
      <c r="J23" s="290">
        <f>SUM(J11,J18)</f>
        <v>7120814</v>
      </c>
      <c r="K23" s="290">
        <f>SUM(K11,K18)</f>
        <v>13166814</v>
      </c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</row>
  </sheetData>
  <mergeCells count="18">
    <mergeCell ref="B22:H22"/>
    <mergeCell ref="B15:H15"/>
    <mergeCell ref="B16:H16"/>
    <mergeCell ref="B17:H17"/>
    <mergeCell ref="B21:H21"/>
    <mergeCell ref="B18:H18"/>
    <mergeCell ref="B19:H19"/>
    <mergeCell ref="B20:H20"/>
    <mergeCell ref="B14:H14"/>
    <mergeCell ref="B11:H11"/>
    <mergeCell ref="B2:L2"/>
    <mergeCell ref="B5:L5"/>
    <mergeCell ref="B4:L4"/>
    <mergeCell ref="A6:K6"/>
    <mergeCell ref="J9:K9"/>
    <mergeCell ref="B10:H10"/>
    <mergeCell ref="B12:H12"/>
    <mergeCell ref="B13:H13"/>
  </mergeCells>
  <phoneticPr fontId="1" type="noConversion"/>
  <pageMargins left="0.75" right="0.75" top="1" bottom="1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27"/>
  <sheetViews>
    <sheetView workbookViewId="0">
      <selection activeCell="G35" sqref="G35"/>
    </sheetView>
  </sheetViews>
  <sheetFormatPr defaultRowHeight="13.2" x14ac:dyDescent="0.25"/>
  <cols>
    <col min="1" max="1" width="32.6640625" customWidth="1"/>
    <col min="2" max="2" width="8.6640625" customWidth="1"/>
    <col min="3" max="3" width="9.33203125" customWidth="1"/>
    <col min="4" max="4" width="8.6640625" customWidth="1"/>
    <col min="5" max="5" width="7.88671875" customWidth="1"/>
    <col min="6" max="6" width="9.109375" customWidth="1"/>
    <col min="7" max="7" width="9.44140625" customWidth="1"/>
    <col min="8" max="8" width="6.5546875" customWidth="1"/>
    <col min="9" max="9" width="7.44140625" customWidth="1"/>
    <col min="10" max="10" width="6.6640625" customWidth="1"/>
    <col min="11" max="11" width="4.44140625" customWidth="1"/>
    <col min="12" max="12" width="6.6640625" customWidth="1"/>
    <col min="13" max="13" width="7.109375" customWidth="1"/>
    <col min="14" max="14" width="8.5546875" customWidth="1"/>
    <col min="15" max="15" width="8.6640625" customWidth="1"/>
    <col min="16" max="16" width="8.88671875" customWidth="1"/>
    <col min="17" max="17" width="7.88671875" customWidth="1"/>
    <col min="18" max="18" width="8.5546875" customWidth="1"/>
    <col min="19" max="19" width="7.5546875" customWidth="1"/>
    <col min="20" max="20" width="8.33203125" customWidth="1"/>
    <col min="21" max="21" width="10.33203125" customWidth="1"/>
    <col min="22" max="22" width="9.44140625" customWidth="1"/>
    <col min="23" max="23" width="7.88671875" customWidth="1"/>
    <col min="24" max="24" width="7.6640625" customWidth="1"/>
    <col min="25" max="25" width="8.109375" customWidth="1"/>
    <col min="26" max="27" width="6.88671875" customWidth="1"/>
    <col min="28" max="29" width="7.88671875" customWidth="1"/>
    <col min="30" max="30" width="8.44140625" customWidth="1"/>
    <col min="31" max="31" width="8" customWidth="1"/>
    <col min="32" max="32" width="6.44140625" customWidth="1"/>
    <col min="33" max="33" width="8.88671875" customWidth="1"/>
    <col min="34" max="34" width="4.88671875" customWidth="1"/>
    <col min="35" max="35" width="4.6640625" customWidth="1"/>
    <col min="36" max="36" width="7.109375" customWidth="1"/>
    <col min="37" max="37" width="7" customWidth="1"/>
  </cols>
  <sheetData>
    <row r="1" spans="1:37" x14ac:dyDescent="0.25">
      <c r="A1" s="446" t="s">
        <v>468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A1" s="446"/>
      <c r="AB1" s="446"/>
      <c r="AC1" s="446"/>
      <c r="AD1" s="446"/>
      <c r="AE1" s="446"/>
      <c r="AF1" s="446"/>
      <c r="AG1" s="446"/>
      <c r="AH1" s="446"/>
      <c r="AI1" s="446"/>
    </row>
    <row r="3" spans="1:37" x14ac:dyDescent="0.25">
      <c r="A3" s="446" t="s">
        <v>277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  <c r="V3" s="446"/>
      <c r="W3" s="446"/>
      <c r="X3" s="446"/>
      <c r="Y3" s="446"/>
      <c r="Z3" s="446"/>
      <c r="AA3" s="446"/>
      <c r="AB3" s="446"/>
      <c r="AC3" s="446"/>
      <c r="AD3" s="446"/>
      <c r="AE3" s="446"/>
      <c r="AF3" s="446"/>
      <c r="AG3" s="446"/>
      <c r="AH3" s="446"/>
      <c r="AI3" s="446"/>
    </row>
    <row r="4" spans="1:37" ht="13.8" thickBot="1" x14ac:dyDescent="0.3">
      <c r="AI4" s="486" t="s">
        <v>18</v>
      </c>
      <c r="AJ4" s="486"/>
      <c r="AK4" s="486"/>
    </row>
    <row r="5" spans="1:37" ht="13.8" thickBot="1" x14ac:dyDescent="0.3">
      <c r="A5" s="125" t="s">
        <v>54</v>
      </c>
      <c r="B5" s="498" t="s">
        <v>2</v>
      </c>
      <c r="C5" s="499"/>
      <c r="D5" s="500"/>
      <c r="E5" s="468" t="s">
        <v>7</v>
      </c>
      <c r="F5" s="469"/>
      <c r="G5" s="469"/>
      <c r="H5" s="469"/>
      <c r="I5" s="469"/>
      <c r="J5" s="469"/>
      <c r="K5" s="469"/>
      <c r="L5" s="469"/>
      <c r="M5" s="470"/>
      <c r="N5" s="468" t="s">
        <v>8</v>
      </c>
      <c r="O5" s="469"/>
      <c r="P5" s="469"/>
      <c r="Q5" s="469"/>
      <c r="R5" s="469"/>
      <c r="S5" s="469"/>
      <c r="T5" s="469"/>
      <c r="U5" s="469"/>
      <c r="V5" s="469"/>
      <c r="W5" s="469"/>
      <c r="X5" s="469"/>
      <c r="Y5" s="469"/>
      <c r="Z5" s="469"/>
      <c r="AA5" s="469"/>
      <c r="AB5" s="469"/>
      <c r="AC5" s="469"/>
      <c r="AD5" s="469"/>
      <c r="AE5" s="469"/>
      <c r="AF5" s="469"/>
      <c r="AG5" s="469"/>
      <c r="AH5" s="469"/>
      <c r="AI5" s="469"/>
      <c r="AJ5" s="469"/>
      <c r="AK5" s="470"/>
    </row>
    <row r="6" spans="1:37" ht="13.8" thickBot="1" x14ac:dyDescent="0.3">
      <c r="A6" s="126"/>
      <c r="B6" s="501"/>
      <c r="C6" s="502"/>
      <c r="D6" s="503"/>
      <c r="E6" s="468" t="s">
        <v>181</v>
      </c>
      <c r="F6" s="469"/>
      <c r="G6" s="470"/>
      <c r="H6" s="468" t="s">
        <v>182</v>
      </c>
      <c r="I6" s="469"/>
      <c r="J6" s="470"/>
      <c r="K6" s="468" t="s">
        <v>183</v>
      </c>
      <c r="L6" s="469"/>
      <c r="M6" s="470"/>
      <c r="N6" s="468" t="s">
        <v>3</v>
      </c>
      <c r="O6" s="469"/>
      <c r="P6" s="470"/>
      <c r="Q6" s="468" t="s">
        <v>184</v>
      </c>
      <c r="R6" s="469"/>
      <c r="S6" s="470"/>
      <c r="T6" s="468" t="s">
        <v>5</v>
      </c>
      <c r="U6" s="469"/>
      <c r="V6" s="470"/>
      <c r="W6" s="468" t="s">
        <v>185</v>
      </c>
      <c r="X6" s="469"/>
      <c r="Y6" s="470"/>
      <c r="Z6" s="468" t="s">
        <v>186</v>
      </c>
      <c r="AA6" s="469"/>
      <c r="AB6" s="470"/>
      <c r="AC6" s="468" t="s">
        <v>187</v>
      </c>
      <c r="AD6" s="469"/>
      <c r="AE6" s="470"/>
      <c r="AF6" s="468" t="s">
        <v>69</v>
      </c>
      <c r="AG6" s="469"/>
      <c r="AH6" s="470"/>
      <c r="AI6" s="468" t="s">
        <v>463</v>
      </c>
      <c r="AJ6" s="469"/>
      <c r="AK6" s="470"/>
    </row>
    <row r="7" spans="1:37" ht="13.8" thickBot="1" x14ac:dyDescent="0.3">
      <c r="A7" s="127"/>
      <c r="B7" s="110" t="s">
        <v>12</v>
      </c>
      <c r="C7" s="110" t="s">
        <v>166</v>
      </c>
      <c r="D7" s="110" t="s">
        <v>273</v>
      </c>
      <c r="E7" s="110" t="s">
        <v>12</v>
      </c>
      <c r="F7" s="110" t="s">
        <v>166</v>
      </c>
      <c r="G7" s="110" t="s">
        <v>273</v>
      </c>
      <c r="H7" s="110" t="s">
        <v>12</v>
      </c>
      <c r="I7" s="110" t="s">
        <v>166</v>
      </c>
      <c r="J7" s="110" t="s">
        <v>273</v>
      </c>
      <c r="K7" s="129" t="s">
        <v>12</v>
      </c>
      <c r="L7" s="129" t="s">
        <v>166</v>
      </c>
      <c r="M7" s="129" t="s">
        <v>273</v>
      </c>
      <c r="N7" s="130" t="s">
        <v>12</v>
      </c>
      <c r="O7" s="131" t="s">
        <v>166</v>
      </c>
      <c r="P7" s="169" t="s">
        <v>273</v>
      </c>
      <c r="Q7" s="169" t="s">
        <v>12</v>
      </c>
      <c r="R7" s="169" t="s">
        <v>166</v>
      </c>
      <c r="S7" s="170" t="s">
        <v>273</v>
      </c>
      <c r="T7" s="170" t="s">
        <v>12</v>
      </c>
      <c r="U7" s="170" t="s">
        <v>166</v>
      </c>
      <c r="V7" s="170" t="s">
        <v>273</v>
      </c>
      <c r="W7" s="170" t="s">
        <v>12</v>
      </c>
      <c r="X7" s="170" t="s">
        <v>166</v>
      </c>
      <c r="Y7" s="170" t="s">
        <v>273</v>
      </c>
      <c r="Z7" s="170" t="s">
        <v>12</v>
      </c>
      <c r="AA7" s="170" t="s">
        <v>166</v>
      </c>
      <c r="AB7" s="170" t="s">
        <v>273</v>
      </c>
      <c r="AC7" s="170" t="s">
        <v>12</v>
      </c>
      <c r="AD7" s="170" t="s">
        <v>166</v>
      </c>
      <c r="AE7" s="170" t="s">
        <v>273</v>
      </c>
      <c r="AF7" s="144" t="s">
        <v>12</v>
      </c>
      <c r="AG7" s="144" t="s">
        <v>166</v>
      </c>
      <c r="AH7" s="76" t="s">
        <v>273</v>
      </c>
      <c r="AI7" s="110" t="s">
        <v>12</v>
      </c>
      <c r="AJ7" s="110" t="s">
        <v>166</v>
      </c>
      <c r="AK7" s="110" t="s">
        <v>273</v>
      </c>
    </row>
    <row r="8" spans="1:37" x14ac:dyDescent="0.25">
      <c r="A8" s="107" t="s">
        <v>128</v>
      </c>
      <c r="B8" s="192">
        <f t="shared" ref="B8:B26" si="0">SUM(E8,H8,K8,N8,Q8,T8,W8,Z8,AC8,AF8,AI8)</f>
        <v>2038287</v>
      </c>
      <c r="C8" s="193">
        <f t="shared" ref="C8:D26" si="1">SUM(F8,I8,L8,O8,R8,U8,X8,AA8,AD8,AG8,AJ8)</f>
        <v>4660380</v>
      </c>
      <c r="D8" s="193">
        <f t="shared" si="1"/>
        <v>4660380</v>
      </c>
      <c r="E8" s="194">
        <v>1949387</v>
      </c>
      <c r="F8" s="195">
        <v>4292600</v>
      </c>
      <c r="G8" s="195">
        <v>4292600</v>
      </c>
      <c r="H8" s="194">
        <v>0</v>
      </c>
      <c r="I8" s="195">
        <v>0</v>
      </c>
      <c r="J8" s="195">
        <v>0</v>
      </c>
      <c r="K8" s="196"/>
      <c r="L8" s="197">
        <v>0</v>
      </c>
      <c r="M8" s="197">
        <v>0</v>
      </c>
      <c r="N8" s="194">
        <v>0</v>
      </c>
      <c r="O8" s="89">
        <v>0</v>
      </c>
      <c r="P8" s="89">
        <v>0</v>
      </c>
      <c r="Q8" s="194">
        <v>0</v>
      </c>
      <c r="R8" s="195">
        <v>0</v>
      </c>
      <c r="S8" s="195">
        <v>0</v>
      </c>
      <c r="T8" s="194">
        <v>88900</v>
      </c>
      <c r="U8" s="195">
        <v>367780</v>
      </c>
      <c r="V8" s="195">
        <v>367780</v>
      </c>
      <c r="W8" s="194">
        <v>0</v>
      </c>
      <c r="X8" s="195">
        <v>0</v>
      </c>
      <c r="Y8" s="195">
        <v>0</v>
      </c>
      <c r="Z8" s="194">
        <v>0</v>
      </c>
      <c r="AA8" s="195">
        <v>0</v>
      </c>
      <c r="AB8" s="195">
        <v>0</v>
      </c>
      <c r="AC8" s="194">
        <v>0</v>
      </c>
      <c r="AD8" s="195">
        <v>0</v>
      </c>
      <c r="AE8" s="195">
        <v>0</v>
      </c>
      <c r="AF8" s="194">
        <v>0</v>
      </c>
      <c r="AG8" s="195">
        <v>0</v>
      </c>
      <c r="AH8" s="195">
        <v>0</v>
      </c>
      <c r="AI8" s="140"/>
      <c r="AJ8" s="140"/>
      <c r="AK8" s="140"/>
    </row>
    <row r="9" spans="1:37" ht="13.5" customHeight="1" x14ac:dyDescent="0.25">
      <c r="A9" s="133" t="s">
        <v>129</v>
      </c>
      <c r="B9" s="198">
        <f t="shared" si="0"/>
        <v>12679337</v>
      </c>
      <c r="C9" s="216">
        <f t="shared" si="1"/>
        <v>32122215</v>
      </c>
      <c r="D9" s="216">
        <f t="shared" si="1"/>
        <v>12353682</v>
      </c>
      <c r="E9" s="200">
        <v>0</v>
      </c>
      <c r="F9" s="197">
        <v>34120</v>
      </c>
      <c r="G9" s="197">
        <v>34120</v>
      </c>
      <c r="H9" s="200">
        <v>730000</v>
      </c>
      <c r="I9" s="197">
        <v>730000</v>
      </c>
      <c r="J9" s="197">
        <v>730000</v>
      </c>
      <c r="K9" s="196"/>
      <c r="L9" s="197">
        <v>50000</v>
      </c>
      <c r="M9" s="197">
        <v>50000</v>
      </c>
      <c r="N9" s="200">
        <v>6099400</v>
      </c>
      <c r="O9" s="201">
        <v>6389182</v>
      </c>
      <c r="P9" s="201">
        <v>6367792</v>
      </c>
      <c r="Q9" s="200">
        <v>1189383</v>
      </c>
      <c r="R9" s="197">
        <v>1189383</v>
      </c>
      <c r="S9" s="197">
        <v>1134640</v>
      </c>
      <c r="T9" s="200">
        <v>3506594</v>
      </c>
      <c r="U9" s="197">
        <v>3677130</v>
      </c>
      <c r="V9" s="197">
        <v>3677130</v>
      </c>
      <c r="W9" s="200">
        <v>360000</v>
      </c>
      <c r="X9" s="197">
        <v>360000</v>
      </c>
      <c r="Y9" s="197">
        <v>360000</v>
      </c>
      <c r="Z9" s="200">
        <v>0</v>
      </c>
      <c r="AA9" s="197">
        <v>0</v>
      </c>
      <c r="AB9" s="197">
        <v>0</v>
      </c>
      <c r="AC9" s="200">
        <v>0</v>
      </c>
      <c r="AD9" s="197">
        <v>0</v>
      </c>
      <c r="AE9" s="197">
        <v>0</v>
      </c>
      <c r="AF9" s="200">
        <v>793960</v>
      </c>
      <c r="AG9" s="197">
        <v>19692400</v>
      </c>
      <c r="AH9" s="197">
        <v>0</v>
      </c>
      <c r="AI9" s="141">
        <v>0</v>
      </c>
      <c r="AJ9" s="141">
        <v>0</v>
      </c>
      <c r="AK9" s="141">
        <v>0</v>
      </c>
    </row>
    <row r="10" spans="1:37" ht="13.5" customHeight="1" x14ac:dyDescent="0.25">
      <c r="A10" s="133" t="s">
        <v>165</v>
      </c>
      <c r="B10" s="198">
        <f t="shared" si="0"/>
        <v>762000</v>
      </c>
      <c r="C10" s="216">
        <f t="shared" si="1"/>
        <v>464334</v>
      </c>
      <c r="D10" s="216">
        <f t="shared" si="1"/>
        <v>0</v>
      </c>
      <c r="E10" s="200">
        <v>0</v>
      </c>
      <c r="F10" s="197">
        <v>0</v>
      </c>
      <c r="G10" s="197">
        <v>0</v>
      </c>
      <c r="H10" s="200">
        <v>0</v>
      </c>
      <c r="I10" s="197">
        <v>0</v>
      </c>
      <c r="J10" s="197">
        <v>0</v>
      </c>
      <c r="K10" s="196"/>
      <c r="L10" s="197">
        <v>0</v>
      </c>
      <c r="M10" s="197">
        <v>0</v>
      </c>
      <c r="N10" s="200">
        <v>0</v>
      </c>
      <c r="O10" s="201">
        <v>0</v>
      </c>
      <c r="P10" s="201">
        <v>0</v>
      </c>
      <c r="Q10" s="200">
        <v>0</v>
      </c>
      <c r="R10" s="197">
        <v>0</v>
      </c>
      <c r="S10" s="197">
        <v>0</v>
      </c>
      <c r="T10" s="200">
        <v>762000</v>
      </c>
      <c r="U10" s="197">
        <v>464334</v>
      </c>
      <c r="V10" s="197">
        <v>0</v>
      </c>
      <c r="W10" s="200">
        <v>0</v>
      </c>
      <c r="X10" s="197">
        <v>0</v>
      </c>
      <c r="Y10" s="197">
        <v>0</v>
      </c>
      <c r="Z10" s="200">
        <v>0</v>
      </c>
      <c r="AA10" s="197">
        <v>0</v>
      </c>
      <c r="AB10" s="197">
        <v>0</v>
      </c>
      <c r="AC10" s="200">
        <v>0</v>
      </c>
      <c r="AD10" s="197">
        <v>0</v>
      </c>
      <c r="AE10" s="197">
        <v>0</v>
      </c>
      <c r="AF10" s="200">
        <v>0</v>
      </c>
      <c r="AG10" s="197">
        <v>0</v>
      </c>
      <c r="AH10" s="197">
        <v>0</v>
      </c>
      <c r="AI10" s="141"/>
      <c r="AJ10" s="141"/>
      <c r="AK10" s="141"/>
    </row>
    <row r="11" spans="1:37" x14ac:dyDescent="0.25">
      <c r="A11" s="74" t="s">
        <v>216</v>
      </c>
      <c r="B11" s="198">
        <f t="shared" si="0"/>
        <v>0</v>
      </c>
      <c r="C11" s="216">
        <f t="shared" si="1"/>
        <v>0</v>
      </c>
      <c r="D11" s="216">
        <f t="shared" si="1"/>
        <v>0</v>
      </c>
      <c r="E11" s="202">
        <v>0</v>
      </c>
      <c r="F11" s="203">
        <v>0</v>
      </c>
      <c r="G11" s="203">
        <v>0</v>
      </c>
      <c r="H11" s="202">
        <v>0</v>
      </c>
      <c r="I11" s="203">
        <v>0</v>
      </c>
      <c r="J11" s="203">
        <v>0</v>
      </c>
      <c r="K11" s="204"/>
      <c r="L11" s="203">
        <v>0</v>
      </c>
      <c r="M11" s="203">
        <v>0</v>
      </c>
      <c r="N11" s="202">
        <v>0</v>
      </c>
      <c r="O11" s="91">
        <v>0</v>
      </c>
      <c r="P11" s="91">
        <v>0</v>
      </c>
      <c r="Q11" s="202">
        <v>0</v>
      </c>
      <c r="R11" s="203">
        <v>0</v>
      </c>
      <c r="S11" s="203">
        <v>0</v>
      </c>
      <c r="T11" s="202">
        <v>0</v>
      </c>
      <c r="U11" s="203">
        <v>0</v>
      </c>
      <c r="V11" s="203">
        <v>0</v>
      </c>
      <c r="W11" s="202">
        <v>0</v>
      </c>
      <c r="X11" s="203">
        <v>0</v>
      </c>
      <c r="Y11" s="203">
        <v>0</v>
      </c>
      <c r="Z11" s="202">
        <v>0</v>
      </c>
      <c r="AA11" s="203">
        <v>0</v>
      </c>
      <c r="AB11" s="203">
        <v>0</v>
      </c>
      <c r="AC11" s="202">
        <v>0</v>
      </c>
      <c r="AD11" s="203">
        <v>0</v>
      </c>
      <c r="AE11" s="203">
        <v>0</v>
      </c>
      <c r="AF11" s="202">
        <v>0</v>
      </c>
      <c r="AG11" s="203">
        <v>0</v>
      </c>
      <c r="AH11" s="203">
        <v>0</v>
      </c>
      <c r="AI11" s="141"/>
      <c r="AJ11" s="141"/>
      <c r="AK11" s="141"/>
    </row>
    <row r="12" spans="1:37" x14ac:dyDescent="0.25">
      <c r="A12" s="74" t="s">
        <v>130</v>
      </c>
      <c r="B12" s="198">
        <f t="shared" si="0"/>
        <v>19050</v>
      </c>
      <c r="C12" s="216">
        <f t="shared" si="1"/>
        <v>2846809</v>
      </c>
      <c r="D12" s="216">
        <f t="shared" si="1"/>
        <v>2846809</v>
      </c>
      <c r="E12" s="202">
        <v>0</v>
      </c>
      <c r="F12" s="203">
        <v>2266981</v>
      </c>
      <c r="G12" s="203">
        <v>2266981</v>
      </c>
      <c r="H12" s="202">
        <v>0</v>
      </c>
      <c r="I12" s="203">
        <v>0</v>
      </c>
      <c r="J12" s="203">
        <v>0</v>
      </c>
      <c r="K12" s="204"/>
      <c r="L12" s="203">
        <v>0</v>
      </c>
      <c r="M12" s="203">
        <v>0</v>
      </c>
      <c r="N12" s="202">
        <v>0</v>
      </c>
      <c r="O12" s="91">
        <v>0</v>
      </c>
      <c r="P12" s="91">
        <v>0</v>
      </c>
      <c r="Q12" s="202">
        <v>0</v>
      </c>
      <c r="R12" s="203">
        <v>0</v>
      </c>
      <c r="S12" s="203">
        <v>0</v>
      </c>
      <c r="T12" s="202">
        <v>19050</v>
      </c>
      <c r="U12" s="203">
        <v>579828</v>
      </c>
      <c r="V12" s="203">
        <v>579828</v>
      </c>
      <c r="W12" s="202">
        <v>0</v>
      </c>
      <c r="X12" s="203">
        <v>0</v>
      </c>
      <c r="Y12" s="203">
        <v>0</v>
      </c>
      <c r="Z12" s="202">
        <v>0</v>
      </c>
      <c r="AA12" s="203">
        <v>0</v>
      </c>
      <c r="AB12" s="203">
        <v>0</v>
      </c>
      <c r="AC12" s="202">
        <v>0</v>
      </c>
      <c r="AD12" s="203">
        <v>0</v>
      </c>
      <c r="AE12" s="203">
        <v>0</v>
      </c>
      <c r="AF12" s="202">
        <v>0</v>
      </c>
      <c r="AG12" s="203">
        <v>0</v>
      </c>
      <c r="AH12" s="203">
        <v>0</v>
      </c>
      <c r="AI12" s="141"/>
      <c r="AJ12" s="141"/>
      <c r="AK12" s="141"/>
    </row>
    <row r="13" spans="1:37" x14ac:dyDescent="0.25">
      <c r="A13" s="74" t="s">
        <v>131</v>
      </c>
      <c r="B13" s="198">
        <f t="shared" si="0"/>
        <v>1549400</v>
      </c>
      <c r="C13" s="216">
        <f t="shared" si="1"/>
        <v>1726981</v>
      </c>
      <c r="D13" s="216">
        <f t="shared" si="1"/>
        <v>1726981</v>
      </c>
      <c r="E13" s="202">
        <v>0</v>
      </c>
      <c r="F13" s="203">
        <v>0</v>
      </c>
      <c r="G13" s="203">
        <v>0</v>
      </c>
      <c r="H13" s="202">
        <v>0</v>
      </c>
      <c r="I13" s="203">
        <v>0</v>
      </c>
      <c r="J13" s="203">
        <v>0</v>
      </c>
      <c r="K13" s="204"/>
      <c r="L13" s="203">
        <v>0</v>
      </c>
      <c r="M13" s="203">
        <v>0</v>
      </c>
      <c r="N13" s="202">
        <v>0</v>
      </c>
      <c r="O13" s="91">
        <v>0</v>
      </c>
      <c r="P13" s="91">
        <v>0</v>
      </c>
      <c r="Q13" s="202">
        <v>0</v>
      </c>
      <c r="R13" s="203">
        <v>0</v>
      </c>
      <c r="S13" s="203">
        <v>0</v>
      </c>
      <c r="T13" s="202">
        <v>1549400</v>
      </c>
      <c r="U13" s="203">
        <v>1726981</v>
      </c>
      <c r="V13" s="203">
        <v>1726981</v>
      </c>
      <c r="W13" s="202">
        <v>0</v>
      </c>
      <c r="X13" s="203">
        <v>0</v>
      </c>
      <c r="Y13" s="203">
        <v>0</v>
      </c>
      <c r="Z13" s="202">
        <v>0</v>
      </c>
      <c r="AA13" s="203">
        <v>0</v>
      </c>
      <c r="AB13" s="203">
        <v>0</v>
      </c>
      <c r="AC13" s="202">
        <v>0</v>
      </c>
      <c r="AD13" s="203">
        <v>0</v>
      </c>
      <c r="AE13" s="203">
        <v>0</v>
      </c>
      <c r="AF13" s="202">
        <v>0</v>
      </c>
      <c r="AG13" s="203">
        <v>0</v>
      </c>
      <c r="AH13" s="203">
        <v>0</v>
      </c>
      <c r="AI13" s="141"/>
      <c r="AJ13" s="141"/>
      <c r="AK13" s="141"/>
    </row>
    <row r="14" spans="1:37" x14ac:dyDescent="0.25">
      <c r="A14" s="74" t="s">
        <v>132</v>
      </c>
      <c r="B14" s="198">
        <f t="shared" si="0"/>
        <v>939996</v>
      </c>
      <c r="C14" s="216">
        <f t="shared" si="1"/>
        <v>980255</v>
      </c>
      <c r="D14" s="216">
        <f t="shared" si="1"/>
        <v>980255</v>
      </c>
      <c r="E14" s="202">
        <v>0</v>
      </c>
      <c r="F14" s="203">
        <v>13490</v>
      </c>
      <c r="G14" s="203">
        <v>13490</v>
      </c>
      <c r="H14" s="202">
        <v>0</v>
      </c>
      <c r="I14" s="203">
        <v>0</v>
      </c>
      <c r="J14" s="203">
        <v>0</v>
      </c>
      <c r="K14" s="204"/>
      <c r="L14" s="203">
        <v>0</v>
      </c>
      <c r="M14" s="203">
        <v>0</v>
      </c>
      <c r="N14" s="202">
        <v>250000</v>
      </c>
      <c r="O14" s="91">
        <v>282480</v>
      </c>
      <c r="P14" s="91">
        <v>282480</v>
      </c>
      <c r="Q14" s="202">
        <v>0</v>
      </c>
      <c r="R14" s="203">
        <v>0</v>
      </c>
      <c r="S14" s="203">
        <v>0</v>
      </c>
      <c r="T14" s="202">
        <v>689996</v>
      </c>
      <c r="U14" s="203">
        <v>684285</v>
      </c>
      <c r="V14" s="203">
        <v>684285</v>
      </c>
      <c r="W14" s="202">
        <v>0</v>
      </c>
      <c r="X14" s="203">
        <v>0</v>
      </c>
      <c r="Y14" s="203">
        <v>0</v>
      </c>
      <c r="Z14" s="202">
        <v>0</v>
      </c>
      <c r="AA14" s="203">
        <v>0</v>
      </c>
      <c r="AB14" s="203">
        <v>0</v>
      </c>
      <c r="AC14" s="202">
        <v>0</v>
      </c>
      <c r="AD14" s="203">
        <v>0</v>
      </c>
      <c r="AE14" s="203">
        <v>0</v>
      </c>
      <c r="AF14" s="202">
        <v>0</v>
      </c>
      <c r="AG14" s="203">
        <v>0</v>
      </c>
      <c r="AH14" s="203">
        <v>0</v>
      </c>
      <c r="AI14" s="141"/>
      <c r="AJ14" s="141"/>
      <c r="AK14" s="141"/>
    </row>
    <row r="15" spans="1:37" x14ac:dyDescent="0.25">
      <c r="A15" s="74" t="s">
        <v>84</v>
      </c>
      <c r="B15" s="198">
        <f t="shared" si="0"/>
        <v>825750</v>
      </c>
      <c r="C15" s="216">
        <f t="shared" si="1"/>
        <v>5538754</v>
      </c>
      <c r="D15" s="216">
        <f t="shared" si="1"/>
        <v>5538754</v>
      </c>
      <c r="E15" s="202">
        <v>0</v>
      </c>
      <c r="F15" s="203">
        <v>4571200</v>
      </c>
      <c r="G15" s="203">
        <v>4571200</v>
      </c>
      <c r="H15" s="202">
        <v>0</v>
      </c>
      <c r="I15" s="203">
        <v>0</v>
      </c>
      <c r="J15" s="203">
        <v>0</v>
      </c>
      <c r="K15" s="204"/>
      <c r="L15" s="203">
        <v>0</v>
      </c>
      <c r="M15" s="203">
        <v>0</v>
      </c>
      <c r="N15" s="202">
        <v>0</v>
      </c>
      <c r="O15" s="91">
        <v>0</v>
      </c>
      <c r="P15" s="91">
        <v>0</v>
      </c>
      <c r="Q15" s="202">
        <v>0</v>
      </c>
      <c r="R15" s="203">
        <v>0</v>
      </c>
      <c r="S15" s="203">
        <v>0</v>
      </c>
      <c r="T15" s="202">
        <v>285750</v>
      </c>
      <c r="U15" s="203">
        <v>427554</v>
      </c>
      <c r="V15" s="203">
        <v>427554</v>
      </c>
      <c r="W15" s="202">
        <v>0</v>
      </c>
      <c r="X15" s="203">
        <v>0</v>
      </c>
      <c r="Y15" s="203">
        <v>0</v>
      </c>
      <c r="Z15" s="202">
        <v>540000</v>
      </c>
      <c r="AA15" s="203">
        <v>540000</v>
      </c>
      <c r="AB15" s="203">
        <v>540000</v>
      </c>
      <c r="AC15" s="202">
        <v>0</v>
      </c>
      <c r="AD15" s="203">
        <v>0</v>
      </c>
      <c r="AE15" s="203">
        <v>0</v>
      </c>
      <c r="AF15" s="202">
        <v>0</v>
      </c>
      <c r="AG15" s="203">
        <v>0</v>
      </c>
      <c r="AH15" s="203">
        <v>0</v>
      </c>
      <c r="AI15" s="141"/>
      <c r="AJ15" s="141"/>
      <c r="AK15" s="141"/>
    </row>
    <row r="16" spans="1:37" x14ac:dyDescent="0.25">
      <c r="A16" s="74" t="s">
        <v>217</v>
      </c>
      <c r="B16" s="198">
        <f t="shared" si="0"/>
        <v>0</v>
      </c>
      <c r="C16" s="216">
        <f t="shared" si="1"/>
        <v>570496</v>
      </c>
      <c r="D16" s="216">
        <f t="shared" si="1"/>
        <v>570496</v>
      </c>
      <c r="E16" s="202">
        <v>0</v>
      </c>
      <c r="F16" s="203">
        <v>0</v>
      </c>
      <c r="G16" s="203">
        <v>0</v>
      </c>
      <c r="H16" s="202">
        <v>0</v>
      </c>
      <c r="I16" s="203">
        <v>0</v>
      </c>
      <c r="J16" s="203">
        <v>0</v>
      </c>
      <c r="K16" s="204"/>
      <c r="L16" s="203">
        <v>0</v>
      </c>
      <c r="M16" s="203">
        <v>0</v>
      </c>
      <c r="N16" s="202">
        <v>0</v>
      </c>
      <c r="O16" s="91">
        <v>0</v>
      </c>
      <c r="P16" s="91">
        <v>0</v>
      </c>
      <c r="Q16" s="202">
        <v>0</v>
      </c>
      <c r="R16" s="203">
        <v>0</v>
      </c>
      <c r="S16" s="203">
        <v>0</v>
      </c>
      <c r="T16" s="202">
        <v>0</v>
      </c>
      <c r="U16" s="203">
        <v>0</v>
      </c>
      <c r="V16" s="203">
        <v>0</v>
      </c>
      <c r="W16" s="202">
        <v>0</v>
      </c>
      <c r="X16" s="203">
        <v>0</v>
      </c>
      <c r="Y16" s="203">
        <v>0</v>
      </c>
      <c r="Z16" s="202">
        <v>0</v>
      </c>
      <c r="AA16" s="203">
        <v>0</v>
      </c>
      <c r="AB16" s="203">
        <v>0</v>
      </c>
      <c r="AC16" s="202">
        <v>0</v>
      </c>
      <c r="AD16" s="203">
        <v>0</v>
      </c>
      <c r="AE16" s="203">
        <v>0</v>
      </c>
      <c r="AF16" s="202">
        <v>0</v>
      </c>
      <c r="AG16" s="203">
        <v>0</v>
      </c>
      <c r="AH16" s="203">
        <v>0</v>
      </c>
      <c r="AI16" s="141"/>
      <c r="AJ16" s="141">
        <v>570496</v>
      </c>
      <c r="AK16" s="141">
        <v>570496</v>
      </c>
    </row>
    <row r="17" spans="1:37" x14ac:dyDescent="0.25">
      <c r="A17" s="74" t="s">
        <v>133</v>
      </c>
      <c r="B17" s="198">
        <f t="shared" si="0"/>
        <v>5208162</v>
      </c>
      <c r="C17" s="216">
        <f t="shared" si="1"/>
        <v>4008995</v>
      </c>
      <c r="D17" s="216">
        <f t="shared" si="1"/>
        <v>3988015</v>
      </c>
      <c r="E17" s="202">
        <v>0</v>
      </c>
      <c r="F17" s="203">
        <v>0</v>
      </c>
      <c r="G17" s="203">
        <v>0</v>
      </c>
      <c r="H17" s="202">
        <v>0</v>
      </c>
      <c r="I17" s="203">
        <v>0</v>
      </c>
      <c r="J17" s="203">
        <v>0</v>
      </c>
      <c r="K17" s="204"/>
      <c r="L17" s="203">
        <v>0</v>
      </c>
      <c r="M17" s="203">
        <v>0</v>
      </c>
      <c r="N17" s="202">
        <v>3926868</v>
      </c>
      <c r="O17" s="91">
        <v>2908713</v>
      </c>
      <c r="P17" s="91">
        <v>2908713</v>
      </c>
      <c r="Q17" s="202">
        <v>743914</v>
      </c>
      <c r="R17" s="203">
        <v>552909</v>
      </c>
      <c r="S17" s="203">
        <v>531929</v>
      </c>
      <c r="T17" s="202">
        <v>469900</v>
      </c>
      <c r="U17" s="203">
        <v>479893</v>
      </c>
      <c r="V17" s="203">
        <v>479893</v>
      </c>
      <c r="W17" s="202">
        <v>67480</v>
      </c>
      <c r="X17" s="203">
        <v>67480</v>
      </c>
      <c r="Y17" s="203">
        <v>67480</v>
      </c>
      <c r="Z17" s="202">
        <v>0</v>
      </c>
      <c r="AA17" s="203">
        <v>0</v>
      </c>
      <c r="AB17" s="203">
        <v>0</v>
      </c>
      <c r="AC17" s="202">
        <v>0</v>
      </c>
      <c r="AD17" s="203">
        <v>0</v>
      </c>
      <c r="AE17" s="203">
        <v>0</v>
      </c>
      <c r="AF17" s="202">
        <v>0</v>
      </c>
      <c r="AG17" s="203">
        <v>0</v>
      </c>
      <c r="AH17" s="203">
        <v>0</v>
      </c>
      <c r="AI17" s="141"/>
      <c r="AJ17" s="141"/>
      <c r="AK17" s="141"/>
    </row>
    <row r="18" spans="1:37" x14ac:dyDescent="0.25">
      <c r="A18" s="74" t="s">
        <v>134</v>
      </c>
      <c r="B18" s="198">
        <f t="shared" si="0"/>
        <v>1590000</v>
      </c>
      <c r="C18" s="216">
        <f t="shared" si="1"/>
        <v>1945005</v>
      </c>
      <c r="D18" s="216">
        <f t="shared" si="1"/>
        <v>1887005</v>
      </c>
      <c r="E18" s="202">
        <v>0</v>
      </c>
      <c r="F18" s="203">
        <v>0</v>
      </c>
      <c r="G18" s="203">
        <v>0</v>
      </c>
      <c r="H18" s="202">
        <v>0</v>
      </c>
      <c r="I18" s="203">
        <v>0</v>
      </c>
      <c r="J18" s="203">
        <v>0</v>
      </c>
      <c r="K18" s="204"/>
      <c r="L18" s="203">
        <v>0</v>
      </c>
      <c r="M18" s="203">
        <v>0</v>
      </c>
      <c r="N18" s="202">
        <v>0</v>
      </c>
      <c r="O18" s="91">
        <v>0</v>
      </c>
      <c r="P18" s="91">
        <v>0</v>
      </c>
      <c r="Q18" s="202">
        <v>0</v>
      </c>
      <c r="R18" s="203">
        <v>0</v>
      </c>
      <c r="S18" s="203">
        <v>0</v>
      </c>
      <c r="T18" s="202">
        <v>0</v>
      </c>
      <c r="U18" s="203">
        <v>355005</v>
      </c>
      <c r="V18" s="203">
        <v>355005</v>
      </c>
      <c r="W18" s="202">
        <v>0</v>
      </c>
      <c r="X18" s="203">
        <v>0</v>
      </c>
      <c r="Y18" s="203">
        <v>0</v>
      </c>
      <c r="Z18" s="202">
        <v>0</v>
      </c>
      <c r="AA18" s="203">
        <v>0</v>
      </c>
      <c r="AB18" s="203">
        <v>0</v>
      </c>
      <c r="AC18" s="202">
        <v>1590000</v>
      </c>
      <c r="AD18" s="203">
        <v>1590000</v>
      </c>
      <c r="AE18" s="203">
        <v>1532000</v>
      </c>
      <c r="AF18" s="202">
        <v>0</v>
      </c>
      <c r="AG18" s="203">
        <v>0</v>
      </c>
      <c r="AH18" s="203">
        <v>0</v>
      </c>
      <c r="AI18" s="141"/>
      <c r="AJ18" s="141"/>
      <c r="AK18" s="141"/>
    </row>
    <row r="19" spans="1:37" x14ac:dyDescent="0.25">
      <c r="A19" s="74" t="s">
        <v>156</v>
      </c>
      <c r="B19" s="198">
        <f t="shared" si="0"/>
        <v>3066727</v>
      </c>
      <c r="C19" s="216">
        <f t="shared" si="1"/>
        <v>3066727</v>
      </c>
      <c r="D19" s="216">
        <f t="shared" si="1"/>
        <v>2274984</v>
      </c>
      <c r="E19" s="202">
        <v>0</v>
      </c>
      <c r="F19" s="203">
        <v>0</v>
      </c>
      <c r="G19" s="203">
        <v>0</v>
      </c>
      <c r="H19" s="202">
        <v>0</v>
      </c>
      <c r="I19" s="203">
        <v>0</v>
      </c>
      <c r="J19" s="203">
        <v>0</v>
      </c>
      <c r="K19" s="204"/>
      <c r="L19" s="203">
        <v>0</v>
      </c>
      <c r="M19" s="203">
        <v>0</v>
      </c>
      <c r="N19" s="202">
        <v>0</v>
      </c>
      <c r="O19" s="91">
        <v>0</v>
      </c>
      <c r="P19" s="91">
        <v>0</v>
      </c>
      <c r="Q19" s="202">
        <v>0</v>
      </c>
      <c r="R19" s="203">
        <v>0</v>
      </c>
      <c r="S19" s="203">
        <v>0</v>
      </c>
      <c r="T19" s="202">
        <v>0</v>
      </c>
      <c r="U19" s="203">
        <v>0</v>
      </c>
      <c r="V19" s="203">
        <v>0</v>
      </c>
      <c r="W19" s="202">
        <v>3066727</v>
      </c>
      <c r="X19" s="203">
        <v>3066727</v>
      </c>
      <c r="Y19" s="203">
        <v>2274984</v>
      </c>
      <c r="Z19" s="202">
        <v>0</v>
      </c>
      <c r="AA19" s="203">
        <v>0</v>
      </c>
      <c r="AB19" s="203">
        <v>0</v>
      </c>
      <c r="AC19" s="202">
        <v>0</v>
      </c>
      <c r="AD19" s="203">
        <v>0</v>
      </c>
      <c r="AE19" s="203">
        <v>0</v>
      </c>
      <c r="AF19" s="202">
        <v>0</v>
      </c>
      <c r="AG19" s="203">
        <v>0</v>
      </c>
      <c r="AH19" s="203">
        <v>0</v>
      </c>
      <c r="AI19" s="141"/>
      <c r="AJ19" s="141"/>
      <c r="AK19" s="141"/>
    </row>
    <row r="20" spans="1:37" x14ac:dyDescent="0.25">
      <c r="A20" s="124" t="s">
        <v>83</v>
      </c>
      <c r="B20" s="198">
        <f t="shared" si="0"/>
        <v>177800</v>
      </c>
      <c r="C20" s="216">
        <f t="shared" si="1"/>
        <v>195194</v>
      </c>
      <c r="D20" s="216">
        <f t="shared" si="1"/>
        <v>195194</v>
      </c>
      <c r="E20" s="205">
        <v>0</v>
      </c>
      <c r="F20" s="206">
        <v>0</v>
      </c>
      <c r="G20" s="206">
        <v>0</v>
      </c>
      <c r="H20" s="205">
        <v>0</v>
      </c>
      <c r="I20" s="206">
        <v>0</v>
      </c>
      <c r="J20" s="206">
        <v>0</v>
      </c>
      <c r="K20" s="207"/>
      <c r="L20" s="206">
        <v>0</v>
      </c>
      <c r="M20" s="206">
        <v>0</v>
      </c>
      <c r="N20" s="205">
        <v>0</v>
      </c>
      <c r="O20" s="95">
        <v>0</v>
      </c>
      <c r="P20" s="95">
        <v>0</v>
      </c>
      <c r="Q20" s="205">
        <v>0</v>
      </c>
      <c r="R20" s="206">
        <v>0</v>
      </c>
      <c r="S20" s="206">
        <v>0</v>
      </c>
      <c r="T20" s="205">
        <v>177800</v>
      </c>
      <c r="U20" s="206">
        <v>195194</v>
      </c>
      <c r="V20" s="206">
        <v>195194</v>
      </c>
      <c r="W20" s="205">
        <v>0</v>
      </c>
      <c r="X20" s="206">
        <v>0</v>
      </c>
      <c r="Y20" s="206">
        <v>0</v>
      </c>
      <c r="Z20" s="205">
        <v>0</v>
      </c>
      <c r="AA20" s="206">
        <v>0</v>
      </c>
      <c r="AB20" s="206">
        <v>0</v>
      </c>
      <c r="AC20" s="205">
        <v>0</v>
      </c>
      <c r="AD20" s="206">
        <v>0</v>
      </c>
      <c r="AE20" s="206">
        <v>0</v>
      </c>
      <c r="AF20" s="205">
        <v>0</v>
      </c>
      <c r="AG20" s="206">
        <v>0</v>
      </c>
      <c r="AH20" s="206">
        <v>0</v>
      </c>
      <c r="AI20" s="141"/>
      <c r="AJ20" s="141"/>
      <c r="AK20" s="141"/>
    </row>
    <row r="21" spans="1:37" x14ac:dyDescent="0.25">
      <c r="A21" s="124" t="s">
        <v>135</v>
      </c>
      <c r="B21" s="198">
        <f t="shared" si="0"/>
        <v>940702</v>
      </c>
      <c r="C21" s="216">
        <f t="shared" si="1"/>
        <v>933905</v>
      </c>
      <c r="D21" s="216">
        <f t="shared" si="1"/>
        <v>919331</v>
      </c>
      <c r="E21" s="205">
        <v>267302</v>
      </c>
      <c r="F21" s="206">
        <v>258060</v>
      </c>
      <c r="G21" s="206">
        <v>258060</v>
      </c>
      <c r="H21" s="205">
        <v>0</v>
      </c>
      <c r="I21" s="206">
        <v>0</v>
      </c>
      <c r="J21" s="206">
        <v>0</v>
      </c>
      <c r="K21" s="207"/>
      <c r="L21" s="206">
        <v>0</v>
      </c>
      <c r="M21" s="206">
        <v>0</v>
      </c>
      <c r="N21" s="205">
        <v>540000</v>
      </c>
      <c r="O21" s="95">
        <v>540000</v>
      </c>
      <c r="P21" s="95">
        <v>540000</v>
      </c>
      <c r="Q21" s="205">
        <v>105300</v>
      </c>
      <c r="R21" s="206">
        <v>105300</v>
      </c>
      <c r="S21" s="206">
        <v>90726</v>
      </c>
      <c r="T21" s="205">
        <v>28100</v>
      </c>
      <c r="U21" s="206">
        <v>30545</v>
      </c>
      <c r="V21" s="206">
        <v>30545</v>
      </c>
      <c r="W21" s="205">
        <v>0</v>
      </c>
      <c r="X21" s="206">
        <v>0</v>
      </c>
      <c r="Y21" s="206">
        <v>0</v>
      </c>
      <c r="Z21" s="205">
        <v>0</v>
      </c>
      <c r="AA21" s="206">
        <v>0</v>
      </c>
      <c r="AB21" s="206">
        <v>0</v>
      </c>
      <c r="AC21" s="205">
        <v>0</v>
      </c>
      <c r="AD21" s="206">
        <v>0</v>
      </c>
      <c r="AE21" s="206">
        <v>0</v>
      </c>
      <c r="AF21" s="205">
        <v>0</v>
      </c>
      <c r="AG21" s="206">
        <v>0</v>
      </c>
      <c r="AH21" s="206">
        <v>0</v>
      </c>
      <c r="AI21" s="141"/>
      <c r="AJ21" s="141"/>
      <c r="AK21" s="141"/>
    </row>
    <row r="22" spans="1:37" x14ac:dyDescent="0.25">
      <c r="A22" s="124" t="s">
        <v>136</v>
      </c>
      <c r="B22" s="198">
        <f t="shared" si="0"/>
        <v>1968500</v>
      </c>
      <c r="C22" s="216">
        <f t="shared" si="1"/>
        <v>1097723</v>
      </c>
      <c r="D22" s="216">
        <f t="shared" si="1"/>
        <v>1097723</v>
      </c>
      <c r="E22" s="205">
        <v>0</v>
      </c>
      <c r="F22" s="206">
        <v>349790</v>
      </c>
      <c r="G22" s="206">
        <v>349790</v>
      </c>
      <c r="H22" s="205">
        <v>0</v>
      </c>
      <c r="I22" s="206">
        <v>0</v>
      </c>
      <c r="J22" s="206">
        <v>0</v>
      </c>
      <c r="K22" s="207"/>
      <c r="L22" s="206">
        <v>0</v>
      </c>
      <c r="M22" s="206">
        <v>0</v>
      </c>
      <c r="N22" s="205">
        <v>0</v>
      </c>
      <c r="O22" s="95">
        <v>0</v>
      </c>
      <c r="P22" s="95">
        <v>0</v>
      </c>
      <c r="Q22" s="205">
        <v>0</v>
      </c>
      <c r="R22" s="206">
        <v>0</v>
      </c>
      <c r="S22" s="206">
        <v>0</v>
      </c>
      <c r="T22" s="205">
        <v>1968500</v>
      </c>
      <c r="U22" s="206">
        <v>747933</v>
      </c>
      <c r="V22" s="206">
        <v>747933</v>
      </c>
      <c r="W22" s="205">
        <v>0</v>
      </c>
      <c r="X22" s="206">
        <v>0</v>
      </c>
      <c r="Y22" s="206">
        <v>0</v>
      </c>
      <c r="Z22" s="205">
        <v>0</v>
      </c>
      <c r="AA22" s="206">
        <v>0</v>
      </c>
      <c r="AB22" s="206">
        <v>0</v>
      </c>
      <c r="AC22" s="205">
        <v>0</v>
      </c>
      <c r="AD22" s="206">
        <v>0</v>
      </c>
      <c r="AE22" s="206">
        <v>0</v>
      </c>
      <c r="AF22" s="205">
        <v>0</v>
      </c>
      <c r="AG22" s="206">
        <v>0</v>
      </c>
      <c r="AH22" s="206">
        <v>0</v>
      </c>
      <c r="AI22" s="141"/>
      <c r="AJ22" s="141"/>
      <c r="AK22" s="141"/>
    </row>
    <row r="23" spans="1:37" x14ac:dyDescent="0.25">
      <c r="A23" s="124" t="s">
        <v>137</v>
      </c>
      <c r="B23" s="198">
        <f t="shared" si="0"/>
        <v>215900</v>
      </c>
      <c r="C23" s="216">
        <f t="shared" si="1"/>
        <v>170073</v>
      </c>
      <c r="D23" s="216">
        <f t="shared" si="1"/>
        <v>170073</v>
      </c>
      <c r="E23" s="205">
        <v>0</v>
      </c>
      <c r="F23" s="206">
        <v>0</v>
      </c>
      <c r="G23" s="206">
        <v>0</v>
      </c>
      <c r="H23" s="205">
        <v>0</v>
      </c>
      <c r="I23" s="206">
        <v>0</v>
      </c>
      <c r="J23" s="206">
        <v>0</v>
      </c>
      <c r="K23" s="207"/>
      <c r="L23" s="206">
        <v>0</v>
      </c>
      <c r="M23" s="206">
        <v>0</v>
      </c>
      <c r="N23" s="205">
        <v>0</v>
      </c>
      <c r="O23" s="95">
        <v>0</v>
      </c>
      <c r="P23" s="95">
        <v>0</v>
      </c>
      <c r="Q23" s="205">
        <v>0</v>
      </c>
      <c r="R23" s="206">
        <v>0</v>
      </c>
      <c r="S23" s="206">
        <v>0</v>
      </c>
      <c r="T23" s="205">
        <v>215900</v>
      </c>
      <c r="U23" s="206">
        <v>170073</v>
      </c>
      <c r="V23" s="206">
        <v>170073</v>
      </c>
      <c r="W23" s="205">
        <v>0</v>
      </c>
      <c r="X23" s="206">
        <v>0</v>
      </c>
      <c r="Y23" s="206">
        <v>0</v>
      </c>
      <c r="Z23" s="205">
        <v>0</v>
      </c>
      <c r="AA23" s="206">
        <v>0</v>
      </c>
      <c r="AB23" s="206">
        <v>0</v>
      </c>
      <c r="AC23" s="205">
        <v>0</v>
      </c>
      <c r="AD23" s="206">
        <v>0</v>
      </c>
      <c r="AE23" s="206">
        <v>0</v>
      </c>
      <c r="AF23" s="205">
        <v>0</v>
      </c>
      <c r="AG23" s="206">
        <v>0</v>
      </c>
      <c r="AH23" s="206">
        <v>0</v>
      </c>
      <c r="AI23" s="141"/>
      <c r="AJ23" s="141"/>
      <c r="AK23" s="141"/>
    </row>
    <row r="24" spans="1:37" x14ac:dyDescent="0.25">
      <c r="A24" s="124" t="s">
        <v>138</v>
      </c>
      <c r="B24" s="198">
        <f t="shared" si="0"/>
        <v>1785460</v>
      </c>
      <c r="C24" s="216">
        <f t="shared" si="1"/>
        <v>3611350</v>
      </c>
      <c r="D24" s="216">
        <f t="shared" si="1"/>
        <v>3666688</v>
      </c>
      <c r="E24" s="205">
        <v>0</v>
      </c>
      <c r="F24" s="206">
        <v>173896</v>
      </c>
      <c r="G24" s="206">
        <v>173896</v>
      </c>
      <c r="H24" s="205">
        <v>0</v>
      </c>
      <c r="I24" s="206">
        <v>0</v>
      </c>
      <c r="J24" s="206">
        <v>0</v>
      </c>
      <c r="K24" s="207"/>
      <c r="L24" s="206">
        <v>0</v>
      </c>
      <c r="M24" s="206">
        <v>0</v>
      </c>
      <c r="N24" s="205">
        <v>1467540</v>
      </c>
      <c r="O24" s="95">
        <v>2896800</v>
      </c>
      <c r="P24" s="95">
        <v>2896800</v>
      </c>
      <c r="Q24" s="205">
        <v>286170</v>
      </c>
      <c r="R24" s="206">
        <v>286170</v>
      </c>
      <c r="S24" s="206">
        <v>341508</v>
      </c>
      <c r="T24" s="205">
        <v>31750</v>
      </c>
      <c r="U24" s="206">
        <v>254484</v>
      </c>
      <c r="V24" s="206">
        <v>254484</v>
      </c>
      <c r="W24" s="205">
        <v>0</v>
      </c>
      <c r="X24" s="206">
        <v>0</v>
      </c>
      <c r="Y24" s="206">
        <v>0</v>
      </c>
      <c r="Z24" s="205">
        <v>0</v>
      </c>
      <c r="AA24" s="206">
        <v>0</v>
      </c>
      <c r="AB24" s="206">
        <v>0</v>
      </c>
      <c r="AC24" s="205">
        <v>0</v>
      </c>
      <c r="AD24" s="206">
        <v>0</v>
      </c>
      <c r="AE24" s="206">
        <v>0</v>
      </c>
      <c r="AF24" s="205">
        <v>0</v>
      </c>
      <c r="AG24" s="206">
        <v>0</v>
      </c>
      <c r="AH24" s="206">
        <v>0</v>
      </c>
      <c r="AI24" s="141"/>
      <c r="AJ24" s="141"/>
      <c r="AK24" s="141"/>
    </row>
    <row r="25" spans="1:37" x14ac:dyDescent="0.25">
      <c r="A25" s="74" t="s">
        <v>139</v>
      </c>
      <c r="B25" s="198">
        <f t="shared" si="0"/>
        <v>0</v>
      </c>
      <c r="C25" s="216">
        <f t="shared" si="1"/>
        <v>0</v>
      </c>
      <c r="D25" s="216">
        <f>SUM(G25,J25,M25,P25,S25,V25,Y25,AB25,AE25,AH25,AK25)</f>
        <v>0</v>
      </c>
      <c r="E25" s="202">
        <v>0</v>
      </c>
      <c r="F25" s="203">
        <v>0</v>
      </c>
      <c r="G25" s="203">
        <v>0</v>
      </c>
      <c r="H25" s="202">
        <v>0</v>
      </c>
      <c r="I25" s="203">
        <v>0</v>
      </c>
      <c r="J25" s="203">
        <v>0</v>
      </c>
      <c r="K25" s="204"/>
      <c r="L25" s="203">
        <v>0</v>
      </c>
      <c r="M25" s="203">
        <v>0</v>
      </c>
      <c r="N25" s="202">
        <v>0</v>
      </c>
      <c r="O25" s="91">
        <v>0</v>
      </c>
      <c r="P25" s="91">
        <v>0</v>
      </c>
      <c r="Q25" s="202">
        <v>0</v>
      </c>
      <c r="R25" s="203">
        <v>0</v>
      </c>
      <c r="S25" s="203">
        <v>0</v>
      </c>
      <c r="T25" s="202">
        <v>0</v>
      </c>
      <c r="U25" s="203">
        <v>0</v>
      </c>
      <c r="V25" s="203">
        <v>0</v>
      </c>
      <c r="W25" s="202">
        <v>0</v>
      </c>
      <c r="X25" s="203">
        <v>0</v>
      </c>
      <c r="Y25" s="203">
        <v>0</v>
      </c>
      <c r="Z25" s="202">
        <v>0</v>
      </c>
      <c r="AA25" s="203">
        <v>0</v>
      </c>
      <c r="AB25" s="203">
        <v>0</v>
      </c>
      <c r="AC25" s="202">
        <v>0</v>
      </c>
      <c r="AD25" s="203">
        <v>0</v>
      </c>
      <c r="AE25" s="203">
        <v>0</v>
      </c>
      <c r="AF25" s="202">
        <v>0</v>
      </c>
      <c r="AG25" s="203">
        <v>0</v>
      </c>
      <c r="AH25" s="203">
        <v>0</v>
      </c>
      <c r="AI25" s="141"/>
      <c r="AJ25" s="141"/>
      <c r="AK25" s="141"/>
    </row>
    <row r="26" spans="1:37" ht="13.8" thickBot="1" x14ac:dyDescent="0.3">
      <c r="A26" s="132" t="s">
        <v>140</v>
      </c>
      <c r="B26" s="208">
        <f t="shared" si="0"/>
        <v>328700</v>
      </c>
      <c r="C26" s="199">
        <f t="shared" si="1"/>
        <v>328700</v>
      </c>
      <c r="D26" s="199">
        <f t="shared" si="1"/>
        <v>250750</v>
      </c>
      <c r="E26" s="209"/>
      <c r="F26" s="210"/>
      <c r="G26" s="210"/>
      <c r="H26" s="209"/>
      <c r="I26" s="210"/>
      <c r="J26" s="210"/>
      <c r="K26" s="211"/>
      <c r="L26" s="212"/>
      <c r="M26" s="212"/>
      <c r="N26" s="209"/>
      <c r="O26" s="213"/>
      <c r="P26" s="213"/>
      <c r="Q26" s="209"/>
      <c r="R26" s="210"/>
      <c r="S26" s="210"/>
      <c r="T26" s="209"/>
      <c r="U26" s="210"/>
      <c r="V26" s="210"/>
      <c r="W26" s="209"/>
      <c r="X26" s="210"/>
      <c r="Y26" s="210"/>
      <c r="Z26" s="209">
        <v>328700</v>
      </c>
      <c r="AA26" s="210">
        <v>328700</v>
      </c>
      <c r="AB26" s="210">
        <v>250750</v>
      </c>
      <c r="AC26" s="209"/>
      <c r="AD26" s="210"/>
      <c r="AE26" s="210"/>
      <c r="AF26" s="209"/>
      <c r="AG26" s="213"/>
      <c r="AH26" s="213"/>
      <c r="AI26" s="214"/>
      <c r="AJ26" s="214"/>
      <c r="AK26" s="214"/>
    </row>
    <row r="27" spans="1:37" ht="13.8" thickBot="1" x14ac:dyDescent="0.3">
      <c r="A27" s="128" t="s">
        <v>1</v>
      </c>
      <c r="B27" s="86">
        <f t="shared" ref="B27:J27" si="2">SUM(B8:B26)</f>
        <v>34095771</v>
      </c>
      <c r="C27" s="75">
        <f t="shared" si="2"/>
        <v>64267896</v>
      </c>
      <c r="D27" s="75">
        <f t="shared" si="2"/>
        <v>43127120</v>
      </c>
      <c r="E27" s="182">
        <f t="shared" si="2"/>
        <v>2216689</v>
      </c>
      <c r="F27" s="182">
        <f t="shared" si="2"/>
        <v>11960137</v>
      </c>
      <c r="G27" s="182">
        <f t="shared" si="2"/>
        <v>11960137</v>
      </c>
      <c r="H27" s="182">
        <f t="shared" si="2"/>
        <v>730000</v>
      </c>
      <c r="I27" s="182">
        <f t="shared" si="2"/>
        <v>730000</v>
      </c>
      <c r="J27" s="182">
        <f t="shared" si="2"/>
        <v>730000</v>
      </c>
      <c r="K27" s="182">
        <v>0</v>
      </c>
      <c r="L27" s="182">
        <f t="shared" ref="L27:AH27" si="3">SUM(L8:L26)</f>
        <v>50000</v>
      </c>
      <c r="M27" s="182">
        <f t="shared" si="3"/>
        <v>50000</v>
      </c>
      <c r="N27" s="182">
        <f t="shared" si="3"/>
        <v>12283808</v>
      </c>
      <c r="O27" s="182">
        <f t="shared" si="3"/>
        <v>13017175</v>
      </c>
      <c r="P27" s="182">
        <f t="shared" si="3"/>
        <v>12995785</v>
      </c>
      <c r="Q27" s="182">
        <f t="shared" si="3"/>
        <v>2324767</v>
      </c>
      <c r="R27" s="182">
        <f t="shared" si="3"/>
        <v>2133762</v>
      </c>
      <c r="S27" s="182">
        <f t="shared" si="3"/>
        <v>2098803</v>
      </c>
      <c r="T27" s="182">
        <f t="shared" si="3"/>
        <v>9793640</v>
      </c>
      <c r="U27" s="182">
        <f t="shared" si="3"/>
        <v>10161019</v>
      </c>
      <c r="V27" s="182">
        <f t="shared" si="3"/>
        <v>9696685</v>
      </c>
      <c r="W27" s="182">
        <f t="shared" si="3"/>
        <v>3494207</v>
      </c>
      <c r="X27" s="182">
        <f t="shared" si="3"/>
        <v>3494207</v>
      </c>
      <c r="Y27" s="182">
        <f t="shared" si="3"/>
        <v>2702464</v>
      </c>
      <c r="Z27" s="182">
        <f t="shared" si="3"/>
        <v>868700</v>
      </c>
      <c r="AA27" s="182">
        <f t="shared" si="3"/>
        <v>868700</v>
      </c>
      <c r="AB27" s="182">
        <f t="shared" si="3"/>
        <v>790750</v>
      </c>
      <c r="AC27" s="182">
        <f t="shared" si="3"/>
        <v>1590000</v>
      </c>
      <c r="AD27" s="182">
        <f t="shared" si="3"/>
        <v>1590000</v>
      </c>
      <c r="AE27" s="182">
        <f t="shared" si="3"/>
        <v>1532000</v>
      </c>
      <c r="AF27" s="182">
        <f t="shared" si="3"/>
        <v>793960</v>
      </c>
      <c r="AG27" s="215">
        <f t="shared" si="3"/>
        <v>19692400</v>
      </c>
      <c r="AH27" s="215">
        <f t="shared" si="3"/>
        <v>0</v>
      </c>
      <c r="AI27" s="182">
        <f t="shared" ref="AI27:AK27" si="4">SUM(AI8:AI26)</f>
        <v>0</v>
      </c>
      <c r="AJ27" s="182">
        <f t="shared" ref="AJ27" si="5">SUM(AJ8:AJ26)</f>
        <v>570496</v>
      </c>
      <c r="AK27" s="182">
        <f t="shared" si="4"/>
        <v>570496</v>
      </c>
    </row>
  </sheetData>
  <mergeCells count="17">
    <mergeCell ref="AI6:AK6"/>
    <mergeCell ref="AI4:AK4"/>
    <mergeCell ref="N5:AK5"/>
    <mergeCell ref="AF6:AH6"/>
    <mergeCell ref="A1:AI1"/>
    <mergeCell ref="A3:AI3"/>
    <mergeCell ref="B5:D6"/>
    <mergeCell ref="E5:M5"/>
    <mergeCell ref="E6:G6"/>
    <mergeCell ref="H6:J6"/>
    <mergeCell ref="K6:M6"/>
    <mergeCell ref="N6:P6"/>
    <mergeCell ref="Q6:S6"/>
    <mergeCell ref="T6:V6"/>
    <mergeCell ref="W6:Y6"/>
    <mergeCell ref="Z6:AB6"/>
    <mergeCell ref="AC6:AE6"/>
  </mergeCells>
  <phoneticPr fontId="1" type="noConversion"/>
  <pageMargins left="0.75" right="0.75" top="1" bottom="1" header="0.5" footer="0.5"/>
  <pageSetup paperSize="8" scale="66" orientation="landscape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2"/>
  <sheetViews>
    <sheetView workbookViewId="0">
      <selection activeCell="N7" sqref="N7"/>
    </sheetView>
  </sheetViews>
  <sheetFormatPr defaultRowHeight="13.2" x14ac:dyDescent="0.25"/>
  <cols>
    <col min="5" max="5" width="7.6640625" customWidth="1"/>
    <col min="6" max="6" width="0.109375" hidden="1" customWidth="1"/>
    <col min="7" max="8" width="0" hidden="1" customWidth="1"/>
    <col min="14" max="14" width="9.5546875" customWidth="1"/>
    <col min="15" max="15" width="8.109375" customWidth="1"/>
  </cols>
  <sheetData>
    <row r="2" spans="1:19" x14ac:dyDescent="0.25">
      <c r="A2" s="437" t="s">
        <v>469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</row>
    <row r="4" spans="1:19" x14ac:dyDescent="0.25">
      <c r="A4" s="437" t="s">
        <v>278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</row>
    <row r="5" spans="1:19" x14ac:dyDescent="0.25">
      <c r="A5" s="437" t="s">
        <v>29</v>
      </c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</row>
    <row r="6" spans="1:19" x14ac:dyDescent="0.25">
      <c r="A6" s="437" t="s">
        <v>224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7"/>
      <c r="M6" s="437"/>
      <c r="N6" s="437"/>
      <c r="O6" s="437"/>
      <c r="P6" s="437"/>
      <c r="Q6" s="437"/>
      <c r="R6" s="437"/>
      <c r="S6" s="437"/>
    </row>
    <row r="9" spans="1:19" ht="13.8" thickBot="1" x14ac:dyDescent="0.3">
      <c r="P9" s="486" t="s">
        <v>18</v>
      </c>
      <c r="Q9" s="486"/>
    </row>
    <row r="10" spans="1:19" s="10" customFormat="1" ht="13.8" thickBot="1" x14ac:dyDescent="0.3">
      <c r="B10" s="504" t="s">
        <v>22</v>
      </c>
      <c r="C10" s="505"/>
      <c r="D10" s="505"/>
      <c r="E10" s="505"/>
      <c r="F10" s="506"/>
      <c r="G10" s="85"/>
      <c r="H10" s="85"/>
      <c r="I10" s="109" t="s">
        <v>12</v>
      </c>
      <c r="J10" s="110" t="s">
        <v>166</v>
      </c>
      <c r="K10" s="111" t="s">
        <v>273</v>
      </c>
      <c r="L10" s="504" t="s">
        <v>24</v>
      </c>
      <c r="M10" s="505"/>
      <c r="N10" s="505"/>
      <c r="O10" s="110" t="s">
        <v>12</v>
      </c>
      <c r="P10" s="118" t="s">
        <v>166</v>
      </c>
      <c r="Q10" s="111" t="s">
        <v>273</v>
      </c>
    </row>
    <row r="11" spans="1:19" x14ac:dyDescent="0.25">
      <c r="B11" s="507" t="s">
        <v>20</v>
      </c>
      <c r="C11" s="508"/>
      <c r="D11" s="508"/>
      <c r="E11" s="509"/>
      <c r="F11" s="103"/>
      <c r="G11" s="88"/>
      <c r="H11" s="88"/>
      <c r="I11" s="89">
        <v>3328000</v>
      </c>
      <c r="J11" s="89">
        <v>15423690</v>
      </c>
      <c r="K11" s="89">
        <v>14792454</v>
      </c>
      <c r="L11" s="112" t="s">
        <v>228</v>
      </c>
      <c r="M11" s="88"/>
      <c r="N11" s="88"/>
      <c r="O11" s="117">
        <v>0</v>
      </c>
      <c r="P11" s="89">
        <v>3003578</v>
      </c>
      <c r="Q11" s="89">
        <v>3003578</v>
      </c>
    </row>
    <row r="12" spans="1:19" x14ac:dyDescent="0.25">
      <c r="B12" s="81" t="s">
        <v>86</v>
      </c>
      <c r="C12" s="90"/>
      <c r="D12" s="90"/>
      <c r="E12" s="113"/>
      <c r="F12" s="104"/>
      <c r="G12" s="90"/>
      <c r="H12" s="90"/>
      <c r="I12" s="91">
        <v>263500</v>
      </c>
      <c r="J12" s="91">
        <v>2205192</v>
      </c>
      <c r="K12" s="91">
        <v>2383538</v>
      </c>
      <c r="L12" s="93" t="s">
        <v>91</v>
      </c>
      <c r="M12" s="90"/>
      <c r="N12" s="90"/>
      <c r="O12" s="73">
        <v>2946689</v>
      </c>
      <c r="P12" s="91">
        <v>0</v>
      </c>
      <c r="Q12" s="91">
        <v>0</v>
      </c>
    </row>
    <row r="13" spans="1:19" x14ac:dyDescent="0.25">
      <c r="B13" s="81" t="s">
        <v>119</v>
      </c>
      <c r="C13" s="90"/>
      <c r="D13" s="90"/>
      <c r="E13" s="113"/>
      <c r="F13" s="104"/>
      <c r="G13" s="90"/>
      <c r="H13" s="90"/>
      <c r="I13" s="91">
        <v>6493814</v>
      </c>
      <c r="J13" s="91">
        <v>6493814</v>
      </c>
      <c r="K13" s="91">
        <v>12526261</v>
      </c>
      <c r="L13" s="93" t="s">
        <v>227</v>
      </c>
      <c r="M13" s="90"/>
      <c r="N13" s="90"/>
      <c r="O13" s="73">
        <v>0</v>
      </c>
      <c r="P13" s="91">
        <v>14457280</v>
      </c>
      <c r="Q13" s="91">
        <v>14457280</v>
      </c>
    </row>
    <row r="14" spans="1:19" x14ac:dyDescent="0.25">
      <c r="B14" s="93" t="s">
        <v>148</v>
      </c>
      <c r="C14" s="90"/>
      <c r="D14" s="90"/>
      <c r="E14" s="113"/>
      <c r="F14" s="104"/>
      <c r="G14" s="90"/>
      <c r="H14" s="90"/>
      <c r="I14" s="91">
        <v>627000</v>
      </c>
      <c r="J14" s="91">
        <v>627000</v>
      </c>
      <c r="K14" s="91">
        <v>640553</v>
      </c>
      <c r="L14" s="81"/>
      <c r="M14" s="90"/>
      <c r="N14" s="90"/>
      <c r="O14" s="73"/>
      <c r="P14" s="91"/>
      <c r="Q14" s="91"/>
    </row>
    <row r="15" spans="1:19" x14ac:dyDescent="0.25">
      <c r="B15" s="81" t="s">
        <v>87</v>
      </c>
      <c r="C15" s="90"/>
      <c r="D15" s="90"/>
      <c r="E15" s="113"/>
      <c r="F15" s="104"/>
      <c r="G15" s="90"/>
      <c r="H15" s="90"/>
      <c r="I15" s="91">
        <v>14262405</v>
      </c>
      <c r="J15" s="91">
        <v>14509603</v>
      </c>
      <c r="K15" s="91">
        <v>14509603</v>
      </c>
      <c r="L15" s="80"/>
      <c r="M15" s="94"/>
      <c r="N15" s="94"/>
      <c r="O15" s="119"/>
      <c r="P15" s="95"/>
      <c r="Q15" s="95"/>
    </row>
    <row r="16" spans="1:19" x14ac:dyDescent="0.25">
      <c r="B16" s="80" t="s">
        <v>196</v>
      </c>
      <c r="C16" s="94"/>
      <c r="D16" s="94"/>
      <c r="E16" s="114"/>
      <c r="F16" s="143"/>
      <c r="G16" s="94"/>
      <c r="H16" s="94"/>
      <c r="I16" s="95">
        <v>0</v>
      </c>
      <c r="J16" s="95">
        <v>0</v>
      </c>
      <c r="K16" s="95">
        <v>574957</v>
      </c>
      <c r="L16" s="80"/>
      <c r="M16" s="94"/>
      <c r="N16" s="94"/>
      <c r="O16" s="119"/>
      <c r="P16" s="95"/>
      <c r="Q16" s="95"/>
    </row>
    <row r="17" spans="2:17" s="10" customFormat="1" ht="13.8" thickBot="1" x14ac:dyDescent="0.3">
      <c r="B17" s="96" t="s">
        <v>91</v>
      </c>
      <c r="C17" s="97"/>
      <c r="D17" s="97"/>
      <c r="E17" s="115"/>
      <c r="F17" s="105"/>
      <c r="G17" s="97"/>
      <c r="H17" s="97"/>
      <c r="I17" s="98">
        <v>6174363</v>
      </c>
      <c r="J17" s="98">
        <v>7547739</v>
      </c>
      <c r="K17" s="98">
        <v>7547739</v>
      </c>
      <c r="L17" s="108"/>
      <c r="M17" s="97"/>
      <c r="N17" s="97"/>
      <c r="O17" s="120"/>
      <c r="P17" s="98"/>
      <c r="Q17" s="98"/>
    </row>
    <row r="18" spans="2:17" ht="13.8" thickBot="1" x14ac:dyDescent="0.3">
      <c r="B18" s="84" t="s">
        <v>1</v>
      </c>
      <c r="C18" s="85"/>
      <c r="D18" s="85"/>
      <c r="E18" s="116"/>
      <c r="F18" s="106"/>
      <c r="G18" s="85"/>
      <c r="H18" s="85"/>
      <c r="I18" s="86">
        <f>SUM(I11:I17)</f>
        <v>31149082</v>
      </c>
      <c r="J18" s="86">
        <f>SUM(J11:J17)</f>
        <v>46807038</v>
      </c>
      <c r="K18" s="86">
        <f>SUM(K11:K17)</f>
        <v>52975105</v>
      </c>
      <c r="L18" s="84" t="s">
        <v>1</v>
      </c>
      <c r="M18" s="85"/>
      <c r="N18" s="85"/>
      <c r="O18" s="75">
        <f>SUM(O11:O17)</f>
        <v>2946689</v>
      </c>
      <c r="P18" s="86">
        <f>SUM(P11:P17)</f>
        <v>17460858</v>
      </c>
      <c r="Q18" s="86">
        <f>SUM(Q11:Q17)</f>
        <v>17460858</v>
      </c>
    </row>
    <row r="19" spans="2:17" x14ac:dyDescent="0.25">
      <c r="B19" s="99"/>
      <c r="C19" s="100"/>
      <c r="D19" s="100"/>
      <c r="E19" s="100"/>
      <c r="F19" s="101"/>
      <c r="G19" s="100"/>
      <c r="H19" s="100"/>
      <c r="I19" s="100"/>
      <c r="J19" s="100"/>
      <c r="K19" s="102"/>
      <c r="L19" s="100"/>
      <c r="M19" s="100"/>
      <c r="N19" s="100"/>
      <c r="O19" s="100"/>
      <c r="P19" s="100"/>
      <c r="Q19" s="102"/>
    </row>
    <row r="20" spans="2:17" s="10" customFormat="1" ht="13.8" thickBot="1" x14ac:dyDescent="0.3">
      <c r="B20" s="99"/>
      <c r="C20" s="100"/>
      <c r="D20" s="100"/>
      <c r="E20" s="100"/>
      <c r="F20" s="101"/>
      <c r="G20" s="100"/>
      <c r="H20" s="100"/>
      <c r="I20" s="100"/>
      <c r="J20" s="100"/>
      <c r="K20" s="102"/>
      <c r="L20" s="100"/>
      <c r="M20" s="100"/>
      <c r="N20" s="100"/>
      <c r="O20" s="100"/>
      <c r="P20" s="100"/>
      <c r="Q20" s="102"/>
    </row>
    <row r="21" spans="2:17" ht="13.8" thickBot="1" x14ac:dyDescent="0.3">
      <c r="B21" s="504" t="s">
        <v>21</v>
      </c>
      <c r="C21" s="505"/>
      <c r="D21" s="505"/>
      <c r="E21" s="505"/>
      <c r="F21" s="506"/>
      <c r="G21" s="85"/>
      <c r="H21" s="85"/>
      <c r="I21" s="110" t="s">
        <v>12</v>
      </c>
      <c r="J21" s="110" t="s">
        <v>166</v>
      </c>
      <c r="K21" s="111" t="s">
        <v>273</v>
      </c>
      <c r="L21" s="504" t="s">
        <v>23</v>
      </c>
      <c r="M21" s="505"/>
      <c r="N21" s="506"/>
      <c r="O21" s="110" t="s">
        <v>12</v>
      </c>
      <c r="P21" s="110" t="s">
        <v>166</v>
      </c>
      <c r="Q21" s="111" t="s">
        <v>273</v>
      </c>
    </row>
    <row r="22" spans="2:17" x14ac:dyDescent="0.25">
      <c r="B22" s="87" t="s">
        <v>25</v>
      </c>
      <c r="C22" s="88"/>
      <c r="D22" s="88"/>
      <c r="E22" s="88"/>
      <c r="F22" s="103"/>
      <c r="G22" s="88"/>
      <c r="H22" s="88"/>
      <c r="I22" s="117">
        <v>12283808</v>
      </c>
      <c r="J22" s="89">
        <v>13017175</v>
      </c>
      <c r="K22" s="89">
        <v>12995785</v>
      </c>
      <c r="L22" s="92" t="s">
        <v>149</v>
      </c>
      <c r="M22" s="88"/>
      <c r="N22" s="88"/>
      <c r="O22" s="117">
        <v>1949387</v>
      </c>
      <c r="P22" s="89">
        <v>6559581</v>
      </c>
      <c r="Q22" s="89">
        <v>6559581</v>
      </c>
    </row>
    <row r="23" spans="2:17" x14ac:dyDescent="0.25">
      <c r="B23" s="81" t="s">
        <v>26</v>
      </c>
      <c r="C23" s="90"/>
      <c r="D23" s="90"/>
      <c r="E23" s="90"/>
      <c r="F23" s="104"/>
      <c r="G23" s="90"/>
      <c r="H23" s="90"/>
      <c r="I23" s="73">
        <v>2324767</v>
      </c>
      <c r="J23" s="91">
        <v>2133762</v>
      </c>
      <c r="K23" s="91">
        <v>2098803</v>
      </c>
      <c r="L23" s="92" t="s">
        <v>161</v>
      </c>
      <c r="M23" s="90"/>
      <c r="N23" s="90"/>
      <c r="O23" s="73">
        <v>267302</v>
      </c>
      <c r="P23" s="91">
        <v>5400556</v>
      </c>
      <c r="Q23" s="91">
        <v>5400556</v>
      </c>
    </row>
    <row r="24" spans="2:17" x14ac:dyDescent="0.25">
      <c r="B24" s="81" t="s">
        <v>27</v>
      </c>
      <c r="C24" s="90"/>
      <c r="D24" s="90"/>
      <c r="E24" s="90"/>
      <c r="F24" s="104"/>
      <c r="G24" s="90"/>
      <c r="H24" s="90"/>
      <c r="I24" s="73">
        <v>9793640</v>
      </c>
      <c r="J24" s="91">
        <v>10161019</v>
      </c>
      <c r="K24" s="91">
        <v>9696685</v>
      </c>
      <c r="L24" s="90" t="s">
        <v>225</v>
      </c>
      <c r="M24" s="90"/>
      <c r="N24" s="90"/>
      <c r="O24" s="73">
        <v>0</v>
      </c>
      <c r="P24" s="91">
        <v>50000</v>
      </c>
      <c r="Q24" s="91">
        <v>50000</v>
      </c>
    </row>
    <row r="25" spans="2:17" x14ac:dyDescent="0.25">
      <c r="B25" s="81" t="s">
        <v>88</v>
      </c>
      <c r="C25" s="90"/>
      <c r="D25" s="90"/>
      <c r="E25" s="90"/>
      <c r="F25" s="104"/>
      <c r="G25" s="90"/>
      <c r="H25" s="90"/>
      <c r="I25" s="73">
        <v>3494207</v>
      </c>
      <c r="J25" s="91">
        <v>3494207</v>
      </c>
      <c r="K25" s="91">
        <v>2702464</v>
      </c>
      <c r="L25" s="90" t="s">
        <v>226</v>
      </c>
      <c r="M25" s="90"/>
      <c r="N25" s="90"/>
      <c r="O25" s="73">
        <v>730000</v>
      </c>
      <c r="P25" s="91">
        <v>730000</v>
      </c>
      <c r="Q25" s="91">
        <v>730000</v>
      </c>
    </row>
    <row r="26" spans="2:17" x14ac:dyDescent="0.25">
      <c r="B26" s="81" t="s">
        <v>89</v>
      </c>
      <c r="C26" s="90"/>
      <c r="D26" s="90"/>
      <c r="E26" s="90"/>
      <c r="F26" s="104"/>
      <c r="G26" s="90"/>
      <c r="H26" s="90"/>
      <c r="I26" s="73">
        <v>868700</v>
      </c>
      <c r="J26" s="91">
        <v>868700</v>
      </c>
      <c r="K26" s="91">
        <v>790750</v>
      </c>
      <c r="L26" s="90"/>
      <c r="M26" s="90"/>
      <c r="N26" s="90"/>
      <c r="O26" s="73"/>
      <c r="P26" s="91"/>
      <c r="Q26" s="91"/>
    </row>
    <row r="27" spans="2:17" x14ac:dyDescent="0.25">
      <c r="B27" s="81" t="s">
        <v>28</v>
      </c>
      <c r="C27" s="90"/>
      <c r="D27" s="90"/>
      <c r="E27" s="90"/>
      <c r="F27" s="104"/>
      <c r="G27" s="90"/>
      <c r="H27" s="90"/>
      <c r="I27" s="73">
        <v>1590000</v>
      </c>
      <c r="J27" s="91">
        <v>1590000</v>
      </c>
      <c r="K27" s="91">
        <v>1532000</v>
      </c>
      <c r="L27" s="90"/>
      <c r="M27" s="90"/>
      <c r="N27" s="90"/>
      <c r="O27" s="73"/>
      <c r="P27" s="91"/>
      <c r="Q27" s="91"/>
    </row>
    <row r="28" spans="2:17" x14ac:dyDescent="0.25">
      <c r="B28" s="93" t="s">
        <v>177</v>
      </c>
      <c r="C28" s="90"/>
      <c r="D28" s="90"/>
      <c r="E28" s="90"/>
      <c r="F28" s="104"/>
      <c r="G28" s="90"/>
      <c r="H28" s="90"/>
      <c r="I28" s="73">
        <v>0</v>
      </c>
      <c r="J28" s="91">
        <v>570496</v>
      </c>
      <c r="K28" s="91">
        <v>570496</v>
      </c>
      <c r="L28" s="90"/>
      <c r="M28" s="90"/>
      <c r="N28" s="90"/>
      <c r="O28" s="119"/>
      <c r="P28" s="91"/>
      <c r="Q28" s="91"/>
    </row>
    <row r="29" spans="2:17" ht="13.8" thickBot="1" x14ac:dyDescent="0.3">
      <c r="B29" s="81" t="s">
        <v>90</v>
      </c>
      <c r="C29" s="90"/>
      <c r="D29" s="90"/>
      <c r="E29" s="90"/>
      <c r="F29" s="104"/>
      <c r="G29" s="90"/>
      <c r="H29" s="90"/>
      <c r="I29" s="73">
        <v>793960</v>
      </c>
      <c r="J29" s="91">
        <v>19692400</v>
      </c>
      <c r="K29" s="91">
        <v>0</v>
      </c>
      <c r="L29" s="90"/>
      <c r="M29" s="90"/>
      <c r="N29" s="90"/>
      <c r="O29" s="120"/>
      <c r="P29" s="91"/>
      <c r="Q29" s="91"/>
    </row>
    <row r="30" spans="2:17" s="10" customFormat="1" ht="13.8" thickBot="1" x14ac:dyDescent="0.3">
      <c r="B30" s="84" t="s">
        <v>1</v>
      </c>
      <c r="C30" s="85"/>
      <c r="D30" s="85"/>
      <c r="E30" s="85"/>
      <c r="F30" s="106"/>
      <c r="G30" s="85"/>
      <c r="H30" s="85"/>
      <c r="I30" s="75">
        <f>SUM(I22:I29)</f>
        <v>31149082</v>
      </c>
      <c r="J30" s="75">
        <f t="shared" ref="J30" si="0">SUM(J22:J29)</f>
        <v>51527759</v>
      </c>
      <c r="K30" s="75">
        <f t="shared" ref="K30" si="1">SUM(K22:K29)</f>
        <v>30386983</v>
      </c>
      <c r="L30" s="85" t="s">
        <v>1</v>
      </c>
      <c r="M30" s="85"/>
      <c r="N30" s="85"/>
      <c r="O30" s="75">
        <f>SUM(O22:O29)</f>
        <v>2946689</v>
      </c>
      <c r="P30" s="86">
        <f>SUM(P22:P29)</f>
        <v>12740137</v>
      </c>
      <c r="Q30" s="86">
        <f>SUM(Q22:Q29)</f>
        <v>12740137</v>
      </c>
    </row>
    <row r="31" spans="2:17" x14ac:dyDescent="0.25">
      <c r="B31" s="13"/>
      <c r="C31" s="13"/>
      <c r="D31" s="13"/>
      <c r="E31" s="13"/>
      <c r="F31" s="21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2:17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0">
    <mergeCell ref="B21:F21"/>
    <mergeCell ref="L10:N10"/>
    <mergeCell ref="B11:E11"/>
    <mergeCell ref="L21:N21"/>
    <mergeCell ref="A2:S2"/>
    <mergeCell ref="A5:S5"/>
    <mergeCell ref="A6:S6"/>
    <mergeCell ref="A4:S4"/>
    <mergeCell ref="B10:F10"/>
    <mergeCell ref="P9:Q9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26"/>
  <sheetViews>
    <sheetView workbookViewId="0">
      <selection activeCell="F13" sqref="F13"/>
    </sheetView>
  </sheetViews>
  <sheetFormatPr defaultRowHeight="13.2" x14ac:dyDescent="0.25"/>
  <cols>
    <col min="1" max="1" width="33.5546875" customWidth="1"/>
    <col min="2" max="2" width="7.88671875" customWidth="1"/>
    <col min="3" max="3" width="9.33203125" customWidth="1"/>
    <col min="4" max="4" width="8.44140625" customWidth="1"/>
  </cols>
  <sheetData>
    <row r="2" spans="1:6" x14ac:dyDescent="0.25">
      <c r="A2" s="437" t="s">
        <v>470</v>
      </c>
      <c r="B2" s="437"/>
      <c r="C2" s="437"/>
      <c r="D2" s="437"/>
      <c r="E2" s="437"/>
      <c r="F2" s="437"/>
    </row>
    <row r="3" spans="1:6" x14ac:dyDescent="0.25">
      <c r="A3" s="446"/>
      <c r="B3" s="446"/>
      <c r="C3" s="446"/>
      <c r="D3" s="446"/>
      <c r="E3" s="446"/>
      <c r="F3" s="446"/>
    </row>
    <row r="4" spans="1:6" x14ac:dyDescent="0.25">
      <c r="A4" s="446" t="s">
        <v>92</v>
      </c>
      <c r="B4" s="446"/>
      <c r="C4" s="446"/>
      <c r="D4" s="446"/>
      <c r="E4" s="446"/>
      <c r="F4" s="446"/>
    </row>
    <row r="5" spans="1:6" x14ac:dyDescent="0.25">
      <c r="A5" s="437" t="s">
        <v>279</v>
      </c>
      <c r="B5" s="437"/>
      <c r="C5" s="437"/>
      <c r="D5" s="437"/>
      <c r="E5" s="437"/>
      <c r="F5" s="437"/>
    </row>
    <row r="8" spans="1:6" ht="13.8" thickBot="1" x14ac:dyDescent="0.3">
      <c r="C8" s="486" t="s">
        <v>18</v>
      </c>
      <c r="D8" s="486"/>
    </row>
    <row r="9" spans="1:6" x14ac:dyDescent="0.25">
      <c r="A9" s="121" t="s">
        <v>0</v>
      </c>
      <c r="B9" s="121" t="s">
        <v>12</v>
      </c>
      <c r="C9" s="121" t="s">
        <v>166</v>
      </c>
      <c r="D9" s="121" t="s">
        <v>273</v>
      </c>
    </row>
    <row r="10" spans="1:6" x14ac:dyDescent="0.25">
      <c r="A10" s="122"/>
      <c r="B10" s="77"/>
      <c r="C10" s="122"/>
      <c r="D10" s="77"/>
    </row>
    <row r="11" spans="1:6" x14ac:dyDescent="0.25">
      <c r="A11" s="122" t="s">
        <v>55</v>
      </c>
      <c r="B11" s="72">
        <f>SUM(B12:B21)</f>
        <v>267302</v>
      </c>
      <c r="C11" s="72">
        <f>SUM(C12:C21)</f>
        <v>5400556</v>
      </c>
      <c r="D11" s="72">
        <f>SUM(D12:D21)</f>
        <v>5400556</v>
      </c>
    </row>
    <row r="12" spans="1:6" x14ac:dyDescent="0.25">
      <c r="A12" s="74" t="s">
        <v>253</v>
      </c>
      <c r="B12" s="73">
        <v>267302</v>
      </c>
      <c r="C12" s="73">
        <v>601360</v>
      </c>
      <c r="D12" s="73">
        <v>601360</v>
      </c>
    </row>
    <row r="13" spans="1:6" x14ac:dyDescent="0.25">
      <c r="A13" s="74" t="s">
        <v>254</v>
      </c>
      <c r="B13" s="73">
        <v>0</v>
      </c>
      <c r="C13" s="73">
        <v>354999</v>
      </c>
      <c r="D13" s="73">
        <v>354999</v>
      </c>
    </row>
    <row r="14" spans="1:6" x14ac:dyDescent="0.25">
      <c r="A14" s="74" t="s">
        <v>257</v>
      </c>
      <c r="B14" s="73">
        <v>0</v>
      </c>
      <c r="C14" s="73">
        <v>173896</v>
      </c>
      <c r="D14" s="73">
        <v>173896</v>
      </c>
    </row>
    <row r="15" spans="1:6" x14ac:dyDescent="0.25">
      <c r="A15" s="74" t="s">
        <v>255</v>
      </c>
      <c r="B15" s="73">
        <v>0</v>
      </c>
      <c r="C15" s="73">
        <v>6490</v>
      </c>
      <c r="D15" s="73">
        <v>6490</v>
      </c>
    </row>
    <row r="16" spans="1:6" s="10" customFormat="1" x14ac:dyDescent="0.25">
      <c r="A16" s="74" t="s">
        <v>256</v>
      </c>
      <c r="B16" s="73">
        <v>0</v>
      </c>
      <c r="C16" s="73">
        <v>13490</v>
      </c>
      <c r="D16" s="73">
        <v>13490</v>
      </c>
    </row>
    <row r="17" spans="1:6" s="10" customFormat="1" x14ac:dyDescent="0.25">
      <c r="A17" s="74" t="s">
        <v>258</v>
      </c>
      <c r="B17" s="73"/>
      <c r="C17" s="73">
        <v>4216201</v>
      </c>
      <c r="D17" s="73">
        <v>4216201</v>
      </c>
    </row>
    <row r="18" spans="1:6" s="10" customFormat="1" x14ac:dyDescent="0.25">
      <c r="A18" s="74" t="s">
        <v>259</v>
      </c>
      <c r="B18" s="73"/>
      <c r="C18" s="73">
        <v>34120</v>
      </c>
      <c r="D18" s="73">
        <v>34120</v>
      </c>
    </row>
    <row r="19" spans="1:6" s="10" customFormat="1" x14ac:dyDescent="0.25">
      <c r="A19" s="74"/>
      <c r="B19" s="73"/>
      <c r="C19" s="73"/>
      <c r="D19" s="73"/>
    </row>
    <row r="20" spans="1:6" x14ac:dyDescent="0.25">
      <c r="A20" s="123"/>
      <c r="B20" s="180"/>
      <c r="C20" s="180"/>
      <c r="D20" s="180"/>
      <c r="E20" s="2"/>
      <c r="F20" s="2"/>
    </row>
    <row r="21" spans="1:6" x14ac:dyDescent="0.25">
      <c r="A21" s="74"/>
      <c r="B21" s="73"/>
      <c r="C21" s="73"/>
      <c r="D21" s="73"/>
    </row>
    <row r="22" spans="1:6" x14ac:dyDescent="0.25">
      <c r="A22" s="122" t="s">
        <v>56</v>
      </c>
      <c r="B22" s="72">
        <f>SUM(B23:B24)</f>
        <v>1949387</v>
      </c>
      <c r="C22" s="72">
        <f>SUM(C23:C25)</f>
        <v>6559581</v>
      </c>
      <c r="D22" s="72">
        <f>SUM(D23:D25)</f>
        <v>6559581</v>
      </c>
    </row>
    <row r="23" spans="1:6" x14ac:dyDescent="0.25">
      <c r="A23" s="74" t="s">
        <v>250</v>
      </c>
      <c r="B23" s="73">
        <v>1949387</v>
      </c>
      <c r="C23" s="73">
        <v>4292600</v>
      </c>
      <c r="D23" s="73">
        <v>4292600</v>
      </c>
    </row>
    <row r="24" spans="1:6" x14ac:dyDescent="0.25">
      <c r="A24" s="123" t="s">
        <v>251</v>
      </c>
      <c r="B24" s="181">
        <v>0</v>
      </c>
      <c r="C24" s="181">
        <v>2209831</v>
      </c>
      <c r="D24" s="181">
        <v>2209831</v>
      </c>
      <c r="E24" s="2"/>
      <c r="F24" s="2"/>
    </row>
    <row r="25" spans="1:6" ht="13.8" thickBot="1" x14ac:dyDescent="0.3">
      <c r="A25" s="124" t="s">
        <v>252</v>
      </c>
      <c r="B25" s="119"/>
      <c r="C25" s="119">
        <v>57150</v>
      </c>
      <c r="D25" s="119">
        <v>57150</v>
      </c>
    </row>
    <row r="26" spans="1:6" ht="13.8" thickBot="1" x14ac:dyDescent="0.3">
      <c r="A26" s="128" t="s">
        <v>9</v>
      </c>
      <c r="B26" s="182">
        <f>SUM(B11,B22)</f>
        <v>2216689</v>
      </c>
      <c r="C26" s="182">
        <f>SUM(C11,C22)</f>
        <v>11960137</v>
      </c>
      <c r="D26" s="182">
        <f>SUM(D11,D22)</f>
        <v>11960137</v>
      </c>
      <c r="E26" s="2"/>
      <c r="F26" s="2"/>
    </row>
  </sheetData>
  <mergeCells count="5">
    <mergeCell ref="A3:F3"/>
    <mergeCell ref="A4:F4"/>
    <mergeCell ref="A5:F5"/>
    <mergeCell ref="A2:F2"/>
    <mergeCell ref="C8:D8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5"/>
  <sheetViews>
    <sheetView workbookViewId="0">
      <selection activeCell="J11" sqref="J11"/>
    </sheetView>
  </sheetViews>
  <sheetFormatPr defaultRowHeight="13.2" x14ac:dyDescent="0.25"/>
  <cols>
    <col min="6" max="8" width="10.109375" bestFit="1" customWidth="1"/>
  </cols>
  <sheetData>
    <row r="1" spans="1:9" x14ac:dyDescent="0.25">
      <c r="A1" s="437" t="s">
        <v>471</v>
      </c>
      <c r="B1" s="437"/>
      <c r="C1" s="437"/>
      <c r="D1" s="437"/>
      <c r="E1" s="437"/>
      <c r="F1" s="437"/>
      <c r="G1" s="437"/>
      <c r="H1" s="437"/>
    </row>
    <row r="2" spans="1:9" x14ac:dyDescent="0.25">
      <c r="B2" s="10" t="s">
        <v>460</v>
      </c>
    </row>
    <row r="3" spans="1:9" x14ac:dyDescent="0.25">
      <c r="C3" s="10"/>
      <c r="D3" s="10" t="s">
        <v>93</v>
      </c>
      <c r="E3" s="10"/>
      <c r="F3" s="10"/>
    </row>
    <row r="4" spans="1:9" ht="13.8" thickBot="1" x14ac:dyDescent="0.3">
      <c r="C4" s="10"/>
      <c r="D4" s="10"/>
      <c r="E4" s="10"/>
      <c r="F4" s="10"/>
      <c r="G4" s="486" t="s">
        <v>18</v>
      </c>
      <c r="H4" s="486"/>
    </row>
    <row r="5" spans="1:9" x14ac:dyDescent="0.25">
      <c r="A5" s="34"/>
      <c r="B5" s="13"/>
      <c r="C5" s="35"/>
      <c r="D5" s="35"/>
      <c r="E5" s="35"/>
      <c r="F5" s="40"/>
      <c r="G5" s="43"/>
      <c r="H5" s="44"/>
    </row>
    <row r="6" spans="1:9" ht="13.8" thickBot="1" x14ac:dyDescent="0.3">
      <c r="A6" s="37" t="s">
        <v>17</v>
      </c>
      <c r="B6" s="39"/>
      <c r="C6" s="39"/>
      <c r="D6" s="39"/>
      <c r="E6" s="39"/>
      <c r="F6" s="41" t="s">
        <v>162</v>
      </c>
      <c r="G6" s="41" t="s">
        <v>260</v>
      </c>
      <c r="H6" s="45" t="s">
        <v>461</v>
      </c>
      <c r="I6" s="32"/>
    </row>
    <row r="7" spans="1:9" x14ac:dyDescent="0.25">
      <c r="A7" s="9"/>
      <c r="B7" s="3"/>
      <c r="C7" s="3"/>
      <c r="D7" s="3"/>
      <c r="E7" s="3"/>
      <c r="F7" s="42"/>
      <c r="G7" s="42"/>
      <c r="H7" s="46"/>
      <c r="I7" s="33"/>
    </row>
    <row r="8" spans="1:9" x14ac:dyDescent="0.25">
      <c r="A8" s="36" t="s">
        <v>63</v>
      </c>
      <c r="B8" s="3"/>
      <c r="C8" s="3"/>
      <c r="D8" s="3"/>
      <c r="E8" s="3"/>
      <c r="F8" s="183">
        <v>14509603</v>
      </c>
      <c r="G8" s="183">
        <v>14509000</v>
      </c>
      <c r="H8" s="184">
        <v>14509000</v>
      </c>
      <c r="I8" s="32"/>
    </row>
    <row r="9" spans="1:9" x14ac:dyDescent="0.25">
      <c r="A9" s="36" t="s">
        <v>94</v>
      </c>
      <c r="B9" s="3"/>
      <c r="C9" s="3"/>
      <c r="D9" s="3"/>
      <c r="E9" s="3"/>
      <c r="F9" s="183">
        <v>9500000</v>
      </c>
      <c r="G9" s="183">
        <v>15423000</v>
      </c>
      <c r="H9" s="184">
        <v>15423000</v>
      </c>
      <c r="I9" s="32"/>
    </row>
    <row r="10" spans="1:9" x14ac:dyDescent="0.25">
      <c r="A10" s="36" t="s">
        <v>95</v>
      </c>
      <c r="B10" s="3"/>
      <c r="C10" s="3"/>
      <c r="D10" s="3"/>
      <c r="E10" s="3"/>
      <c r="F10" s="183">
        <v>2383538</v>
      </c>
      <c r="G10" s="183">
        <v>2200000</v>
      </c>
      <c r="H10" s="184">
        <v>2200000</v>
      </c>
      <c r="I10" s="32"/>
    </row>
    <row r="11" spans="1:9" x14ac:dyDescent="0.25">
      <c r="A11" s="36" t="s">
        <v>96</v>
      </c>
      <c r="B11" s="3"/>
      <c r="C11" s="3"/>
      <c r="D11" s="3"/>
      <c r="E11" s="3"/>
      <c r="F11" s="183">
        <v>8500000</v>
      </c>
      <c r="G11" s="183">
        <v>6400000</v>
      </c>
      <c r="H11" s="184">
        <v>6400000</v>
      </c>
      <c r="I11" s="32"/>
    </row>
    <row r="12" spans="1:9" x14ac:dyDescent="0.25">
      <c r="A12" s="36" t="s">
        <v>150</v>
      </c>
      <c r="B12" s="3"/>
      <c r="C12" s="3"/>
      <c r="D12" s="3"/>
      <c r="E12" s="3"/>
      <c r="F12" s="183">
        <v>640553</v>
      </c>
      <c r="G12" s="183">
        <v>627000</v>
      </c>
      <c r="H12" s="184">
        <v>627000</v>
      </c>
      <c r="I12" s="32"/>
    </row>
    <row r="13" spans="1:9" x14ac:dyDescent="0.25">
      <c r="A13" s="36" t="s">
        <v>189</v>
      </c>
      <c r="B13" s="3"/>
      <c r="C13" s="3"/>
      <c r="D13" s="3"/>
      <c r="E13" s="3"/>
      <c r="F13" s="183">
        <v>574957</v>
      </c>
      <c r="G13" s="183">
        <v>570000</v>
      </c>
      <c r="H13" s="184">
        <v>570000</v>
      </c>
      <c r="I13" s="32"/>
    </row>
    <row r="14" spans="1:9" x14ac:dyDescent="0.25">
      <c r="A14" s="36" t="s">
        <v>30</v>
      </c>
      <c r="B14" s="3"/>
      <c r="C14" s="3"/>
      <c r="D14" s="3"/>
      <c r="E14" s="3"/>
      <c r="F14" s="183">
        <v>3500000</v>
      </c>
      <c r="G14" s="183">
        <v>5000000</v>
      </c>
      <c r="H14" s="184">
        <v>5000000</v>
      </c>
      <c r="I14" s="32"/>
    </row>
    <row r="15" spans="1:9" ht="13.8" thickBot="1" x14ac:dyDescent="0.3">
      <c r="A15" s="37" t="s">
        <v>97</v>
      </c>
      <c r="B15" s="38"/>
      <c r="C15" s="38"/>
      <c r="D15" s="38"/>
      <c r="E15" s="38"/>
      <c r="F15" s="185">
        <f>SUM(F8:F14)</f>
        <v>39608651</v>
      </c>
      <c r="G15" s="185">
        <f>SUM(G8:G14)</f>
        <v>44729000</v>
      </c>
      <c r="H15" s="186">
        <f>SUM(H8:H14)</f>
        <v>44729000</v>
      </c>
      <c r="I15" s="32"/>
    </row>
    <row r="16" spans="1:9" x14ac:dyDescent="0.25">
      <c r="A16" s="9"/>
      <c r="B16" s="3"/>
      <c r="C16" s="3"/>
      <c r="D16" s="3"/>
      <c r="E16" s="3"/>
      <c r="F16" s="187"/>
      <c r="G16" s="183"/>
      <c r="H16" s="184"/>
      <c r="I16" s="32"/>
    </row>
    <row r="17" spans="1:9" x14ac:dyDescent="0.25">
      <c r="A17" s="36" t="s">
        <v>3</v>
      </c>
      <c r="B17" s="8"/>
      <c r="C17" s="8"/>
      <c r="D17" s="8"/>
      <c r="E17" s="8"/>
      <c r="F17" s="183">
        <v>12995785</v>
      </c>
      <c r="G17" s="183">
        <v>13000000</v>
      </c>
      <c r="H17" s="184">
        <v>13000000</v>
      </c>
      <c r="I17" s="32"/>
    </row>
    <row r="18" spans="1:9" x14ac:dyDescent="0.25">
      <c r="A18" s="36" t="s">
        <v>98</v>
      </c>
      <c r="B18" s="8"/>
      <c r="C18" s="8"/>
      <c r="D18" s="8"/>
      <c r="E18" s="8"/>
      <c r="F18" s="183">
        <v>2098803</v>
      </c>
      <c r="G18" s="183">
        <v>2100000</v>
      </c>
      <c r="H18" s="184">
        <v>2100000</v>
      </c>
      <c r="I18" s="32"/>
    </row>
    <row r="19" spans="1:9" x14ac:dyDescent="0.25">
      <c r="A19" s="36" t="s">
        <v>5</v>
      </c>
      <c r="B19" s="8"/>
      <c r="C19" s="8"/>
      <c r="D19" s="8"/>
      <c r="E19" s="8"/>
      <c r="F19" s="183">
        <v>9696685</v>
      </c>
      <c r="G19" s="183">
        <v>10000000</v>
      </c>
      <c r="H19" s="184">
        <v>10000000</v>
      </c>
      <c r="I19" s="32"/>
    </row>
    <row r="20" spans="1:9" x14ac:dyDescent="0.25">
      <c r="A20" s="36" t="s">
        <v>69</v>
      </c>
      <c r="B20" s="8"/>
      <c r="C20" s="8"/>
      <c r="D20" s="8"/>
      <c r="E20" s="8"/>
      <c r="F20" s="183">
        <v>0</v>
      </c>
      <c r="G20" s="183">
        <v>2500000</v>
      </c>
      <c r="H20" s="184">
        <v>2500000</v>
      </c>
      <c r="I20" s="32"/>
    </row>
    <row r="21" spans="1:9" x14ac:dyDescent="0.25">
      <c r="A21" s="36" t="s">
        <v>99</v>
      </c>
      <c r="B21" s="8"/>
      <c r="C21" s="8"/>
      <c r="D21" s="8"/>
      <c r="E21" s="8"/>
      <c r="F21" s="183">
        <v>2702464</v>
      </c>
      <c r="G21" s="183">
        <v>3400000</v>
      </c>
      <c r="H21" s="184">
        <v>3400000</v>
      </c>
      <c r="I21" s="32"/>
    </row>
    <row r="22" spans="1:9" x14ac:dyDescent="0.25">
      <c r="A22" s="36" t="s">
        <v>100</v>
      </c>
      <c r="B22" s="8"/>
      <c r="C22" s="8"/>
      <c r="D22" s="8"/>
      <c r="E22" s="8"/>
      <c r="F22" s="183">
        <v>790750</v>
      </c>
      <c r="G22" s="183">
        <v>868000</v>
      </c>
      <c r="H22" s="184">
        <v>868000</v>
      </c>
      <c r="I22" s="32"/>
    </row>
    <row r="23" spans="1:9" x14ac:dyDescent="0.25">
      <c r="A23" s="36" t="s">
        <v>73</v>
      </c>
      <c r="B23" s="8"/>
      <c r="C23" s="8"/>
      <c r="D23" s="8"/>
      <c r="E23" s="8"/>
      <c r="F23" s="183">
        <v>1532000</v>
      </c>
      <c r="G23" s="183">
        <v>1500000</v>
      </c>
      <c r="H23" s="184">
        <v>1500000</v>
      </c>
      <c r="I23" s="32"/>
    </row>
    <row r="24" spans="1:9" x14ac:dyDescent="0.25">
      <c r="A24" s="36" t="s">
        <v>180</v>
      </c>
      <c r="B24" s="8"/>
      <c r="C24" s="8"/>
      <c r="D24" s="8"/>
      <c r="E24" s="8"/>
      <c r="F24" s="183">
        <v>570496</v>
      </c>
      <c r="G24" s="183">
        <v>570000</v>
      </c>
      <c r="H24" s="184">
        <v>570000</v>
      </c>
      <c r="I24" s="32"/>
    </row>
    <row r="25" spans="1:9" ht="13.8" thickBot="1" x14ac:dyDescent="0.3">
      <c r="A25" s="37" t="s">
        <v>101</v>
      </c>
      <c r="B25" s="39"/>
      <c r="C25" s="39"/>
      <c r="D25" s="39"/>
      <c r="E25" s="39"/>
      <c r="F25" s="185">
        <f>SUM(F17:F24)</f>
        <v>30386983</v>
      </c>
      <c r="G25" s="185">
        <f>SUM(G17:G24)</f>
        <v>33938000</v>
      </c>
      <c r="H25" s="186">
        <f>SUM(H17:H24)</f>
        <v>33938000</v>
      </c>
      <c r="I25" s="32"/>
    </row>
    <row r="26" spans="1:9" x14ac:dyDescent="0.25">
      <c r="A26" s="36"/>
      <c r="B26" s="8"/>
      <c r="C26" s="8"/>
      <c r="D26" s="8"/>
      <c r="E26" s="8"/>
      <c r="F26" s="183"/>
      <c r="G26" s="183"/>
      <c r="H26" s="184"/>
      <c r="I26" s="32"/>
    </row>
    <row r="27" spans="1:9" x14ac:dyDescent="0.25">
      <c r="A27" s="36" t="s">
        <v>102</v>
      </c>
      <c r="B27" s="8"/>
      <c r="C27" s="8"/>
      <c r="D27" s="8"/>
      <c r="E27" s="8"/>
      <c r="F27" s="183">
        <v>0</v>
      </c>
      <c r="G27" s="183">
        <v>0</v>
      </c>
      <c r="H27" s="184">
        <v>0</v>
      </c>
      <c r="I27" s="32"/>
    </row>
    <row r="28" spans="1:9" x14ac:dyDescent="0.25">
      <c r="A28" s="36" t="s">
        <v>261</v>
      </c>
      <c r="B28" s="8"/>
      <c r="C28" s="8"/>
      <c r="D28" s="8"/>
      <c r="E28" s="8"/>
      <c r="F28" s="183">
        <v>0</v>
      </c>
      <c r="G28" s="183"/>
      <c r="H28" s="184"/>
      <c r="I28" s="32"/>
    </row>
    <row r="29" spans="1:9" ht="13.8" thickBot="1" x14ac:dyDescent="0.3">
      <c r="A29" s="37" t="s">
        <v>262</v>
      </c>
      <c r="B29" s="39"/>
      <c r="C29" s="39"/>
      <c r="D29" s="39"/>
      <c r="E29" s="39"/>
      <c r="F29" s="185">
        <v>0</v>
      </c>
      <c r="G29" s="185">
        <v>0</v>
      </c>
      <c r="H29" s="186">
        <v>0</v>
      </c>
      <c r="I29" s="32"/>
    </row>
    <row r="30" spans="1:9" x14ac:dyDescent="0.25">
      <c r="A30" s="36" t="s">
        <v>4</v>
      </c>
      <c r="B30" s="8"/>
      <c r="C30" s="8"/>
      <c r="D30" s="8"/>
      <c r="E30" s="8"/>
      <c r="F30" s="183">
        <f>SUM(F27:F29)</f>
        <v>0</v>
      </c>
      <c r="G30" s="183">
        <v>0</v>
      </c>
      <c r="H30" s="184">
        <v>0</v>
      </c>
      <c r="I30" s="32"/>
    </row>
    <row r="31" spans="1:9" x14ac:dyDescent="0.25">
      <c r="A31" s="36" t="s">
        <v>103</v>
      </c>
      <c r="B31" s="8"/>
      <c r="C31" s="8"/>
      <c r="D31" s="8"/>
      <c r="E31" s="8"/>
      <c r="F31" s="183">
        <v>9221668</v>
      </c>
      <c r="G31" s="183">
        <v>10791000</v>
      </c>
      <c r="H31" s="184">
        <v>0</v>
      </c>
      <c r="I31" s="32"/>
    </row>
    <row r="32" spans="1:9" x14ac:dyDescent="0.25">
      <c r="A32" s="36" t="s">
        <v>163</v>
      </c>
      <c r="B32" s="8"/>
      <c r="C32" s="8"/>
      <c r="D32" s="8"/>
      <c r="E32" s="8"/>
      <c r="F32" s="183">
        <v>0</v>
      </c>
      <c r="G32" s="183"/>
      <c r="H32" s="184">
        <v>10791000</v>
      </c>
      <c r="I32" s="32"/>
    </row>
    <row r="33" spans="1:9" x14ac:dyDescent="0.25">
      <c r="A33" s="36" t="s">
        <v>263</v>
      </c>
      <c r="B33" s="8"/>
      <c r="C33" s="8"/>
      <c r="D33" s="8"/>
      <c r="E33" s="8"/>
      <c r="F33" s="183">
        <v>0</v>
      </c>
      <c r="G33" s="183"/>
      <c r="H33" s="184"/>
      <c r="I33" s="32"/>
    </row>
    <row r="34" spans="1:9" x14ac:dyDescent="0.25">
      <c r="A34" s="36" t="s">
        <v>264</v>
      </c>
      <c r="B34" s="8"/>
      <c r="C34" s="8"/>
      <c r="D34" s="8"/>
      <c r="E34" s="8"/>
      <c r="F34" s="183">
        <v>0</v>
      </c>
      <c r="G34" s="183"/>
      <c r="H34" s="184"/>
      <c r="I34" s="32"/>
    </row>
    <row r="35" spans="1:9" ht="13.8" thickBot="1" x14ac:dyDescent="0.3">
      <c r="A35" s="37" t="s">
        <v>104</v>
      </c>
      <c r="B35" s="38"/>
      <c r="C35" s="38"/>
      <c r="D35" s="38"/>
      <c r="E35" s="38"/>
      <c r="F35" s="185">
        <f>SUM(F31:F34)</f>
        <v>9221668</v>
      </c>
      <c r="G35" s="185">
        <f t="shared" ref="G35:H35" si="0">SUM(G31:G34)</f>
        <v>10791000</v>
      </c>
      <c r="H35" s="185">
        <f t="shared" si="0"/>
        <v>10791000</v>
      </c>
      <c r="I35" s="32"/>
    </row>
    <row r="36" spans="1:9" x14ac:dyDescent="0.25">
      <c r="A36" s="9"/>
      <c r="B36" s="3"/>
      <c r="C36" s="3"/>
      <c r="D36" s="3"/>
      <c r="E36" s="3"/>
      <c r="F36" s="187"/>
      <c r="G36" s="183"/>
      <c r="H36" s="184"/>
      <c r="I36" s="32"/>
    </row>
    <row r="37" spans="1:9" x14ac:dyDescent="0.25">
      <c r="A37" s="36" t="s">
        <v>105</v>
      </c>
      <c r="B37" s="3"/>
      <c r="C37" s="3"/>
      <c r="D37" s="3"/>
      <c r="E37" s="3"/>
      <c r="F37" s="183">
        <f>SUM(F15,F30)</f>
        <v>39608651</v>
      </c>
      <c r="G37" s="183">
        <f t="shared" ref="G37:H37" si="1">SUM(G15,G30)</f>
        <v>44729000</v>
      </c>
      <c r="H37" s="184">
        <f t="shared" si="1"/>
        <v>44729000</v>
      </c>
      <c r="I37" s="32"/>
    </row>
    <row r="38" spans="1:9" ht="13.8" thickBot="1" x14ac:dyDescent="0.3">
      <c r="A38" s="37" t="s">
        <v>106</v>
      </c>
      <c r="B38" s="38"/>
      <c r="C38" s="38"/>
      <c r="D38" s="38"/>
      <c r="E38" s="38"/>
      <c r="F38" s="185">
        <f>SUM(F25,F35)</f>
        <v>39608651</v>
      </c>
      <c r="G38" s="185">
        <f t="shared" ref="G38:H38" si="2">SUM(G25,G35)</f>
        <v>44729000</v>
      </c>
      <c r="H38" s="186">
        <f t="shared" si="2"/>
        <v>44729000</v>
      </c>
      <c r="I38" s="32"/>
    </row>
    <row r="39" spans="1:9" x14ac:dyDescent="0.25">
      <c r="F39" s="33"/>
      <c r="G39" s="32"/>
      <c r="H39" s="32"/>
      <c r="I39" s="32"/>
    </row>
    <row r="40" spans="1:9" x14ac:dyDescent="0.25">
      <c r="F40" s="33"/>
      <c r="G40" s="33"/>
      <c r="H40" s="33"/>
      <c r="I40" s="33"/>
    </row>
    <row r="41" spans="1:9" x14ac:dyDescent="0.25">
      <c r="F41" s="33"/>
      <c r="G41" s="33"/>
      <c r="H41" s="33"/>
      <c r="I41" s="33"/>
    </row>
    <row r="42" spans="1:9" x14ac:dyDescent="0.25">
      <c r="F42" s="33"/>
      <c r="G42" s="33"/>
      <c r="H42" s="33"/>
      <c r="I42" s="33"/>
    </row>
    <row r="43" spans="1:9" x14ac:dyDescent="0.25">
      <c r="F43" s="33"/>
      <c r="G43" s="33"/>
      <c r="H43" s="33"/>
      <c r="I43" s="33"/>
    </row>
    <row r="44" spans="1:9" x14ac:dyDescent="0.25">
      <c r="F44" s="33"/>
      <c r="G44" s="33"/>
      <c r="H44" s="33"/>
      <c r="I44" s="33"/>
    </row>
    <row r="45" spans="1:9" x14ac:dyDescent="0.25">
      <c r="F45" s="33"/>
      <c r="G45" s="33"/>
      <c r="H45" s="33"/>
      <c r="I45" s="33"/>
    </row>
  </sheetData>
  <mergeCells count="2">
    <mergeCell ref="G4:H4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8</vt:i4>
      </vt:variant>
    </vt:vector>
  </HeadingPairs>
  <TitlesOfParts>
    <vt:vector size="28" baseType="lpstr">
      <vt:lpstr>1. számú melléklet</vt:lpstr>
      <vt:lpstr>2.sz. melléklet</vt:lpstr>
      <vt:lpstr>3. számú melléklet</vt:lpstr>
      <vt:lpstr>4.sz. melléklet</vt:lpstr>
      <vt:lpstr>5. sz. melléklet</vt:lpstr>
      <vt:lpstr>6.sz. melléklet</vt:lpstr>
      <vt:lpstr>7. sz. melléklet</vt:lpstr>
      <vt:lpstr>8.sz. melléklet</vt:lpstr>
      <vt:lpstr>9.sz. melléklet</vt:lpstr>
      <vt:lpstr>10.sz.melléklet</vt:lpstr>
      <vt:lpstr>11.sz.melléklet</vt:lpstr>
      <vt:lpstr>12.sz.melléklet</vt:lpstr>
      <vt:lpstr>13.sz.melléklet</vt:lpstr>
      <vt:lpstr>14.sz.melléklet</vt:lpstr>
      <vt:lpstr>15.sz.melléklet</vt:lpstr>
      <vt:lpstr>16.sz.melléklet</vt:lpstr>
      <vt:lpstr>17.sz.melléklet</vt:lpstr>
      <vt:lpstr>18.sz.melléklet</vt:lpstr>
      <vt:lpstr>19.sz.melléklet</vt:lpstr>
      <vt:lpstr>20.sz.melléklet</vt:lpstr>
      <vt:lpstr>'1. számú melléklet'!Nyomtatási_terület</vt:lpstr>
      <vt:lpstr>'2.sz. melléklet'!Nyomtatási_terület</vt:lpstr>
      <vt:lpstr>'3. számú melléklet'!Nyomtatási_terület</vt:lpstr>
      <vt:lpstr>'4.sz. melléklet'!Nyomtatási_terület</vt:lpstr>
      <vt:lpstr>'5. sz. melléklet'!Nyomtatási_terület</vt:lpstr>
      <vt:lpstr>'6.sz. melléklet'!Nyomtatási_terület</vt:lpstr>
      <vt:lpstr>'7. sz. melléklet'!Nyomtatási_terület</vt:lpstr>
      <vt:lpstr>'8.sz.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ITP</dc:creator>
  <cp:lastModifiedBy>user</cp:lastModifiedBy>
  <cp:lastPrinted>2020-05-28T12:22:29Z</cp:lastPrinted>
  <dcterms:created xsi:type="dcterms:W3CDTF">1980-01-04T02:23:52Z</dcterms:created>
  <dcterms:modified xsi:type="dcterms:W3CDTF">2020-07-02T10:52:50Z</dcterms:modified>
</cp:coreProperties>
</file>