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6" tabRatio="727" activeTab="6"/>
  </bookViews>
  <sheets>
    <sheet name="ÖSSZEFÜGGÉSEK" sheetId="1" r:id="rId1"/>
    <sheet name="1.sz.mell." sheetId="2" r:id="rId2"/>
    <sheet name="2.sz.mell." sheetId="3" r:id="rId3"/>
    <sheet name="3.sz.mell." sheetId="4" r:id="rId4"/>
    <sheet name="4.sz.mell." sheetId="5" r:id="rId5"/>
    <sheet name="5.sz.mell." sheetId="6" r:id="rId6"/>
    <sheet name="6.sz.mell." sheetId="7" r:id="rId7"/>
    <sheet name="7. sz. mell." sheetId="8" r:id="rId8"/>
    <sheet name="8.sz. mell." sheetId="9" r:id="rId9"/>
  </sheets>
  <definedNames>
    <definedName name="Excel_BuiltIn_Print_Area" localSheetId="4">'4.sz.mell.'!#REF!</definedName>
    <definedName name="_xlnm.Print_Area" localSheetId="3">'3.sz.mell.'!$A$1:$E$86</definedName>
    <definedName name="_xlnm.Print_Area" localSheetId="4">'4.sz.mell.'!$A$1:$E$1</definedName>
  </definedNames>
  <calcPr calcId="0"/>
</workbook>
</file>

<file path=xl/calcChain.xml><?xml version="1.0" encoding="utf-8"?>
<calcChain xmlns="http://schemas.openxmlformats.org/spreadsheetml/2006/main">
  <c r="C6" i="2"/>
  <c r="D6"/>
  <c r="E6"/>
  <c r="C13"/>
  <c r="D13"/>
  <c r="E13"/>
  <c r="C20"/>
  <c r="D20"/>
  <c r="E20"/>
  <c r="C27"/>
  <c r="D27"/>
  <c r="E27"/>
  <c r="C34"/>
  <c r="D34"/>
  <c r="E34"/>
  <c r="C45"/>
  <c r="D45"/>
  <c r="E45"/>
  <c r="C51"/>
  <c r="D51"/>
  <c r="E51"/>
  <c r="C56"/>
  <c r="D56"/>
  <c r="E56"/>
  <c r="C61"/>
  <c r="D61"/>
  <c r="E61"/>
  <c r="D74"/>
  <c r="E74"/>
  <c r="C84"/>
  <c r="D84"/>
  <c r="E84"/>
  <c r="C85"/>
  <c r="D85"/>
  <c r="E85"/>
  <c r="C89"/>
  <c r="C92"/>
  <c r="D92"/>
  <c r="E92"/>
  <c r="C108"/>
  <c r="D108"/>
  <c r="E108"/>
  <c r="C125"/>
  <c r="D125"/>
  <c r="E125"/>
  <c r="C145"/>
  <c r="D145"/>
  <c r="E145"/>
  <c r="C146"/>
  <c r="D146"/>
  <c r="E146"/>
  <c r="C4" i="3"/>
  <c r="D4"/>
  <c r="E4"/>
  <c r="G4"/>
  <c r="H4"/>
  <c r="I4"/>
  <c r="C18"/>
  <c r="D18"/>
  <c r="E18"/>
  <c r="G18"/>
  <c r="H18"/>
  <c r="I18"/>
  <c r="C19"/>
  <c r="D19"/>
  <c r="E19"/>
  <c r="C24"/>
  <c r="D24"/>
  <c r="E24"/>
  <c r="C27"/>
  <c r="D27"/>
  <c r="E27"/>
  <c r="G27"/>
  <c r="H27"/>
  <c r="I27"/>
  <c r="C28"/>
  <c r="D28"/>
  <c r="E28"/>
  <c r="G28"/>
  <c r="H28"/>
  <c r="I28"/>
  <c r="C29"/>
  <c r="D29"/>
  <c r="G29"/>
  <c r="H29"/>
  <c r="E30"/>
  <c r="G30"/>
  <c r="H30"/>
  <c r="C6" i="4"/>
  <c r="D6"/>
  <c r="E6"/>
  <c r="C13"/>
  <c r="D13"/>
  <c r="E13"/>
  <c r="C20"/>
  <c r="D20"/>
  <c r="E20"/>
  <c r="C27"/>
  <c r="D27"/>
  <c r="E27"/>
  <c r="C34"/>
  <c r="D34"/>
  <c r="E34"/>
  <c r="C45"/>
  <c r="D45"/>
  <c r="E45"/>
  <c r="C51"/>
  <c r="D51"/>
  <c r="E51"/>
  <c r="C56"/>
  <c r="D56"/>
  <c r="E56"/>
  <c r="C61"/>
  <c r="D61"/>
  <c r="E61"/>
  <c r="D74"/>
  <c r="E74"/>
  <c r="C84"/>
  <c r="D84"/>
  <c r="E84"/>
  <c r="C85"/>
  <c r="D85"/>
  <c r="E85"/>
  <c r="C7" i="5"/>
  <c r="D7"/>
  <c r="E7"/>
  <c r="C23"/>
  <c r="D23"/>
  <c r="E23"/>
  <c r="C40"/>
  <c r="D40"/>
  <c r="E40"/>
  <c r="C60"/>
  <c r="D60"/>
  <c r="E60"/>
  <c r="C61"/>
  <c r="D61"/>
  <c r="E61"/>
  <c r="C3" i="6"/>
  <c r="D3"/>
  <c r="E3"/>
  <c r="C24"/>
  <c r="D24"/>
  <c r="E24"/>
  <c r="F1" i="7"/>
  <c r="C24"/>
  <c r="D24"/>
  <c r="E24"/>
  <c r="C6" i="8"/>
  <c r="C11"/>
  <c r="A10" i="1"/>
  <c r="A16"/>
  <c r="A22"/>
  <c r="A28"/>
  <c r="A34"/>
</calcChain>
</file>

<file path=xl/sharedStrings.xml><?xml version="1.0" encoding="utf-8"?>
<sst xmlns="http://schemas.openxmlformats.org/spreadsheetml/2006/main" count="820" uniqueCount="427">
  <si>
    <t>Költségvetési rendelet űrlapjainak összefüggései:</t>
  </si>
  <si>
    <t>2014. évi eredeti előirányzat BEVÉTELEK</t>
  </si>
  <si>
    <t>1. sz. melléklet Bevételek táblázat C. oszlop 9 sora =</t>
  </si>
  <si>
    <t>2.1. számú melléklet C. oszlop 13. sor + 2.2. számú melléklet C. oszlop 12. sor</t>
  </si>
  <si>
    <t>1. sz. melléklet Bevételek táblázat C. oszlop 16 sora =</t>
  </si>
  <si>
    <t>2.1. számú melléklet C. oszlop 22. sor + 2.2. számú melléklet C. oszlop 25. sor</t>
  </si>
  <si>
    <t>1. sz. melléklet Bevételek táblázat C. oszlop 17 sora =</t>
  </si>
  <si>
    <t>2.1. számú melléklet C. oszlop 23. sor + 2.2. számú melléklet C. oszlop 26. sor</t>
  </si>
  <si>
    <t>1. sz. melléklet Bevételek táblázat D. oszlop 9 sora =</t>
  </si>
  <si>
    <t>2.1. számú melléklet D. oszlop 13. sor + 2.2. számú melléklet D. oszlop 12. sor</t>
  </si>
  <si>
    <t>1. sz. melléklet Bevételek táblázat D. oszlop 16 sora =</t>
  </si>
  <si>
    <t>2.1. számú melléklet D. oszlop 22. sor + 2.2. számú melléklet D. oszlop 25. sor</t>
  </si>
  <si>
    <t>1. sz. melléklet Bevételek táblázat D. oszlop 17 sora =</t>
  </si>
  <si>
    <t>2.1. számú melléklet D. oszlop 23. sor + 2.2. számú melléklet D. oszlop 26. sor</t>
  </si>
  <si>
    <t>1. sz. melléklet Bevételek táblázat E. oszlop 9 sora =</t>
  </si>
  <si>
    <t>2.1. számú melléklet E. oszlop 13. sor + 2.2. számú melléklet E. oszlop 12. sor</t>
  </si>
  <si>
    <t>1. sz. melléklet Bevételek táblázat E. oszlop 16 sora =</t>
  </si>
  <si>
    <t>2.1. számú melléklet E. oszlop 22. sor + 2.2. számú melléklet E. oszlop 25. sor</t>
  </si>
  <si>
    <t>1. sz. melléklet Bevételek táblázat E. oszlop 17 sora =</t>
  </si>
  <si>
    <t>2.1. számú melléklet E. oszlop 23. sor + 2.2. számú melléklet E. oszlop 26. sor</t>
  </si>
  <si>
    <t>1. sz. melléklet Kiadások táblázat C. oszlop 4 sora =</t>
  </si>
  <si>
    <t>2.1. számú melléklet G. oszlop 13. sor + 2.2. számú melléklet G. oszlop 12. sor</t>
  </si>
  <si>
    <t>1. sz. melléklet Kiadások táblázat C. oszlop 9 sora =</t>
  </si>
  <si>
    <t>2.1. számú melléklet G. oszlop 22. sor + 2.2. számú melléklet G. oszlop 25. sor</t>
  </si>
  <si>
    <t>1. sz. melléklet Kiadások táblázat C. oszlop 10 sora =</t>
  </si>
  <si>
    <t>2.1. számú melléklet G. oszlop 23. sor + 2.2. számú melléklet G. oszlop 26. sor</t>
  </si>
  <si>
    <t>1. sz. melléklet Kiadások táblázat D. oszlop 4 sora =</t>
  </si>
  <si>
    <t>2.1. számú melléklet H. oszlop 13. sor + 2.2. számú melléklet H. oszlop 12. sor</t>
  </si>
  <si>
    <t>1. sz. melléklet Kiadások táblázat D. oszlop 9 sora =</t>
  </si>
  <si>
    <t>2.1. számú melléklet H. oszlop 22. sor + 2.2. számú melléklet H. oszlop 25. sor</t>
  </si>
  <si>
    <t>1. sz. melléklet Kiadások táblázat D. oszlop 10 sora =</t>
  </si>
  <si>
    <t>2.1. számú melléklet H. oszlop 23. sor + 2.2. számú melléklet H. oszlop 26. sor</t>
  </si>
  <si>
    <t>1. sz. melléklet Kiadások táblázat E. oszlop 4 sora =</t>
  </si>
  <si>
    <t>2.1. számú melléklet I. oszlop 13. sor + 2.2. számú melléklet I. oszlop 12. sor</t>
  </si>
  <si>
    <t>1. sz. melléklet Kiadások táblázat E. oszlop 9 sora =</t>
  </si>
  <si>
    <t>2.1. számú melléklet I. oszlop 22. sor + 2.2. számú melléklet I. oszlop 25. sor</t>
  </si>
  <si>
    <t>1. sz. melléklet Kiadások táblázat E. oszlop 10 sora =</t>
  </si>
  <si>
    <t>2.1. számú melléklet I. oszlop 23. sor + 2.2. számú melléklet I. oszlop 26. sor</t>
  </si>
  <si>
    <t>B E V É T E L E K</t>
  </si>
  <si>
    <t>1. sz. táblázat</t>
  </si>
  <si>
    <t xml:space="preserve"> forintban</t>
  </si>
  <si>
    <t>Sor-
szám</t>
  </si>
  <si>
    <t>Bevételi jogcím</t>
  </si>
  <si>
    <t>Eredeti előirányzat</t>
  </si>
  <si>
    <t>Módosított előirányzat</t>
  </si>
  <si>
    <t>Teljesítés</t>
  </si>
  <si>
    <t>A</t>
  </si>
  <si>
    <t>B</t>
  </si>
  <si>
    <t>C</t>
  </si>
  <si>
    <t>D</t>
  </si>
  <si>
    <t>E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</si>
  <si>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</si>
  <si>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</si>
  <si>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</si>
  <si>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</si>
  <si>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</si>
  <si>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</si>
  <si>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</si>
  <si>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</si>
  <si>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</si>
  <si>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</si>
  <si>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</si>
  <si>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</si>
  <si>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</si>
  <si>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</si>
  <si>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</si>
  <si>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</si>
  <si>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</si>
  <si>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</si>
  <si>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</si>
  <si>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</si>
  <si>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</si>
  <si>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</si>
  <si>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</si>
  <si>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</si>
  <si>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</si>
  <si>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</si>
  <si>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</si>
  <si>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</si>
  <si>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</si>
  <si>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</si>
  <si>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</si>
  <si>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</si>
  <si>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</si>
  <si>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</si>
  <si>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</si>
  <si>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</si>
  <si>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</si>
  <si>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</si>
  <si>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</si>
  <si>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</si>
  <si>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</si>
  <si>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</si>
  <si>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</si>
  <si>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</si>
  <si>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</si>
  <si>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</si>
  <si>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</si>
  <si>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</si>
  <si>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</si>
  <si>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Termékek és szolg.adói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</si>
  <si>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</si>
  <si>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</si>
  <si>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</si>
  <si>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</si>
  <si>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</si>
  <si>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</si>
  <si>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</si>
  <si>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</si>
  <si>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</si>
  <si>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</si>
  <si>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</si>
  <si>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</si>
  <si>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</si>
  <si>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</si>
  <si>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</si>
  <si>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</si>
  <si>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</si>
  <si>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</si>
  <si>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</si>
  <si>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</si>
  <si>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</si>
  <si>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</si>
  <si>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</si>
  <si>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</si>
  <si>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</si>
  <si>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</si>
  <si>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</si>
  <si>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</si>
  <si>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</si>
  <si>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</si>
  <si>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</si>
  <si>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</si>
  <si>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</si>
  <si>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</si>
  <si>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</si>
  <si>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</si>
  <si>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</si>
  <si>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</si>
  <si>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</si>
  <si>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</si>
  <si>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</si>
  <si>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</si>
  <si>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</si>
  <si>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</si>
  <si>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</si>
  <si>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</si>
  <si>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</si>
  <si>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</si>
  <si>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</si>
  <si>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</si>
  <si>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</si>
  <si>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</si>
  <si>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</si>
  <si>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</si>
  <si>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</si>
  <si>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</si>
  <si>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</si>
  <si>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</si>
  <si>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</si>
  <si>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</si>
  <si>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</si>
  <si>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</si>
  <si>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</si>
  <si>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</si>
  <si>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</si>
  <si>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</si>
  <si>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</si>
  <si>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</si>
  <si>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</si>
  <si>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</si>
  <si>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</si>
  <si>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</si>
  <si>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</si>
  <si>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</si>
  <si>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</si>
  <si>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</si>
  <si>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</si>
  <si>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</si>
  <si>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</si>
  <si>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</si>
  <si>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</si>
  <si>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</si>
  <si>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</si>
  <si>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</si>
  <si>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</si>
  <si>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</si>
  <si>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</si>
  <si>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</si>
  <si>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</si>
  <si>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</si>
  <si>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</si>
  <si>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</si>
  <si>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</si>
  <si>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</si>
  <si>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</si>
  <si>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</si>
  <si>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</si>
  <si>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</si>
  <si>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</si>
  <si>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</si>
  <si>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</si>
  <si>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</si>
  <si>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</si>
  <si>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</si>
  <si>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</si>
  <si>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</si>
  <si>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</si>
  <si>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</si>
  <si>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 xml:space="preserve">    17.</t>
  </si>
  <si>
    <t>KÖLTSÉGVETÉSI ÉS FINANSZÍROZÁSI BEVÉTELEK ÖSSZESEN: (9+16)</t>
  </si>
  <si>
    <t>K I A D Á S O K</t>
  </si>
  <si>
    <t>2. sz. táblázat</t>
  </si>
  <si>
    <t>forintban</t>
  </si>
  <si>
    <t>Kiadási jogcím</t>
  </si>
  <si>
    <r>
      <t xml:space="preserve">   Működési költségvetés kiadásai </t>
    </r>
    <r>
      <rPr>
        <sz val="8"/>
        <rFont val="Times New Roman CE"/>
        <family val="1"/>
        <charset val="238"/>
      </rPr>
      <t>(1.1+…+1.5.)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</si>
  <si>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</si>
  <si>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</si>
  <si>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</si>
  <si>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</si>
  <si>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</si>
  <si>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</si>
  <si>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Elvonások és befizetések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</si>
  <si>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</si>
  <si>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</si>
  <si>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</si>
  <si>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</si>
  <si>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</si>
  <si>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</si>
  <si>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</si>
  <si>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</si>
  <si>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</si>
  <si>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</si>
  <si>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</si>
  <si>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</si>
  <si>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</si>
  <si>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</si>
  <si>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</si>
  <si>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</si>
  <si>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</si>
  <si>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</si>
  <si>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family val="1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</si>
  <si>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</si>
  <si>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</si>
  <si>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</si>
  <si>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</si>
  <si>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</si>
  <si>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</si>
  <si>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</si>
  <si>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</si>
  <si>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</si>
  <si>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</si>
  <si>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</si>
  <si>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</si>
  <si>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</si>
  <si>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</si>
  <si>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</si>
  <si>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</si>
  <si>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</si>
  <si>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</si>
  <si>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</si>
  <si>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</si>
  <si>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</si>
  <si>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</si>
  <si>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</si>
  <si>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</si>
  <si>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</si>
  <si>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</si>
  <si>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</si>
  <si>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</si>
  <si>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</si>
  <si>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</si>
  <si>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</si>
  <si>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</si>
  <si>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</si>
  <si>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</si>
  <si>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</si>
  <si>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</si>
  <si>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</si>
  <si>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</si>
  <si>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</si>
  <si>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</si>
  <si>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</si>
  <si>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</si>
  <si>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</si>
  <si>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</si>
  <si>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</si>
  <si>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</si>
  <si>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Az önkormányzatnál dolgozók tervezett létszáma</t>
  </si>
  <si>
    <t>Az önkormányzatnál dolgozók tényleges létszáma zárólétszám</t>
  </si>
  <si>
    <t>A foglalkoztatottakból közalkalmazott</t>
  </si>
  <si>
    <t>2016. évi  bevételek és kiadások mérlege</t>
  </si>
  <si>
    <t xml:space="preserve"> Ezer forintban !</t>
  </si>
  <si>
    <t>Bevételek</t>
  </si>
  <si>
    <t>Kiadások</t>
  </si>
  <si>
    <t>Megnevezés</t>
  </si>
  <si>
    <t>F</t>
  </si>
  <si>
    <t>G</t>
  </si>
  <si>
    <t>H</t>
  </si>
  <si>
    <t>I</t>
  </si>
  <si>
    <t>Önkormányzatok működési támogatásai</t>
  </si>
  <si>
    <t>Személyi juttatások</t>
  </si>
  <si>
    <t>Működési célú támogatások államháztartáson belülről</t>
  </si>
  <si>
    <t>2.-ból EU-s támogatás</t>
  </si>
  <si>
    <t xml:space="preserve">Dologi kiadások </t>
  </si>
  <si>
    <t>Közhatalmi bevételek</t>
  </si>
  <si>
    <t>Működési célú átvett pénzeszközök</t>
  </si>
  <si>
    <t>Felhalmozási célu támogatások</t>
  </si>
  <si>
    <t>Tartalékok</t>
  </si>
  <si>
    <t>Felhalmozási bevételek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</si>
  <si>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</si>
  <si>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</si>
  <si>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</si>
  <si>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</si>
  <si>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</si>
  <si>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</si>
  <si>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</si>
  <si>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</si>
  <si>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</si>
  <si>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</si>
  <si>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</si>
  <si>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</si>
  <si>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</si>
  <si>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</si>
  <si>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</si>
  <si>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</si>
  <si>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</si>
  <si>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</si>
  <si>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</si>
  <si>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</si>
  <si>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</si>
  <si>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</si>
  <si>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 xml:space="preserve"> </t>
  </si>
  <si>
    <t>20.</t>
  </si>
  <si>
    <t xml:space="preserve">   Likviditási célú hitelek, kölcsönök felvétele</t>
  </si>
  <si>
    <t>Betét elhelyezése</t>
  </si>
  <si>
    <t>21.</t>
  </si>
  <si>
    <t xml:space="preserve">   Értékpapírok bevételei</t>
  </si>
  <si>
    <t>Belföldi finanszírozási kiadás</t>
  </si>
  <si>
    <t>22.</t>
  </si>
  <si>
    <t>Működési célú finanszírozási bevételek összesen (14.+19.)</t>
  </si>
  <si>
    <t>Működési célú finanszírozási kiadások összesen (14.+...+21.)</t>
  </si>
  <si>
    <t>23.</t>
  </si>
  <si>
    <t>BEVÉTEL ÖSSZESEN (13.+22.)</t>
  </si>
  <si>
    <t>KIADÁSOK ÖSSZESEN (13.+22.)</t>
  </si>
  <si>
    <t>24.</t>
  </si>
  <si>
    <t>Költségvetési hiány:</t>
  </si>
  <si>
    <t>Költségvetési többlet:</t>
  </si>
  <si>
    <t>25.</t>
  </si>
  <si>
    <t>Tárgyévi  hiány:</t>
  </si>
  <si>
    <t>Tárgyévi  többlet:</t>
  </si>
  <si>
    <t>Felújítási kiadások előirányzata felújításonként</t>
  </si>
  <si>
    <t>forintban !</t>
  </si>
  <si>
    <t>Felújítás  megnevezése</t>
  </si>
  <si>
    <t>Kivitelezés kezdési és befejezési éve</t>
  </si>
  <si>
    <t>Ifjúság utca járda martaszfaltozása</t>
  </si>
  <si>
    <t>Diófa utca járda mart aszfaltozása</t>
  </si>
  <si>
    <t>Óvoda épület felújítása</t>
  </si>
  <si>
    <t>ÖSSZESEN:</t>
  </si>
  <si>
    <t>Beruházási (felhalmozási) kiadások előirányzata beruházásonként</t>
  </si>
  <si>
    <t>Beruházás  megnevezése</t>
  </si>
  <si>
    <t>2016. mód előirányzat</t>
  </si>
  <si>
    <t>2016.évi telejesíés</t>
  </si>
  <si>
    <t>Összes telj. 2016.12.31.</t>
  </si>
  <si>
    <t xml:space="preserve">Földterület vásárlás </t>
  </si>
  <si>
    <t>Kisértékű eszközök vásárl.(fűnyiro, ütvefúró)</t>
  </si>
  <si>
    <t>Gázkazán vásárlás</t>
  </si>
  <si>
    <t xml:space="preserve">    Ingatlanrész vásárlása</t>
  </si>
  <si>
    <t>PÉNZESZKÖZÖK VÁLTOZÁSÁNAK LEVEZETÉSE</t>
  </si>
  <si>
    <t>Sor-szám</t>
  </si>
  <si>
    <t>Összeg  ( Ft )</t>
  </si>
  <si>
    <t>Pénzkészlet 2016. 01.01.én</t>
  </si>
  <si>
    <t> Bankszámlák egyenlege</t>
  </si>
  <si>
    <t> Pénztárak és betétkönyvek egyenlege</t>
  </si>
  <si>
    <t>Bevételek   ( + )</t>
  </si>
  <si>
    <t>Kiadások    ( - )</t>
  </si>
  <si>
    <t>Záró pénzkészlet 2015.12.31-én</t>
  </si>
  <si>
    <t>Lázi Önkormányzat vagyonmérleg 2016.</t>
  </si>
  <si>
    <t>8.sz.melléklet</t>
  </si>
  <si>
    <t>Előző időszak</t>
  </si>
  <si>
    <t>Tárgyi időszak</t>
  </si>
  <si>
    <t>A/II/1 Ingatlanok és a kapcsolódó vagyoni értékű jogok</t>
  </si>
  <si>
    <t>A/II/2 Gépek, berendezések, felszerelések, járművek</t>
  </si>
  <si>
    <t xml:space="preserve">A/II Tárgyi eszközök </t>
  </si>
  <si>
    <t xml:space="preserve">A/III/1 Tartós részesedések </t>
  </si>
  <si>
    <t>A/III/1b - ebből: tartós részesedések nem pénzügyi vállalkozásban</t>
  </si>
  <si>
    <t xml:space="preserve">A/III Befektetett pénzügyi eszközök </t>
  </si>
  <si>
    <t>A/IV/1 Koncesszióba , vagyonkezelésbe adott eszk.</t>
  </si>
  <si>
    <t xml:space="preserve">A) NEMZETI VAGYONBA TARTOZÓ BEFEKTETETT ESZKÖZÖK </t>
  </si>
  <si>
    <t>C/II/1 Forintpénztár</t>
  </si>
  <si>
    <t xml:space="preserve">C/II Pénztárak, csekkek, betétkönyvek </t>
  </si>
  <si>
    <t>C/III/1 Kincstáron kívüli forintszámlák</t>
  </si>
  <si>
    <t xml:space="preserve">C/III Forintszámlák </t>
  </si>
  <si>
    <t xml:space="preserve">C) PÉNZESZKÖZÖK </t>
  </si>
  <si>
    <t>D/I/3 Költségvetési évben esedékes követelések közhatalmi bevételre</t>
  </si>
  <si>
    <t>D/I/3d - ebből: költségvetési évben esedékes követelések vagyoni típusú adókra</t>
  </si>
  <si>
    <t>D/I/3e - ebből: költségvetési évben esedékes követelések termékek és szolgáltatások adóira</t>
  </si>
  <si>
    <t>D/I/3f - ebből: költségvetési évben esedékes követelések egyéb közhatalmi bevételekre</t>
  </si>
  <si>
    <t xml:space="preserve">D/I Költségvetési évben esedékes követelések </t>
  </si>
  <si>
    <t xml:space="preserve">D/III/1 Adott előlegek </t>
  </si>
  <si>
    <t>D/III/1e - ebből: foglalkoztatottaknak adott előlegek</t>
  </si>
  <si>
    <t>D/III/4 Forgótőke elszámolása</t>
  </si>
  <si>
    <t xml:space="preserve">D/III Követelés jellegű sajátos elszámolások </t>
  </si>
  <si>
    <t xml:space="preserve">D) KÖVETELÉSEK  </t>
  </si>
  <si>
    <t>E/II/2 Más fizetendő Áfa</t>
  </si>
  <si>
    <t>E/I December havi illetmények, munkabérek elszámolása</t>
  </si>
  <si>
    <t>E) EGYÉB SAJÁTOS ESZKÖZOLDALI  ELSZÁMOLÁSOK</t>
  </si>
  <si>
    <t>ESZKÖZÖK ÖSSZESEN (=A+B+C+D+E+F)</t>
  </si>
  <si>
    <t>G/I  Nemzeti vagyon induláskori értéke</t>
  </si>
  <si>
    <t>G/Ii Nemzeti vagyon váltoásai</t>
  </si>
  <si>
    <t>G/III Egyéb eszközök induláskori értéke és változásai</t>
  </si>
  <si>
    <t>G/IV Felhalmozott eredmény</t>
  </si>
  <si>
    <t>G/VI Mérleg szerinti eredmény</t>
  </si>
  <si>
    <t>G/ SAJÁT TŐKE  (= G/I+…+G/VI)</t>
  </si>
  <si>
    <t xml:space="preserve">H/I/5 Költségvetési évben esedékes kötelezettségek egyéb működési célú kiadásokra </t>
  </si>
  <si>
    <t xml:space="preserve">H/I Költségvetési évben esedékes kötelezettségek </t>
  </si>
  <si>
    <t xml:space="preserve">H/II/5 Költségvetési évet követően esedékes kötelezettségek egyéb működési célú kiadásokra </t>
  </si>
  <si>
    <t>H/II/3 Költségv.évet követően esedékes kötelezettségek dologi kiadásokra</t>
  </si>
  <si>
    <t xml:space="preserve">H/II/9 Költségvetési évet követően esedékes kötelezettségek finanszírozási kiadásokra </t>
  </si>
  <si>
    <t xml:space="preserve">H/II Költségvetési évet követően esedékes kötelezettségek </t>
  </si>
  <si>
    <t>H/III/3 Más szervezetet megillető bevételek elszámolása</t>
  </si>
  <si>
    <t>H/III/8 Letétre, megőrzésre, fedezetkezelésre átvett pénzeszközök, biztosítékok</t>
  </si>
  <si>
    <t xml:space="preserve">H/III Kötelezettség jellegű sajátos elszámolások </t>
  </si>
  <si>
    <t xml:space="preserve">H) KÖTELEZETTSÉGEK </t>
  </si>
  <si>
    <t>J/2 Költségek, ráfordítások passzív időbeli elhatárolása</t>
  </si>
  <si>
    <t>J) PASSZÍV IDŐBELI ELHATÁROLÁSOK</t>
  </si>
  <si>
    <t>FORRÁSOK ÖSSZESEN (=G+H+I+J)</t>
  </si>
</sst>
</file>

<file path=xl/styles.xml><?xml version="1.0" encoding="utf-8"?>
<styleSheet xmlns="http://schemas.openxmlformats.org/spreadsheetml/2006/main">
  <numFmts count="3">
    <numFmt numFmtId="164" formatCode="_-* #,##0.00\ _F_t_-;\-* #,##0.00\ _F_t_-;_-* \-??\ _F_t_-;_-@_-"/>
    <numFmt numFmtId="165" formatCode="#,###"/>
    <numFmt numFmtId="166" formatCode="#,###__"/>
  </numFmts>
  <fonts count="27">
    <font>
      <sz val="10"/>
      <name val="Times New Roman CE"/>
      <family val="1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u/>
      <sz val="12"/>
      <color indexed="12"/>
      <name val="Times New Roman CE"/>
      <family val="1"/>
      <charset val="238"/>
    </font>
    <font>
      <u/>
      <sz val="12"/>
      <color indexed="20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sz val="9"/>
      <color indexed="17"/>
      <name val="Times New Roman CE"/>
      <family val="1"/>
      <charset val="238"/>
    </font>
    <font>
      <sz val="10"/>
      <color indexed="17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9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i/>
      <sz val="8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i/>
      <sz val="8"/>
      <name val="Times New Roman CE"/>
      <family val="1"/>
      <charset val="238"/>
    </font>
    <font>
      <sz val="10"/>
      <name val="Times New Roman CE"/>
      <family val="1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31"/>
        <bgColor indexed="42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22"/>
        <bgColor indexed="46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6"/>
        <bgColor indexed="22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1" fillId="2" borderId="0" applyNumberFormat="0" applyBorder="0" applyAlignment="0" applyProtection="0"/>
    <xf numFmtId="0" fontId="1" fillId="13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3" fillId="14" borderId="1" applyNumberFormat="0" applyAlignment="0" applyProtection="0"/>
    <xf numFmtId="164" fontId="26" fillId="0" borderId="0" applyFill="0" applyBorder="0" applyAlignment="0" applyProtection="0"/>
    <xf numFmtId="164" fontId="26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</cellStyleXfs>
  <cellXfs count="209">
    <xf numFmtId="0" fontId="0" fillId="0" borderId="0" xfId="0"/>
    <xf numFmtId="0" fontId="0" fillId="0" borderId="0" xfId="0" applyProtection="1"/>
    <xf numFmtId="0" fontId="7" fillId="0" borderId="0" xfId="0" applyFont="1" applyProtection="1"/>
    <xf numFmtId="0" fontId="8" fillId="0" borderId="0" xfId="0" applyFont="1" applyFill="1" applyProtection="1"/>
    <xf numFmtId="0" fontId="9" fillId="0" borderId="0" xfId="0" applyFont="1" applyFill="1" applyProtection="1"/>
    <xf numFmtId="0" fontId="10" fillId="0" borderId="0" xfId="0" applyFont="1" applyFill="1" applyProtection="1"/>
    <xf numFmtId="0" fontId="11" fillId="0" borderId="0" xfId="0" applyFont="1" applyProtection="1"/>
    <xf numFmtId="0" fontId="12" fillId="0" borderId="0" xfId="0" applyFont="1" applyProtection="1"/>
    <xf numFmtId="0" fontId="9" fillId="0" borderId="0" xfId="0" applyFont="1" applyProtection="1"/>
    <xf numFmtId="0" fontId="6" fillId="0" borderId="0" xfId="30" applyFont="1" applyFill="1" applyProtection="1"/>
    <xf numFmtId="0" fontId="6" fillId="0" borderId="0" xfId="30" applyFont="1" applyFill="1" applyAlignment="1" applyProtection="1">
      <alignment horizontal="right" vertical="center" indent="1"/>
    </xf>
    <xf numFmtId="0" fontId="6" fillId="0" borderId="0" xfId="30" applyFill="1" applyProtection="1"/>
    <xf numFmtId="165" fontId="13" fillId="0" borderId="2" xfId="30" applyNumberFormat="1" applyFont="1" applyFill="1" applyBorder="1" applyAlignment="1" applyProtection="1">
      <alignment vertical="center"/>
    </xf>
    <xf numFmtId="0" fontId="14" fillId="0" borderId="2" xfId="0" applyFont="1" applyFill="1" applyBorder="1" applyAlignment="1" applyProtection="1">
      <alignment horizontal="right" vertical="center"/>
    </xf>
    <xf numFmtId="0" fontId="15" fillId="0" borderId="6" xfId="30" applyFont="1" applyFill="1" applyBorder="1" applyAlignment="1" applyProtection="1">
      <alignment horizontal="center" vertical="center" wrapText="1"/>
    </xf>
    <xf numFmtId="0" fontId="15" fillId="0" borderId="7" xfId="30" applyFont="1" applyFill="1" applyBorder="1" applyAlignment="1" applyProtection="1">
      <alignment horizontal="center" vertical="center" wrapText="1"/>
    </xf>
    <xf numFmtId="0" fontId="16" fillId="0" borderId="3" xfId="30" applyFont="1" applyFill="1" applyBorder="1" applyAlignment="1" applyProtection="1">
      <alignment horizontal="center" vertical="center" wrapText="1"/>
    </xf>
    <xf numFmtId="0" fontId="16" fillId="0" borderId="4" xfId="30" applyFont="1" applyFill="1" applyBorder="1" applyAlignment="1" applyProtection="1">
      <alignment horizontal="center" vertical="center" wrapText="1"/>
    </xf>
    <xf numFmtId="0" fontId="16" fillId="0" borderId="8" xfId="30" applyFont="1" applyFill="1" applyBorder="1" applyAlignment="1" applyProtection="1">
      <alignment horizontal="center" vertical="center" wrapText="1"/>
    </xf>
    <xf numFmtId="0" fontId="17" fillId="0" borderId="0" xfId="30" applyFont="1" applyFill="1" applyProtection="1"/>
    <xf numFmtId="0" fontId="16" fillId="0" borderId="3" xfId="30" applyFont="1" applyFill="1" applyBorder="1" applyAlignment="1" applyProtection="1">
      <alignment horizontal="left" vertical="center" wrapText="1" indent="1"/>
    </xf>
    <xf numFmtId="0" fontId="16" fillId="0" borderId="4" xfId="30" applyFont="1" applyFill="1" applyBorder="1" applyAlignment="1" applyProtection="1">
      <alignment horizontal="left" vertical="center" wrapText="1" indent="1"/>
    </xf>
    <xf numFmtId="165" fontId="16" fillId="0" borderId="4" xfId="30" applyNumberFormat="1" applyFont="1" applyFill="1" applyBorder="1" applyAlignment="1" applyProtection="1">
      <alignment horizontal="right" vertical="center" wrapText="1" indent="1"/>
    </xf>
    <xf numFmtId="0" fontId="0" fillId="0" borderId="0" xfId="30" applyFont="1" applyFill="1" applyProtection="1"/>
    <xf numFmtId="49" fontId="17" fillId="0" borderId="9" xfId="30" applyNumberFormat="1" applyFont="1" applyFill="1" applyBorder="1" applyAlignment="1" applyProtection="1">
      <alignment horizontal="left" vertical="center" wrapText="1" indent="1"/>
    </xf>
    <xf numFmtId="0" fontId="18" fillId="0" borderId="10" xfId="0" applyFont="1" applyBorder="1" applyAlignment="1" applyProtection="1">
      <alignment horizontal="left" wrapText="1" indent="1"/>
    </xf>
    <xf numFmtId="165" fontId="17" fillId="0" borderId="10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1" xfId="30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12" xfId="30" applyNumberFormat="1" applyFont="1" applyFill="1" applyBorder="1" applyAlignment="1" applyProtection="1">
      <alignment horizontal="left" vertical="center" wrapText="1" indent="1"/>
    </xf>
    <xf numFmtId="0" fontId="18" fillId="0" borderId="13" xfId="0" applyFont="1" applyBorder="1" applyAlignment="1" applyProtection="1">
      <alignment horizontal="left" wrapText="1" indent="1"/>
    </xf>
    <xf numFmtId="165" fontId="17" fillId="0" borderId="13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4" xfId="30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15" xfId="30" applyNumberFormat="1" applyFont="1" applyFill="1" applyBorder="1" applyAlignment="1" applyProtection="1">
      <alignment horizontal="left" vertical="center" wrapText="1" indent="1"/>
    </xf>
    <xf numFmtId="0" fontId="18" fillId="0" borderId="16" xfId="0" applyFont="1" applyBorder="1" applyAlignment="1" applyProtection="1">
      <alignment horizontal="left" wrapText="1" indent="1"/>
    </xf>
    <xf numFmtId="165" fontId="17" fillId="0" borderId="16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7" xfId="30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4" xfId="0" applyFont="1" applyBorder="1" applyAlignment="1" applyProtection="1">
      <alignment horizontal="left" vertical="center" wrapText="1" indent="1"/>
    </xf>
    <xf numFmtId="0" fontId="18" fillId="0" borderId="16" xfId="0" applyFont="1" applyBorder="1" applyAlignment="1" applyProtection="1">
      <alignment horizontal="left" vertical="center" wrapText="1" indent="1"/>
    </xf>
    <xf numFmtId="165" fontId="17" fillId="0" borderId="10" xfId="30" applyNumberFormat="1" applyFont="1" applyFill="1" applyBorder="1" applyAlignment="1" applyProtection="1">
      <alignment horizontal="right" vertical="center" wrapText="1" indent="1"/>
    </xf>
    <xf numFmtId="0" fontId="19" fillId="0" borderId="3" xfId="0" applyFont="1" applyBorder="1" applyAlignment="1" applyProtection="1">
      <alignment vertical="center" wrapText="1"/>
    </xf>
    <xf numFmtId="165" fontId="16" fillId="0" borderId="8" xfId="30" applyNumberFormat="1" applyFont="1" applyFill="1" applyBorder="1" applyAlignment="1" applyProtection="1">
      <alignment horizontal="right" vertical="center" wrapText="1" indent="1"/>
    </xf>
    <xf numFmtId="0" fontId="18" fillId="0" borderId="16" xfId="0" applyFont="1" applyBorder="1" applyAlignment="1" applyProtection="1">
      <alignment vertical="center" wrapText="1"/>
    </xf>
    <xf numFmtId="165" fontId="0" fillId="0" borderId="4" xfId="30" applyNumberFormat="1" applyFont="1" applyFill="1" applyBorder="1" applyAlignment="1" applyProtection="1">
      <alignment horizontal="right" vertical="center" wrapText="1" indent="1"/>
    </xf>
    <xf numFmtId="0" fontId="18" fillId="0" borderId="9" xfId="0" applyFont="1" applyBorder="1" applyAlignment="1" applyProtection="1">
      <alignment wrapText="1"/>
    </xf>
    <xf numFmtId="0" fontId="18" fillId="0" borderId="12" xfId="0" applyFont="1" applyBorder="1" applyAlignment="1" applyProtection="1">
      <alignment wrapText="1"/>
    </xf>
    <xf numFmtId="0" fontId="18" fillId="0" borderId="15" xfId="0" applyFont="1" applyBorder="1" applyAlignment="1" applyProtection="1">
      <alignment vertical="center" wrapText="1"/>
    </xf>
    <xf numFmtId="165" fontId="16" fillId="0" borderId="4" xfId="30" applyNumberFormat="1" applyFont="1" applyFill="1" applyBorder="1" applyAlignment="1" applyProtection="1">
      <alignment horizontal="right" vertical="center" wrapText="1" indent="1"/>
      <protection locked="0"/>
    </xf>
    <xf numFmtId="165" fontId="16" fillId="0" borderId="8" xfId="30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4" xfId="0" applyFont="1" applyBorder="1" applyAlignment="1" applyProtection="1">
      <alignment vertical="center" wrapText="1"/>
    </xf>
    <xf numFmtId="0" fontId="19" fillId="0" borderId="18" xfId="0" applyFont="1" applyBorder="1" applyAlignment="1" applyProtection="1">
      <alignment vertical="center" wrapText="1"/>
    </xf>
    <xf numFmtId="0" fontId="19" fillId="0" borderId="19" xfId="0" applyFont="1" applyBorder="1" applyAlignment="1" applyProtection="1">
      <alignment vertical="center" wrapText="1"/>
    </xf>
    <xf numFmtId="0" fontId="20" fillId="0" borderId="0" xfId="0" applyFont="1" applyBorder="1" applyAlignment="1" applyProtection="1">
      <alignment horizontal="left" vertical="center" wrapText="1" indent="1"/>
    </xf>
    <xf numFmtId="165" fontId="15" fillId="0" borderId="0" xfId="30" applyNumberFormat="1" applyFont="1" applyFill="1" applyBorder="1" applyAlignment="1" applyProtection="1">
      <alignment horizontal="right" vertical="center" wrapText="1" indent="1"/>
    </xf>
    <xf numFmtId="165" fontId="13" fillId="0" borderId="2" xfId="30" applyNumberFormat="1" applyFont="1" applyFill="1" applyBorder="1" applyAlignment="1" applyProtection="1"/>
    <xf numFmtId="0" fontId="14" fillId="0" borderId="2" xfId="0" applyFont="1" applyFill="1" applyBorder="1" applyAlignment="1" applyProtection="1">
      <alignment horizontal="right"/>
    </xf>
    <xf numFmtId="0" fontId="6" fillId="0" borderId="0" xfId="30" applyFill="1" applyAlignment="1" applyProtection="1"/>
    <xf numFmtId="0" fontId="16" fillId="0" borderId="20" xfId="30" applyFont="1" applyFill="1" applyBorder="1" applyAlignment="1" applyProtection="1">
      <alignment horizontal="center" vertical="center" wrapText="1"/>
    </xf>
    <xf numFmtId="0" fontId="16" fillId="0" borderId="21" xfId="30" applyFont="1" applyFill="1" applyBorder="1" applyAlignment="1" applyProtection="1">
      <alignment horizontal="left" vertical="center" wrapText="1" indent="1"/>
    </xf>
    <xf numFmtId="0" fontId="16" fillId="0" borderId="22" xfId="30" applyFont="1" applyFill="1" applyBorder="1" applyAlignment="1" applyProtection="1">
      <alignment vertical="center" wrapText="1"/>
    </xf>
    <xf numFmtId="165" fontId="16" fillId="0" borderId="22" xfId="30" applyNumberFormat="1" applyFont="1" applyFill="1" applyBorder="1" applyAlignment="1" applyProtection="1">
      <alignment horizontal="right" vertical="center" wrapText="1" indent="1"/>
    </xf>
    <xf numFmtId="49" fontId="17" fillId="0" borderId="23" xfId="30" applyNumberFormat="1" applyFont="1" applyFill="1" applyBorder="1" applyAlignment="1" applyProtection="1">
      <alignment horizontal="left" vertical="center" wrapText="1" indent="1"/>
    </xf>
    <xf numFmtId="0" fontId="17" fillId="0" borderId="24" xfId="30" applyFont="1" applyFill="1" applyBorder="1" applyAlignment="1" applyProtection="1">
      <alignment horizontal="left" vertical="center" wrapText="1" indent="1"/>
    </xf>
    <xf numFmtId="165" fontId="17" fillId="0" borderId="24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25" xfId="3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13" xfId="30" applyFont="1" applyFill="1" applyBorder="1" applyAlignment="1" applyProtection="1">
      <alignment horizontal="left" vertical="center" wrapText="1" indent="1"/>
    </xf>
    <xf numFmtId="0" fontId="17" fillId="0" borderId="26" xfId="30" applyFont="1" applyFill="1" applyBorder="1" applyAlignment="1" applyProtection="1">
      <alignment horizontal="left" vertical="center" wrapText="1" indent="1"/>
    </xf>
    <xf numFmtId="0" fontId="17" fillId="0" borderId="0" xfId="30" applyFont="1" applyFill="1" applyBorder="1" applyAlignment="1" applyProtection="1">
      <alignment horizontal="left" vertical="center" wrapText="1" indent="1"/>
    </xf>
    <xf numFmtId="0" fontId="17" fillId="0" borderId="13" xfId="30" applyFont="1" applyFill="1" applyBorder="1" applyAlignment="1" applyProtection="1">
      <alignment horizontal="left" indent="6"/>
    </xf>
    <xf numFmtId="0" fontId="17" fillId="0" borderId="13" xfId="30" applyFont="1" applyFill="1" applyBorder="1" applyAlignment="1" applyProtection="1">
      <alignment horizontal="left" vertical="center" wrapText="1" indent="6"/>
    </xf>
    <xf numFmtId="49" fontId="17" fillId="0" borderId="27" xfId="30" applyNumberFormat="1" applyFont="1" applyFill="1" applyBorder="1" applyAlignment="1" applyProtection="1">
      <alignment horizontal="left" vertical="center" wrapText="1" indent="1"/>
    </xf>
    <xf numFmtId="0" fontId="17" fillId="0" borderId="16" xfId="30" applyFont="1" applyFill="1" applyBorder="1" applyAlignment="1" applyProtection="1">
      <alignment horizontal="left" vertical="center" wrapText="1" indent="6"/>
    </xf>
    <xf numFmtId="49" fontId="17" fillId="0" borderId="28" xfId="30" applyNumberFormat="1" applyFont="1" applyFill="1" applyBorder="1" applyAlignment="1" applyProtection="1">
      <alignment horizontal="left" vertical="center" wrapText="1" indent="1"/>
    </xf>
    <xf numFmtId="0" fontId="17" fillId="0" borderId="6" xfId="30" applyFont="1" applyFill="1" applyBorder="1" applyAlignment="1" applyProtection="1">
      <alignment horizontal="left" vertical="center" wrapText="1" indent="6"/>
    </xf>
    <xf numFmtId="165" fontId="17" fillId="0" borderId="6" xfId="3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29" xfId="3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" xfId="30" applyFont="1" applyFill="1" applyBorder="1" applyAlignment="1" applyProtection="1">
      <alignment vertical="center" wrapText="1"/>
    </xf>
    <xf numFmtId="0" fontId="17" fillId="0" borderId="16" xfId="30" applyFont="1" applyFill="1" applyBorder="1" applyAlignment="1" applyProtection="1">
      <alignment horizontal="left" vertical="center" wrapText="1" indent="1"/>
    </xf>
    <xf numFmtId="0" fontId="18" fillId="0" borderId="13" xfId="0" applyFont="1" applyBorder="1" applyAlignment="1" applyProtection="1">
      <alignment horizontal="left" vertical="center" wrapText="1" indent="1"/>
    </xf>
    <xf numFmtId="0" fontId="17" fillId="0" borderId="10" xfId="30" applyFont="1" applyFill="1" applyBorder="1" applyAlignment="1" applyProtection="1">
      <alignment horizontal="left" vertical="center" wrapText="1" indent="6"/>
    </xf>
    <xf numFmtId="0" fontId="6" fillId="0" borderId="0" xfId="30" applyFill="1" applyAlignment="1" applyProtection="1">
      <alignment horizontal="left" vertical="center" indent="1"/>
    </xf>
    <xf numFmtId="0" fontId="17" fillId="0" borderId="10" xfId="30" applyFont="1" applyFill="1" applyBorder="1" applyAlignment="1" applyProtection="1">
      <alignment horizontal="left" vertical="center" wrapText="1" indent="1"/>
    </xf>
    <xf numFmtId="0" fontId="17" fillId="0" borderId="30" xfId="30" applyFont="1" applyFill="1" applyBorder="1" applyAlignment="1" applyProtection="1">
      <alignment horizontal="left" vertical="center" wrapText="1" indent="1"/>
    </xf>
    <xf numFmtId="165" fontId="19" fillId="0" borderId="4" xfId="0" applyNumberFormat="1" applyFont="1" applyBorder="1" applyAlignment="1" applyProtection="1">
      <alignment horizontal="right" vertical="center" wrapText="1" indent="1"/>
    </xf>
    <xf numFmtId="165" fontId="19" fillId="0" borderId="8" xfId="0" applyNumberFormat="1" applyFont="1" applyBorder="1" applyAlignment="1" applyProtection="1">
      <alignment horizontal="right" vertical="center" wrapText="1" indent="1"/>
    </xf>
    <xf numFmtId="0" fontId="9" fillId="0" borderId="0" xfId="30" applyFont="1" applyFill="1" applyProtection="1"/>
    <xf numFmtId="165" fontId="20" fillId="0" borderId="4" xfId="0" applyNumberFormat="1" applyFont="1" applyBorder="1" applyAlignment="1" applyProtection="1">
      <alignment horizontal="right" vertical="center" wrapText="1" indent="1"/>
    </xf>
    <xf numFmtId="0" fontId="19" fillId="0" borderId="18" xfId="0" applyFont="1" applyBorder="1" applyAlignment="1" applyProtection="1">
      <alignment horizontal="left" vertical="center" wrapText="1" indent="1"/>
    </xf>
    <xf numFmtId="0" fontId="20" fillId="0" borderId="19" xfId="0" applyFont="1" applyBorder="1" applyAlignment="1" applyProtection="1">
      <alignment horizontal="left" vertical="center" wrapText="1" indent="1"/>
    </xf>
    <xf numFmtId="165" fontId="13" fillId="0" borderId="2" xfId="30" applyNumberFormat="1" applyFont="1" applyFill="1" applyBorder="1" applyAlignment="1" applyProtection="1">
      <alignment horizontal="left" vertical="center"/>
    </xf>
    <xf numFmtId="165" fontId="16" fillId="0" borderId="20" xfId="30" applyNumberFormat="1" applyFont="1" applyFill="1" applyBorder="1" applyAlignment="1" applyProtection="1">
      <alignment horizontal="right" vertical="center" wrapText="1" indent="1"/>
    </xf>
    <xf numFmtId="0" fontId="16" fillId="0" borderId="31" xfId="30" applyFont="1" applyFill="1" applyBorder="1" applyAlignment="1" applyProtection="1">
      <alignment horizontal="left" vertical="center" wrapText="1" indent="1"/>
    </xf>
    <xf numFmtId="0" fontId="16" fillId="0" borderId="31" xfId="30" applyFont="1" applyFill="1" applyBorder="1" applyAlignment="1" applyProtection="1">
      <alignment vertical="center" wrapText="1"/>
    </xf>
    <xf numFmtId="165" fontId="16" fillId="0" borderId="31" xfId="30" applyNumberFormat="1" applyFont="1" applyFill="1" applyBorder="1" applyAlignment="1" applyProtection="1">
      <alignment horizontal="right" vertical="center" wrapText="1" indent="1"/>
    </xf>
    <xf numFmtId="165" fontId="0" fillId="0" borderId="0" xfId="0" applyNumberFormat="1" applyFill="1" applyAlignment="1" applyProtection="1">
      <alignment vertical="center" wrapText="1"/>
    </xf>
    <xf numFmtId="165" fontId="0" fillId="0" borderId="0" xfId="0" applyNumberForma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vertical="center" wrapText="1"/>
    </xf>
    <xf numFmtId="165" fontId="14" fillId="0" borderId="0" xfId="0" applyNumberFormat="1" applyFont="1" applyFill="1" applyAlignment="1" applyProtection="1">
      <alignment horizontal="right" vertical="center"/>
    </xf>
    <xf numFmtId="165" fontId="15" fillId="0" borderId="3" xfId="0" applyNumberFormat="1" applyFont="1" applyFill="1" applyBorder="1" applyAlignment="1" applyProtection="1">
      <alignment horizontal="center" vertical="center" wrapText="1"/>
    </xf>
    <xf numFmtId="165" fontId="15" fillId="0" borderId="4" xfId="0" applyNumberFormat="1" applyFont="1" applyFill="1" applyBorder="1" applyAlignment="1" applyProtection="1">
      <alignment horizontal="center" vertical="center" wrapText="1"/>
    </xf>
    <xf numFmtId="165" fontId="15" fillId="0" borderId="32" xfId="0" applyNumberFormat="1" applyFont="1" applyFill="1" applyBorder="1" applyAlignment="1" applyProtection="1">
      <alignment horizontal="center" vertical="center" wrapText="1"/>
    </xf>
    <xf numFmtId="165" fontId="15" fillId="0" borderId="20" xfId="0" applyNumberFormat="1" applyFont="1" applyFill="1" applyBorder="1" applyAlignment="1" applyProtection="1">
      <alignment horizontal="center" vertical="center" wrapText="1"/>
    </xf>
    <xf numFmtId="49" fontId="22" fillId="0" borderId="0" xfId="0" applyNumberFormat="1" applyFont="1" applyFill="1" applyAlignment="1" applyProtection="1">
      <alignment horizontal="center" vertical="center" wrapText="1"/>
    </xf>
    <xf numFmtId="165" fontId="22" fillId="0" borderId="0" xfId="0" applyNumberFormat="1" applyFont="1" applyFill="1" applyAlignment="1" applyProtection="1">
      <alignment horizontal="center" vertical="center" wrapText="1"/>
    </xf>
    <xf numFmtId="165" fontId="16" fillId="0" borderId="31" xfId="0" applyNumberFormat="1" applyFont="1" applyFill="1" applyBorder="1" applyAlignment="1" applyProtection="1">
      <alignment horizontal="center" vertical="center" wrapText="1"/>
    </xf>
    <xf numFmtId="165" fontId="16" fillId="0" borderId="3" xfId="0" applyNumberFormat="1" applyFont="1" applyFill="1" applyBorder="1" applyAlignment="1" applyProtection="1">
      <alignment horizontal="center" vertical="center" wrapText="1"/>
    </xf>
    <xf numFmtId="165" fontId="16" fillId="0" borderId="4" xfId="0" applyNumberFormat="1" applyFont="1" applyFill="1" applyBorder="1" applyAlignment="1" applyProtection="1">
      <alignment horizontal="center" vertical="center" wrapText="1"/>
    </xf>
    <xf numFmtId="165" fontId="16" fillId="0" borderId="20" xfId="0" applyNumberFormat="1" applyFont="1" applyFill="1" applyBorder="1" applyAlignment="1" applyProtection="1">
      <alignment horizontal="center" vertical="center" wrapText="1"/>
    </xf>
    <xf numFmtId="49" fontId="16" fillId="0" borderId="0" xfId="0" applyNumberFormat="1" applyFont="1" applyFill="1" applyAlignment="1" applyProtection="1">
      <alignment horizontal="center" vertical="center" wrapText="1"/>
    </xf>
    <xf numFmtId="165" fontId="16" fillId="0" borderId="0" xfId="0" applyNumberFormat="1" applyFont="1" applyFill="1" applyAlignment="1" applyProtection="1">
      <alignment horizontal="center" vertical="center" wrapText="1"/>
    </xf>
    <xf numFmtId="165" fontId="0" fillId="0" borderId="33" xfId="0" applyNumberFormat="1" applyFont="1" applyFill="1" applyBorder="1" applyAlignment="1" applyProtection="1">
      <alignment horizontal="left" vertical="center" wrapText="1" indent="1"/>
    </xf>
    <xf numFmtId="165" fontId="17" fillId="0" borderId="9" xfId="0" applyNumberFormat="1" applyFont="1" applyFill="1" applyBorder="1" applyAlignment="1" applyProtection="1">
      <alignment horizontal="left" vertical="center" wrapText="1" indent="1"/>
    </xf>
    <xf numFmtId="165" fontId="17" fillId="0" borderId="4" xfId="30" applyNumberFormat="1" applyFont="1" applyFill="1" applyBorder="1" applyAlignment="1" applyProtection="1">
      <alignment horizontal="right" vertical="center" wrapText="1" indent="1"/>
    </xf>
    <xf numFmtId="165" fontId="1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5" fontId="0" fillId="0" borderId="35" xfId="0" applyNumberFormat="1" applyFont="1" applyFill="1" applyBorder="1" applyAlignment="1" applyProtection="1">
      <alignment horizontal="left" vertical="center" wrapText="1" indent="1"/>
    </xf>
    <xf numFmtId="165" fontId="17" fillId="0" borderId="12" xfId="0" applyNumberFormat="1" applyFont="1" applyFill="1" applyBorder="1" applyAlignment="1" applyProtection="1">
      <alignment horizontal="left" vertical="center" wrapText="1" indent="1"/>
    </xf>
    <xf numFmtId="165" fontId="17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7" xfId="0" applyNumberFormat="1" applyFont="1" applyFill="1" applyBorder="1" applyAlignment="1" applyProtection="1">
      <alignment horizontal="left" vertical="center" wrapText="1" indent="1"/>
    </xf>
    <xf numFmtId="165" fontId="17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65" fontId="17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5" fontId="17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165" fontId="22" fillId="0" borderId="31" xfId="0" applyNumberFormat="1" applyFont="1" applyFill="1" applyBorder="1" applyAlignment="1" applyProtection="1">
      <alignment horizontal="left" vertical="center" wrapText="1" indent="1"/>
    </xf>
    <xf numFmtId="165" fontId="16" fillId="0" borderId="3" xfId="0" applyNumberFormat="1" applyFont="1" applyFill="1" applyBorder="1" applyAlignment="1" applyProtection="1">
      <alignment horizontal="left" vertical="center" wrapText="1" indent="1"/>
    </xf>
    <xf numFmtId="165" fontId="16" fillId="0" borderId="4" xfId="0" applyNumberFormat="1" applyFont="1" applyFill="1" applyBorder="1" applyAlignment="1" applyProtection="1">
      <alignment horizontal="right" vertical="center" wrapText="1" indent="1"/>
    </xf>
    <xf numFmtId="165" fontId="0" fillId="0" borderId="40" xfId="0" applyNumberFormat="1" applyFont="1" applyFill="1" applyBorder="1" applyAlignment="1" applyProtection="1">
      <alignment horizontal="left" vertical="center" wrapText="1" indent="1"/>
    </xf>
    <xf numFmtId="165" fontId="17" fillId="0" borderId="27" xfId="0" applyNumberFormat="1" applyFont="1" applyFill="1" applyBorder="1" applyAlignment="1" applyProtection="1">
      <alignment horizontal="left" vertical="center" wrapText="1" indent="1"/>
    </xf>
    <xf numFmtId="165" fontId="23" fillId="0" borderId="30" xfId="0" applyNumberFormat="1" applyFont="1" applyFill="1" applyBorder="1" applyAlignment="1" applyProtection="1">
      <alignment horizontal="right" vertical="center" wrapText="1" indent="1"/>
    </xf>
    <xf numFmtId="165" fontId="17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5" fontId="23" fillId="0" borderId="13" xfId="0" applyNumberFormat="1" applyFont="1" applyFill="1" applyBorder="1" applyAlignment="1" applyProtection="1">
      <alignment horizontal="right" vertical="center" wrapText="1" indent="1"/>
    </xf>
    <xf numFmtId="165" fontId="22" fillId="0" borderId="3" xfId="0" applyNumberFormat="1" applyFont="1" applyFill="1" applyBorder="1" applyAlignment="1" applyProtection="1">
      <alignment horizontal="left" vertical="center" wrapText="1" indent="1"/>
    </xf>
    <xf numFmtId="165" fontId="22" fillId="0" borderId="4" xfId="0" applyNumberFormat="1" applyFont="1" applyFill="1" applyBorder="1" applyAlignment="1" applyProtection="1">
      <alignment horizontal="right" vertical="center" wrapText="1" indent="1"/>
    </xf>
    <xf numFmtId="165" fontId="22" fillId="0" borderId="8" xfId="0" applyNumberFormat="1" applyFont="1" applyFill="1" applyBorder="1" applyAlignment="1" applyProtection="1">
      <alignment horizontal="right" vertical="center" wrapText="1" indent="1"/>
    </xf>
    <xf numFmtId="0" fontId="0" fillId="0" borderId="30" xfId="0" applyBorder="1"/>
    <xf numFmtId="165" fontId="0" fillId="0" borderId="0" xfId="0" applyNumberFormat="1" applyFill="1" applyAlignment="1">
      <alignment horizontal="center" vertical="center" wrapText="1"/>
    </xf>
    <xf numFmtId="165" fontId="0" fillId="0" borderId="0" xfId="0" applyNumberFormat="1" applyFill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165" fontId="15" fillId="0" borderId="8" xfId="0" applyNumberFormat="1" applyFont="1" applyFill="1" applyBorder="1" applyAlignment="1" applyProtection="1">
      <alignment horizontal="center" vertical="center" wrapText="1"/>
    </xf>
    <xf numFmtId="165" fontId="22" fillId="0" borderId="0" xfId="0" applyNumberFormat="1" applyFont="1" applyFill="1" applyAlignment="1">
      <alignment horizontal="center" vertical="center" wrapText="1"/>
    </xf>
    <xf numFmtId="165" fontId="16" fillId="0" borderId="18" xfId="0" applyNumberFormat="1" applyFont="1" applyFill="1" applyBorder="1" applyAlignment="1" applyProtection="1">
      <alignment horizontal="center" vertical="center" wrapText="1"/>
    </xf>
    <xf numFmtId="165" fontId="16" fillId="0" borderId="19" xfId="0" applyNumberFormat="1" applyFont="1" applyFill="1" applyBorder="1" applyAlignment="1" applyProtection="1">
      <alignment horizontal="center" vertical="center" wrapText="1"/>
    </xf>
    <xf numFmtId="165" fontId="16" fillId="0" borderId="41" xfId="0" applyNumberFormat="1" applyFont="1" applyFill="1" applyBorder="1" applyAlignment="1" applyProtection="1">
      <alignment horizontal="center" vertical="center" wrapText="1"/>
    </xf>
    <xf numFmtId="165" fontId="16" fillId="0" borderId="42" xfId="0" applyNumberFormat="1" applyFont="1" applyFill="1" applyBorder="1" applyAlignment="1" applyProtection="1">
      <alignment horizontal="center" vertical="center" wrapText="1"/>
    </xf>
    <xf numFmtId="165" fontId="8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" fontId="17" fillId="0" borderId="13" xfId="0" applyNumberFormat="1" applyFont="1" applyFill="1" applyBorder="1" applyAlignment="1" applyProtection="1">
      <alignment horizontal="center" vertical="center" wrapText="1"/>
      <protection locked="0"/>
    </xf>
    <xf numFmtId="165" fontId="17" fillId="0" borderId="13" xfId="0" applyNumberFormat="1" applyFont="1" applyFill="1" applyBorder="1" applyAlignment="1" applyProtection="1">
      <alignment vertical="center" wrapText="1"/>
      <protection locked="0"/>
    </xf>
    <xf numFmtId="165" fontId="17" fillId="0" borderId="38" xfId="0" applyNumberFormat="1" applyFont="1" applyFill="1" applyBorder="1" applyAlignment="1" applyProtection="1">
      <alignment vertical="center" wrapText="1"/>
      <protection locked="0"/>
    </xf>
    <xf numFmtId="165" fontId="16" fillId="0" borderId="36" xfId="0" applyNumberFormat="1" applyFont="1" applyFill="1" applyBorder="1" applyAlignment="1" applyProtection="1">
      <alignment vertical="center" wrapText="1"/>
    </xf>
    <xf numFmtId="165" fontId="8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1" fontId="17" fillId="0" borderId="16" xfId="0" applyNumberFormat="1" applyFont="1" applyFill="1" applyBorder="1" applyAlignment="1" applyProtection="1">
      <alignment horizontal="center" vertical="center" wrapText="1"/>
      <protection locked="0"/>
    </xf>
    <xf numFmtId="165" fontId="17" fillId="0" borderId="16" xfId="0" applyNumberFormat="1" applyFont="1" applyFill="1" applyBorder="1" applyAlignment="1" applyProtection="1">
      <alignment vertical="center" wrapText="1"/>
      <protection locked="0"/>
    </xf>
    <xf numFmtId="165" fontId="17" fillId="0" borderId="43" xfId="0" applyNumberFormat="1" applyFont="1" applyFill="1" applyBorder="1" applyAlignment="1" applyProtection="1">
      <alignment vertical="center" wrapText="1"/>
      <protection locked="0"/>
    </xf>
    <xf numFmtId="165" fontId="15" fillId="0" borderId="3" xfId="0" applyNumberFormat="1" applyFont="1" applyFill="1" applyBorder="1" applyAlignment="1" applyProtection="1">
      <alignment horizontal="left" vertical="center" wrapText="1"/>
    </xf>
    <xf numFmtId="165" fontId="16" fillId="15" borderId="4" xfId="0" applyNumberFormat="1" applyFont="1" applyFill="1" applyBorder="1" applyAlignment="1" applyProtection="1">
      <alignment vertical="center" wrapText="1"/>
    </xf>
    <xf numFmtId="165" fontId="16" fillId="0" borderId="4" xfId="0" applyNumberFormat="1" applyFont="1" applyFill="1" applyBorder="1" applyAlignment="1" applyProtection="1">
      <alignment vertical="center" wrapText="1"/>
    </xf>
    <xf numFmtId="165" fontId="16" fillId="0" borderId="20" xfId="0" applyNumberFormat="1" applyFont="1" applyFill="1" applyBorder="1" applyAlignment="1" applyProtection="1">
      <alignment vertical="center" wrapText="1"/>
    </xf>
    <xf numFmtId="165" fontId="22" fillId="0" borderId="0" xfId="0" applyNumberFormat="1" applyFont="1" applyFill="1" applyAlignment="1">
      <alignment vertical="center" wrapText="1"/>
    </xf>
    <xf numFmtId="1" fontId="17" fillId="0" borderId="13" xfId="0" applyNumberFormat="1" applyFont="1" applyFill="1" applyBorder="1" applyAlignment="1" applyProtection="1">
      <alignment vertical="center" wrapText="1"/>
      <protection locked="0"/>
    </xf>
    <xf numFmtId="165" fontId="8" fillId="0" borderId="27" xfId="0" applyNumberFormat="1" applyFont="1" applyFill="1" applyBorder="1" applyAlignment="1" applyProtection="1">
      <alignment horizontal="left" vertical="center" wrapText="1"/>
      <protection locked="0"/>
    </xf>
    <xf numFmtId="165" fontId="0" fillId="0" borderId="27" xfId="0" applyNumberFormat="1" applyFont="1" applyFill="1" applyBorder="1" applyAlignment="1" applyProtection="1">
      <alignment horizontal="center" vertical="center" wrapText="1"/>
      <protection locked="0"/>
    </xf>
    <xf numFmtId="1" fontId="17" fillId="0" borderId="16" xfId="0" applyNumberFormat="1" applyFont="1" applyFill="1" applyBorder="1" applyAlignment="1" applyProtection="1">
      <alignment vertical="center" wrapText="1"/>
      <protection locked="0"/>
    </xf>
    <xf numFmtId="0" fontId="21" fillId="0" borderId="0" xfId="0" applyNumberFormat="1" applyFont="1" applyFill="1" applyAlignment="1" applyProtection="1">
      <alignment textRotation="180" wrapText="1"/>
      <protection locked="0"/>
    </xf>
    <xf numFmtId="0" fontId="0" fillId="0" borderId="0" xfId="0" applyFill="1"/>
    <xf numFmtId="0" fontId="24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25" fillId="0" borderId="0" xfId="0" applyFont="1" applyFill="1" applyAlignment="1">
      <alignment horizontal="right"/>
    </xf>
    <xf numFmtId="0" fontId="2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 applyProtection="1">
      <alignment horizontal="left" vertical="center" wrapText="1" indent="1"/>
      <protection locked="0"/>
    </xf>
    <xf numFmtId="166" fontId="15" fillId="0" borderId="34" xfId="0" applyNumberFormat="1" applyFont="1" applyFill="1" applyBorder="1" applyAlignment="1" applyProtection="1">
      <alignment horizontal="right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 indent="5"/>
    </xf>
    <xf numFmtId="166" fontId="8" fillId="0" borderId="36" xfId="0" applyNumberFormat="1" applyFont="1" applyFill="1" applyBorder="1" applyAlignment="1" applyProtection="1">
      <alignment horizontal="right" vertical="center"/>
      <protection locked="0"/>
    </xf>
    <xf numFmtId="0" fontId="0" fillId="0" borderId="13" xfId="0" applyFont="1" applyFill="1" applyBorder="1" applyAlignment="1">
      <alignment horizontal="left" vertical="center" indent="1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left" vertical="center" indent="1"/>
    </xf>
    <xf numFmtId="166" fontId="8" fillId="0" borderId="39" xfId="0" applyNumberFormat="1" applyFont="1" applyFill="1" applyBorder="1" applyAlignment="1" applyProtection="1">
      <alignment horizontal="right" vertical="center"/>
      <protection locked="0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 applyProtection="1">
      <alignment horizontal="left" vertical="center" wrapText="1" indent="1"/>
      <protection locked="0"/>
    </xf>
    <xf numFmtId="166" fontId="15" fillId="0" borderId="5" xfId="0" applyNumberFormat="1" applyFont="1" applyFill="1" applyBorder="1" applyAlignment="1" applyProtection="1">
      <alignment horizontal="right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center" indent="5"/>
    </xf>
    <xf numFmtId="166" fontId="8" fillId="0" borderId="7" xfId="0" applyNumberFormat="1" applyFont="1" applyFill="1" applyBorder="1" applyAlignment="1" applyProtection="1">
      <alignment horizontal="right" vertical="center"/>
      <protection locked="0"/>
    </xf>
    <xf numFmtId="0" fontId="17" fillId="0" borderId="0" xfId="0" applyFont="1"/>
    <xf numFmtId="0" fontId="15" fillId="0" borderId="0" xfId="0" applyFont="1"/>
    <xf numFmtId="3" fontId="17" fillId="0" borderId="0" xfId="0" applyNumberFormat="1" applyFont="1"/>
    <xf numFmtId="0" fontId="16" fillId="0" borderId="0" xfId="0" applyFont="1"/>
    <xf numFmtId="3" fontId="16" fillId="0" borderId="0" xfId="0" applyNumberFormat="1" applyFont="1"/>
    <xf numFmtId="3" fontId="15" fillId="0" borderId="0" xfId="0" applyNumberFormat="1" applyFont="1"/>
    <xf numFmtId="165" fontId="9" fillId="0" borderId="0" xfId="30" applyNumberFormat="1" applyFont="1" applyFill="1" applyBorder="1" applyAlignment="1" applyProtection="1">
      <alignment horizontal="center" vertical="center"/>
    </xf>
    <xf numFmtId="0" fontId="15" fillId="0" borderId="3" xfId="30" applyFont="1" applyFill="1" applyBorder="1" applyAlignment="1" applyProtection="1">
      <alignment horizontal="center" vertical="center" wrapText="1"/>
    </xf>
    <xf numFmtId="0" fontId="15" fillId="0" borderId="4" xfId="30" applyFont="1" applyFill="1" applyBorder="1" applyAlignment="1" applyProtection="1">
      <alignment horizontal="center" vertical="center" wrapText="1"/>
    </xf>
    <xf numFmtId="165" fontId="15" fillId="0" borderId="5" xfId="30" applyNumberFormat="1" applyFont="1" applyFill="1" applyBorder="1" applyAlignment="1" applyProtection="1">
      <alignment horizontal="center" vertical="center"/>
    </xf>
    <xf numFmtId="0" fontId="9" fillId="0" borderId="0" xfId="30" applyFont="1" applyFill="1" applyBorder="1" applyAlignment="1" applyProtection="1">
      <alignment horizontal="center"/>
    </xf>
    <xf numFmtId="165" fontId="9" fillId="0" borderId="0" xfId="0" applyNumberFormat="1" applyFont="1" applyFill="1" applyBorder="1" applyAlignment="1" applyProtection="1">
      <alignment horizontal="center" vertical="center" wrapText="1"/>
    </xf>
    <xf numFmtId="165" fontId="21" fillId="0" borderId="0" xfId="0" applyNumberFormat="1" applyFont="1" applyFill="1" applyBorder="1" applyAlignment="1" applyProtection="1">
      <alignment horizontal="center" textRotation="180" wrapText="1"/>
    </xf>
    <xf numFmtId="165" fontId="15" fillId="0" borderId="31" xfId="0" applyNumberFormat="1" applyFont="1" applyFill="1" applyBorder="1" applyAlignment="1" applyProtection="1">
      <alignment horizontal="center" vertical="center" wrapText="1"/>
    </xf>
    <xf numFmtId="165" fontId="15" fillId="0" borderId="3" xfId="0" applyNumberFormat="1" applyFont="1" applyFill="1" applyBorder="1" applyAlignment="1" applyProtection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165" fontId="21" fillId="0" borderId="0" xfId="0" applyNumberFormat="1" applyFont="1" applyFill="1" applyBorder="1" applyAlignment="1">
      <alignment horizontal="center" textRotation="180" wrapText="1"/>
    </xf>
    <xf numFmtId="165" fontId="14" fillId="0" borderId="2" xfId="0" applyNumberFormat="1" applyFont="1" applyFill="1" applyBorder="1" applyAlignment="1" applyProtection="1">
      <alignment horizontal="right" wrapText="1"/>
    </xf>
    <xf numFmtId="0" fontId="21" fillId="0" borderId="0" xfId="0" applyNumberFormat="1" applyFont="1" applyFill="1" applyBorder="1" applyAlignment="1" applyProtection="1">
      <alignment horizontal="center" textRotation="180" wrapText="1"/>
      <protection locked="0"/>
    </xf>
    <xf numFmtId="0" fontId="12" fillId="0" borderId="0" xfId="0" applyFont="1" applyFill="1" applyBorder="1" applyAlignment="1" applyProtection="1">
      <alignment horizontal="center" vertical="top" wrapText="1"/>
      <protection locked="0"/>
    </xf>
  </cellXfs>
  <cellStyles count="31">
    <cellStyle name="1. jelölőszín�" xfId="1"/>
    <cellStyle name="2. jelölőszín�" xfId="2"/>
    <cellStyle name="20% - 1. jelölőszín�" xfId="3"/>
    <cellStyle name="20% - 2. jelölőszín�" xfId="4"/>
    <cellStyle name="20% - 3. jelölőszín�" xfId="5"/>
    <cellStyle name="20% - 4. jelölőszín�" xfId="6"/>
    <cellStyle name="20% - 5. jelölőszín�" xfId="7"/>
    <cellStyle name="20% - 6. jelölőszín�" xfId="8"/>
    <cellStyle name="3. jelölőszín�" xfId="9"/>
    <cellStyle name="4. jelölőszín�" xfId="10"/>
    <cellStyle name="40% - 1. jelölőszín�" xfId="11"/>
    <cellStyle name="40% - 2. jelölőszín�" xfId="12"/>
    <cellStyle name="40% - 3. jelölőszín�" xfId="13"/>
    <cellStyle name="40% - 4. jelölőszín�" xfId="14"/>
    <cellStyle name="40% - 5. jelölőszín�" xfId="15"/>
    <cellStyle name="40% - 6. jelölőszín�" xfId="16"/>
    <cellStyle name="5. jelölőszín�" xfId="17"/>
    <cellStyle name="6. jelölőszín�" xfId="18"/>
    <cellStyle name="60% - 1. jelölőszín�" xfId="19"/>
    <cellStyle name="60% - 2. jelölőszín�" xfId="20"/>
    <cellStyle name="60% - 3. jelölőszín�" xfId="21"/>
    <cellStyle name="60% - 4. jelölőszín�" xfId="22"/>
    <cellStyle name="60% - 5. jelölőszín�" xfId="23"/>
    <cellStyle name="60% - 6. jelölőszín�" xfId="24"/>
    <cellStyle name="Ellenőrzőcella�" xfId="25"/>
    <cellStyle name="Ezres 2" xfId="26"/>
    <cellStyle name="Ezres 3" xfId="27"/>
    <cellStyle name="Hiperhivatkozás" xfId="28"/>
    <cellStyle name="Már látott hiperhivatkozás" xfId="29"/>
    <cellStyle name="Normál" xfId="0" builtinId="0"/>
    <cellStyle name="Normál_KVRENMUNKA" xfId="30"/>
  </cellStyles>
  <dxfs count="1">
    <dxf>
      <font>
        <b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BFBFB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B38"/>
  <sheetViews>
    <sheetView zoomScale="89" zoomScaleNormal="89" workbookViewId="0">
      <selection activeCell="C47" sqref="C47"/>
    </sheetView>
  </sheetViews>
  <sheetFormatPr defaultColWidth="9.33203125" defaultRowHeight="13.2"/>
  <cols>
    <col min="1" max="1" width="46.33203125" style="1" customWidth="1"/>
    <col min="2" max="2" width="66.109375" style="1" customWidth="1"/>
    <col min="3" max="16384" width="9.33203125" style="1"/>
  </cols>
  <sheetData>
    <row r="1" spans="1:2" ht="17.399999999999999">
      <c r="A1" s="2" t="s">
        <v>0</v>
      </c>
    </row>
    <row r="3" spans="1:2">
      <c r="A3" s="3"/>
      <c r="B3" s="3"/>
    </row>
    <row r="4" spans="1:2" ht="15.6">
      <c r="A4" s="4" t="s">
        <v>1</v>
      </c>
      <c r="B4" s="5"/>
    </row>
    <row r="5" spans="1:2" s="6" customFormat="1">
      <c r="A5" s="3"/>
      <c r="B5" s="3"/>
    </row>
    <row r="6" spans="1:2">
      <c r="A6" s="3" t="s">
        <v>2</v>
      </c>
      <c r="B6" s="3" t="s">
        <v>3</v>
      </c>
    </row>
    <row r="7" spans="1:2">
      <c r="A7" s="3" t="s">
        <v>4</v>
      </c>
      <c r="B7" s="3" t="s">
        <v>5</v>
      </c>
    </row>
    <row r="8" spans="1:2">
      <c r="A8" s="3" t="s">
        <v>6</v>
      </c>
      <c r="B8" s="3" t="s">
        <v>7</v>
      </c>
    </row>
    <row r="9" spans="1:2">
      <c r="A9" s="3"/>
      <c r="B9" s="3"/>
    </row>
    <row r="10" spans="1:2" ht="15.6">
      <c r="A10" s="4" t="str">
        <f ca="1">+CONCATENATE(LEFT(A4,4),". évi módosított előirányzat BEVÉTELEK")</f>
        <v>2014. évi módosított előirányzat BEVÉTELEK</v>
      </c>
      <c r="B10" s="5"/>
    </row>
    <row r="11" spans="1:2">
      <c r="A11" s="3"/>
      <c r="B11" s="3"/>
    </row>
    <row r="12" spans="1:2" s="6" customFormat="1">
      <c r="A12" s="3" t="s">
        <v>8</v>
      </c>
      <c r="B12" s="3" t="s">
        <v>9</v>
      </c>
    </row>
    <row r="13" spans="1:2">
      <c r="A13" s="3" t="s">
        <v>10</v>
      </c>
      <c r="B13" s="3" t="s">
        <v>11</v>
      </c>
    </row>
    <row r="14" spans="1:2">
      <c r="A14" s="3" t="s">
        <v>12</v>
      </c>
      <c r="B14" s="3" t="s">
        <v>13</v>
      </c>
    </row>
    <row r="15" spans="1:2">
      <c r="A15" s="3"/>
      <c r="B15" s="3"/>
    </row>
    <row r="16" spans="1:2" ht="13.8">
      <c r="A16" s="7" t="str">
        <f ca="1">+CONCATENATE(LEFT(A4,4),". évi teljesítés BEVÉTELEK")</f>
        <v>2014. évi teljesítés BEVÉTELEK</v>
      </c>
      <c r="B16" s="5"/>
    </row>
    <row r="17" spans="1:2">
      <c r="A17" s="3"/>
      <c r="B17" s="3"/>
    </row>
    <row r="18" spans="1:2">
      <c r="A18" s="3" t="s">
        <v>14</v>
      </c>
      <c r="B18" s="3" t="s">
        <v>15</v>
      </c>
    </row>
    <row r="19" spans="1:2">
      <c r="A19" s="3" t="s">
        <v>16</v>
      </c>
      <c r="B19" s="3" t="s">
        <v>17</v>
      </c>
    </row>
    <row r="20" spans="1:2">
      <c r="A20" s="3" t="s">
        <v>18</v>
      </c>
      <c r="B20" s="3" t="s">
        <v>19</v>
      </c>
    </row>
    <row r="21" spans="1:2">
      <c r="A21" s="3"/>
      <c r="B21" s="3"/>
    </row>
    <row r="22" spans="1:2" ht="15.6">
      <c r="A22" s="4" t="str">
        <f ca="1">+CONCATENATE(LEFT(A4,4),". évi eredeti előirányzat KIADÁSOK")</f>
        <v>2014. évi eredeti előirányzat KIADÁSOK</v>
      </c>
      <c r="B22" s="5"/>
    </row>
    <row r="23" spans="1:2">
      <c r="A23" s="3"/>
      <c r="B23" s="3"/>
    </row>
    <row r="24" spans="1:2">
      <c r="A24" s="3" t="s">
        <v>20</v>
      </c>
      <c r="B24" s="3" t="s">
        <v>21</v>
      </c>
    </row>
    <row r="25" spans="1:2">
      <c r="A25" s="3" t="s">
        <v>22</v>
      </c>
      <c r="B25" s="3" t="s">
        <v>23</v>
      </c>
    </row>
    <row r="26" spans="1:2">
      <c r="A26" s="3" t="s">
        <v>24</v>
      </c>
      <c r="B26" s="3" t="s">
        <v>25</v>
      </c>
    </row>
    <row r="27" spans="1:2">
      <c r="A27" s="3"/>
      <c r="B27" s="3"/>
    </row>
    <row r="28" spans="1:2" ht="15.6">
      <c r="A28" s="4" t="str">
        <f ca="1">+CONCATENATE(LEFT(A4,4),". évi módosított előirányzat KIADÁSOK")</f>
        <v>2014. évi módosított előirányzat KIADÁSOK</v>
      </c>
      <c r="B28" s="5"/>
    </row>
    <row r="29" spans="1:2">
      <c r="A29" s="3"/>
      <c r="B29" s="3"/>
    </row>
    <row r="30" spans="1:2">
      <c r="A30" s="3" t="s">
        <v>26</v>
      </c>
      <c r="B30" s="3" t="s">
        <v>27</v>
      </c>
    </row>
    <row r="31" spans="1:2">
      <c r="A31" s="3" t="s">
        <v>28</v>
      </c>
      <c r="B31" s="3" t="s">
        <v>29</v>
      </c>
    </row>
    <row r="32" spans="1:2">
      <c r="A32" s="3" t="s">
        <v>30</v>
      </c>
      <c r="B32" s="3" t="s">
        <v>31</v>
      </c>
    </row>
    <row r="33" spans="1:2">
      <c r="A33" s="3"/>
      <c r="B33" s="3"/>
    </row>
    <row r="34" spans="1:2" ht="15.6">
      <c r="A34" s="8" t="str">
        <f ca="1">+CONCATENATE(LEFT(A4,4),". évi teljesítés KIADÁSOK")</f>
        <v>2014. évi teljesítés KIADÁSOK</v>
      </c>
      <c r="B34" s="5"/>
    </row>
    <row r="35" spans="1:2">
      <c r="A35" s="3"/>
      <c r="B35" s="3"/>
    </row>
    <row r="36" spans="1:2">
      <c r="A36" s="3" t="s">
        <v>32</v>
      </c>
      <c r="B36" s="3" t="s">
        <v>33</v>
      </c>
    </row>
    <row r="37" spans="1:2">
      <c r="A37" s="3" t="s">
        <v>34</v>
      </c>
      <c r="B37" s="3" t="s">
        <v>35</v>
      </c>
    </row>
    <row r="38" spans="1:2">
      <c r="A38" s="3" t="s">
        <v>36</v>
      </c>
      <c r="B38" s="3" t="s">
        <v>37</v>
      </c>
    </row>
  </sheetData>
  <sheetProtection selectLockedCells="1" selectUnlockedCells="1"/>
  <pageMargins left="1.0631944444444446" right="1.023611111111111" top="0.78749999999999998" bottom="0.78749999999999998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153"/>
  <sheetViews>
    <sheetView zoomScale="89" zoomScaleNormal="89" zoomScaleSheetLayoutView="100" workbookViewId="0">
      <selection activeCell="E154" sqref="E154"/>
    </sheetView>
  </sheetViews>
  <sheetFormatPr defaultColWidth="12.88671875" defaultRowHeight="15.6"/>
  <cols>
    <col min="1" max="1" width="9.44140625" style="9" customWidth="1"/>
    <col min="2" max="2" width="60.77734375" style="9" customWidth="1"/>
    <col min="3" max="5" width="15.77734375" style="10" customWidth="1"/>
    <col min="6" max="255" width="9.33203125" style="11" customWidth="1"/>
  </cols>
  <sheetData>
    <row r="1" spans="1:5" ht="15.9" customHeight="1">
      <c r="A1" s="195" t="s">
        <v>38</v>
      </c>
      <c r="B1" s="195"/>
      <c r="C1" s="195"/>
      <c r="D1" s="195"/>
      <c r="E1" s="195"/>
    </row>
    <row r="2" spans="1:5" ht="15.9" customHeight="1">
      <c r="A2" s="12" t="s">
        <v>39</v>
      </c>
      <c r="B2" s="12"/>
      <c r="C2" s="13"/>
      <c r="D2" s="13"/>
      <c r="E2" s="13" t="s">
        <v>40</v>
      </c>
    </row>
    <row r="3" spans="1:5" ht="15.9" customHeight="1">
      <c r="A3" s="196" t="s">
        <v>41</v>
      </c>
      <c r="B3" s="197" t="s">
        <v>42</v>
      </c>
      <c r="C3" s="198">
        <v>2016</v>
      </c>
      <c r="D3" s="198"/>
      <c r="E3" s="198"/>
    </row>
    <row r="4" spans="1:5" ht="38.1" customHeight="1">
      <c r="A4" s="196"/>
      <c r="B4" s="197"/>
      <c r="C4" s="14" t="s">
        <v>43</v>
      </c>
      <c r="D4" s="14" t="s">
        <v>44</v>
      </c>
      <c r="E4" s="15" t="s">
        <v>45</v>
      </c>
    </row>
    <row r="5" spans="1:5" s="19" customFormat="1" ht="12" customHeight="1">
      <c r="A5" s="16" t="s">
        <v>46</v>
      </c>
      <c r="B5" s="17" t="s">
        <v>47</v>
      </c>
      <c r="C5" s="17" t="s">
        <v>48</v>
      </c>
      <c r="D5" s="17" t="s">
        <v>49</v>
      </c>
      <c r="E5" s="18" t="s">
        <v>50</v>
      </c>
    </row>
    <row r="6" spans="1:5" s="23" customFormat="1" ht="12" customHeight="1">
      <c r="A6" s="20" t="s">
        <v>51</v>
      </c>
      <c r="B6" s="21" t="s">
        <v>52</v>
      </c>
      <c r="C6" s="22">
        <f ca="1">SUM(C7,C8,C9,C10,C11,C12)</f>
        <v>24252010</v>
      </c>
      <c r="D6" s="22">
        <f ca="1">SUM(D7,D8,D9,D10,D11,D12)</f>
        <v>25045506</v>
      </c>
      <c r="E6" s="22">
        <f ca="1">SUM(E7,E8,E9,E10,E11,E12)</f>
        <v>25045506</v>
      </c>
    </row>
    <row r="7" spans="1:5" s="23" customFormat="1" ht="12" customHeight="1">
      <c r="A7" s="24" t="s">
        <v>53</v>
      </c>
      <c r="B7" s="25" t="s">
        <v>54</v>
      </c>
      <c r="C7" s="26">
        <v>12904104</v>
      </c>
      <c r="D7" s="26">
        <v>12904104</v>
      </c>
      <c r="E7" s="27">
        <v>12904104</v>
      </c>
    </row>
    <row r="8" spans="1:5" s="23" customFormat="1" ht="12" customHeight="1">
      <c r="A8" s="28" t="s">
        <v>55</v>
      </c>
      <c r="B8" s="29" t="s">
        <v>56</v>
      </c>
      <c r="C8" s="30">
        <v>10147906</v>
      </c>
      <c r="D8" s="30">
        <v>10283542</v>
      </c>
      <c r="E8" s="31">
        <v>10283542</v>
      </c>
    </row>
    <row r="9" spans="1:5" s="23" customFormat="1" ht="12" customHeight="1">
      <c r="A9" s="28" t="s">
        <v>57</v>
      </c>
      <c r="B9" s="29" t="s">
        <v>58</v>
      </c>
      <c r="C9" s="30">
        <v>0</v>
      </c>
      <c r="D9" s="30">
        <v>0</v>
      </c>
      <c r="E9" s="31">
        <v>0</v>
      </c>
    </row>
    <row r="10" spans="1:5" s="23" customFormat="1" ht="12" customHeight="1">
      <c r="A10" s="28" t="s">
        <v>59</v>
      </c>
      <c r="B10" s="29" t="s">
        <v>60</v>
      </c>
      <c r="C10" s="30">
        <v>1200000</v>
      </c>
      <c r="D10" s="30">
        <v>1200000</v>
      </c>
      <c r="E10" s="31">
        <v>1200000</v>
      </c>
    </row>
    <row r="11" spans="1:5" s="23" customFormat="1" ht="12" customHeight="1">
      <c r="A11" s="28" t="s">
        <v>61</v>
      </c>
      <c r="B11" s="29" t="s">
        <v>62</v>
      </c>
      <c r="C11" s="30">
        <v>0</v>
      </c>
      <c r="D11" s="30">
        <v>657860</v>
      </c>
      <c r="E11" s="31">
        <v>657860</v>
      </c>
    </row>
    <row r="12" spans="1:5" s="23" customFormat="1" ht="12" customHeight="1">
      <c r="A12" s="32" t="s">
        <v>63</v>
      </c>
      <c r="B12" s="33" t="s">
        <v>64</v>
      </c>
      <c r="C12" s="34">
        <v>0</v>
      </c>
      <c r="D12" s="34">
        <v>0</v>
      </c>
      <c r="E12" s="35"/>
    </row>
    <row r="13" spans="1:5" s="23" customFormat="1" ht="12" customHeight="1">
      <c r="A13" s="20" t="s">
        <v>65</v>
      </c>
      <c r="B13" s="36" t="s">
        <v>66</v>
      </c>
      <c r="C13" s="22">
        <f ca="1">SUM(C18,C17,C16,C15)</f>
        <v>718700</v>
      </c>
      <c r="D13" s="22">
        <f ca="1">SUM(D18,D17,D16,D15)</f>
        <v>5237171</v>
      </c>
      <c r="E13" s="22">
        <f ca="1">SUM(E18,E17,E16,E15)</f>
        <v>5237171</v>
      </c>
    </row>
    <row r="14" spans="1:5" s="23" customFormat="1" ht="12" customHeight="1">
      <c r="A14" s="24" t="s">
        <v>67</v>
      </c>
      <c r="B14" s="25" t="s">
        <v>68</v>
      </c>
      <c r="C14" s="26">
        <v>0</v>
      </c>
      <c r="D14" s="26">
        <v>0</v>
      </c>
      <c r="E14" s="27">
        <v>0</v>
      </c>
    </row>
    <row r="15" spans="1:5" s="23" customFormat="1" ht="12" customHeight="1">
      <c r="A15" s="28" t="s">
        <v>69</v>
      </c>
      <c r="B15" s="29" t="s">
        <v>70</v>
      </c>
      <c r="C15" s="30">
        <v>0</v>
      </c>
      <c r="D15" s="30">
        <v>0</v>
      </c>
      <c r="E15" s="31">
        <v>0</v>
      </c>
    </row>
    <row r="16" spans="1:5" s="23" customFormat="1" ht="12" customHeight="1">
      <c r="A16" s="28" t="s">
        <v>71</v>
      </c>
      <c r="B16" s="29" t="s">
        <v>72</v>
      </c>
      <c r="C16" s="30">
        <v>0</v>
      </c>
      <c r="D16" s="30">
        <v>0</v>
      </c>
      <c r="E16" s="31">
        <v>0</v>
      </c>
    </row>
    <row r="17" spans="1:5" s="23" customFormat="1" ht="12" customHeight="1">
      <c r="A17" s="28" t="s">
        <v>73</v>
      </c>
      <c r="B17" s="29" t="s">
        <v>74</v>
      </c>
      <c r="C17" s="30">
        <v>0</v>
      </c>
      <c r="D17" s="30">
        <v>0</v>
      </c>
      <c r="E17" s="31">
        <v>0</v>
      </c>
    </row>
    <row r="18" spans="1:5" s="23" customFormat="1" ht="12" customHeight="1">
      <c r="A18" s="28" t="s">
        <v>75</v>
      </c>
      <c r="B18" s="29" t="s">
        <v>76</v>
      </c>
      <c r="C18" s="30">
        <v>718700</v>
      </c>
      <c r="D18" s="30">
        <v>5237171</v>
      </c>
      <c r="E18" s="31">
        <v>5237171</v>
      </c>
    </row>
    <row r="19" spans="1:5" s="23" customFormat="1" ht="12" customHeight="1">
      <c r="A19" s="32" t="s">
        <v>77</v>
      </c>
      <c r="B19" s="33" t="s">
        <v>78</v>
      </c>
      <c r="C19" s="34">
        <v>0</v>
      </c>
      <c r="D19" s="34">
        <v>0</v>
      </c>
      <c r="E19" s="35">
        <v>0</v>
      </c>
    </row>
    <row r="20" spans="1:5" s="23" customFormat="1" ht="12" customHeight="1">
      <c r="A20" s="20" t="s">
        <v>79</v>
      </c>
      <c r="B20" s="21" t="s">
        <v>80</v>
      </c>
      <c r="C20" s="22">
        <f ca="1">SUM(C21:C26)</f>
        <v>0</v>
      </c>
      <c r="D20" s="22">
        <f ca="1">SUM(D21:D26)</f>
        <v>0</v>
      </c>
      <c r="E20" s="22">
        <f ca="1">SUM(E21:E26)</f>
        <v>0</v>
      </c>
    </row>
    <row r="21" spans="1:5" s="23" customFormat="1" ht="12" customHeight="1">
      <c r="A21" s="24" t="s">
        <v>81</v>
      </c>
      <c r="B21" s="25" t="s">
        <v>82</v>
      </c>
      <c r="C21" s="26">
        <v>0</v>
      </c>
      <c r="D21"/>
      <c r="E21" s="27">
        <v>0</v>
      </c>
    </row>
    <row r="22" spans="1:5" s="23" customFormat="1" ht="12" customHeight="1">
      <c r="A22" s="28" t="s">
        <v>83</v>
      </c>
      <c r="B22" s="29" t="s">
        <v>84</v>
      </c>
      <c r="C22" s="30">
        <v>0</v>
      </c>
      <c r="D22" s="30">
        <v>0</v>
      </c>
      <c r="E22" s="31">
        <v>0</v>
      </c>
    </row>
    <row r="23" spans="1:5" s="23" customFormat="1" ht="12" customHeight="1">
      <c r="A23" s="28" t="s">
        <v>85</v>
      </c>
      <c r="B23" s="29" t="s">
        <v>86</v>
      </c>
      <c r="C23" s="30">
        <v>0</v>
      </c>
      <c r="D23" s="30">
        <v>0</v>
      </c>
      <c r="E23" s="31">
        <v>0</v>
      </c>
    </row>
    <row r="24" spans="1:5" s="23" customFormat="1" ht="12" customHeight="1">
      <c r="A24" s="28" t="s">
        <v>87</v>
      </c>
      <c r="B24" s="29" t="s">
        <v>88</v>
      </c>
      <c r="C24" s="30">
        <v>0</v>
      </c>
      <c r="D24" s="30">
        <v>0</v>
      </c>
      <c r="E24" s="31">
        <v>0</v>
      </c>
    </row>
    <row r="25" spans="1:5" s="23" customFormat="1" ht="12" customHeight="1">
      <c r="A25" s="28" t="s">
        <v>89</v>
      </c>
      <c r="B25" s="29" t="s">
        <v>90</v>
      </c>
      <c r="C25" s="30">
        <v>0</v>
      </c>
      <c r="D25" s="30">
        <v>0</v>
      </c>
      <c r="E25" s="31">
        <v>0</v>
      </c>
    </row>
    <row r="26" spans="1:5" s="23" customFormat="1" ht="12" customHeight="1">
      <c r="A26" s="32" t="s">
        <v>91</v>
      </c>
      <c r="B26" s="37" t="s">
        <v>92</v>
      </c>
      <c r="C26" s="34">
        <v>0</v>
      </c>
      <c r="D26" s="34">
        <v>0</v>
      </c>
      <c r="E26" s="35">
        <v>0</v>
      </c>
    </row>
    <row r="27" spans="1:5" s="23" customFormat="1" ht="12" customHeight="1">
      <c r="A27" s="20" t="s">
        <v>93</v>
      </c>
      <c r="B27" s="21" t="s">
        <v>94</v>
      </c>
      <c r="C27" s="22">
        <f ca="1">SUM(C28,C31,C32,C33,C30)</f>
        <v>7145234</v>
      </c>
      <c r="D27" s="22">
        <f ca="1">SUM(D28,D31,D32,D33,D30)</f>
        <v>7602647</v>
      </c>
      <c r="E27" s="22">
        <f ca="1">SUM(E28,E31,E32,E33,E30)</f>
        <v>7602647</v>
      </c>
    </row>
    <row r="28" spans="1:5" s="23" customFormat="1" ht="12" customHeight="1">
      <c r="A28" s="24" t="s">
        <v>95</v>
      </c>
      <c r="B28" s="25" t="s">
        <v>96</v>
      </c>
      <c r="C28" s="38">
        <v>1155000</v>
      </c>
      <c r="D28" s="38">
        <v>1206752</v>
      </c>
      <c r="E28" s="38">
        <v>1206752</v>
      </c>
    </row>
    <row r="29" spans="1:5" s="23" customFormat="1" ht="12" customHeight="1">
      <c r="A29" s="28" t="s">
        <v>97</v>
      </c>
      <c r="B29" s="29" t="s">
        <v>98</v>
      </c>
      <c r="C29" s="30">
        <v>1155000</v>
      </c>
      <c r="D29" s="30">
        <v>1206752</v>
      </c>
      <c r="E29" s="31">
        <v>1206752</v>
      </c>
    </row>
    <row r="30" spans="1:5" s="23" customFormat="1" ht="12" customHeight="1">
      <c r="A30" s="28" t="s">
        <v>99</v>
      </c>
      <c r="B30" s="29" t="s">
        <v>100</v>
      </c>
      <c r="C30" s="30">
        <v>4800000</v>
      </c>
      <c r="D30" s="30">
        <v>5455193</v>
      </c>
      <c r="E30" s="31">
        <v>5455193</v>
      </c>
    </row>
    <row r="31" spans="1:5" s="23" customFormat="1" ht="12" customHeight="1">
      <c r="A31" s="28" t="s">
        <v>101</v>
      </c>
      <c r="B31" s="29" t="s">
        <v>102</v>
      </c>
      <c r="C31" s="30">
        <v>890000</v>
      </c>
      <c r="D31" s="30">
        <v>823384</v>
      </c>
      <c r="E31" s="31">
        <v>823384</v>
      </c>
    </row>
    <row r="32" spans="1:5" s="23" customFormat="1" ht="12" customHeight="1">
      <c r="A32" s="28" t="s">
        <v>103</v>
      </c>
      <c r="B32" s="29" t="s">
        <v>104</v>
      </c>
      <c r="C32" s="30">
        <v>80000</v>
      </c>
      <c r="D32" s="30"/>
      <c r="E32" s="31"/>
    </row>
    <row r="33" spans="1:6" s="23" customFormat="1" ht="12" customHeight="1">
      <c r="A33" s="32" t="s">
        <v>105</v>
      </c>
      <c r="B33" s="37" t="s">
        <v>106</v>
      </c>
      <c r="C33" s="34">
        <v>220234</v>
      </c>
      <c r="D33" s="34">
        <v>117318</v>
      </c>
      <c r="E33" s="35">
        <v>117318</v>
      </c>
    </row>
    <row r="34" spans="1:6" s="23" customFormat="1" ht="12" customHeight="1">
      <c r="A34" s="20" t="s">
        <v>107</v>
      </c>
      <c r="B34" s="21" t="s">
        <v>108</v>
      </c>
      <c r="C34" s="22">
        <f ca="1">SUM(C35:C44)</f>
        <v>872400</v>
      </c>
      <c r="D34" s="22">
        <f ca="1">SUM(D35:D44)</f>
        <v>1814086</v>
      </c>
      <c r="E34" s="22">
        <f ca="1">SUM(E35:E44)</f>
        <v>1814086</v>
      </c>
    </row>
    <row r="35" spans="1:6" s="23" customFormat="1" ht="12" customHeight="1">
      <c r="A35" s="24" t="s">
        <v>109</v>
      </c>
      <c r="B35" s="25" t="s">
        <v>110</v>
      </c>
      <c r="C35" s="26">
        <v>0</v>
      </c>
      <c r="D35" s="26">
        <v>0</v>
      </c>
      <c r="E35" s="27"/>
    </row>
    <row r="36" spans="1:6" s="23" customFormat="1" ht="12" customHeight="1">
      <c r="A36" s="28" t="s">
        <v>111</v>
      </c>
      <c r="B36" s="29" t="s">
        <v>112</v>
      </c>
      <c r="C36" s="30">
        <v>110000</v>
      </c>
      <c r="D36" s="30">
        <v>309000</v>
      </c>
      <c r="E36" s="31">
        <v>309000</v>
      </c>
      <c r="F36"/>
    </row>
    <row r="37" spans="1:6" s="23" customFormat="1" ht="12" customHeight="1">
      <c r="A37" s="28" t="s">
        <v>113</v>
      </c>
      <c r="B37" s="29" t="s">
        <v>114</v>
      </c>
      <c r="C37" s="30">
        <v>0</v>
      </c>
      <c r="D37" s="30">
        <v>88071</v>
      </c>
      <c r="E37" s="31">
        <v>88071</v>
      </c>
    </row>
    <row r="38" spans="1:6" s="23" customFormat="1" ht="12" customHeight="1">
      <c r="A38" s="28" t="s">
        <v>115</v>
      </c>
      <c r="B38" s="29" t="s">
        <v>116</v>
      </c>
      <c r="C38" s="30">
        <v>418000</v>
      </c>
      <c r="D38" s="30">
        <v>255204</v>
      </c>
      <c r="E38" s="31">
        <v>255204</v>
      </c>
    </row>
    <row r="39" spans="1:6" s="23" customFormat="1" ht="12" customHeight="1">
      <c r="A39" s="28" t="s">
        <v>117</v>
      </c>
      <c r="B39" s="29" t="s">
        <v>118</v>
      </c>
      <c r="C39" s="30">
        <v>261800</v>
      </c>
      <c r="D39" s="30">
        <v>350405</v>
      </c>
      <c r="E39" s="31">
        <v>350405</v>
      </c>
    </row>
    <row r="40" spans="1:6" s="23" customFormat="1" ht="12" customHeight="1">
      <c r="A40" s="28" t="s">
        <v>119</v>
      </c>
      <c r="B40" s="29" t="s">
        <v>120</v>
      </c>
      <c r="C40" s="30">
        <v>70600</v>
      </c>
      <c r="D40" s="30">
        <v>119290</v>
      </c>
      <c r="E40" s="31">
        <v>119290</v>
      </c>
    </row>
    <row r="41" spans="1:6" s="23" customFormat="1" ht="12" customHeight="1">
      <c r="A41" s="28" t="s">
        <v>121</v>
      </c>
      <c r="B41" s="29" t="s">
        <v>122</v>
      </c>
      <c r="C41" s="30">
        <v>0</v>
      </c>
      <c r="D41" s="30">
        <v>342000</v>
      </c>
      <c r="E41" s="31">
        <v>342000</v>
      </c>
    </row>
    <row r="42" spans="1:6" s="23" customFormat="1" ht="12" customHeight="1">
      <c r="A42" s="28" t="s">
        <v>123</v>
      </c>
      <c r="B42" s="29" t="s">
        <v>124</v>
      </c>
      <c r="C42" s="30">
        <v>12000</v>
      </c>
      <c r="D42" s="30">
        <v>17056</v>
      </c>
      <c r="E42" s="31">
        <v>17056</v>
      </c>
    </row>
    <row r="43" spans="1:6" s="23" customFormat="1" ht="12" customHeight="1">
      <c r="A43" s="28" t="s">
        <v>125</v>
      </c>
      <c r="B43" s="29" t="s">
        <v>126</v>
      </c>
      <c r="C43" s="30">
        <v>0</v>
      </c>
      <c r="D43" s="30">
        <v>0</v>
      </c>
      <c r="E43" s="31">
        <v>0</v>
      </c>
    </row>
    <row r="44" spans="1:6" s="23" customFormat="1" ht="12" customHeight="1">
      <c r="A44" s="32" t="s">
        <v>127</v>
      </c>
      <c r="B44" s="33" t="s">
        <v>128</v>
      </c>
      <c r="C44" s="34"/>
      <c r="D44" s="34">
        <v>333060</v>
      </c>
      <c r="E44" s="35">
        <v>333060</v>
      </c>
    </row>
    <row r="45" spans="1:6" s="23" customFormat="1" ht="12" customHeight="1">
      <c r="A45" s="20" t="s">
        <v>129</v>
      </c>
      <c r="B45" s="21" t="s">
        <v>130</v>
      </c>
      <c r="C45" s="22">
        <f ca="1">SUM(C46:C50)</f>
        <v>0</v>
      </c>
      <c r="D45" s="22">
        <f ca="1">SUM(D46:D50)</f>
        <v>0</v>
      </c>
      <c r="E45" s="22">
        <f ca="1">SUM(E46:E50)</f>
        <v>0</v>
      </c>
    </row>
    <row r="46" spans="1:6" s="23" customFormat="1" ht="12" customHeight="1">
      <c r="A46" s="24" t="s">
        <v>131</v>
      </c>
      <c r="B46" s="25" t="s">
        <v>132</v>
      </c>
      <c r="C46" s="26">
        <v>0</v>
      </c>
      <c r="D46" s="26">
        <v>0</v>
      </c>
      <c r="E46" s="27">
        <v>0</v>
      </c>
    </row>
    <row r="47" spans="1:6" s="23" customFormat="1" ht="12" customHeight="1">
      <c r="A47" s="28" t="s">
        <v>133</v>
      </c>
      <c r="B47" s="29" t="s">
        <v>134</v>
      </c>
      <c r="C47" s="30">
        <v>0</v>
      </c>
      <c r="D47" s="30">
        <v>0</v>
      </c>
      <c r="E47" s="31">
        <v>0</v>
      </c>
    </row>
    <row r="48" spans="1:6" s="23" customFormat="1" ht="12" customHeight="1">
      <c r="A48" s="28" t="s">
        <v>135</v>
      </c>
      <c r="B48" s="29" t="s">
        <v>136</v>
      </c>
      <c r="C48"/>
      <c r="D48" s="30"/>
      <c r="E48" s="31"/>
    </row>
    <row r="49" spans="1:5" s="23" customFormat="1" ht="12" customHeight="1">
      <c r="A49" s="28" t="s">
        <v>137</v>
      </c>
      <c r="B49" s="29" t="s">
        <v>138</v>
      </c>
      <c r="C49" s="30">
        <v>0</v>
      </c>
      <c r="D49" s="30">
        <v>0</v>
      </c>
      <c r="E49" s="31">
        <v>0</v>
      </c>
    </row>
    <row r="50" spans="1:5" s="23" customFormat="1" ht="12" customHeight="1">
      <c r="A50" s="32" t="s">
        <v>139</v>
      </c>
      <c r="B50" s="33" t="s">
        <v>140</v>
      </c>
      <c r="C50" s="34">
        <v>0</v>
      </c>
      <c r="D50" s="34">
        <v>0</v>
      </c>
      <c r="E50" s="35">
        <v>0</v>
      </c>
    </row>
    <row r="51" spans="1:5" s="23" customFormat="1" ht="17.25" customHeight="1">
      <c r="A51" s="20" t="s">
        <v>141</v>
      </c>
      <c r="B51" s="21" t="s">
        <v>142</v>
      </c>
      <c r="C51" s="22">
        <f ca="1">SUM(C52:C55)</f>
        <v>0</v>
      </c>
      <c r="D51" s="22">
        <f ca="1">SUM(D52:D55)</f>
        <v>0</v>
      </c>
      <c r="E51" s="22">
        <f ca="1">SUM(E52:E55)</f>
        <v>0</v>
      </c>
    </row>
    <row r="52" spans="1:5" s="23" customFormat="1" ht="12" customHeight="1">
      <c r="A52" s="24" t="s">
        <v>143</v>
      </c>
      <c r="B52" s="25" t="s">
        <v>144</v>
      </c>
      <c r="C52" s="26">
        <v>0</v>
      </c>
      <c r="D52" s="26">
        <v>0</v>
      </c>
      <c r="E52" s="27">
        <v>0</v>
      </c>
    </row>
    <row r="53" spans="1:5" s="23" customFormat="1" ht="12" customHeight="1">
      <c r="A53" s="28" t="s">
        <v>145</v>
      </c>
      <c r="B53" s="29" t="s">
        <v>146</v>
      </c>
      <c r="C53" s="30">
        <v>0</v>
      </c>
      <c r="D53" s="30">
        <v>0</v>
      </c>
      <c r="E53" s="31">
        <v>0</v>
      </c>
    </row>
    <row r="54" spans="1:5" s="23" customFormat="1" ht="12" customHeight="1">
      <c r="A54" s="28" t="s">
        <v>147</v>
      </c>
      <c r="B54" s="29" t="s">
        <v>148</v>
      </c>
      <c r="C54" s="30">
        <v>0</v>
      </c>
      <c r="D54" s="30"/>
      <c r="E54" s="31"/>
    </row>
    <row r="55" spans="1:5" s="23" customFormat="1" ht="12" customHeight="1">
      <c r="A55" s="32" t="s">
        <v>149</v>
      </c>
      <c r="B55" s="33" t="s">
        <v>150</v>
      </c>
      <c r="C55" s="34">
        <v>0</v>
      </c>
      <c r="D55" s="34">
        <v>0</v>
      </c>
      <c r="E55" s="35">
        <v>0</v>
      </c>
    </row>
    <row r="56" spans="1:5" s="23" customFormat="1" ht="12" customHeight="1">
      <c r="A56" s="20" t="s">
        <v>151</v>
      </c>
      <c r="B56" s="36" t="s">
        <v>152</v>
      </c>
      <c r="C56" s="22">
        <f ca="1">SUM(C60,C57:C60)</f>
        <v>0</v>
      </c>
      <c r="D56" s="22">
        <f ca="1">SUM(D60,D57:D60)</f>
        <v>0</v>
      </c>
      <c r="E56" s="22">
        <f ca="1">SUM(E60,E57:E60)</f>
        <v>0</v>
      </c>
    </row>
    <row r="57" spans="1:5" s="23" customFormat="1" ht="12" customHeight="1">
      <c r="A57" s="24" t="s">
        <v>153</v>
      </c>
      <c r="B57" s="25" t="s">
        <v>154</v>
      </c>
      <c r="C57" s="30">
        <v>0</v>
      </c>
      <c r="D57" s="30">
        <v>0</v>
      </c>
      <c r="E57" s="31">
        <v>0</v>
      </c>
    </row>
    <row r="58" spans="1:5" s="23" customFormat="1" ht="12" customHeight="1">
      <c r="A58" s="28" t="s">
        <v>155</v>
      </c>
      <c r="B58" s="29" t="s">
        <v>156</v>
      </c>
      <c r="C58" s="30">
        <v>0</v>
      </c>
      <c r="D58" s="30">
        <v>0</v>
      </c>
      <c r="E58" s="31">
        <v>0</v>
      </c>
    </row>
    <row r="59" spans="1:5" s="23" customFormat="1" ht="12" customHeight="1">
      <c r="A59" s="28" t="s">
        <v>157</v>
      </c>
      <c r="B59" s="29" t="s">
        <v>158</v>
      </c>
      <c r="C59" s="30">
        <v>0</v>
      </c>
      <c r="D59" s="30">
        <v>0</v>
      </c>
      <c r="E59" s="31">
        <v>0</v>
      </c>
    </row>
    <row r="60" spans="1:5" s="23" customFormat="1" ht="19.5" customHeight="1">
      <c r="A60" s="32" t="s">
        <v>159</v>
      </c>
      <c r="B60" s="33" t="s">
        <v>160</v>
      </c>
      <c r="C60" s="30">
        <v>0</v>
      </c>
      <c r="D60" s="30">
        <v>0</v>
      </c>
      <c r="E60" s="31">
        <v>0</v>
      </c>
    </row>
    <row r="61" spans="1:5" s="23" customFormat="1" ht="12" customHeight="1">
      <c r="A61" s="20" t="s">
        <v>161</v>
      </c>
      <c r="B61" s="21" t="s">
        <v>162</v>
      </c>
      <c r="C61" s="22">
        <f ca="1">SUM(C6,C13,C20,C27,C34,C45,C51,C56)</f>
        <v>32988344</v>
      </c>
      <c r="D61" s="22">
        <f ca="1">SUM(D6,D13,D20,D27,D34,D45,D51,D56)</f>
        <v>39699410</v>
      </c>
      <c r="E61" s="22">
        <f ca="1">SUM(E6,E13,E20,E27,E34,E45,E51,E56)</f>
        <v>39699410</v>
      </c>
    </row>
    <row r="62" spans="1:5" s="23" customFormat="1" ht="12" customHeight="1">
      <c r="A62" s="39" t="s">
        <v>163</v>
      </c>
      <c r="B62" s="36" t="s">
        <v>164</v>
      </c>
      <c r="C62" s="22"/>
      <c r="D62" s="22"/>
      <c r="E62" s="40"/>
    </row>
    <row r="63" spans="1:5" s="23" customFormat="1" ht="12" customHeight="1">
      <c r="A63" s="24" t="s">
        <v>165</v>
      </c>
      <c r="B63" s="25" t="s">
        <v>166</v>
      </c>
      <c r="C63" s="30">
        <v>0</v>
      </c>
      <c r="D63" s="30">
        <v>0</v>
      </c>
      <c r="E63" s="31">
        <v>0</v>
      </c>
    </row>
    <row r="64" spans="1:5" s="23" customFormat="1" ht="12" customHeight="1">
      <c r="A64" s="28" t="s">
        <v>167</v>
      </c>
      <c r="B64" s="29" t="s">
        <v>168</v>
      </c>
      <c r="C64" s="30">
        <v>0</v>
      </c>
      <c r="D64" s="30">
        <v>0</v>
      </c>
      <c r="E64" s="31">
        <v>0</v>
      </c>
    </row>
    <row r="65" spans="1:5" s="23" customFormat="1" ht="12" customHeight="1">
      <c r="A65" s="32" t="s">
        <v>169</v>
      </c>
      <c r="B65" s="41" t="s">
        <v>170</v>
      </c>
      <c r="C65" s="30">
        <v>0</v>
      </c>
      <c r="D65" s="30">
        <v>0</v>
      </c>
      <c r="E65" s="31">
        <v>0</v>
      </c>
    </row>
    <row r="66" spans="1:5" s="23" customFormat="1" ht="12" customHeight="1">
      <c r="A66" s="39" t="s">
        <v>171</v>
      </c>
      <c r="B66" s="36" t="s">
        <v>172</v>
      </c>
      <c r="C66" s="22"/>
      <c r="D66" s="22"/>
      <c r="E66" s="40"/>
    </row>
    <row r="67" spans="1:5" s="23" customFormat="1" ht="13.5" customHeight="1">
      <c r="A67" s="24" t="s">
        <v>173</v>
      </c>
      <c r="B67" s="25" t="s">
        <v>174</v>
      </c>
      <c r="C67" s="30">
        <v>0</v>
      </c>
      <c r="D67" s="30">
        <v>0</v>
      </c>
      <c r="E67" s="31">
        <v>0</v>
      </c>
    </row>
    <row r="68" spans="1:5" s="23" customFormat="1" ht="12" customHeight="1">
      <c r="A68" s="28" t="s">
        <v>175</v>
      </c>
      <c r="B68" s="29" t="s">
        <v>176</v>
      </c>
      <c r="C68" s="30">
        <v>0</v>
      </c>
      <c r="D68" s="30">
        <v>0</v>
      </c>
      <c r="E68" s="31">
        <v>0</v>
      </c>
    </row>
    <row r="69" spans="1:5" s="23" customFormat="1" ht="12" customHeight="1">
      <c r="A69" s="28" t="s">
        <v>177</v>
      </c>
      <c r="B69" s="29" t="s">
        <v>178</v>
      </c>
      <c r="C69" s="30">
        <v>0</v>
      </c>
      <c r="D69" s="30">
        <v>0</v>
      </c>
      <c r="E69" s="31">
        <v>0</v>
      </c>
    </row>
    <row r="70" spans="1:5" s="23" customFormat="1" ht="12" customHeight="1">
      <c r="A70" s="32" t="s">
        <v>179</v>
      </c>
      <c r="B70" s="33" t="s">
        <v>180</v>
      </c>
      <c r="C70" s="30">
        <v>0</v>
      </c>
      <c r="D70" s="30">
        <v>0</v>
      </c>
      <c r="E70" s="31">
        <v>0</v>
      </c>
    </row>
    <row r="71" spans="1:5" s="23" customFormat="1" ht="12" customHeight="1">
      <c r="A71" s="39" t="s">
        <v>181</v>
      </c>
      <c r="B71" s="36" t="s">
        <v>182</v>
      </c>
      <c r="C71" s="42">
        <v>4952040</v>
      </c>
      <c r="D71" s="22">
        <v>6829040</v>
      </c>
      <c r="E71" s="40">
        <v>6829040</v>
      </c>
    </row>
    <row r="72" spans="1:5" s="23" customFormat="1" ht="12" customHeight="1">
      <c r="A72" s="24" t="s">
        <v>183</v>
      </c>
      <c r="B72" s="25" t="s">
        <v>184</v>
      </c>
      <c r="C72" s="30">
        <v>4952040</v>
      </c>
      <c r="D72" s="30">
        <v>6829040</v>
      </c>
      <c r="E72" s="31">
        <v>6829040</v>
      </c>
    </row>
    <row r="73" spans="1:5" s="23" customFormat="1" ht="12" customHeight="1">
      <c r="A73" s="32" t="s">
        <v>185</v>
      </c>
      <c r="B73" s="33" t="s">
        <v>186</v>
      </c>
      <c r="C73" s="30">
        <v>0</v>
      </c>
      <c r="D73" s="30">
        <v>0</v>
      </c>
      <c r="E73" s="31">
        <v>0</v>
      </c>
    </row>
    <row r="74" spans="1:5" s="23" customFormat="1" ht="12" customHeight="1">
      <c r="A74" s="39" t="s">
        <v>187</v>
      </c>
      <c r="B74" s="36" t="s">
        <v>188</v>
      </c>
      <c r="C74" s="22"/>
      <c r="D74" s="22">
        <f ca="1">SUM(D77,D76,D75)</f>
        <v>1068753</v>
      </c>
      <c r="E74" s="22">
        <f ca="1">SUM(E77,E76,E75)</f>
        <v>1068753</v>
      </c>
    </row>
    <row r="75" spans="1:5" s="23" customFormat="1" ht="12" customHeight="1">
      <c r="A75" s="24" t="s">
        <v>189</v>
      </c>
      <c r="B75" s="25" t="s">
        <v>190</v>
      </c>
      <c r="C75" s="30"/>
      <c r="D75" s="30">
        <v>1068753</v>
      </c>
      <c r="E75" s="31">
        <v>1068753</v>
      </c>
    </row>
    <row r="76" spans="1:5" s="23" customFormat="1" ht="12" customHeight="1">
      <c r="A76" s="28" t="s">
        <v>191</v>
      </c>
      <c r="B76" s="29" t="s">
        <v>192</v>
      </c>
      <c r="C76" s="30">
        <v>0</v>
      </c>
      <c r="D76" s="30">
        <v>0</v>
      </c>
      <c r="E76" s="31">
        <v>0</v>
      </c>
    </row>
    <row r="77" spans="1:5" s="23" customFormat="1" ht="12" customHeight="1">
      <c r="A77" s="32" t="s">
        <v>193</v>
      </c>
      <c r="B77" s="37" t="s">
        <v>194</v>
      </c>
      <c r="C77" s="30">
        <v>0</v>
      </c>
      <c r="D77" s="30">
        <v>0</v>
      </c>
      <c r="E77" s="31">
        <v>0</v>
      </c>
    </row>
    <row r="78" spans="1:5" s="23" customFormat="1" ht="12" customHeight="1">
      <c r="A78" s="39" t="s">
        <v>195</v>
      </c>
      <c r="B78" s="36" t="s">
        <v>196</v>
      </c>
      <c r="C78" s="22"/>
      <c r="D78" s="22"/>
      <c r="E78" s="40"/>
    </row>
    <row r="79" spans="1:5" s="23" customFormat="1" ht="12" customHeight="1">
      <c r="A79" s="43" t="s">
        <v>197</v>
      </c>
      <c r="B79" s="25" t="s">
        <v>198</v>
      </c>
      <c r="C79" s="30">
        <v>0</v>
      </c>
      <c r="D79" s="30">
        <v>0</v>
      </c>
      <c r="E79" s="31">
        <v>0</v>
      </c>
    </row>
    <row r="80" spans="1:5" s="23" customFormat="1" ht="12" customHeight="1">
      <c r="A80" s="44" t="s">
        <v>199</v>
      </c>
      <c r="B80" s="29" t="s">
        <v>200</v>
      </c>
      <c r="C80" s="30">
        <v>0</v>
      </c>
      <c r="D80" s="30">
        <v>0</v>
      </c>
      <c r="E80" s="31">
        <v>0</v>
      </c>
    </row>
    <row r="81" spans="1:5" s="23" customFormat="1" ht="12" customHeight="1">
      <c r="A81" s="44" t="s">
        <v>201</v>
      </c>
      <c r="B81" s="29" t="s">
        <v>202</v>
      </c>
      <c r="C81" s="30">
        <v>0</v>
      </c>
      <c r="D81" s="30">
        <v>0</v>
      </c>
      <c r="E81" s="31">
        <v>0</v>
      </c>
    </row>
    <row r="82" spans="1:5" s="23" customFormat="1" ht="12" customHeight="1">
      <c r="A82" s="45" t="s">
        <v>203</v>
      </c>
      <c r="B82" s="37" t="s">
        <v>204</v>
      </c>
      <c r="C82" s="30">
        <v>0</v>
      </c>
      <c r="D82" s="30">
        <v>0</v>
      </c>
      <c r="E82" s="31">
        <v>0</v>
      </c>
    </row>
    <row r="83" spans="1:5" s="23" customFormat="1" ht="12" customHeight="1">
      <c r="A83" s="39" t="s">
        <v>205</v>
      </c>
      <c r="B83" s="36" t="s">
        <v>206</v>
      </c>
      <c r="C83" s="46">
        <v>0</v>
      </c>
      <c r="D83" s="46">
        <v>0</v>
      </c>
      <c r="E83" s="47">
        <v>0</v>
      </c>
    </row>
    <row r="84" spans="1:5" s="23" customFormat="1" ht="12" customHeight="1">
      <c r="A84" s="39" t="s">
        <v>207</v>
      </c>
      <c r="B84" s="48" t="s">
        <v>208</v>
      </c>
      <c r="C84" s="22">
        <f ca="1">SUM(C62,C66,C71,C74,C78,C83)</f>
        <v>4952040</v>
      </c>
      <c r="D84" s="22">
        <f ca="1">SUM(D62,D66,D71,D74,D78,D83)</f>
        <v>7897793</v>
      </c>
      <c r="E84" s="22">
        <f ca="1">SUM(E62,E66,E71,E74,E78,E83)</f>
        <v>7897793</v>
      </c>
    </row>
    <row r="85" spans="1:5" s="23" customFormat="1" ht="25.5" customHeight="1">
      <c r="A85" s="49" t="s">
        <v>209</v>
      </c>
      <c r="B85" s="50" t="s">
        <v>210</v>
      </c>
      <c r="C85" s="22">
        <f ca="1">SUM(C61,C84)</f>
        <v>37940384</v>
      </c>
      <c r="D85" s="22">
        <f ca="1">SUM(D61,D84)</f>
        <v>47597203</v>
      </c>
      <c r="E85" s="22">
        <f ca="1">SUM(E61,E84)</f>
        <v>47597203</v>
      </c>
    </row>
    <row r="86" spans="1:5" s="23" customFormat="1" ht="18.75" customHeight="1">
      <c r="A86" s="51"/>
      <c r="B86" s="51"/>
      <c r="C86" s="52"/>
      <c r="D86" s="52"/>
      <c r="E86" s="52"/>
    </row>
    <row r="87" spans="1:5" ht="16.5" customHeight="1">
      <c r="A87" s="195" t="s">
        <v>211</v>
      </c>
      <c r="B87" s="195"/>
      <c r="C87" s="195"/>
      <c r="D87" s="195"/>
      <c r="E87" s="195"/>
    </row>
    <row r="88" spans="1:5" s="55" customFormat="1" ht="16.5" customHeight="1">
      <c r="A88" s="53" t="s">
        <v>212</v>
      </c>
      <c r="B88" s="53"/>
      <c r="C88" s="54"/>
      <c r="D88" s="54"/>
      <c r="E88" s="54" t="s">
        <v>213</v>
      </c>
    </row>
    <row r="89" spans="1:5" s="55" customFormat="1" ht="16.5" customHeight="1">
      <c r="A89" s="196" t="s">
        <v>41</v>
      </c>
      <c r="B89" s="197" t="s">
        <v>214</v>
      </c>
      <c r="C89" s="198">
        <f ca="1">+C3</f>
        <v>2016</v>
      </c>
      <c r="D89" s="198"/>
      <c r="E89" s="198"/>
    </row>
    <row r="90" spans="1:5" ht="38.1" customHeight="1">
      <c r="A90" s="196"/>
      <c r="B90" s="197"/>
      <c r="C90" s="14" t="s">
        <v>43</v>
      </c>
      <c r="D90" s="14" t="s">
        <v>44</v>
      </c>
      <c r="E90" s="15" t="s">
        <v>45</v>
      </c>
    </row>
    <row r="91" spans="1:5" s="19" customFormat="1" ht="12" customHeight="1">
      <c r="A91" s="16" t="s">
        <v>46</v>
      </c>
      <c r="B91" s="17" t="s">
        <v>47</v>
      </c>
      <c r="C91" s="17" t="s">
        <v>48</v>
      </c>
      <c r="D91" s="17" t="s">
        <v>49</v>
      </c>
      <c r="E91" s="56" t="s">
        <v>50</v>
      </c>
    </row>
    <row r="92" spans="1:5" ht="12" customHeight="1">
      <c r="A92" s="57" t="s">
        <v>51</v>
      </c>
      <c r="B92" s="58" t="s">
        <v>215</v>
      </c>
      <c r="C92" s="59">
        <f ca="1">SUM(C93:C97)</f>
        <v>33620303</v>
      </c>
      <c r="D92" s="59">
        <f ca="1">SUM(D93:D97)</f>
        <v>42067122</v>
      </c>
      <c r="E92" s="59">
        <f ca="1">SUM(E93:E97)</f>
        <v>36373047</v>
      </c>
    </row>
    <row r="93" spans="1:5" ht="12" customHeight="1">
      <c r="A93" s="60" t="s">
        <v>53</v>
      </c>
      <c r="B93" s="61" t="s">
        <v>216</v>
      </c>
      <c r="C93" s="62">
        <v>8324000</v>
      </c>
      <c r="D93" s="62">
        <v>11971195</v>
      </c>
      <c r="E93" s="63">
        <v>11948213</v>
      </c>
    </row>
    <row r="94" spans="1:5" ht="12" customHeight="1">
      <c r="A94" s="28" t="s">
        <v>55</v>
      </c>
      <c r="B94" s="64" t="s">
        <v>217</v>
      </c>
      <c r="C94" s="30">
        <v>2196800</v>
      </c>
      <c r="D94" s="30">
        <v>2921282</v>
      </c>
      <c r="E94" s="31">
        <v>2921282</v>
      </c>
    </row>
    <row r="95" spans="1:5" ht="12" customHeight="1">
      <c r="A95" s="28" t="s">
        <v>57</v>
      </c>
      <c r="B95" s="64" t="s">
        <v>218</v>
      </c>
      <c r="C95" s="34">
        <v>10922500</v>
      </c>
      <c r="D95" s="34">
        <v>14329388</v>
      </c>
      <c r="E95" s="35">
        <v>14090130</v>
      </c>
    </row>
    <row r="96" spans="1:5" ht="12" customHeight="1">
      <c r="A96" s="28" t="s">
        <v>59</v>
      </c>
      <c r="B96" s="65" t="s">
        <v>219</v>
      </c>
      <c r="C96" s="34">
        <v>2036800</v>
      </c>
      <c r="D96" s="34">
        <v>3061600</v>
      </c>
      <c r="E96" s="35">
        <v>3041990</v>
      </c>
    </row>
    <row r="97" spans="1:5" ht="12" customHeight="1">
      <c r="A97" s="28" t="s">
        <v>220</v>
      </c>
      <c r="B97" s="66" t="s">
        <v>221</v>
      </c>
      <c r="C97" s="34">
        <v>10140203</v>
      </c>
      <c r="D97" s="34">
        <v>9783657</v>
      </c>
      <c r="E97" s="35">
        <v>4371432</v>
      </c>
    </row>
    <row r="98" spans="1:5" ht="12" customHeight="1">
      <c r="A98" s="28" t="s">
        <v>63</v>
      </c>
      <c r="B98" s="64" t="s">
        <v>222</v>
      </c>
      <c r="C98" s="34">
        <v>0</v>
      </c>
      <c r="D98" s="34">
        <v>0</v>
      </c>
      <c r="E98" s="35">
        <v>0</v>
      </c>
    </row>
    <row r="99" spans="1:5" ht="12" customHeight="1">
      <c r="A99" s="28" t="s">
        <v>223</v>
      </c>
      <c r="B99" s="67" t="s">
        <v>224</v>
      </c>
      <c r="C99" s="34">
        <v>0</v>
      </c>
      <c r="D99" s="34">
        <v>0</v>
      </c>
      <c r="E99" s="35">
        <v>0</v>
      </c>
    </row>
    <row r="100" spans="1:5" ht="12" customHeight="1">
      <c r="A100" s="28" t="s">
        <v>225</v>
      </c>
      <c r="B100" s="68" t="s">
        <v>226</v>
      </c>
      <c r="C100" s="34">
        <v>0</v>
      </c>
      <c r="D100" s="34">
        <v>0</v>
      </c>
      <c r="E100" s="35">
        <v>0</v>
      </c>
    </row>
    <row r="101" spans="1:5" ht="12" customHeight="1">
      <c r="A101" s="28" t="s">
        <v>227</v>
      </c>
      <c r="B101" s="68" t="s">
        <v>228</v>
      </c>
      <c r="C101" s="34">
        <v>0</v>
      </c>
      <c r="D101" s="34">
        <v>0</v>
      </c>
      <c r="E101" s="35">
        <v>0</v>
      </c>
    </row>
    <row r="102" spans="1:5" ht="12" customHeight="1">
      <c r="A102" s="28" t="s">
        <v>229</v>
      </c>
      <c r="B102" s="67" t="s">
        <v>230</v>
      </c>
      <c r="C102" s="34">
        <v>3680800</v>
      </c>
      <c r="D102" s="34">
        <v>3680800</v>
      </c>
      <c r="E102" s="35">
        <v>829037</v>
      </c>
    </row>
    <row r="103" spans="1:5" ht="12" customHeight="1">
      <c r="A103" s="28" t="s">
        <v>231</v>
      </c>
      <c r="B103" s="67" t="s">
        <v>232</v>
      </c>
      <c r="C103" s="34">
        <v>0</v>
      </c>
      <c r="D103" s="34">
        <v>0</v>
      </c>
      <c r="E103" s="35">
        <v>0</v>
      </c>
    </row>
    <row r="104" spans="1:5" ht="12" customHeight="1">
      <c r="A104" s="28" t="s">
        <v>233</v>
      </c>
      <c r="B104" s="68" t="s">
        <v>234</v>
      </c>
      <c r="C104" s="34">
        <v>0</v>
      </c>
      <c r="D104" s="34">
        <v>0</v>
      </c>
      <c r="E104" s="35">
        <v>0</v>
      </c>
    </row>
    <row r="105" spans="1:5" ht="12" customHeight="1">
      <c r="A105" s="69" t="s">
        <v>235</v>
      </c>
      <c r="B105" s="70" t="s">
        <v>236</v>
      </c>
      <c r="C105" s="34">
        <v>0</v>
      </c>
      <c r="D105" s="34">
        <v>0</v>
      </c>
      <c r="E105" s="35">
        <v>0</v>
      </c>
    </row>
    <row r="106" spans="1:5" ht="12" customHeight="1">
      <c r="A106" s="28" t="s">
        <v>237</v>
      </c>
      <c r="B106" s="70" t="s">
        <v>238</v>
      </c>
      <c r="C106" s="34">
        <v>0</v>
      </c>
      <c r="D106" s="34">
        <v>0</v>
      </c>
      <c r="E106" s="35">
        <v>0</v>
      </c>
    </row>
    <row r="107" spans="1:5" ht="12" customHeight="1">
      <c r="A107" s="71" t="s">
        <v>239</v>
      </c>
      <c r="B107" s="72" t="s">
        <v>240</v>
      </c>
      <c r="C107" s="73">
        <v>3431000</v>
      </c>
      <c r="D107" s="73">
        <v>4404155</v>
      </c>
      <c r="E107" s="74">
        <v>3538525</v>
      </c>
    </row>
    <row r="108" spans="1:5" ht="12" customHeight="1">
      <c r="A108" s="20" t="s">
        <v>65</v>
      </c>
      <c r="B108" s="75" t="s">
        <v>241</v>
      </c>
      <c r="C108" s="22">
        <f ca="1">SUM(C113,C112,C111,C110,C109)</f>
        <v>3350000</v>
      </c>
      <c r="D108" s="22">
        <f ca="1">SUM(D113,D112,D111,D110,D109)</f>
        <v>4560000</v>
      </c>
      <c r="E108" s="22">
        <f ca="1">SUM(E113,E112,E111,E109)</f>
        <v>3804513</v>
      </c>
    </row>
    <row r="109" spans="1:5" ht="12" customHeight="1">
      <c r="A109" s="24" t="s">
        <v>67</v>
      </c>
      <c r="B109" s="64" t="s">
        <v>242</v>
      </c>
      <c r="C109" s="26">
        <v>850000</v>
      </c>
      <c r="D109" s="26">
        <v>1850000</v>
      </c>
      <c r="E109" s="27">
        <v>1201863</v>
      </c>
    </row>
    <row r="110" spans="1:5" ht="12" customHeight="1">
      <c r="A110" s="24" t="s">
        <v>69</v>
      </c>
      <c r="B110" s="76" t="s">
        <v>243</v>
      </c>
      <c r="C110" s="26">
        <v>0</v>
      </c>
      <c r="D110" s="26">
        <v>0</v>
      </c>
      <c r="E110" s="27"/>
    </row>
    <row r="111" spans="1:5">
      <c r="A111" s="24" t="s">
        <v>71</v>
      </c>
      <c r="B111" s="76" t="s">
        <v>244</v>
      </c>
      <c r="C111" s="30">
        <v>2500000</v>
      </c>
      <c r="D111" s="30">
        <v>2710000</v>
      </c>
      <c r="E111" s="31">
        <v>2602650</v>
      </c>
    </row>
    <row r="112" spans="1:5" ht="12" customHeight="1">
      <c r="A112" s="24" t="s">
        <v>73</v>
      </c>
      <c r="B112" s="76" t="s">
        <v>245</v>
      </c>
      <c r="C112" s="30">
        <v>0</v>
      </c>
      <c r="D112" s="30">
        <v>0</v>
      </c>
      <c r="E112" s="31">
        <v>0</v>
      </c>
    </row>
    <row r="113" spans="1:5" ht="12" customHeight="1">
      <c r="A113" s="24" t="s">
        <v>75</v>
      </c>
      <c r="B113" s="37" t="s">
        <v>246</v>
      </c>
      <c r="C113" s="30">
        <v>0</v>
      </c>
      <c r="D113" s="30">
        <v>0</v>
      </c>
      <c r="E113" s="31">
        <v>0</v>
      </c>
    </row>
    <row r="114" spans="1:5" ht="21.75" customHeight="1">
      <c r="A114" s="24" t="s">
        <v>77</v>
      </c>
      <c r="B114" s="77" t="s">
        <v>247</v>
      </c>
      <c r="C114" s="30">
        <v>0</v>
      </c>
      <c r="D114" s="30">
        <v>0</v>
      </c>
      <c r="E114" s="31">
        <v>0</v>
      </c>
    </row>
    <row r="115" spans="1:5" ht="24" customHeight="1">
      <c r="A115" s="24" t="s">
        <v>248</v>
      </c>
      <c r="B115" s="78" t="s">
        <v>249</v>
      </c>
      <c r="C115" s="30">
        <v>0</v>
      </c>
      <c r="D115" s="30">
        <v>0</v>
      </c>
      <c r="E115" s="31">
        <v>0</v>
      </c>
    </row>
    <row r="116" spans="1:5" ht="12" customHeight="1">
      <c r="A116" s="24" t="s">
        <v>250</v>
      </c>
      <c r="B116" s="68" t="s">
        <v>228</v>
      </c>
      <c r="C116" s="30">
        <v>0</v>
      </c>
      <c r="D116" s="30">
        <v>0</v>
      </c>
      <c r="E116" s="31">
        <v>0</v>
      </c>
    </row>
    <row r="117" spans="1:5" ht="12" customHeight="1">
      <c r="A117" s="24" t="s">
        <v>251</v>
      </c>
      <c r="B117" s="68" t="s">
        <v>252</v>
      </c>
      <c r="C117" s="30">
        <v>0</v>
      </c>
      <c r="D117" s="30">
        <v>0</v>
      </c>
      <c r="E117" s="31">
        <v>0</v>
      </c>
    </row>
    <row r="118" spans="1:5" ht="12" customHeight="1">
      <c r="A118" s="24" t="s">
        <v>253</v>
      </c>
      <c r="B118" s="68" t="s">
        <v>254</v>
      </c>
      <c r="C118" s="30">
        <v>0</v>
      </c>
      <c r="D118" s="30">
        <v>0</v>
      </c>
      <c r="E118" s="31">
        <v>0</v>
      </c>
    </row>
    <row r="119" spans="1:5" s="79" customFormat="1" ht="12" customHeight="1">
      <c r="A119" s="24" t="s">
        <v>255</v>
      </c>
      <c r="B119" s="68" t="s">
        <v>234</v>
      </c>
      <c r="C119" s="30">
        <v>0</v>
      </c>
      <c r="D119" s="30">
        <v>0</v>
      </c>
      <c r="E119" s="31">
        <v>0</v>
      </c>
    </row>
    <row r="120" spans="1:5" ht="12" customHeight="1">
      <c r="A120" s="24" t="s">
        <v>256</v>
      </c>
      <c r="B120" s="68" t="s">
        <v>257</v>
      </c>
      <c r="C120" s="30">
        <v>0</v>
      </c>
      <c r="D120" s="30">
        <v>0</v>
      </c>
      <c r="E120" s="31">
        <v>0</v>
      </c>
    </row>
    <row r="121" spans="1:5" ht="12" customHeight="1">
      <c r="A121" s="69" t="s">
        <v>258</v>
      </c>
      <c r="B121" s="68" t="s">
        <v>259</v>
      </c>
      <c r="C121" s="34">
        <v>0</v>
      </c>
      <c r="D121" s="34">
        <v>0</v>
      </c>
      <c r="E121" s="35">
        <v>0</v>
      </c>
    </row>
    <row r="122" spans="1:5" ht="12" customHeight="1">
      <c r="A122" s="20" t="s">
        <v>79</v>
      </c>
      <c r="B122" s="21" t="s">
        <v>260</v>
      </c>
      <c r="C122" s="22"/>
      <c r="D122" s="22"/>
      <c r="E122" s="40"/>
    </row>
    <row r="123" spans="1:5" ht="12" customHeight="1">
      <c r="A123" s="24" t="s">
        <v>81</v>
      </c>
      <c r="B123" s="80" t="s">
        <v>261</v>
      </c>
      <c r="C123" s="26"/>
      <c r="D123" s="26"/>
      <c r="E123" s="27">
        <v>0</v>
      </c>
    </row>
    <row r="124" spans="1:5" ht="12" customHeight="1">
      <c r="A124" s="32" t="s">
        <v>83</v>
      </c>
      <c r="B124" s="76" t="s">
        <v>262</v>
      </c>
      <c r="C124" s="34"/>
      <c r="D124" s="34"/>
      <c r="E124" s="35">
        <v>0</v>
      </c>
    </row>
    <row r="125" spans="1:5" ht="12" customHeight="1">
      <c r="A125" s="20" t="s">
        <v>263</v>
      </c>
      <c r="B125" s="21" t="s">
        <v>264</v>
      </c>
      <c r="C125" s="22">
        <f ca="1">SUM(C92,C108,C122)</f>
        <v>36970303</v>
      </c>
      <c r="D125" s="22">
        <f ca="1">SUM(D92,D108,D122)</f>
        <v>46627122</v>
      </c>
      <c r="E125" s="22">
        <f ca="1">SUM(E92,E108,E122)</f>
        <v>40177560</v>
      </c>
    </row>
    <row r="126" spans="1:5" ht="12" customHeight="1">
      <c r="A126" s="20" t="s">
        <v>107</v>
      </c>
      <c r="B126" s="21" t="s">
        <v>265</v>
      </c>
      <c r="C126" s="22"/>
      <c r="D126" s="22"/>
      <c r="E126" s="40"/>
    </row>
    <row r="127" spans="1:5" ht="12" customHeight="1">
      <c r="A127" s="24" t="s">
        <v>109</v>
      </c>
      <c r="B127" s="80" t="s">
        <v>266</v>
      </c>
      <c r="C127" s="30">
        <v>0</v>
      </c>
      <c r="D127" s="30">
        <v>0</v>
      </c>
      <c r="E127" s="31">
        <v>0</v>
      </c>
    </row>
    <row r="128" spans="1:5" ht="12" customHeight="1">
      <c r="A128" s="24" t="s">
        <v>111</v>
      </c>
      <c r="B128" s="80" t="s">
        <v>267</v>
      </c>
      <c r="C128" s="30">
        <v>0</v>
      </c>
      <c r="D128" s="30">
        <v>0</v>
      </c>
      <c r="E128" s="31">
        <v>0</v>
      </c>
    </row>
    <row r="129" spans="1:8" ht="12" customHeight="1">
      <c r="A129" s="69" t="s">
        <v>113</v>
      </c>
      <c r="B129" s="81" t="s">
        <v>268</v>
      </c>
      <c r="C129" s="30">
        <v>0</v>
      </c>
      <c r="D129" s="30">
        <v>0</v>
      </c>
      <c r="E129" s="31">
        <v>0</v>
      </c>
    </row>
    <row r="130" spans="1:8" ht="12" customHeight="1">
      <c r="A130" s="20" t="s">
        <v>129</v>
      </c>
      <c r="B130" s="21" t="s">
        <v>269</v>
      </c>
      <c r="C130" s="22"/>
      <c r="D130" s="22"/>
      <c r="E130" s="40"/>
    </row>
    <row r="131" spans="1:8" ht="12" customHeight="1">
      <c r="A131" s="24" t="s">
        <v>131</v>
      </c>
      <c r="B131" s="80" t="s">
        <v>270</v>
      </c>
      <c r="C131" s="30">
        <v>0</v>
      </c>
      <c r="D131" s="30">
        <v>0</v>
      </c>
      <c r="E131" s="31">
        <v>0</v>
      </c>
    </row>
    <row r="132" spans="1:8" ht="12" customHeight="1">
      <c r="A132" s="24" t="s">
        <v>133</v>
      </c>
      <c r="B132" s="80" t="s">
        <v>271</v>
      </c>
      <c r="C132" s="30">
        <v>0</v>
      </c>
      <c r="D132" s="30">
        <v>0</v>
      </c>
      <c r="E132" s="31">
        <v>0</v>
      </c>
    </row>
    <row r="133" spans="1:8" ht="12" customHeight="1">
      <c r="A133" s="24" t="s">
        <v>135</v>
      </c>
      <c r="B133" s="80" t="s">
        <v>272</v>
      </c>
      <c r="C133" s="30">
        <v>0</v>
      </c>
      <c r="D133" s="30">
        <v>0</v>
      </c>
      <c r="E133" s="31">
        <v>0</v>
      </c>
    </row>
    <row r="134" spans="1:8" ht="12" customHeight="1">
      <c r="A134" s="69" t="s">
        <v>137</v>
      </c>
      <c r="B134" s="81" t="s">
        <v>273</v>
      </c>
      <c r="C134" s="30">
        <v>0</v>
      </c>
      <c r="D134" s="30">
        <v>0</v>
      </c>
      <c r="E134" s="31">
        <v>0</v>
      </c>
    </row>
    <row r="135" spans="1:8" ht="12" customHeight="1">
      <c r="A135" s="20" t="s">
        <v>274</v>
      </c>
      <c r="B135" s="21" t="s">
        <v>275</v>
      </c>
      <c r="C135" s="22">
        <v>970081</v>
      </c>
      <c r="D135" s="22">
        <v>970081</v>
      </c>
      <c r="E135" s="40">
        <v>970081</v>
      </c>
    </row>
    <row r="136" spans="1:8" ht="12" customHeight="1">
      <c r="A136" s="24" t="s">
        <v>143</v>
      </c>
      <c r="B136" s="80" t="s">
        <v>276</v>
      </c>
      <c r="C136" s="30">
        <v>970081</v>
      </c>
      <c r="D136" s="30">
        <v>970081</v>
      </c>
      <c r="E136" s="31">
        <v>970081</v>
      </c>
    </row>
    <row r="137" spans="1:8" ht="12" customHeight="1">
      <c r="A137" s="24" t="s">
        <v>145</v>
      </c>
      <c r="B137" s="80" t="s">
        <v>277</v>
      </c>
      <c r="C137" s="30">
        <v>0</v>
      </c>
      <c r="D137" s="30">
        <v>0</v>
      </c>
      <c r="E137" s="31">
        <v>0</v>
      </c>
    </row>
    <row r="138" spans="1:8" ht="12" customHeight="1">
      <c r="A138" s="24" t="s">
        <v>147</v>
      </c>
      <c r="B138" s="80" t="s">
        <v>278</v>
      </c>
      <c r="C138" s="30">
        <v>0</v>
      </c>
      <c r="D138" s="30">
        <v>0</v>
      </c>
      <c r="E138" s="31">
        <v>0</v>
      </c>
    </row>
    <row r="139" spans="1:8" ht="12" customHeight="1">
      <c r="A139" s="69" t="s">
        <v>149</v>
      </c>
      <c r="B139" s="81" t="s">
        <v>279</v>
      </c>
      <c r="C139" s="30">
        <v>0</v>
      </c>
      <c r="D139" s="30">
        <v>0</v>
      </c>
      <c r="E139" s="31">
        <v>0</v>
      </c>
    </row>
    <row r="140" spans="1:8" ht="15" customHeight="1">
      <c r="A140" s="20" t="s">
        <v>151</v>
      </c>
      <c r="B140" s="21" t="s">
        <v>280</v>
      </c>
      <c r="C140" s="82"/>
      <c r="D140" s="82"/>
      <c r="E140" s="83"/>
      <c r="F140" s="84"/>
      <c r="G140" s="84"/>
      <c r="H140" s="84"/>
    </row>
    <row r="141" spans="1:8" s="23" customFormat="1" ht="12.9" customHeight="1">
      <c r="A141" s="24" t="s">
        <v>153</v>
      </c>
      <c r="B141" s="80" t="s">
        <v>281</v>
      </c>
      <c r="C141" s="30">
        <v>0</v>
      </c>
      <c r="D141" s="30">
        <v>0</v>
      </c>
      <c r="E141" s="31">
        <v>0</v>
      </c>
    </row>
    <row r="142" spans="1:8" ht="12.75" customHeight="1">
      <c r="A142" s="24" t="s">
        <v>155</v>
      </c>
      <c r="B142" s="80" t="s">
        <v>282</v>
      </c>
      <c r="C142" s="30">
        <v>0</v>
      </c>
      <c r="D142" s="30">
        <v>0</v>
      </c>
      <c r="E142" s="31">
        <v>0</v>
      </c>
    </row>
    <row r="143" spans="1:8" ht="12.75" customHeight="1">
      <c r="A143" s="24" t="s">
        <v>157</v>
      </c>
      <c r="B143" s="80" t="s">
        <v>283</v>
      </c>
      <c r="C143" s="30">
        <v>0</v>
      </c>
      <c r="D143" s="30">
        <v>0</v>
      </c>
      <c r="E143" s="31">
        <v>0</v>
      </c>
    </row>
    <row r="144" spans="1:8" ht="12.75" customHeight="1">
      <c r="A144" s="24" t="s">
        <v>159</v>
      </c>
      <c r="B144" s="80" t="s">
        <v>284</v>
      </c>
      <c r="C144" s="30">
        <v>0</v>
      </c>
      <c r="D144" s="30">
        <v>0</v>
      </c>
      <c r="E144" s="31">
        <v>0</v>
      </c>
    </row>
    <row r="145" spans="1:5">
      <c r="A145" s="20" t="s">
        <v>161</v>
      </c>
      <c r="B145" s="21" t="s">
        <v>285</v>
      </c>
      <c r="C145" s="85">
        <f ca="1">SUM(C126,C130,C135,C140)</f>
        <v>970081</v>
      </c>
      <c r="D145" s="85">
        <f ca="1">SUM(D126,D130,D135,D140)</f>
        <v>970081</v>
      </c>
      <c r="E145" s="85">
        <f ca="1">SUM(E126,E130,E135,E140)</f>
        <v>970081</v>
      </c>
    </row>
    <row r="146" spans="1:5">
      <c r="A146" s="86" t="s">
        <v>286</v>
      </c>
      <c r="B146" s="87" t="s">
        <v>287</v>
      </c>
      <c r="C146" s="85">
        <f ca="1">SUM(C125,C145)</f>
        <v>37940384</v>
      </c>
      <c r="D146" s="85">
        <f ca="1">SUM(D125,D145)</f>
        <v>47597203</v>
      </c>
      <c r="E146" s="85">
        <f ca="1">SUM(E125,E145)</f>
        <v>41147641</v>
      </c>
    </row>
    <row r="148" spans="1:5" ht="18.75" customHeight="1">
      <c r="A148" s="199"/>
      <c r="B148" s="199"/>
      <c r="C148" s="199"/>
      <c r="D148" s="199"/>
      <c r="E148" s="199"/>
    </row>
    <row r="149" spans="1:5" ht="13.5" customHeight="1">
      <c r="A149" s="88"/>
      <c r="B149" s="88"/>
      <c r="C149" s="11"/>
      <c r="E149" s="13" t="s">
        <v>213</v>
      </c>
    </row>
    <row r="150" spans="1:5">
      <c r="A150" s="20">
        <v>1</v>
      </c>
      <c r="B150" s="75" t="s">
        <v>288</v>
      </c>
      <c r="C150" s="89">
        <v>7</v>
      </c>
      <c r="D150" s="89">
        <v>7</v>
      </c>
      <c r="E150" s="89">
        <v>7</v>
      </c>
    </row>
    <row r="151" spans="1:5">
      <c r="A151" s="20" t="s">
        <v>65</v>
      </c>
      <c r="B151" s="75" t="s">
        <v>289</v>
      </c>
      <c r="C151" s="89">
        <v>7</v>
      </c>
      <c r="D151" s="89">
        <v>7</v>
      </c>
      <c r="E151" s="89">
        <v>7</v>
      </c>
    </row>
    <row r="152" spans="1:5">
      <c r="A152" s="90" t="s">
        <v>79</v>
      </c>
      <c r="B152" s="91" t="s">
        <v>290</v>
      </c>
      <c r="C152" s="92">
        <v>2</v>
      </c>
      <c r="D152" s="92">
        <v>2</v>
      </c>
      <c r="E152" s="92">
        <v>2</v>
      </c>
    </row>
    <row r="153" spans="1:5" ht="7.5" customHeight="1"/>
  </sheetData>
  <sheetProtection selectLockedCells="1" selectUnlockedCells="1"/>
  <mergeCells count="9">
    <mergeCell ref="A148:E148"/>
    <mergeCell ref="A1:E1"/>
    <mergeCell ref="A3:A4"/>
    <mergeCell ref="B3:B4"/>
    <mergeCell ref="C3:E3"/>
    <mergeCell ref="A87:E87"/>
    <mergeCell ref="A89:A90"/>
    <mergeCell ref="B89:B90"/>
    <mergeCell ref="C89:E89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Roman,Normál"&amp;12&amp;A</oddHeader>
    <oddFooter>&amp;C&amp;"Times New Roman,Normál"&amp;12Oldal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zoomScale="89" zoomScaleNormal="89" zoomScaleSheetLayoutView="100" workbookViewId="0">
      <selection activeCell="F15" sqref="F15"/>
    </sheetView>
  </sheetViews>
  <sheetFormatPr defaultColWidth="9.33203125" defaultRowHeight="13.2"/>
  <cols>
    <col min="1" max="1" width="6.77734375" style="93" customWidth="1"/>
    <col min="2" max="2" width="55.109375" style="94" customWidth="1"/>
    <col min="3" max="5" width="16.33203125" style="93" customWidth="1"/>
    <col min="6" max="6" width="55.109375" style="93" customWidth="1"/>
    <col min="7" max="9" width="16.33203125" style="93" customWidth="1"/>
    <col min="10" max="10" width="4.77734375" style="93" customWidth="1"/>
    <col min="11" max="11" width="9.109375" style="95" customWidth="1"/>
    <col min="12" max="16384" width="9.33203125" style="93"/>
  </cols>
  <sheetData>
    <row r="1" spans="1:11" ht="39.75" customHeight="1">
      <c r="B1" s="200" t="s">
        <v>291</v>
      </c>
      <c r="C1" s="200"/>
      <c r="D1" s="200"/>
      <c r="E1" s="200"/>
      <c r="F1" s="200"/>
      <c r="G1" s="200"/>
      <c r="H1" s="200"/>
      <c r="I1" s="200"/>
      <c r="J1" s="201"/>
    </row>
    <row r="2" spans="1:11" ht="13.8">
      <c r="G2" s="96"/>
      <c r="H2" s="96"/>
      <c r="I2" s="96" t="s">
        <v>292</v>
      </c>
      <c r="J2" s="201"/>
    </row>
    <row r="3" spans="1:11" ht="18" customHeight="1">
      <c r="A3" s="202" t="s">
        <v>41</v>
      </c>
      <c r="B3" s="203" t="s">
        <v>293</v>
      </c>
      <c r="C3" s="203"/>
      <c r="D3" s="203"/>
      <c r="E3" s="203"/>
      <c r="F3" s="202" t="s">
        <v>294</v>
      </c>
      <c r="G3" s="202"/>
      <c r="H3" s="202"/>
      <c r="I3" s="202"/>
      <c r="J3" s="201"/>
    </row>
    <row r="4" spans="1:11" s="102" customFormat="1" ht="35.25" customHeight="1">
      <c r="A4" s="202"/>
      <c r="B4" s="97" t="s">
        <v>295</v>
      </c>
      <c r="C4" s="98" t="str">
        <f ca="1">+CONCATENATE(LEFT('1.sz.mell.'!C3,4),". évi eredeti előirányzat")</f>
        <v>2016. évi eredeti előirányzat</v>
      </c>
      <c r="D4" s="99" t="str">
        <f ca="1">+CONCATENATE(LEFT('1.sz.mell.'!C3,4),". évi módosított előirányzat")</f>
        <v>2016. évi módosított előirányzat</v>
      </c>
      <c r="E4" s="98" t="str">
        <f ca="1">+CONCATENATE(LEFT('1.sz.mell.'!C3,4),". évi teljesítés")</f>
        <v>2016. évi teljesítés</v>
      </c>
      <c r="F4" s="97" t="s">
        <v>295</v>
      </c>
      <c r="G4" s="98" t="str">
        <f ca="1">+C4</f>
        <v>2016. évi eredeti előirányzat</v>
      </c>
      <c r="H4" s="99" t="str">
        <f ca="1">+D4</f>
        <v>2016. évi módosított előirányzat</v>
      </c>
      <c r="I4" s="100" t="str">
        <f ca="1">+E4</f>
        <v>2016. évi teljesítés</v>
      </c>
      <c r="J4" s="201"/>
      <c r="K4" s="101"/>
    </row>
    <row r="5" spans="1:11" s="108" customFormat="1" ht="12" customHeight="1">
      <c r="A5" s="103" t="s">
        <v>46</v>
      </c>
      <c r="B5" s="104" t="s">
        <v>47</v>
      </c>
      <c r="C5" s="105" t="s">
        <v>48</v>
      </c>
      <c r="D5" s="105" t="s">
        <v>49</v>
      </c>
      <c r="E5" s="105" t="s">
        <v>50</v>
      </c>
      <c r="F5" s="104" t="s">
        <v>296</v>
      </c>
      <c r="G5" s="105" t="s">
        <v>297</v>
      </c>
      <c r="H5" s="105" t="s">
        <v>298</v>
      </c>
      <c r="I5" s="106" t="s">
        <v>299</v>
      </c>
      <c r="J5" s="201"/>
      <c r="K5" s="107"/>
    </row>
    <row r="6" spans="1:11" ht="15" customHeight="1">
      <c r="A6" s="109" t="s">
        <v>51</v>
      </c>
      <c r="B6" s="110" t="s">
        <v>300</v>
      </c>
      <c r="C6" s="111">
        <v>24252010</v>
      </c>
      <c r="D6" s="112">
        <v>25045506</v>
      </c>
      <c r="E6" s="112">
        <v>25045506</v>
      </c>
      <c r="F6" s="110" t="s">
        <v>301</v>
      </c>
      <c r="G6" s="112">
        <v>8324000</v>
      </c>
      <c r="H6" s="112">
        <v>11971195</v>
      </c>
      <c r="I6" s="113">
        <v>11948213</v>
      </c>
      <c r="J6" s="201"/>
    </row>
    <row r="7" spans="1:11" ht="15" customHeight="1">
      <c r="A7" s="114" t="s">
        <v>65</v>
      </c>
      <c r="B7" s="115" t="s">
        <v>302</v>
      </c>
      <c r="C7" s="116">
        <v>718700</v>
      </c>
      <c r="D7" s="116">
        <v>5237171</v>
      </c>
      <c r="E7" s="116">
        <v>5237171</v>
      </c>
      <c r="F7" s="115" t="s">
        <v>217</v>
      </c>
      <c r="G7" s="116">
        <v>2196800</v>
      </c>
      <c r="H7" s="116">
        <v>2921282</v>
      </c>
      <c r="I7" s="117">
        <v>2921282</v>
      </c>
      <c r="J7" s="201"/>
    </row>
    <row r="8" spans="1:11" ht="15" customHeight="1">
      <c r="A8" s="114" t="s">
        <v>79</v>
      </c>
      <c r="B8" s="115" t="s">
        <v>303</v>
      </c>
      <c r="C8" s="116">
        <v>0</v>
      </c>
      <c r="D8" s="116">
        <v>0</v>
      </c>
      <c r="E8" s="116">
        <v>0</v>
      </c>
      <c r="F8" s="115" t="s">
        <v>304</v>
      </c>
      <c r="G8" s="116">
        <v>10922500</v>
      </c>
      <c r="H8" s="116">
        <v>14329388</v>
      </c>
      <c r="I8" s="117">
        <v>14090130</v>
      </c>
      <c r="J8" s="201"/>
    </row>
    <row r="9" spans="1:11" ht="15" customHeight="1">
      <c r="A9" s="114" t="s">
        <v>263</v>
      </c>
      <c r="B9" s="115" t="s">
        <v>305</v>
      </c>
      <c r="C9" s="116">
        <v>7145234</v>
      </c>
      <c r="D9" s="116">
        <v>7602647</v>
      </c>
      <c r="E9" s="116">
        <v>7602647</v>
      </c>
      <c r="F9" s="115" t="s">
        <v>219</v>
      </c>
      <c r="G9" s="116">
        <v>2036800</v>
      </c>
      <c r="H9" s="116">
        <v>3061600</v>
      </c>
      <c r="I9" s="117">
        <v>3041990</v>
      </c>
      <c r="J9" s="201"/>
    </row>
    <row r="10" spans="1:11" ht="15" customHeight="1">
      <c r="A10" s="114" t="s">
        <v>107</v>
      </c>
      <c r="B10" s="118" t="s">
        <v>306</v>
      </c>
      <c r="C10" s="116">
        <v>0</v>
      </c>
      <c r="D10" s="116"/>
      <c r="E10" s="116"/>
      <c r="F10" s="115" t="s">
        <v>221</v>
      </c>
      <c r="G10" s="116">
        <v>10140203</v>
      </c>
      <c r="H10" s="116">
        <v>9783657</v>
      </c>
      <c r="I10" s="117">
        <v>4371432</v>
      </c>
      <c r="J10" s="201"/>
    </row>
    <row r="11" spans="1:11" ht="15" customHeight="1">
      <c r="A11" s="114" t="s">
        <v>129</v>
      </c>
      <c r="B11" s="115" t="s">
        <v>307</v>
      </c>
      <c r="C11" s="119">
        <v>0</v>
      </c>
      <c r="D11"/>
      <c r="E11"/>
      <c r="F11" s="115" t="s">
        <v>308</v>
      </c>
      <c r="G11" s="116">
        <v>3024403</v>
      </c>
      <c r="H11" s="116">
        <v>1694702</v>
      </c>
      <c r="I11" s="117"/>
      <c r="J11" s="201"/>
    </row>
    <row r="12" spans="1:11" ht="15" customHeight="1">
      <c r="A12" s="114" t="s">
        <v>274</v>
      </c>
      <c r="B12" s="115" t="s">
        <v>128</v>
      </c>
      <c r="C12" s="116">
        <v>872400</v>
      </c>
      <c r="D12" s="116">
        <v>1814086</v>
      </c>
      <c r="E12" s="116">
        <v>1814086</v>
      </c>
      <c r="F12" s="120" t="s">
        <v>242</v>
      </c>
      <c r="G12" s="116">
        <v>850000</v>
      </c>
      <c r="H12" s="116">
        <v>1850000</v>
      </c>
      <c r="I12" s="117">
        <v>1201863</v>
      </c>
      <c r="J12" s="201"/>
    </row>
    <row r="13" spans="1:11" ht="15" customHeight="1">
      <c r="A13" s="114" t="s">
        <v>151</v>
      </c>
      <c r="B13" s="120" t="s">
        <v>309</v>
      </c>
      <c r="C13" s="116">
        <v>0</v>
      </c>
      <c r="D13" s="116"/>
      <c r="E13" s="116"/>
      <c r="F13" s="120" t="s">
        <v>244</v>
      </c>
      <c r="G13" s="116">
        <v>2500000</v>
      </c>
      <c r="H13" s="116">
        <v>2710000</v>
      </c>
      <c r="I13" s="117">
        <v>2602650</v>
      </c>
      <c r="J13" s="201"/>
    </row>
    <row r="14" spans="1:11" ht="15" customHeight="1">
      <c r="A14" s="114" t="s">
        <v>161</v>
      </c>
      <c r="B14" s="121"/>
      <c r="C14" s="119"/>
      <c r="D14" s="119"/>
      <c r="E14" s="119"/>
      <c r="F14" s="120"/>
      <c r="G14" s="116"/>
      <c r="H14" s="116"/>
      <c r="I14" s="117"/>
      <c r="J14" s="201"/>
    </row>
    <row r="15" spans="1:11" ht="15" customHeight="1">
      <c r="A15" s="114" t="s">
        <v>286</v>
      </c>
      <c r="B15" s="120"/>
      <c r="C15" s="116"/>
      <c r="D15" s="116"/>
      <c r="E15" s="116"/>
      <c r="F15" s="120"/>
      <c r="G15" s="116"/>
      <c r="H15" s="116"/>
      <c r="I15" s="117"/>
      <c r="J15" s="201"/>
    </row>
    <row r="16" spans="1:11" ht="15" customHeight="1">
      <c r="A16" s="114" t="s">
        <v>310</v>
      </c>
      <c r="B16" s="120"/>
      <c r="C16" s="116"/>
      <c r="D16" s="116"/>
      <c r="E16" s="116"/>
      <c r="F16" s="120"/>
      <c r="G16" s="116"/>
      <c r="H16" s="116"/>
      <c r="I16" s="117"/>
      <c r="J16" s="201"/>
    </row>
    <row r="17" spans="1:10" ht="15" customHeight="1">
      <c r="A17" s="114" t="s">
        <v>311</v>
      </c>
      <c r="B17" s="122"/>
      <c r="C17" s="123"/>
      <c r="D17" s="123"/>
      <c r="E17" s="123"/>
      <c r="F17" s="120"/>
      <c r="G17" s="123"/>
      <c r="H17" s="123"/>
      <c r="I17" s="124"/>
      <c r="J17" s="201"/>
    </row>
    <row r="18" spans="1:10" ht="17.25" customHeight="1">
      <c r="A18" s="125" t="s">
        <v>312</v>
      </c>
      <c r="B18" s="126" t="s">
        <v>313</v>
      </c>
      <c r="C18" s="127">
        <f ca="1">+C6+C7+C9+C10+C12+C13+C14+C11+C16+C17</f>
        <v>32988344</v>
      </c>
      <c r="D18" s="127">
        <f ca="1">+D6+D7+D9+D10+D12+D13+D14+D11+D16+D17</f>
        <v>39699410</v>
      </c>
      <c r="E18" s="127">
        <f ca="1">+E6+E7+E9+E10+E12+E13+E14+E11+E16+E17</f>
        <v>39699410</v>
      </c>
      <c r="F18" s="126" t="s">
        <v>314</v>
      </c>
      <c r="G18" s="127">
        <f ca="1">SUM(G6:G17)</f>
        <v>39994706</v>
      </c>
      <c r="H18" s="127">
        <f ca="1">SUM(H6:H17)</f>
        <v>48321824</v>
      </c>
      <c r="I18" s="127">
        <f ca="1">SUM(I6:I17)</f>
        <v>40177560</v>
      </c>
      <c r="J18" s="201"/>
    </row>
    <row r="19" spans="1:10" ht="15" customHeight="1">
      <c r="A19" s="128" t="s">
        <v>315</v>
      </c>
      <c r="B19" s="129" t="s">
        <v>316</v>
      </c>
      <c r="C19" s="130">
        <f ca="1">+C20+C21+C22+C23</f>
        <v>4952040</v>
      </c>
      <c r="D19" s="130">
        <f ca="1">+D20+D21+D22+D23</f>
        <v>7897793</v>
      </c>
      <c r="E19" s="130">
        <f ca="1">+E20+E21+E22+E23</f>
        <v>7897793</v>
      </c>
      <c r="F19" s="115" t="s">
        <v>317</v>
      </c>
      <c r="G19" s="131"/>
      <c r="H19" s="131"/>
      <c r="I19" s="131"/>
      <c r="J19" s="201"/>
    </row>
    <row r="20" spans="1:10" ht="15" customHeight="1">
      <c r="A20" s="114" t="s">
        <v>318</v>
      </c>
      <c r="B20" s="115" t="s">
        <v>319</v>
      </c>
      <c r="C20" s="116">
        <v>4952040</v>
      </c>
      <c r="D20" s="116">
        <v>6829040</v>
      </c>
      <c r="E20" s="116">
        <v>6829040</v>
      </c>
      <c r="F20" s="115" t="s">
        <v>320</v>
      </c>
      <c r="G20" s="116"/>
      <c r="H20" s="116"/>
      <c r="I20" s="116"/>
      <c r="J20" s="201"/>
    </row>
    <row r="21" spans="1:10" ht="15" customHeight="1">
      <c r="A21" s="114" t="s">
        <v>321</v>
      </c>
      <c r="B21" s="115" t="s">
        <v>322</v>
      </c>
      <c r="C21" s="116"/>
      <c r="D21" s="116"/>
      <c r="E21" s="116"/>
      <c r="F21" s="115" t="s">
        <v>323</v>
      </c>
      <c r="G21" s="116"/>
      <c r="H21" s="116"/>
      <c r="I21" s="116"/>
      <c r="J21" s="201"/>
    </row>
    <row r="22" spans="1:10" ht="15" customHeight="1">
      <c r="A22" s="114" t="s">
        <v>324</v>
      </c>
      <c r="B22" s="115" t="s">
        <v>325</v>
      </c>
      <c r="C22" s="116"/>
      <c r="D22" s="116"/>
      <c r="E22" s="116"/>
      <c r="F22" s="115" t="s">
        <v>326</v>
      </c>
      <c r="G22" s="116"/>
      <c r="H22" s="116"/>
      <c r="I22" s="116"/>
      <c r="J22" s="201"/>
    </row>
    <row r="23" spans="1:10" ht="15" customHeight="1">
      <c r="A23" s="114" t="s">
        <v>327</v>
      </c>
      <c r="B23" s="115" t="s">
        <v>190</v>
      </c>
      <c r="C23" s="116"/>
      <c r="D23" s="116">
        <v>1068753</v>
      </c>
      <c r="E23" s="116">
        <v>1068753</v>
      </c>
      <c r="F23" s="129" t="s">
        <v>328</v>
      </c>
      <c r="G23" s="116"/>
      <c r="H23" s="116"/>
      <c r="I23" s="116"/>
      <c r="J23" s="201"/>
    </row>
    <row r="24" spans="1:10" ht="15" customHeight="1">
      <c r="A24" s="114" t="s">
        <v>329</v>
      </c>
      <c r="B24" s="115" t="s">
        <v>330</v>
      </c>
      <c r="C24" s="132">
        <f ca="1">+C25+C26</f>
        <v>0</v>
      </c>
      <c r="D24" s="132">
        <f ca="1">+D25+D26</f>
        <v>0</v>
      </c>
      <c r="E24" s="132">
        <f ca="1">+E25+E26</f>
        <v>0</v>
      </c>
      <c r="F24" s="115" t="s">
        <v>331</v>
      </c>
      <c r="G24" s="116"/>
      <c r="H24" s="116"/>
      <c r="I24" s="116" t="s">
        <v>332</v>
      </c>
      <c r="J24" s="201"/>
    </row>
    <row r="25" spans="1:10" ht="15" customHeight="1">
      <c r="A25" s="128" t="s">
        <v>333</v>
      </c>
      <c r="B25" s="129" t="s">
        <v>334</v>
      </c>
      <c r="C25" s="131"/>
      <c r="D25" s="131"/>
      <c r="E25" s="131"/>
      <c r="F25" s="110" t="s">
        <v>335</v>
      </c>
      <c r="G25" s="131"/>
      <c r="H25" s="131"/>
      <c r="I25" s="131"/>
      <c r="J25" s="201"/>
    </row>
    <row r="26" spans="1:10" ht="15" customHeight="1">
      <c r="A26" s="114" t="s">
        <v>336</v>
      </c>
      <c r="B26" s="115" t="s">
        <v>337</v>
      </c>
      <c r="C26" s="116"/>
      <c r="D26" s="116"/>
      <c r="E26" s="116"/>
      <c r="F26" s="120" t="s">
        <v>338</v>
      </c>
      <c r="G26" s="116">
        <v>970081</v>
      </c>
      <c r="H26" s="116">
        <v>970081</v>
      </c>
      <c r="I26" s="116">
        <v>970081</v>
      </c>
      <c r="J26" s="201"/>
    </row>
    <row r="27" spans="1:10" ht="17.25" customHeight="1">
      <c r="A27" s="125" t="s">
        <v>339</v>
      </c>
      <c r="B27" s="126" t="s">
        <v>340</v>
      </c>
      <c r="C27" s="127">
        <f ca="1">+C19+C24</f>
        <v>4952040</v>
      </c>
      <c r="D27" s="127">
        <f ca="1">+D19+D24</f>
        <v>7897793</v>
      </c>
      <c r="E27" s="127">
        <f ca="1">+E19+E24</f>
        <v>7897793</v>
      </c>
      <c r="F27" s="126" t="s">
        <v>341</v>
      </c>
      <c r="G27" s="127">
        <f ca="1">SUM(G19:G26)</f>
        <v>970081</v>
      </c>
      <c r="H27" s="127">
        <f ca="1">SUM(H19:H26)</f>
        <v>970081</v>
      </c>
      <c r="I27" s="127">
        <f ca="1">SUM(I19:I26)</f>
        <v>970081</v>
      </c>
      <c r="J27" s="201"/>
    </row>
    <row r="28" spans="1:10" ht="17.25" customHeight="1">
      <c r="A28" s="125" t="s">
        <v>342</v>
      </c>
      <c r="B28" s="133" t="s">
        <v>343</v>
      </c>
      <c r="C28" s="134">
        <f ca="1">+C18+C27</f>
        <v>37940384</v>
      </c>
      <c r="D28" s="134">
        <f ca="1">+D18+D27</f>
        <v>47597203</v>
      </c>
      <c r="E28" s="135">
        <f ca="1">+E18+E27</f>
        <v>47597203</v>
      </c>
      <c r="F28" s="133" t="s">
        <v>344</v>
      </c>
      <c r="G28" s="134">
        <f ca="1">+G18+G27</f>
        <v>40964787</v>
      </c>
      <c r="H28" s="134">
        <f ca="1">+H18+H27</f>
        <v>49291905</v>
      </c>
      <c r="I28" s="134">
        <f ca="1">+I18+I27</f>
        <v>41147641</v>
      </c>
      <c r="J28" s="201"/>
    </row>
    <row r="29" spans="1:10" ht="17.25" customHeight="1">
      <c r="A29" s="125" t="s">
        <v>345</v>
      </c>
      <c r="B29" s="133" t="s">
        <v>346</v>
      </c>
      <c r="C29" s="134">
        <f ca="1">IF(C18-G18&lt;0,G18-C18,"-")</f>
        <v>7006362</v>
      </c>
      <c r="D29" s="134">
        <f ca="1">IF(D18-H18&lt;0,H18-D18,"-")</f>
        <v>8622414</v>
      </c>
      <c r="E29"/>
      <c r="F29" s="133" t="s">
        <v>347</v>
      </c>
      <c r="G29" s="134" t="str">
        <f ca="1">IF(C18-G18&gt;0,C18-G18,"-")</f>
        <v>-</v>
      </c>
      <c r="H29" s="134" t="str">
        <f ca="1">IF(D18-H18&gt;0,D18-H18,"-")</f>
        <v>-</v>
      </c>
      <c r="I29"/>
      <c r="J29" s="201"/>
    </row>
    <row r="30" spans="1:10" ht="17.25" customHeight="1">
      <c r="A30" s="125" t="s">
        <v>348</v>
      </c>
      <c r="B30" s="133" t="s">
        <v>349</v>
      </c>
      <c r="C30" s="136"/>
      <c r="D30" s="136"/>
      <c r="E30" s="135" t="str">
        <f ca="1">IF(E28-I28&lt;0,I28-E28,"-")</f>
        <v>-</v>
      </c>
      <c r="F30" s="133" t="s">
        <v>350</v>
      </c>
      <c r="G30" s="134" t="str">
        <f ca="1">IF(C28-G28&gt;0,C28-G28,"-")</f>
        <v>-</v>
      </c>
      <c r="H30" s="134" t="str">
        <f ca="1">IF(D28-H28&gt;0,D28-H28,"-")</f>
        <v>-</v>
      </c>
      <c r="I30" s="134"/>
      <c r="J30" s="201"/>
    </row>
  </sheetData>
  <sheetProtection selectLockedCells="1" selectUnlockedCells="1"/>
  <mergeCells count="5">
    <mergeCell ref="B1:I1"/>
    <mergeCell ref="J1:J30"/>
    <mergeCell ref="A3:A4"/>
    <mergeCell ref="B3:E3"/>
    <mergeCell ref="F3:I3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Roman,Normál"&amp;12&amp;A</oddHeader>
    <oddFooter>&amp;C&amp;"Times New Roman,Normál"&amp;12Oldal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IU87"/>
  <sheetViews>
    <sheetView zoomScale="89" zoomScaleNormal="89" zoomScaleSheetLayoutView="100" workbookViewId="0">
      <selection activeCell="A88" sqref="A88"/>
    </sheetView>
  </sheetViews>
  <sheetFormatPr defaultColWidth="12.88671875" defaultRowHeight="15.6"/>
  <cols>
    <col min="1" max="1" width="9.44140625" style="9" customWidth="1"/>
    <col min="2" max="2" width="60.77734375" style="9" customWidth="1"/>
    <col min="3" max="5" width="15.77734375" style="10" customWidth="1"/>
    <col min="6" max="6" width="0" style="11" hidden="1" customWidth="1"/>
    <col min="7" max="255" width="9.33203125" style="11" customWidth="1"/>
  </cols>
  <sheetData>
    <row r="1" spans="1:5" ht="15.9" customHeight="1">
      <c r="A1" s="195" t="s">
        <v>38</v>
      </c>
      <c r="B1" s="195"/>
      <c r="C1" s="195"/>
      <c r="D1" s="195"/>
      <c r="E1" s="195"/>
    </row>
    <row r="2" spans="1:5" ht="15.9" customHeight="1">
      <c r="A2" s="12" t="s">
        <v>39</v>
      </c>
      <c r="B2" s="12"/>
      <c r="C2" s="13"/>
      <c r="D2" s="13"/>
      <c r="E2" s="13" t="s">
        <v>40</v>
      </c>
    </row>
    <row r="3" spans="1:5" ht="15.9" customHeight="1">
      <c r="A3" s="196" t="s">
        <v>41</v>
      </c>
      <c r="B3" s="197" t="s">
        <v>42</v>
      </c>
      <c r="C3" s="198">
        <v>2016</v>
      </c>
      <c r="D3" s="198"/>
      <c r="E3" s="198"/>
    </row>
    <row r="4" spans="1:5" ht="38.1" customHeight="1">
      <c r="A4" s="196"/>
      <c r="B4" s="197"/>
      <c r="C4" s="14" t="s">
        <v>43</v>
      </c>
      <c r="D4" s="14" t="s">
        <v>44</v>
      </c>
      <c r="E4" s="15" t="s">
        <v>45</v>
      </c>
    </row>
    <row r="5" spans="1:5" s="19" customFormat="1" ht="12" customHeight="1">
      <c r="A5" s="16" t="s">
        <v>46</v>
      </c>
      <c r="B5" s="17" t="s">
        <v>47</v>
      </c>
      <c r="C5" s="17" t="s">
        <v>48</v>
      </c>
      <c r="D5" s="17" t="s">
        <v>49</v>
      </c>
      <c r="E5" s="18" t="s">
        <v>50</v>
      </c>
    </row>
    <row r="6" spans="1:5" s="23" customFormat="1" ht="12" customHeight="1">
      <c r="A6" s="20" t="s">
        <v>51</v>
      </c>
      <c r="B6" s="21" t="s">
        <v>52</v>
      </c>
      <c r="C6" s="22">
        <f ca="1">SUM(C7,C8,C9,C10,C11,C12)</f>
        <v>24252010</v>
      </c>
      <c r="D6" s="22">
        <f ca="1">SUM(D7,D8,D9,D10,D11,D12)</f>
        <v>25045506</v>
      </c>
      <c r="E6" s="22">
        <f ca="1">SUM(E7,E8,E9,E10,E11,E12)</f>
        <v>25045506</v>
      </c>
    </row>
    <row r="7" spans="1:5" s="23" customFormat="1" ht="12" customHeight="1">
      <c r="A7" s="24" t="s">
        <v>53</v>
      </c>
      <c r="B7" s="25" t="s">
        <v>54</v>
      </c>
      <c r="C7" s="26">
        <v>12904104</v>
      </c>
      <c r="D7" s="26">
        <v>12904104</v>
      </c>
      <c r="E7" s="27">
        <v>12904104</v>
      </c>
    </row>
    <row r="8" spans="1:5" s="23" customFormat="1" ht="12" customHeight="1">
      <c r="A8" s="28" t="s">
        <v>55</v>
      </c>
      <c r="B8" s="29" t="s">
        <v>56</v>
      </c>
      <c r="C8" s="30">
        <v>10147906</v>
      </c>
      <c r="D8" s="30">
        <v>10283542</v>
      </c>
      <c r="E8" s="31">
        <v>10283542</v>
      </c>
    </row>
    <row r="9" spans="1:5" s="23" customFormat="1" ht="12" customHeight="1">
      <c r="A9" s="28" t="s">
        <v>57</v>
      </c>
      <c r="B9" s="29" t="s">
        <v>58</v>
      </c>
      <c r="C9" s="30">
        <v>0</v>
      </c>
      <c r="D9" s="30">
        <v>0</v>
      </c>
      <c r="E9" s="31">
        <v>0</v>
      </c>
    </row>
    <row r="10" spans="1:5" s="23" customFormat="1" ht="12" customHeight="1">
      <c r="A10" s="28" t="s">
        <v>59</v>
      </c>
      <c r="B10" s="29" t="s">
        <v>60</v>
      </c>
      <c r="C10" s="30">
        <v>1200000</v>
      </c>
      <c r="D10" s="30">
        <v>1200000</v>
      </c>
      <c r="E10" s="31">
        <v>1200000</v>
      </c>
    </row>
    <row r="11" spans="1:5" s="23" customFormat="1" ht="12" customHeight="1">
      <c r="A11" s="28" t="s">
        <v>61</v>
      </c>
      <c r="B11" s="29" t="s">
        <v>62</v>
      </c>
      <c r="C11" s="30">
        <v>0</v>
      </c>
      <c r="D11" s="30">
        <v>657860</v>
      </c>
      <c r="E11" s="31">
        <v>657860</v>
      </c>
    </row>
    <row r="12" spans="1:5" s="23" customFormat="1" ht="12" customHeight="1">
      <c r="A12" s="32" t="s">
        <v>63</v>
      </c>
      <c r="B12" s="33" t="s">
        <v>64</v>
      </c>
      <c r="C12" s="34">
        <v>0</v>
      </c>
      <c r="D12" s="34">
        <v>0</v>
      </c>
      <c r="E12" s="35"/>
    </row>
    <row r="13" spans="1:5" s="23" customFormat="1" ht="12" customHeight="1">
      <c r="A13" s="20" t="s">
        <v>65</v>
      </c>
      <c r="B13" s="36" t="s">
        <v>66</v>
      </c>
      <c r="C13" s="22">
        <f ca="1">SUM(C18,C17,C16,C15)</f>
        <v>718700</v>
      </c>
      <c r="D13" s="22">
        <f ca="1">SUM(D18,D17,D16,D15)</f>
        <v>5237171</v>
      </c>
      <c r="E13" s="22">
        <f ca="1">SUM(E18,E17,E16,E15)</f>
        <v>5237171</v>
      </c>
    </row>
    <row r="14" spans="1:5" s="23" customFormat="1" ht="12" customHeight="1">
      <c r="A14" s="24" t="s">
        <v>67</v>
      </c>
      <c r="B14" s="25" t="s">
        <v>68</v>
      </c>
      <c r="C14" s="26">
        <v>0</v>
      </c>
      <c r="D14" s="26">
        <v>0</v>
      </c>
      <c r="E14" s="27">
        <v>0</v>
      </c>
    </row>
    <row r="15" spans="1:5" s="23" customFormat="1" ht="12" customHeight="1">
      <c r="A15" s="28" t="s">
        <v>69</v>
      </c>
      <c r="B15" s="29" t="s">
        <v>70</v>
      </c>
      <c r="C15" s="30">
        <v>0</v>
      </c>
      <c r="D15" s="30">
        <v>0</v>
      </c>
      <c r="E15" s="31">
        <v>0</v>
      </c>
    </row>
    <row r="16" spans="1:5" s="23" customFormat="1" ht="12" customHeight="1">
      <c r="A16" s="28" t="s">
        <v>71</v>
      </c>
      <c r="B16" s="29" t="s">
        <v>72</v>
      </c>
      <c r="C16" s="30">
        <v>0</v>
      </c>
      <c r="D16" s="30">
        <v>0</v>
      </c>
      <c r="E16" s="31">
        <v>0</v>
      </c>
    </row>
    <row r="17" spans="1:5" s="23" customFormat="1" ht="12" customHeight="1">
      <c r="A17" s="28" t="s">
        <v>73</v>
      </c>
      <c r="B17" s="29" t="s">
        <v>74</v>
      </c>
      <c r="C17" s="30">
        <v>0</v>
      </c>
      <c r="D17" s="30">
        <v>0</v>
      </c>
      <c r="E17" s="31">
        <v>0</v>
      </c>
    </row>
    <row r="18" spans="1:5" s="23" customFormat="1" ht="12" customHeight="1">
      <c r="A18" s="28" t="s">
        <v>75</v>
      </c>
      <c r="B18" s="29" t="s">
        <v>76</v>
      </c>
      <c r="C18" s="30">
        <v>718700</v>
      </c>
      <c r="D18" s="30">
        <v>5237171</v>
      </c>
      <c r="E18" s="31">
        <v>5237171</v>
      </c>
    </row>
    <row r="19" spans="1:5" s="23" customFormat="1" ht="12" customHeight="1">
      <c r="A19" s="32" t="s">
        <v>77</v>
      </c>
      <c r="B19" s="33" t="s">
        <v>78</v>
      </c>
      <c r="C19" s="34">
        <v>0</v>
      </c>
      <c r="D19" s="34">
        <v>0</v>
      </c>
      <c r="E19" s="35">
        <v>0</v>
      </c>
    </row>
    <row r="20" spans="1:5" s="23" customFormat="1" ht="12" customHeight="1">
      <c r="A20" s="20" t="s">
        <v>79</v>
      </c>
      <c r="B20" s="21" t="s">
        <v>80</v>
      </c>
      <c r="C20" s="22">
        <f ca="1">SUM(C21:C26)</f>
        <v>0</v>
      </c>
      <c r="D20" s="22">
        <f ca="1">SUM(D21:D26)</f>
        <v>0</v>
      </c>
      <c r="E20" s="22">
        <f ca="1">SUM(E21:E26)</f>
        <v>0</v>
      </c>
    </row>
    <row r="21" spans="1:5" s="23" customFormat="1" ht="12" customHeight="1">
      <c r="A21" s="24" t="s">
        <v>81</v>
      </c>
      <c r="B21" s="25" t="s">
        <v>82</v>
      </c>
      <c r="C21" s="26">
        <v>0</v>
      </c>
      <c r="D21"/>
      <c r="E21" s="27">
        <v>0</v>
      </c>
    </row>
    <row r="22" spans="1:5" s="23" customFormat="1" ht="12" customHeight="1">
      <c r="A22" s="28" t="s">
        <v>83</v>
      </c>
      <c r="B22" s="29" t="s">
        <v>84</v>
      </c>
      <c r="C22" s="30">
        <v>0</v>
      </c>
      <c r="D22" s="30">
        <v>0</v>
      </c>
      <c r="E22" s="31">
        <v>0</v>
      </c>
    </row>
    <row r="23" spans="1:5" s="23" customFormat="1" ht="12" customHeight="1">
      <c r="A23" s="28" t="s">
        <v>85</v>
      </c>
      <c r="B23" s="29" t="s">
        <v>86</v>
      </c>
      <c r="C23" s="30">
        <v>0</v>
      </c>
      <c r="D23" s="30">
        <v>0</v>
      </c>
      <c r="E23" s="31">
        <v>0</v>
      </c>
    </row>
    <row r="24" spans="1:5" s="23" customFormat="1" ht="12" customHeight="1">
      <c r="A24" s="28" t="s">
        <v>87</v>
      </c>
      <c r="B24" s="29" t="s">
        <v>88</v>
      </c>
      <c r="C24" s="30">
        <v>0</v>
      </c>
      <c r="D24" s="30">
        <v>0</v>
      </c>
      <c r="E24" s="31">
        <v>0</v>
      </c>
    </row>
    <row r="25" spans="1:5" s="23" customFormat="1" ht="12" customHeight="1">
      <c r="A25" s="28" t="s">
        <v>89</v>
      </c>
      <c r="B25" s="29" t="s">
        <v>90</v>
      </c>
      <c r="C25" s="30">
        <v>0</v>
      </c>
      <c r="D25" s="30">
        <v>0</v>
      </c>
      <c r="E25" s="31">
        <v>0</v>
      </c>
    </row>
    <row r="26" spans="1:5" s="23" customFormat="1" ht="12" customHeight="1">
      <c r="A26" s="32" t="s">
        <v>91</v>
      </c>
      <c r="B26" s="37" t="s">
        <v>92</v>
      </c>
      <c r="C26" s="34">
        <v>0</v>
      </c>
      <c r="D26" s="34">
        <v>0</v>
      </c>
      <c r="E26" s="35">
        <v>0</v>
      </c>
    </row>
    <row r="27" spans="1:5" s="23" customFormat="1" ht="12" customHeight="1">
      <c r="A27" s="20" t="s">
        <v>93</v>
      </c>
      <c r="B27" s="21" t="s">
        <v>94</v>
      </c>
      <c r="C27" s="22">
        <f ca="1">SUM(C28,C31,C32,C33,C30)</f>
        <v>7145234</v>
      </c>
      <c r="D27" s="22">
        <f ca="1">SUM(D28,D31,D32,D33,D30)</f>
        <v>7602647</v>
      </c>
      <c r="E27" s="22">
        <f ca="1">SUM(E28,E31,E32,E33,E30)</f>
        <v>7602647</v>
      </c>
    </row>
    <row r="28" spans="1:5" s="23" customFormat="1" ht="12" customHeight="1">
      <c r="A28" s="24" t="s">
        <v>95</v>
      </c>
      <c r="B28" s="25" t="s">
        <v>96</v>
      </c>
      <c r="C28" s="38">
        <v>1155000</v>
      </c>
      <c r="D28" s="38">
        <v>1206752</v>
      </c>
      <c r="E28" s="38">
        <v>1206752</v>
      </c>
    </row>
    <row r="29" spans="1:5" s="23" customFormat="1" ht="12" customHeight="1">
      <c r="A29" s="28" t="s">
        <v>97</v>
      </c>
      <c r="B29" s="29" t="s">
        <v>98</v>
      </c>
      <c r="C29" s="30">
        <v>1155000</v>
      </c>
      <c r="D29" s="30">
        <v>1206752</v>
      </c>
      <c r="E29" s="31">
        <v>1206752</v>
      </c>
    </row>
    <row r="30" spans="1:5" s="23" customFormat="1" ht="12" customHeight="1">
      <c r="A30" s="28" t="s">
        <v>99</v>
      </c>
      <c r="B30" s="29" t="s">
        <v>100</v>
      </c>
      <c r="C30" s="30">
        <v>4800000</v>
      </c>
      <c r="D30" s="30">
        <v>5455193</v>
      </c>
      <c r="E30" s="31">
        <v>5455193</v>
      </c>
    </row>
    <row r="31" spans="1:5" s="23" customFormat="1" ht="12" customHeight="1">
      <c r="A31" s="28" t="s">
        <v>101</v>
      </c>
      <c r="B31" s="29" t="s">
        <v>102</v>
      </c>
      <c r="C31" s="30">
        <v>890000</v>
      </c>
      <c r="D31" s="30">
        <v>823384</v>
      </c>
      <c r="E31" s="31">
        <v>823384</v>
      </c>
    </row>
    <row r="32" spans="1:5" s="23" customFormat="1" ht="12" customHeight="1">
      <c r="A32" s="28" t="s">
        <v>103</v>
      </c>
      <c r="B32" s="29" t="s">
        <v>104</v>
      </c>
      <c r="C32" s="30">
        <v>80000</v>
      </c>
      <c r="D32" s="30"/>
      <c r="E32" s="31"/>
    </row>
    <row r="33" spans="1:6" s="23" customFormat="1" ht="12" customHeight="1">
      <c r="A33" s="32" t="s">
        <v>105</v>
      </c>
      <c r="B33" s="37" t="s">
        <v>106</v>
      </c>
      <c r="C33" s="34">
        <v>220234</v>
      </c>
      <c r="D33" s="34">
        <v>117318</v>
      </c>
      <c r="E33" s="35">
        <v>117318</v>
      </c>
    </row>
    <row r="34" spans="1:6" s="23" customFormat="1" ht="12" customHeight="1">
      <c r="A34" s="20" t="s">
        <v>107</v>
      </c>
      <c r="B34" s="21" t="s">
        <v>108</v>
      </c>
      <c r="C34" s="22">
        <f ca="1">SUM(C35:C44)</f>
        <v>872400</v>
      </c>
      <c r="D34" s="22">
        <f ca="1">SUM(D35:D44)</f>
        <v>1814086</v>
      </c>
      <c r="E34" s="22">
        <f ca="1">SUM(E35:E44)</f>
        <v>1814086</v>
      </c>
    </row>
    <row r="35" spans="1:6" s="23" customFormat="1" ht="12" customHeight="1">
      <c r="A35" s="24" t="s">
        <v>109</v>
      </c>
      <c r="B35" s="25" t="s">
        <v>110</v>
      </c>
      <c r="C35" s="26">
        <v>0</v>
      </c>
      <c r="D35" s="26">
        <v>0</v>
      </c>
      <c r="E35" s="27"/>
    </row>
    <row r="36" spans="1:6" s="23" customFormat="1" ht="12" customHeight="1">
      <c r="A36" s="28" t="s">
        <v>111</v>
      </c>
      <c r="B36" s="29" t="s">
        <v>112</v>
      </c>
      <c r="C36" s="30">
        <v>110000</v>
      </c>
      <c r="D36" s="30">
        <v>309000</v>
      </c>
      <c r="E36" s="31">
        <v>309000</v>
      </c>
      <c r="F36"/>
    </row>
    <row r="37" spans="1:6" s="23" customFormat="1" ht="12" customHeight="1">
      <c r="A37" s="28" t="s">
        <v>113</v>
      </c>
      <c r="B37" s="29" t="s">
        <v>114</v>
      </c>
      <c r="C37" s="30">
        <v>0</v>
      </c>
      <c r="D37" s="30">
        <v>88071</v>
      </c>
      <c r="E37" s="31">
        <v>88071</v>
      </c>
    </row>
    <row r="38" spans="1:6" s="23" customFormat="1" ht="12" customHeight="1">
      <c r="A38" s="28" t="s">
        <v>115</v>
      </c>
      <c r="B38" s="29" t="s">
        <v>116</v>
      </c>
      <c r="C38" s="30">
        <v>418000</v>
      </c>
      <c r="D38" s="30">
        <v>255204</v>
      </c>
      <c r="E38" s="31">
        <v>255204</v>
      </c>
    </row>
    <row r="39" spans="1:6" s="23" customFormat="1" ht="12" customHeight="1">
      <c r="A39" s="28" t="s">
        <v>117</v>
      </c>
      <c r="B39" s="29" t="s">
        <v>118</v>
      </c>
      <c r="C39" s="30">
        <v>261800</v>
      </c>
      <c r="D39" s="30">
        <v>350405</v>
      </c>
      <c r="E39" s="31">
        <v>350405</v>
      </c>
    </row>
    <row r="40" spans="1:6" s="23" customFormat="1" ht="12" customHeight="1">
      <c r="A40" s="28" t="s">
        <v>119</v>
      </c>
      <c r="B40" s="29" t="s">
        <v>120</v>
      </c>
      <c r="C40" s="30">
        <v>70600</v>
      </c>
      <c r="D40" s="30">
        <v>119290</v>
      </c>
      <c r="E40" s="31">
        <v>119290</v>
      </c>
    </row>
    <row r="41" spans="1:6" s="23" customFormat="1" ht="12" customHeight="1">
      <c r="A41" s="28" t="s">
        <v>121</v>
      </c>
      <c r="B41" s="29" t="s">
        <v>122</v>
      </c>
      <c r="C41" s="30">
        <v>0</v>
      </c>
      <c r="D41" s="30">
        <v>342000</v>
      </c>
      <c r="E41" s="31">
        <v>342000</v>
      </c>
    </row>
    <row r="42" spans="1:6" s="23" customFormat="1" ht="12" customHeight="1">
      <c r="A42" s="28" t="s">
        <v>123</v>
      </c>
      <c r="B42" s="29" t="s">
        <v>124</v>
      </c>
      <c r="C42" s="30">
        <v>12000</v>
      </c>
      <c r="D42" s="30">
        <v>17056</v>
      </c>
      <c r="E42" s="31">
        <v>17056</v>
      </c>
    </row>
    <row r="43" spans="1:6" s="23" customFormat="1" ht="12" customHeight="1">
      <c r="A43" s="28" t="s">
        <v>125</v>
      </c>
      <c r="B43" s="29" t="s">
        <v>126</v>
      </c>
      <c r="C43" s="30">
        <v>0</v>
      </c>
      <c r="D43" s="30">
        <v>0</v>
      </c>
      <c r="E43" s="31">
        <v>0</v>
      </c>
    </row>
    <row r="44" spans="1:6" s="23" customFormat="1" ht="12" customHeight="1">
      <c r="A44" s="32" t="s">
        <v>127</v>
      </c>
      <c r="B44" s="33" t="s">
        <v>128</v>
      </c>
      <c r="C44" s="34"/>
      <c r="D44" s="34">
        <v>333060</v>
      </c>
      <c r="E44" s="35">
        <v>333060</v>
      </c>
    </row>
    <row r="45" spans="1:6" s="23" customFormat="1" ht="12" customHeight="1">
      <c r="A45" s="20" t="s">
        <v>129</v>
      </c>
      <c r="B45" s="21" t="s">
        <v>130</v>
      </c>
      <c r="C45" s="22">
        <f ca="1">SUM(C46:C50)</f>
        <v>0</v>
      </c>
      <c r="D45" s="22">
        <f ca="1">SUM(D46:D50)</f>
        <v>0</v>
      </c>
      <c r="E45" s="22">
        <f ca="1">SUM(E46:E50)</f>
        <v>0</v>
      </c>
    </row>
    <row r="46" spans="1:6" s="23" customFormat="1" ht="12" customHeight="1">
      <c r="A46" s="24" t="s">
        <v>131</v>
      </c>
      <c r="B46" s="25" t="s">
        <v>132</v>
      </c>
      <c r="C46" s="26">
        <v>0</v>
      </c>
      <c r="D46" s="26">
        <v>0</v>
      </c>
      <c r="E46" s="27">
        <v>0</v>
      </c>
    </row>
    <row r="47" spans="1:6" s="23" customFormat="1" ht="12" customHeight="1">
      <c r="A47" s="28" t="s">
        <v>133</v>
      </c>
      <c r="B47" s="29" t="s">
        <v>134</v>
      </c>
      <c r="C47" s="30">
        <v>0</v>
      </c>
      <c r="D47" s="30">
        <v>0</v>
      </c>
      <c r="E47" s="31">
        <v>0</v>
      </c>
    </row>
    <row r="48" spans="1:6" s="23" customFormat="1" ht="12" customHeight="1">
      <c r="A48" s="28" t="s">
        <v>135</v>
      </c>
      <c r="B48" s="29" t="s">
        <v>136</v>
      </c>
      <c r="C48"/>
      <c r="D48" s="30"/>
      <c r="E48" s="31"/>
    </row>
    <row r="49" spans="1:5" s="23" customFormat="1" ht="12" customHeight="1">
      <c r="A49" s="28" t="s">
        <v>137</v>
      </c>
      <c r="B49" s="29" t="s">
        <v>138</v>
      </c>
      <c r="C49" s="30">
        <v>0</v>
      </c>
      <c r="D49" s="30">
        <v>0</v>
      </c>
      <c r="E49" s="31">
        <v>0</v>
      </c>
    </row>
    <row r="50" spans="1:5" s="23" customFormat="1" ht="12" customHeight="1">
      <c r="A50" s="32" t="s">
        <v>139</v>
      </c>
      <c r="B50" s="33" t="s">
        <v>140</v>
      </c>
      <c r="C50" s="34">
        <v>0</v>
      </c>
      <c r="D50" s="34">
        <v>0</v>
      </c>
      <c r="E50" s="35">
        <v>0</v>
      </c>
    </row>
    <row r="51" spans="1:5" s="23" customFormat="1" ht="17.25" customHeight="1">
      <c r="A51" s="20" t="s">
        <v>141</v>
      </c>
      <c r="B51" s="21" t="s">
        <v>142</v>
      </c>
      <c r="C51" s="22">
        <f ca="1">SUM(C52:C55)</f>
        <v>0</v>
      </c>
      <c r="D51" s="22">
        <f ca="1">SUM(D52:D55)</f>
        <v>0</v>
      </c>
      <c r="E51" s="22">
        <f ca="1">SUM(E52:E55)</f>
        <v>0</v>
      </c>
    </row>
    <row r="52" spans="1:5" s="23" customFormat="1" ht="12" customHeight="1">
      <c r="A52" s="24" t="s">
        <v>143</v>
      </c>
      <c r="B52" s="25" t="s">
        <v>144</v>
      </c>
      <c r="C52" s="26">
        <v>0</v>
      </c>
      <c r="D52" s="26">
        <v>0</v>
      </c>
      <c r="E52" s="27">
        <v>0</v>
      </c>
    </row>
    <row r="53" spans="1:5" s="23" customFormat="1" ht="12" customHeight="1">
      <c r="A53" s="28" t="s">
        <v>145</v>
      </c>
      <c r="B53" s="29" t="s">
        <v>146</v>
      </c>
      <c r="C53" s="30">
        <v>0</v>
      </c>
      <c r="D53" s="30">
        <v>0</v>
      </c>
      <c r="E53" s="31">
        <v>0</v>
      </c>
    </row>
    <row r="54" spans="1:5" s="23" customFormat="1" ht="12" customHeight="1">
      <c r="A54" s="28" t="s">
        <v>147</v>
      </c>
      <c r="B54" s="29" t="s">
        <v>148</v>
      </c>
      <c r="C54" s="30">
        <v>0</v>
      </c>
      <c r="D54" s="30"/>
      <c r="E54" s="31"/>
    </row>
    <row r="55" spans="1:5" s="23" customFormat="1" ht="12" customHeight="1">
      <c r="A55" s="32" t="s">
        <v>149</v>
      </c>
      <c r="B55" s="33" t="s">
        <v>150</v>
      </c>
      <c r="C55" s="34">
        <v>0</v>
      </c>
      <c r="D55" s="34">
        <v>0</v>
      </c>
      <c r="E55" s="35">
        <v>0</v>
      </c>
    </row>
    <row r="56" spans="1:5" s="23" customFormat="1" ht="12" customHeight="1">
      <c r="A56" s="20" t="s">
        <v>151</v>
      </c>
      <c r="B56" s="36" t="s">
        <v>152</v>
      </c>
      <c r="C56" s="22">
        <f ca="1">SUM(C60,C57:C60)</f>
        <v>0</v>
      </c>
      <c r="D56" s="22">
        <f ca="1">SUM(D60,D57:D60)</f>
        <v>0</v>
      </c>
      <c r="E56" s="22">
        <f ca="1">SUM(E60,E57:E60)</f>
        <v>0</v>
      </c>
    </row>
    <row r="57" spans="1:5" s="23" customFormat="1" ht="12" customHeight="1">
      <c r="A57" s="24" t="s">
        <v>153</v>
      </c>
      <c r="B57" s="25" t="s">
        <v>154</v>
      </c>
      <c r="C57" s="30">
        <v>0</v>
      </c>
      <c r="D57" s="30">
        <v>0</v>
      </c>
      <c r="E57" s="31">
        <v>0</v>
      </c>
    </row>
    <row r="58" spans="1:5" s="23" customFormat="1" ht="12" customHeight="1">
      <c r="A58" s="28" t="s">
        <v>155</v>
      </c>
      <c r="B58" s="29" t="s">
        <v>156</v>
      </c>
      <c r="C58" s="30">
        <v>0</v>
      </c>
      <c r="D58" s="30">
        <v>0</v>
      </c>
      <c r="E58" s="31">
        <v>0</v>
      </c>
    </row>
    <row r="59" spans="1:5" s="23" customFormat="1" ht="12" customHeight="1">
      <c r="A59" s="28" t="s">
        <v>157</v>
      </c>
      <c r="B59" s="29" t="s">
        <v>158</v>
      </c>
      <c r="C59" s="30">
        <v>0</v>
      </c>
      <c r="D59" s="30">
        <v>0</v>
      </c>
      <c r="E59" s="31">
        <v>0</v>
      </c>
    </row>
    <row r="60" spans="1:5" s="23" customFormat="1" ht="19.5" customHeight="1">
      <c r="A60" s="32" t="s">
        <v>159</v>
      </c>
      <c r="B60" s="33" t="s">
        <v>160</v>
      </c>
      <c r="C60" s="30">
        <v>0</v>
      </c>
      <c r="D60" s="30">
        <v>0</v>
      </c>
      <c r="E60" s="31">
        <v>0</v>
      </c>
    </row>
    <row r="61" spans="1:5" s="23" customFormat="1" ht="12" customHeight="1">
      <c r="A61" s="20" t="s">
        <v>161</v>
      </c>
      <c r="B61" s="21" t="s">
        <v>162</v>
      </c>
      <c r="C61" s="22">
        <f ca="1">SUM(C6,C13,C20,C27,C34,C45,C51,C56)</f>
        <v>32988344</v>
      </c>
      <c r="D61" s="22">
        <f ca="1">SUM(D6,D13,D20,D27,D34,D45,D51,D56)</f>
        <v>39699410</v>
      </c>
      <c r="E61" s="22">
        <f ca="1">SUM(E6,E13,E20,E27,E34,E45,E51,E56)</f>
        <v>39699410</v>
      </c>
    </row>
    <row r="62" spans="1:5" s="23" customFormat="1" ht="12" customHeight="1">
      <c r="A62" s="39" t="s">
        <v>163</v>
      </c>
      <c r="B62" s="36" t="s">
        <v>164</v>
      </c>
      <c r="C62" s="22"/>
      <c r="D62" s="22"/>
      <c r="E62" s="40"/>
    </row>
    <row r="63" spans="1:5" s="23" customFormat="1" ht="12" customHeight="1">
      <c r="A63" s="24" t="s">
        <v>165</v>
      </c>
      <c r="B63" s="25" t="s">
        <v>166</v>
      </c>
      <c r="C63" s="30">
        <v>0</v>
      </c>
      <c r="D63" s="30">
        <v>0</v>
      </c>
      <c r="E63" s="31">
        <v>0</v>
      </c>
    </row>
    <row r="64" spans="1:5" s="23" customFormat="1" ht="12" customHeight="1">
      <c r="A64" s="28" t="s">
        <v>167</v>
      </c>
      <c r="B64" s="29" t="s">
        <v>168</v>
      </c>
      <c r="C64" s="30">
        <v>0</v>
      </c>
      <c r="D64" s="30">
        <v>0</v>
      </c>
      <c r="E64" s="31">
        <v>0</v>
      </c>
    </row>
    <row r="65" spans="1:5" s="23" customFormat="1" ht="12" customHeight="1">
      <c r="A65" s="32" t="s">
        <v>169</v>
      </c>
      <c r="B65" s="41" t="s">
        <v>170</v>
      </c>
      <c r="C65" s="30">
        <v>0</v>
      </c>
      <c r="D65" s="30">
        <v>0</v>
      </c>
      <c r="E65" s="31">
        <v>0</v>
      </c>
    </row>
    <row r="66" spans="1:5" s="23" customFormat="1" ht="12" customHeight="1">
      <c r="A66" s="39" t="s">
        <v>171</v>
      </c>
      <c r="B66" s="36" t="s">
        <v>172</v>
      </c>
      <c r="C66" s="22"/>
      <c r="D66" s="22"/>
      <c r="E66" s="40"/>
    </row>
    <row r="67" spans="1:5" s="23" customFormat="1" ht="13.5" customHeight="1">
      <c r="A67" s="24" t="s">
        <v>173</v>
      </c>
      <c r="B67" s="25" t="s">
        <v>174</v>
      </c>
      <c r="C67" s="30">
        <v>0</v>
      </c>
      <c r="D67" s="30">
        <v>0</v>
      </c>
      <c r="E67" s="31">
        <v>0</v>
      </c>
    </row>
    <row r="68" spans="1:5" s="23" customFormat="1" ht="12" customHeight="1">
      <c r="A68" s="28" t="s">
        <v>175</v>
      </c>
      <c r="B68" s="29" t="s">
        <v>176</v>
      </c>
      <c r="C68" s="30">
        <v>0</v>
      </c>
      <c r="D68" s="30">
        <v>0</v>
      </c>
      <c r="E68" s="31">
        <v>0</v>
      </c>
    </row>
    <row r="69" spans="1:5" s="23" customFormat="1" ht="12" customHeight="1">
      <c r="A69" s="28" t="s">
        <v>177</v>
      </c>
      <c r="B69" s="29" t="s">
        <v>178</v>
      </c>
      <c r="C69" s="30">
        <v>0</v>
      </c>
      <c r="D69" s="30">
        <v>0</v>
      </c>
      <c r="E69" s="31">
        <v>0</v>
      </c>
    </row>
    <row r="70" spans="1:5" s="23" customFormat="1" ht="12" customHeight="1">
      <c r="A70" s="32" t="s">
        <v>179</v>
      </c>
      <c r="B70" s="33" t="s">
        <v>180</v>
      </c>
      <c r="C70" s="30">
        <v>0</v>
      </c>
      <c r="D70" s="30">
        <v>0</v>
      </c>
      <c r="E70" s="31">
        <v>0</v>
      </c>
    </row>
    <row r="71" spans="1:5" s="23" customFormat="1" ht="12" customHeight="1">
      <c r="A71" s="39" t="s">
        <v>181</v>
      </c>
      <c r="B71" s="36" t="s">
        <v>182</v>
      </c>
      <c r="C71" s="42">
        <v>4952040</v>
      </c>
      <c r="D71" s="22">
        <v>6829040</v>
      </c>
      <c r="E71" s="40">
        <v>6829040</v>
      </c>
    </row>
    <row r="72" spans="1:5" s="23" customFormat="1" ht="12" customHeight="1">
      <c r="A72" s="24" t="s">
        <v>183</v>
      </c>
      <c r="B72" s="25" t="s">
        <v>184</v>
      </c>
      <c r="C72" s="30">
        <v>4952040</v>
      </c>
      <c r="D72" s="30">
        <v>6829040</v>
      </c>
      <c r="E72" s="31">
        <v>6829040</v>
      </c>
    </row>
    <row r="73" spans="1:5" s="23" customFormat="1" ht="12" customHeight="1">
      <c r="A73" s="32" t="s">
        <v>185</v>
      </c>
      <c r="B73" s="33" t="s">
        <v>186</v>
      </c>
      <c r="C73" s="30">
        <v>0</v>
      </c>
      <c r="D73" s="30">
        <v>0</v>
      </c>
      <c r="E73" s="31">
        <v>0</v>
      </c>
    </row>
    <row r="74" spans="1:5" s="23" customFormat="1" ht="12" customHeight="1">
      <c r="A74" s="39" t="s">
        <v>187</v>
      </c>
      <c r="B74" s="36" t="s">
        <v>188</v>
      </c>
      <c r="C74" s="22"/>
      <c r="D74" s="22">
        <f ca="1">SUM(D77,D76,D75)</f>
        <v>1068753</v>
      </c>
      <c r="E74" s="22">
        <f ca="1">SUM(E77,E76,E75)</f>
        <v>1068753</v>
      </c>
    </row>
    <row r="75" spans="1:5" s="23" customFormat="1" ht="12" customHeight="1">
      <c r="A75" s="24" t="s">
        <v>189</v>
      </c>
      <c r="B75" s="25" t="s">
        <v>190</v>
      </c>
      <c r="C75" s="30"/>
      <c r="D75" s="30">
        <v>1068753</v>
      </c>
      <c r="E75" s="31">
        <v>1068753</v>
      </c>
    </row>
    <row r="76" spans="1:5" s="23" customFormat="1" ht="12" customHeight="1">
      <c r="A76" s="28" t="s">
        <v>191</v>
      </c>
      <c r="B76" s="29" t="s">
        <v>192</v>
      </c>
      <c r="C76" s="30">
        <v>0</v>
      </c>
      <c r="D76" s="30">
        <v>0</v>
      </c>
      <c r="E76" s="31">
        <v>0</v>
      </c>
    </row>
    <row r="77" spans="1:5" s="23" customFormat="1" ht="12" customHeight="1">
      <c r="A77" s="32" t="s">
        <v>193</v>
      </c>
      <c r="B77" s="37" t="s">
        <v>194</v>
      </c>
      <c r="C77" s="30">
        <v>0</v>
      </c>
      <c r="D77" s="30">
        <v>0</v>
      </c>
      <c r="E77" s="31">
        <v>0</v>
      </c>
    </row>
    <row r="78" spans="1:5" s="23" customFormat="1" ht="12" customHeight="1">
      <c r="A78" s="39" t="s">
        <v>195</v>
      </c>
      <c r="B78" s="36" t="s">
        <v>196</v>
      </c>
      <c r="C78" s="22"/>
      <c r="D78" s="22"/>
      <c r="E78" s="40"/>
    </row>
    <row r="79" spans="1:5" s="23" customFormat="1" ht="12" customHeight="1">
      <c r="A79" s="43" t="s">
        <v>197</v>
      </c>
      <c r="B79" s="25" t="s">
        <v>198</v>
      </c>
      <c r="C79" s="30">
        <v>0</v>
      </c>
      <c r="D79" s="30">
        <v>0</v>
      </c>
      <c r="E79" s="31">
        <v>0</v>
      </c>
    </row>
    <row r="80" spans="1:5" s="23" customFormat="1" ht="12" customHeight="1">
      <c r="A80" s="44" t="s">
        <v>199</v>
      </c>
      <c r="B80" s="29" t="s">
        <v>200</v>
      </c>
      <c r="C80" s="30">
        <v>0</v>
      </c>
      <c r="D80" s="30">
        <v>0</v>
      </c>
      <c r="E80" s="31">
        <v>0</v>
      </c>
    </row>
    <row r="81" spans="1:5" s="23" customFormat="1" ht="12" customHeight="1">
      <c r="A81" s="44" t="s">
        <v>201</v>
      </c>
      <c r="B81" s="29" t="s">
        <v>202</v>
      </c>
      <c r="C81" s="30">
        <v>0</v>
      </c>
      <c r="D81" s="30">
        <v>0</v>
      </c>
      <c r="E81" s="31">
        <v>0</v>
      </c>
    </row>
    <row r="82" spans="1:5" s="23" customFormat="1" ht="12" customHeight="1">
      <c r="A82" s="45" t="s">
        <v>203</v>
      </c>
      <c r="B82" s="37" t="s">
        <v>204</v>
      </c>
      <c r="C82" s="30">
        <v>0</v>
      </c>
      <c r="D82" s="30">
        <v>0</v>
      </c>
      <c r="E82" s="31">
        <v>0</v>
      </c>
    </row>
    <row r="83" spans="1:5" s="23" customFormat="1" ht="12" customHeight="1">
      <c r="A83" s="39" t="s">
        <v>205</v>
      </c>
      <c r="B83" s="36" t="s">
        <v>206</v>
      </c>
      <c r="C83" s="46">
        <v>0</v>
      </c>
      <c r="D83" s="46">
        <v>0</v>
      </c>
      <c r="E83" s="47">
        <v>0</v>
      </c>
    </row>
    <row r="84" spans="1:5" s="23" customFormat="1" ht="12" customHeight="1">
      <c r="A84" s="39" t="s">
        <v>207</v>
      </c>
      <c r="B84" s="48" t="s">
        <v>208</v>
      </c>
      <c r="C84" s="22">
        <f ca="1">SUM(C62,C66,C71,C74,C78,C83)</f>
        <v>4952040</v>
      </c>
      <c r="D84" s="22">
        <f ca="1">SUM(D62,D66,D71,D74,D78,D83)</f>
        <v>7897793</v>
      </c>
      <c r="E84" s="22">
        <f ca="1">SUM(E62,E66,E71,E74,E78,E83)</f>
        <v>7897793</v>
      </c>
    </row>
    <row r="85" spans="1:5" s="23" customFormat="1" ht="25.5" customHeight="1">
      <c r="A85" s="49" t="s">
        <v>209</v>
      </c>
      <c r="B85" s="50" t="s">
        <v>210</v>
      </c>
      <c r="C85" s="22">
        <f ca="1">SUM(C61,C84)</f>
        <v>37940384</v>
      </c>
      <c r="D85" s="22">
        <f ca="1">SUM(D61,D84)</f>
        <v>47597203</v>
      </c>
      <c r="E85" s="22">
        <f ca="1">SUM(E61,E84)</f>
        <v>47597203</v>
      </c>
    </row>
    <row r="86" spans="1:5" s="23" customFormat="1" ht="18.75" customHeight="1">
      <c r="A86" s="51"/>
      <c r="B86" s="51"/>
      <c r="C86" s="52"/>
      <c r="D86" s="52"/>
      <c r="E86" s="52"/>
    </row>
    <row r="87" spans="1:5" ht="16.5" customHeight="1">
      <c r="A87"/>
      <c r="B87"/>
      <c r="C87"/>
      <c r="D87"/>
      <c r="E87"/>
    </row>
  </sheetData>
  <sheetProtection selectLockedCells="1" selectUnlockedCells="1"/>
  <mergeCells count="4">
    <mergeCell ref="A1:E1"/>
    <mergeCell ref="A3:A4"/>
    <mergeCell ref="B3:B4"/>
    <mergeCell ref="C3:E3"/>
  </mergeCells>
  <printOptions horizontalCentered="1"/>
  <pageMargins left="0.78749999999999998" right="0.78749999999999998" top="0.86597222222222214" bottom="0.86597222222222225" header="0.51180555555555551" footer="0.51180555555555551"/>
  <pageSetup paperSize="9" scale="65" firstPageNumber="0" orientation="portrait" horizontalDpi="300" verticalDpi="300"/>
  <headerFooter alignWithMargins="0">
    <oddHeader>&amp;C3. melléklet a 6/2015.(IV.30.) rendelethez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IU130"/>
  <sheetViews>
    <sheetView zoomScale="89" zoomScaleNormal="89" zoomScaleSheetLayoutView="100" workbookViewId="0">
      <selection activeCell="J8" sqref="J8"/>
    </sheetView>
  </sheetViews>
  <sheetFormatPr defaultColWidth="12.88671875" defaultRowHeight="15.6"/>
  <cols>
    <col min="1" max="1" width="9.44140625" style="9" customWidth="1"/>
    <col min="2" max="2" width="60.77734375" style="9" customWidth="1"/>
    <col min="3" max="5" width="15.77734375" style="10" customWidth="1"/>
    <col min="6" max="6" width="0" style="11" hidden="1" customWidth="1"/>
    <col min="7" max="255" width="9.33203125" style="11" customWidth="1"/>
  </cols>
  <sheetData>
    <row r="1" spans="1:7" s="23" customFormat="1" ht="12" customHeight="1">
      <c r="A1" s="51"/>
      <c r="B1" s="51"/>
      <c r="C1" s="52"/>
      <c r="D1" s="52"/>
      <c r="E1" s="52"/>
    </row>
    <row r="2" spans="1:7" s="23" customFormat="1" ht="12" customHeight="1">
      <c r="A2" s="195" t="s">
        <v>211</v>
      </c>
      <c r="B2" s="195"/>
      <c r="C2" s="195"/>
      <c r="D2" s="195"/>
      <c r="E2" s="195"/>
      <c r="F2" s="11"/>
      <c r="G2" s="11"/>
    </row>
    <row r="3" spans="1:7" s="23" customFormat="1" ht="12" customHeight="1">
      <c r="A3" s="53" t="s">
        <v>212</v>
      </c>
      <c r="B3" s="53"/>
      <c r="C3" s="54"/>
      <c r="D3" s="54"/>
      <c r="E3" s="54" t="s">
        <v>213</v>
      </c>
      <c r="F3" s="55"/>
      <c r="G3" s="55"/>
    </row>
    <row r="4" spans="1:7" s="23" customFormat="1" ht="12" customHeight="1">
      <c r="A4" s="196" t="s">
        <v>41</v>
      </c>
      <c r="B4" s="197" t="s">
        <v>214</v>
      </c>
      <c r="C4" s="198">
        <v>2016</v>
      </c>
      <c r="D4" s="198"/>
      <c r="E4" s="198"/>
      <c r="F4" s="55"/>
      <c r="G4" s="55"/>
    </row>
    <row r="5" spans="1:7" s="23" customFormat="1" ht="23.4" customHeight="1">
      <c r="A5" s="196"/>
      <c r="B5" s="197"/>
      <c r="C5" s="14" t="s">
        <v>43</v>
      </c>
      <c r="D5" s="14" t="s">
        <v>44</v>
      </c>
      <c r="E5" s="15" t="s">
        <v>45</v>
      </c>
      <c r="F5" s="11"/>
      <c r="G5" s="11"/>
    </row>
    <row r="6" spans="1:7" s="23" customFormat="1" ht="12" customHeight="1">
      <c r="A6" s="16" t="s">
        <v>46</v>
      </c>
      <c r="B6" s="17" t="s">
        <v>47</v>
      </c>
      <c r="C6" s="17" t="s">
        <v>48</v>
      </c>
      <c r="D6" s="17" t="s">
        <v>49</v>
      </c>
      <c r="E6" s="56" t="s">
        <v>50</v>
      </c>
      <c r="F6" s="19"/>
      <c r="G6" s="19"/>
    </row>
    <row r="7" spans="1:7" s="23" customFormat="1" ht="12" customHeight="1">
      <c r="A7" s="57" t="s">
        <v>51</v>
      </c>
      <c r="B7" s="58" t="s">
        <v>215</v>
      </c>
      <c r="C7" s="59">
        <f ca="1">SUM(C8:C12)</f>
        <v>33620303</v>
      </c>
      <c r="D7" s="59">
        <f ca="1">SUM(D8:D12)</f>
        <v>42067122</v>
      </c>
      <c r="E7" s="59">
        <f ca="1">SUM(E8:E12)</f>
        <v>36373047</v>
      </c>
      <c r="F7" s="11"/>
      <c r="G7" s="11"/>
    </row>
    <row r="8" spans="1:7" s="23" customFormat="1" ht="12" customHeight="1">
      <c r="A8" s="60" t="s">
        <v>53</v>
      </c>
      <c r="B8" s="61" t="s">
        <v>216</v>
      </c>
      <c r="C8" s="62">
        <v>8324000</v>
      </c>
      <c r="D8" s="62">
        <v>11971195</v>
      </c>
      <c r="E8" s="63">
        <v>11948213</v>
      </c>
      <c r="F8" s="11"/>
      <c r="G8" s="11"/>
    </row>
    <row r="9" spans="1:7" s="23" customFormat="1" ht="12" customHeight="1">
      <c r="A9" s="28" t="s">
        <v>55</v>
      </c>
      <c r="B9" s="64" t="s">
        <v>217</v>
      </c>
      <c r="C9" s="30">
        <v>2196800</v>
      </c>
      <c r="D9" s="30">
        <v>2921282</v>
      </c>
      <c r="E9" s="31">
        <v>2921282</v>
      </c>
      <c r="F9" s="11"/>
      <c r="G9" s="11"/>
    </row>
    <row r="10" spans="1:7" s="23" customFormat="1" ht="12" customHeight="1">
      <c r="A10" s="28" t="s">
        <v>57</v>
      </c>
      <c r="B10" s="64" t="s">
        <v>218</v>
      </c>
      <c r="C10" s="34">
        <v>10922500</v>
      </c>
      <c r="D10" s="34">
        <v>14329388</v>
      </c>
      <c r="E10" s="35">
        <v>14090130</v>
      </c>
      <c r="F10" s="11"/>
      <c r="G10" s="11"/>
    </row>
    <row r="11" spans="1:7" s="23" customFormat="1" ht="12" customHeight="1">
      <c r="A11" s="28" t="s">
        <v>59</v>
      </c>
      <c r="B11" s="65" t="s">
        <v>219</v>
      </c>
      <c r="C11" s="34">
        <v>2036800</v>
      </c>
      <c r="D11" s="34">
        <v>3061600</v>
      </c>
      <c r="E11" s="35">
        <v>3041990</v>
      </c>
      <c r="F11" s="11"/>
      <c r="G11" s="11"/>
    </row>
    <row r="12" spans="1:7" s="23" customFormat="1" ht="12" customHeight="1">
      <c r="A12" s="28" t="s">
        <v>220</v>
      </c>
      <c r="B12" s="66" t="s">
        <v>221</v>
      </c>
      <c r="C12" s="34">
        <v>10140203</v>
      </c>
      <c r="D12" s="34">
        <v>9783657</v>
      </c>
      <c r="E12" s="35">
        <v>4371432</v>
      </c>
      <c r="F12" s="11"/>
      <c r="G12" s="11"/>
    </row>
    <row r="13" spans="1:7" s="23" customFormat="1" ht="12" customHeight="1">
      <c r="A13" s="28" t="s">
        <v>63</v>
      </c>
      <c r="B13" s="64" t="s">
        <v>222</v>
      </c>
      <c r="C13" s="34">
        <v>0</v>
      </c>
      <c r="D13" s="34">
        <v>0</v>
      </c>
      <c r="E13" s="35">
        <v>0</v>
      </c>
      <c r="F13" s="11"/>
      <c r="G13" s="11"/>
    </row>
    <row r="14" spans="1:7" s="23" customFormat="1" ht="12" customHeight="1">
      <c r="A14" s="28" t="s">
        <v>223</v>
      </c>
      <c r="B14" s="67" t="s">
        <v>224</v>
      </c>
      <c r="C14" s="34">
        <v>0</v>
      </c>
      <c r="D14" s="34">
        <v>0</v>
      </c>
      <c r="E14" s="35">
        <v>0</v>
      </c>
      <c r="F14" s="11"/>
      <c r="G14" s="11"/>
    </row>
    <row r="15" spans="1:7" s="23" customFormat="1" ht="12" customHeight="1">
      <c r="A15" s="28" t="s">
        <v>225</v>
      </c>
      <c r="B15" s="68" t="s">
        <v>226</v>
      </c>
      <c r="C15" s="34">
        <v>0</v>
      </c>
      <c r="D15" s="34">
        <v>0</v>
      </c>
      <c r="E15" s="35">
        <v>0</v>
      </c>
      <c r="F15" s="11"/>
      <c r="G15" s="11"/>
    </row>
    <row r="16" spans="1:7" s="23" customFormat="1" ht="12" customHeight="1">
      <c r="A16" s="28" t="s">
        <v>227</v>
      </c>
      <c r="B16" s="68" t="s">
        <v>228</v>
      </c>
      <c r="C16" s="34">
        <v>0</v>
      </c>
      <c r="D16" s="34">
        <v>0</v>
      </c>
      <c r="E16" s="35">
        <v>0</v>
      </c>
      <c r="F16" s="11"/>
      <c r="G16" s="11"/>
    </row>
    <row r="17" spans="1:7" s="23" customFormat="1" ht="12" customHeight="1">
      <c r="A17" s="28" t="s">
        <v>229</v>
      </c>
      <c r="B17" s="67" t="s">
        <v>230</v>
      </c>
      <c r="C17" s="34">
        <v>3680800</v>
      </c>
      <c r="D17" s="34">
        <v>3680800</v>
      </c>
      <c r="E17" s="35">
        <v>829037</v>
      </c>
      <c r="F17" s="11"/>
      <c r="G17" s="11"/>
    </row>
    <row r="18" spans="1:7" s="23" customFormat="1" ht="12" customHeight="1">
      <c r="A18" s="28" t="s">
        <v>231</v>
      </c>
      <c r="B18" s="67" t="s">
        <v>232</v>
      </c>
      <c r="C18" s="34">
        <v>0</v>
      </c>
      <c r="D18" s="34">
        <v>0</v>
      </c>
      <c r="E18" s="35">
        <v>0</v>
      </c>
      <c r="F18" s="11"/>
      <c r="G18" s="11"/>
    </row>
    <row r="19" spans="1:7" s="23" customFormat="1" ht="12" customHeight="1">
      <c r="A19" s="28" t="s">
        <v>233</v>
      </c>
      <c r="B19" s="68" t="s">
        <v>234</v>
      </c>
      <c r="C19" s="34">
        <v>0</v>
      </c>
      <c r="D19" s="34">
        <v>0</v>
      </c>
      <c r="E19" s="35">
        <v>0</v>
      </c>
      <c r="F19" s="11"/>
      <c r="G19" s="11"/>
    </row>
    <row r="20" spans="1:7" s="23" customFormat="1" ht="12" customHeight="1">
      <c r="A20" s="69" t="s">
        <v>235</v>
      </c>
      <c r="B20" s="70" t="s">
        <v>236</v>
      </c>
      <c r="C20" s="34">
        <v>0</v>
      </c>
      <c r="D20" s="34">
        <v>0</v>
      </c>
      <c r="E20" s="35">
        <v>0</v>
      </c>
      <c r="F20" s="11"/>
      <c r="G20" s="11"/>
    </row>
    <row r="21" spans="1:7" s="23" customFormat="1" ht="12" customHeight="1">
      <c r="A21" s="28" t="s">
        <v>237</v>
      </c>
      <c r="B21" s="70" t="s">
        <v>238</v>
      </c>
      <c r="C21" s="34">
        <v>0</v>
      </c>
      <c r="D21" s="34">
        <v>0</v>
      </c>
      <c r="E21" s="35">
        <v>0</v>
      </c>
      <c r="F21" s="11"/>
      <c r="G21" s="11"/>
    </row>
    <row r="22" spans="1:7" s="23" customFormat="1" ht="12" customHeight="1">
      <c r="A22" s="71" t="s">
        <v>239</v>
      </c>
      <c r="B22" s="72" t="s">
        <v>240</v>
      </c>
      <c r="C22" s="73">
        <v>3431000</v>
      </c>
      <c r="D22" s="73">
        <v>4404155</v>
      </c>
      <c r="E22" s="74">
        <v>3538525</v>
      </c>
      <c r="F22" s="11"/>
      <c r="G22" s="11"/>
    </row>
    <row r="23" spans="1:7" s="23" customFormat="1" ht="12" customHeight="1">
      <c r="A23" s="20" t="s">
        <v>65</v>
      </c>
      <c r="B23" s="75" t="s">
        <v>241</v>
      </c>
      <c r="C23" s="22">
        <f ca="1">SUM(C28,C27,C26,C25,C24)</f>
        <v>3350000</v>
      </c>
      <c r="D23" s="22">
        <f ca="1">SUM(D28,D27,D26,D25,D24)</f>
        <v>4560000</v>
      </c>
      <c r="E23" s="22">
        <f ca="1">SUM(E28,E27,E26,E24)</f>
        <v>3804513</v>
      </c>
      <c r="F23" s="11"/>
      <c r="G23" s="11"/>
    </row>
    <row r="24" spans="1:7" s="23" customFormat="1" ht="12" customHeight="1">
      <c r="A24" s="24" t="s">
        <v>67</v>
      </c>
      <c r="B24" s="64" t="s">
        <v>242</v>
      </c>
      <c r="C24" s="26">
        <v>850000</v>
      </c>
      <c r="D24" s="26">
        <v>1850000</v>
      </c>
      <c r="E24" s="27">
        <v>1201863</v>
      </c>
      <c r="F24" s="11"/>
      <c r="G24" s="11"/>
    </row>
    <row r="25" spans="1:7" s="23" customFormat="1" ht="12" customHeight="1">
      <c r="A25" s="24" t="s">
        <v>69</v>
      </c>
      <c r="B25" s="76" t="s">
        <v>243</v>
      </c>
      <c r="C25" s="26">
        <v>0</v>
      </c>
      <c r="D25" s="26">
        <v>0</v>
      </c>
      <c r="E25" s="27"/>
      <c r="F25" s="11"/>
      <c r="G25" s="11"/>
    </row>
    <row r="26" spans="1:7" s="23" customFormat="1" ht="12" customHeight="1">
      <c r="A26" s="24" t="s">
        <v>71</v>
      </c>
      <c r="B26" s="76" t="s">
        <v>244</v>
      </c>
      <c r="C26" s="30">
        <v>2500000</v>
      </c>
      <c r="D26" s="30">
        <v>2710000</v>
      </c>
      <c r="E26" s="31">
        <v>2602650</v>
      </c>
      <c r="F26" s="11"/>
      <c r="G26" s="11"/>
    </row>
    <row r="27" spans="1:7" s="23" customFormat="1" ht="12" customHeight="1">
      <c r="A27" s="24" t="s">
        <v>73</v>
      </c>
      <c r="B27" s="76" t="s">
        <v>245</v>
      </c>
      <c r="C27" s="30">
        <v>0</v>
      </c>
      <c r="D27" s="30">
        <v>0</v>
      </c>
      <c r="E27" s="31">
        <v>0</v>
      </c>
      <c r="F27" s="11"/>
      <c r="G27" s="11"/>
    </row>
    <row r="28" spans="1:7" s="23" customFormat="1" ht="17.25" customHeight="1">
      <c r="A28" s="24" t="s">
        <v>75</v>
      </c>
      <c r="B28" s="37" t="s">
        <v>246</v>
      </c>
      <c r="C28" s="30">
        <v>0</v>
      </c>
      <c r="D28" s="30">
        <v>0</v>
      </c>
      <c r="E28" s="31">
        <v>0</v>
      </c>
      <c r="F28" s="11"/>
      <c r="G28" s="11"/>
    </row>
    <row r="29" spans="1:7" s="23" customFormat="1" ht="12" customHeight="1">
      <c r="A29" s="24" t="s">
        <v>77</v>
      </c>
      <c r="B29" s="77" t="s">
        <v>247</v>
      </c>
      <c r="C29" s="30">
        <v>0</v>
      </c>
      <c r="D29" s="30">
        <v>0</v>
      </c>
      <c r="E29" s="31">
        <v>0</v>
      </c>
      <c r="F29" s="11"/>
      <c r="G29" s="11"/>
    </row>
    <row r="30" spans="1:7" s="23" customFormat="1" ht="12" customHeight="1">
      <c r="A30" s="24" t="s">
        <v>248</v>
      </c>
      <c r="B30" s="78" t="s">
        <v>249</v>
      </c>
      <c r="C30" s="30">
        <v>0</v>
      </c>
      <c r="D30" s="30">
        <v>0</v>
      </c>
      <c r="E30" s="31">
        <v>0</v>
      </c>
      <c r="F30" s="11"/>
      <c r="G30" s="11"/>
    </row>
    <row r="31" spans="1:7" s="23" customFormat="1" ht="12" customHeight="1">
      <c r="A31" s="24" t="s">
        <v>250</v>
      </c>
      <c r="B31" s="68" t="s">
        <v>228</v>
      </c>
      <c r="C31" s="30">
        <v>0</v>
      </c>
      <c r="D31" s="30">
        <v>0</v>
      </c>
      <c r="E31" s="31">
        <v>0</v>
      </c>
      <c r="F31" s="11"/>
      <c r="G31" s="11"/>
    </row>
    <row r="32" spans="1:7" s="23" customFormat="1" ht="12" customHeight="1">
      <c r="A32" s="24" t="s">
        <v>251</v>
      </c>
      <c r="B32" s="68" t="s">
        <v>252</v>
      </c>
      <c r="C32" s="30">
        <v>0</v>
      </c>
      <c r="D32" s="30">
        <v>0</v>
      </c>
      <c r="E32" s="31">
        <v>0</v>
      </c>
      <c r="F32" s="11"/>
      <c r="G32" s="11"/>
    </row>
    <row r="33" spans="1:7" s="23" customFormat="1" ht="12" customHeight="1">
      <c r="A33" s="24" t="s">
        <v>253</v>
      </c>
      <c r="B33" s="68" t="s">
        <v>254</v>
      </c>
      <c r="C33" s="30">
        <v>0</v>
      </c>
      <c r="D33" s="30">
        <v>0</v>
      </c>
      <c r="E33" s="31">
        <v>0</v>
      </c>
      <c r="F33" s="11"/>
      <c r="G33" s="11"/>
    </row>
    <row r="34" spans="1:7" s="23" customFormat="1" ht="12" customHeight="1">
      <c r="A34" s="24" t="s">
        <v>255</v>
      </c>
      <c r="B34" s="68" t="s">
        <v>234</v>
      </c>
      <c r="C34" s="30">
        <v>0</v>
      </c>
      <c r="D34" s="30">
        <v>0</v>
      </c>
      <c r="E34" s="31">
        <v>0</v>
      </c>
      <c r="F34" s="79"/>
      <c r="G34" s="79"/>
    </row>
    <row r="35" spans="1:7" s="23" customFormat="1" ht="12" customHeight="1">
      <c r="A35" s="24" t="s">
        <v>256</v>
      </c>
      <c r="B35" s="68" t="s">
        <v>257</v>
      </c>
      <c r="C35" s="30">
        <v>0</v>
      </c>
      <c r="D35" s="30">
        <v>0</v>
      </c>
      <c r="E35" s="31">
        <v>0</v>
      </c>
      <c r="F35" s="11"/>
      <c r="G35" s="11"/>
    </row>
    <row r="36" spans="1:7" s="23" customFormat="1" ht="12" customHeight="1">
      <c r="A36" s="69" t="s">
        <v>258</v>
      </c>
      <c r="B36" s="68" t="s">
        <v>259</v>
      </c>
      <c r="C36" s="34">
        <v>0</v>
      </c>
      <c r="D36" s="34">
        <v>0</v>
      </c>
      <c r="E36" s="35">
        <v>0</v>
      </c>
      <c r="F36" s="11"/>
      <c r="G36" s="11"/>
    </row>
    <row r="37" spans="1:7" s="23" customFormat="1" ht="19.5" customHeight="1">
      <c r="A37" s="20" t="s">
        <v>79</v>
      </c>
      <c r="B37" s="21" t="s">
        <v>260</v>
      </c>
      <c r="C37" s="22"/>
      <c r="D37" s="22"/>
      <c r="E37" s="40"/>
      <c r="F37" s="11"/>
      <c r="G37" s="11"/>
    </row>
    <row r="38" spans="1:7" s="23" customFormat="1" ht="12" customHeight="1">
      <c r="A38" s="24" t="s">
        <v>81</v>
      </c>
      <c r="B38" s="80" t="s">
        <v>261</v>
      </c>
      <c r="C38" s="26"/>
      <c r="D38" s="26"/>
      <c r="E38" s="27">
        <v>0</v>
      </c>
      <c r="F38" s="11"/>
      <c r="G38" s="11"/>
    </row>
    <row r="39" spans="1:7" s="23" customFormat="1" ht="12" customHeight="1">
      <c r="A39" s="32" t="s">
        <v>83</v>
      </c>
      <c r="B39" s="76" t="s">
        <v>262</v>
      </c>
      <c r="C39" s="34"/>
      <c r="D39" s="34"/>
      <c r="E39" s="35">
        <v>0</v>
      </c>
      <c r="F39" s="11"/>
      <c r="G39" s="11"/>
    </row>
    <row r="40" spans="1:7" s="23" customFormat="1" ht="12" customHeight="1">
      <c r="A40" s="20" t="s">
        <v>263</v>
      </c>
      <c r="B40" s="21" t="s">
        <v>264</v>
      </c>
      <c r="C40" s="22">
        <f ca="1">SUM(C7,C23,C37)</f>
        <v>36970303</v>
      </c>
      <c r="D40" s="22">
        <f ca="1">SUM(D7,D23,D37)</f>
        <v>46627122</v>
      </c>
      <c r="E40" s="22">
        <f ca="1">SUM(E7,E23,E37)</f>
        <v>40177560</v>
      </c>
      <c r="F40" s="11"/>
      <c r="G40" s="11"/>
    </row>
    <row r="41" spans="1:7" s="23" customFormat="1" ht="12" customHeight="1">
      <c r="A41" s="20" t="s">
        <v>107</v>
      </c>
      <c r="B41" s="21" t="s">
        <v>265</v>
      </c>
      <c r="C41" s="22"/>
      <c r="D41" s="22"/>
      <c r="E41" s="40"/>
      <c r="F41" s="11"/>
      <c r="G41" s="11"/>
    </row>
    <row r="42" spans="1:7" s="23" customFormat="1" ht="12" customHeight="1">
      <c r="A42" s="24" t="s">
        <v>109</v>
      </c>
      <c r="B42" s="80" t="s">
        <v>266</v>
      </c>
      <c r="C42" s="30">
        <v>0</v>
      </c>
      <c r="D42" s="30">
        <v>0</v>
      </c>
      <c r="E42" s="31">
        <v>0</v>
      </c>
      <c r="F42" s="11"/>
      <c r="G42" s="11"/>
    </row>
    <row r="43" spans="1:7" s="23" customFormat="1" ht="12" customHeight="1">
      <c r="A43" s="24" t="s">
        <v>111</v>
      </c>
      <c r="B43" s="80" t="s">
        <v>267</v>
      </c>
      <c r="C43" s="30">
        <v>0</v>
      </c>
      <c r="D43" s="30">
        <v>0</v>
      </c>
      <c r="E43" s="31">
        <v>0</v>
      </c>
      <c r="F43" s="11"/>
      <c r="G43" s="11"/>
    </row>
    <row r="44" spans="1:7" s="23" customFormat="1" ht="13.5" customHeight="1">
      <c r="A44" s="69" t="s">
        <v>113</v>
      </c>
      <c r="B44" s="81" t="s">
        <v>268</v>
      </c>
      <c r="C44" s="30">
        <v>0</v>
      </c>
      <c r="D44" s="30">
        <v>0</v>
      </c>
      <c r="E44" s="31">
        <v>0</v>
      </c>
      <c r="F44" s="11"/>
      <c r="G44" s="11"/>
    </row>
    <row r="45" spans="1:7" s="23" customFormat="1" ht="12" customHeight="1">
      <c r="A45" s="20" t="s">
        <v>129</v>
      </c>
      <c r="B45" s="21" t="s">
        <v>269</v>
      </c>
      <c r="C45" s="22"/>
      <c r="D45" s="22"/>
      <c r="E45" s="40"/>
      <c r="F45" s="11"/>
      <c r="G45" s="11"/>
    </row>
    <row r="46" spans="1:7" s="23" customFormat="1" ht="12" customHeight="1">
      <c r="A46" s="24" t="s">
        <v>131</v>
      </c>
      <c r="B46" s="80" t="s">
        <v>270</v>
      </c>
      <c r="C46" s="30">
        <v>0</v>
      </c>
      <c r="D46" s="30">
        <v>0</v>
      </c>
      <c r="E46" s="31">
        <v>0</v>
      </c>
      <c r="F46" s="11"/>
      <c r="G46" s="11"/>
    </row>
    <row r="47" spans="1:7" s="23" customFormat="1" ht="12" customHeight="1">
      <c r="A47" s="24" t="s">
        <v>133</v>
      </c>
      <c r="B47" s="80" t="s">
        <v>271</v>
      </c>
      <c r="C47" s="30">
        <v>0</v>
      </c>
      <c r="D47" s="30">
        <v>0</v>
      </c>
      <c r="E47" s="31">
        <v>0</v>
      </c>
      <c r="F47" s="11"/>
      <c r="G47" s="11"/>
    </row>
    <row r="48" spans="1:7" s="23" customFormat="1" ht="12" customHeight="1">
      <c r="A48" s="24" t="s">
        <v>135</v>
      </c>
      <c r="B48" s="80" t="s">
        <v>272</v>
      </c>
      <c r="C48" s="30">
        <v>0</v>
      </c>
      <c r="D48" s="30">
        <v>0</v>
      </c>
      <c r="E48" s="31">
        <v>0</v>
      </c>
      <c r="F48" s="11"/>
      <c r="G48" s="11"/>
    </row>
    <row r="49" spans="1:7" s="23" customFormat="1" ht="12" customHeight="1">
      <c r="A49" s="69" t="s">
        <v>137</v>
      </c>
      <c r="B49" s="81" t="s">
        <v>273</v>
      </c>
      <c r="C49" s="30">
        <v>0</v>
      </c>
      <c r="D49" s="30">
        <v>0</v>
      </c>
      <c r="E49" s="31">
        <v>0</v>
      </c>
      <c r="F49" s="11"/>
      <c r="G49" s="11"/>
    </row>
    <row r="50" spans="1:7" s="23" customFormat="1" ht="12" customHeight="1">
      <c r="A50" s="20" t="s">
        <v>274</v>
      </c>
      <c r="B50" s="21" t="s">
        <v>275</v>
      </c>
      <c r="C50" s="22">
        <v>970081</v>
      </c>
      <c r="D50" s="22">
        <v>970081</v>
      </c>
      <c r="E50" s="40">
        <v>970081</v>
      </c>
      <c r="F50" s="11"/>
      <c r="G50" s="11"/>
    </row>
    <row r="51" spans="1:7" s="23" customFormat="1" ht="12" customHeight="1">
      <c r="A51" s="24" t="s">
        <v>143</v>
      </c>
      <c r="B51" s="80" t="s">
        <v>276</v>
      </c>
      <c r="C51" s="30">
        <v>970081</v>
      </c>
      <c r="D51" s="30">
        <v>970081</v>
      </c>
      <c r="E51" s="31">
        <v>970081</v>
      </c>
      <c r="F51" s="11"/>
      <c r="G51" s="11"/>
    </row>
    <row r="52" spans="1:7" s="23" customFormat="1" ht="12" customHeight="1">
      <c r="A52" s="24" t="s">
        <v>145</v>
      </c>
      <c r="B52" s="80" t="s">
        <v>277</v>
      </c>
      <c r="C52" s="30">
        <v>0</v>
      </c>
      <c r="D52" s="30">
        <v>0</v>
      </c>
      <c r="E52" s="31">
        <v>0</v>
      </c>
      <c r="F52" s="11"/>
      <c r="G52" s="11"/>
    </row>
    <row r="53" spans="1:7" s="23" customFormat="1" ht="12" customHeight="1">
      <c r="A53" s="24" t="s">
        <v>147</v>
      </c>
      <c r="B53" s="80" t="s">
        <v>278</v>
      </c>
      <c r="C53" s="30">
        <v>0</v>
      </c>
      <c r="D53" s="30">
        <v>0</v>
      </c>
      <c r="E53" s="31">
        <v>0</v>
      </c>
      <c r="F53" s="11"/>
      <c r="G53" s="11"/>
    </row>
    <row r="54" spans="1:7" s="23" customFormat="1" ht="12" customHeight="1">
      <c r="A54" s="69" t="s">
        <v>149</v>
      </c>
      <c r="B54" s="81" t="s">
        <v>279</v>
      </c>
      <c r="C54" s="30">
        <v>0</v>
      </c>
      <c r="D54" s="30">
        <v>0</v>
      </c>
      <c r="E54" s="31">
        <v>0</v>
      </c>
      <c r="F54" s="11"/>
      <c r="G54" s="11"/>
    </row>
    <row r="55" spans="1:7" s="23" customFormat="1" ht="12" customHeight="1">
      <c r="A55" s="20" t="s">
        <v>151</v>
      </c>
      <c r="B55" s="21" t="s">
        <v>280</v>
      </c>
      <c r="C55" s="82"/>
      <c r="D55" s="82"/>
      <c r="E55" s="83"/>
      <c r="F55" s="84"/>
      <c r="G55" s="84"/>
    </row>
    <row r="56" spans="1:7" s="23" customFormat="1" ht="12" customHeight="1">
      <c r="A56" s="24" t="s">
        <v>153</v>
      </c>
      <c r="B56" s="80" t="s">
        <v>281</v>
      </c>
      <c r="C56" s="30">
        <v>0</v>
      </c>
      <c r="D56" s="30">
        <v>0</v>
      </c>
      <c r="E56" s="31">
        <v>0</v>
      </c>
    </row>
    <row r="57" spans="1:7" s="23" customFormat="1" ht="12" customHeight="1">
      <c r="A57" s="24" t="s">
        <v>155</v>
      </c>
      <c r="B57" s="80" t="s">
        <v>282</v>
      </c>
      <c r="C57" s="30">
        <v>0</v>
      </c>
      <c r="D57" s="30">
        <v>0</v>
      </c>
      <c r="E57" s="31">
        <v>0</v>
      </c>
      <c r="F57" s="11"/>
      <c r="G57" s="11"/>
    </row>
    <row r="58" spans="1:7" s="23" customFormat="1" ht="12" customHeight="1">
      <c r="A58" s="24" t="s">
        <v>157</v>
      </c>
      <c r="B58" s="80" t="s">
        <v>283</v>
      </c>
      <c r="C58" s="30">
        <v>0</v>
      </c>
      <c r="D58" s="30">
        <v>0</v>
      </c>
      <c r="E58" s="31">
        <v>0</v>
      </c>
      <c r="F58" s="11"/>
      <c r="G58" s="11"/>
    </row>
    <row r="59" spans="1:7" s="23" customFormat="1" ht="12" customHeight="1">
      <c r="A59" s="24" t="s">
        <v>159</v>
      </c>
      <c r="B59" s="80" t="s">
        <v>284</v>
      </c>
      <c r="C59" s="30">
        <v>0</v>
      </c>
      <c r="D59" s="30">
        <v>0</v>
      </c>
      <c r="E59" s="31">
        <v>0</v>
      </c>
      <c r="F59" s="11"/>
      <c r="G59" s="11"/>
    </row>
    <row r="60" spans="1:7" s="23" customFormat="1" ht="12" customHeight="1">
      <c r="A60" s="20" t="s">
        <v>161</v>
      </c>
      <c r="B60" s="21" t="s">
        <v>285</v>
      </c>
      <c r="C60" s="85">
        <f ca="1">SUM(C41,C45,C50,C55)</f>
        <v>970081</v>
      </c>
      <c r="D60" s="85">
        <f ca="1">SUM(D41,D45,D50,D55)</f>
        <v>970081</v>
      </c>
      <c r="E60" s="85">
        <f ca="1">SUM(E41,E45,E50,E55)</f>
        <v>970081</v>
      </c>
      <c r="F60" s="11"/>
      <c r="G60" s="11"/>
    </row>
    <row r="61" spans="1:7" s="23" customFormat="1" ht="12" customHeight="1">
      <c r="A61" s="86" t="s">
        <v>286</v>
      </c>
      <c r="B61" s="87" t="s">
        <v>287</v>
      </c>
      <c r="C61" s="85">
        <f ca="1">SUM(C40,C60)</f>
        <v>37940384</v>
      </c>
      <c r="D61" s="85">
        <f ca="1">SUM(D40,D60)</f>
        <v>47597203</v>
      </c>
      <c r="E61" s="85">
        <f ca="1">SUM(E40,E60)</f>
        <v>41147641</v>
      </c>
      <c r="F61" s="11"/>
      <c r="G61" s="11"/>
    </row>
    <row r="62" spans="1:7" s="23" customFormat="1" ht="25.5" customHeight="1">
      <c r="A62" s="9"/>
      <c r="B62" s="9"/>
      <c r="C62" s="10"/>
      <c r="D62" s="10"/>
      <c r="E62" s="10"/>
      <c r="F62" s="11"/>
      <c r="G62" s="11"/>
    </row>
    <row r="63" spans="1:7" s="23" customFormat="1" ht="18.75" customHeight="1">
      <c r="A63" s="199"/>
      <c r="B63" s="199"/>
      <c r="C63" s="199"/>
      <c r="D63" s="199"/>
      <c r="E63" s="199"/>
      <c r="F63" s="11"/>
      <c r="G63" s="11"/>
    </row>
    <row r="64" spans="1:7" ht="16.5" customHeight="1"/>
    <row r="65" spans="1:7" s="55" customFormat="1" ht="16.5" customHeight="1">
      <c r="A65" s="9"/>
      <c r="B65" s="9"/>
      <c r="C65" s="10"/>
      <c r="D65" s="10"/>
      <c r="E65" s="10"/>
      <c r="F65" s="11"/>
      <c r="G65" s="11"/>
    </row>
    <row r="66" spans="1:7" s="55" customFormat="1" ht="16.5" customHeight="1">
      <c r="A66" s="9"/>
      <c r="B66" s="9"/>
      <c r="C66" s="10"/>
      <c r="D66" s="10"/>
      <c r="E66" s="10"/>
      <c r="F66" s="11"/>
      <c r="G66" s="11"/>
    </row>
    <row r="67" spans="1:7" ht="38.1" customHeight="1"/>
    <row r="68" spans="1:7" s="19" customFormat="1" ht="12" customHeight="1">
      <c r="A68" s="9"/>
      <c r="B68" s="9"/>
      <c r="C68" s="10"/>
      <c r="D68" s="10"/>
      <c r="E68" s="10"/>
      <c r="F68" s="11"/>
      <c r="G68" s="11"/>
    </row>
    <row r="69" spans="1:7" ht="12" customHeight="1"/>
    <row r="70" spans="1:7" ht="12" customHeight="1"/>
    <row r="71" spans="1:7" ht="12" customHeight="1"/>
    <row r="72" spans="1:7" ht="12" customHeight="1"/>
    <row r="73" spans="1:7" ht="12" customHeight="1"/>
    <row r="74" spans="1:7" ht="12" customHeight="1"/>
    <row r="75" spans="1:7" ht="12" customHeight="1"/>
    <row r="76" spans="1:7" ht="12" customHeight="1"/>
    <row r="77" spans="1:7" ht="12" customHeight="1"/>
    <row r="78" spans="1:7" ht="12" customHeight="1"/>
    <row r="79" spans="1:7" ht="12" customHeight="1"/>
    <row r="80" spans="1:7" ht="12" customHeight="1"/>
    <row r="81" spans="1:7" ht="12" customHeight="1"/>
    <row r="82" spans="1:7" ht="12" customHeight="1"/>
    <row r="83" spans="1:7" ht="12" customHeight="1"/>
    <row r="84" spans="1:7" ht="12" customHeight="1"/>
    <row r="85" spans="1:7" ht="12" customHeight="1"/>
    <row r="86" spans="1:7" ht="12" customHeight="1"/>
    <row r="87" spans="1:7" ht="12" customHeight="1"/>
    <row r="89" spans="1:7" ht="12" customHeight="1"/>
    <row r="90" spans="1:7" ht="12" customHeight="1"/>
    <row r="91" spans="1:7" ht="21.75" customHeight="1"/>
    <row r="92" spans="1:7" ht="24" customHeight="1"/>
    <row r="93" spans="1:7" ht="12" customHeight="1"/>
    <row r="94" spans="1:7" ht="12" customHeight="1"/>
    <row r="95" spans="1:7" ht="12" customHeight="1"/>
    <row r="96" spans="1:7" s="79" customFormat="1" ht="12" customHeight="1">
      <c r="A96" s="9"/>
      <c r="B96" s="9"/>
      <c r="C96" s="10"/>
      <c r="D96" s="10"/>
      <c r="E96" s="10"/>
      <c r="F96" s="11"/>
      <c r="G96" s="11"/>
    </row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spans="1:8" ht="12" customHeight="1"/>
    <row r="114" spans="1:8" ht="12" customHeight="1"/>
    <row r="115" spans="1:8" ht="12" customHeight="1"/>
    <row r="116" spans="1:8" ht="12" customHeight="1"/>
    <row r="117" spans="1:8" ht="15" customHeight="1">
      <c r="H117" s="84"/>
    </row>
    <row r="118" spans="1:8" s="23" customFormat="1" ht="12.9" customHeight="1">
      <c r="A118" s="9"/>
      <c r="B118" s="9"/>
      <c r="C118" s="10"/>
      <c r="D118" s="10"/>
      <c r="E118" s="10"/>
      <c r="F118" s="11"/>
      <c r="G118" s="11"/>
    </row>
    <row r="119" spans="1:8" ht="12.75" customHeight="1"/>
    <row r="120" spans="1:8" ht="12.75" customHeight="1"/>
    <row r="121" spans="1:8" ht="12.75" customHeight="1"/>
    <row r="125" spans="1:8" ht="18.75" customHeight="1"/>
    <row r="126" spans="1:8" ht="13.5" customHeight="1"/>
    <row r="130" ht="7.5" customHeight="1"/>
  </sheetData>
  <sheetProtection selectLockedCells="1" selectUnlockedCells="1"/>
  <mergeCells count="5">
    <mergeCell ref="A2:E2"/>
    <mergeCell ref="A4:A5"/>
    <mergeCell ref="B4:B5"/>
    <mergeCell ref="C4:E4"/>
    <mergeCell ref="A63:E63"/>
  </mergeCells>
  <printOptions horizontalCentered="1"/>
  <pageMargins left="0.78749999999999998" right="0.78749999999999998" top="0.51180555555555551" bottom="0.86597222222222225" header="0.51180555555555551" footer="0.51180555555555551"/>
  <pageSetup paperSize="9" scale="75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  <pageSetUpPr fitToPage="1"/>
  </sheetPr>
  <dimension ref="A1:F24"/>
  <sheetViews>
    <sheetView zoomScale="89" zoomScaleNormal="89" zoomScaleSheetLayoutView="130" workbookViewId="0">
      <selection activeCell="E16" sqref="E16"/>
    </sheetView>
  </sheetViews>
  <sheetFormatPr defaultColWidth="9.33203125" defaultRowHeight="13.2"/>
  <cols>
    <col min="1" max="1" width="48.109375" style="137" customWidth="1"/>
    <col min="2" max="2" width="15.77734375" style="138" customWidth="1"/>
    <col min="3" max="3" width="10.109375" style="138" customWidth="1"/>
    <col min="4" max="4" width="11.109375" style="138" customWidth="1"/>
    <col min="5" max="5" width="15.77734375" style="138" customWidth="1"/>
    <col min="6" max="6" width="4.109375" style="138" customWidth="1"/>
    <col min="7" max="7" width="13.77734375" style="138" customWidth="1"/>
    <col min="8" max="16384" width="9.33203125" style="138"/>
  </cols>
  <sheetData>
    <row r="1" spans="1:6" ht="24.75" customHeight="1">
      <c r="A1" s="204" t="s">
        <v>351</v>
      </c>
      <c r="B1" s="204"/>
      <c r="C1" s="204"/>
      <c r="D1" s="204"/>
      <c r="E1" s="204"/>
      <c r="F1" s="205"/>
    </row>
    <row r="2" spans="1:6" ht="23.25" customHeight="1">
      <c r="A2" s="94"/>
      <c r="B2" s="93"/>
      <c r="C2" s="93"/>
      <c r="D2" s="206" t="s">
        <v>352</v>
      </c>
      <c r="E2" s="206"/>
      <c r="F2" s="205"/>
    </row>
    <row r="3" spans="1:6" s="141" customFormat="1" ht="48.75" customHeight="1">
      <c r="A3" s="97" t="s">
        <v>353</v>
      </c>
      <c r="B3" s="98" t="s">
        <v>354</v>
      </c>
      <c r="C3" s="98" t="str">
        <f ca="1">+'6.sz.mell.'!C3</f>
        <v>2016. mód előirányzat</v>
      </c>
      <c r="D3" s="139" t="str">
        <f ca="1">+'6.sz.mell.'!D3</f>
        <v>2016.évi telejesíés</v>
      </c>
      <c r="E3" s="140" t="str">
        <f ca="1">+'6.sz.mell.'!E3</f>
        <v>Összes telj. 2016.12.31.</v>
      </c>
      <c r="F3" s="205"/>
    </row>
    <row r="4" spans="1:6" s="93" customFormat="1" ht="15" customHeight="1">
      <c r="A4" s="142" t="s">
        <v>46</v>
      </c>
      <c r="B4" s="143" t="s">
        <v>48</v>
      </c>
      <c r="C4" s="143" t="s">
        <v>50</v>
      </c>
      <c r="D4" s="144" t="s">
        <v>296</v>
      </c>
      <c r="E4" s="145"/>
      <c r="F4" s="205"/>
    </row>
    <row r="5" spans="1:6" ht="15.9" customHeight="1">
      <c r="A5" s="146" t="s">
        <v>355</v>
      </c>
      <c r="B5" s="147">
        <v>2016</v>
      </c>
      <c r="C5" s="148">
        <v>475000</v>
      </c>
      <c r="D5" s="149">
        <v>475000</v>
      </c>
      <c r="E5" s="150">
        <v>475000</v>
      </c>
      <c r="F5" s="205"/>
    </row>
    <row r="6" spans="1:6" ht="15.9" customHeight="1">
      <c r="A6" s="146" t="s">
        <v>356</v>
      </c>
      <c r="B6" s="147">
        <v>2016</v>
      </c>
      <c r="C6" s="148">
        <v>1517650</v>
      </c>
      <c r="D6" s="149">
        <v>1517650</v>
      </c>
      <c r="E6" s="150">
        <v>1517650</v>
      </c>
      <c r="F6" s="205"/>
    </row>
    <row r="7" spans="1:6" ht="15.9" customHeight="1">
      <c r="A7" s="146" t="s">
        <v>357</v>
      </c>
      <c r="B7" s="147">
        <v>2016</v>
      </c>
      <c r="C7" s="148">
        <v>610000</v>
      </c>
      <c r="D7" s="149">
        <v>610000</v>
      </c>
      <c r="E7" s="150">
        <v>610000</v>
      </c>
      <c r="F7" s="205"/>
    </row>
    <row r="8" spans="1:6" ht="15.9" customHeight="1">
      <c r="A8" s="146"/>
      <c r="B8" s="147"/>
      <c r="C8" s="148"/>
      <c r="D8" s="149"/>
      <c r="E8" s="150"/>
      <c r="F8" s="205"/>
    </row>
    <row r="9" spans="1:6" ht="15.9" customHeight="1">
      <c r="A9" s="146"/>
      <c r="B9" s="147"/>
      <c r="C9" s="148"/>
      <c r="D9" s="149"/>
      <c r="E9" s="150"/>
      <c r="F9" s="205"/>
    </row>
    <row r="10" spans="1:6" ht="15.9" customHeight="1">
      <c r="A10" s="146"/>
      <c r="B10" s="147"/>
      <c r="C10" s="148"/>
      <c r="D10" s="149"/>
      <c r="E10" s="150"/>
      <c r="F10" s="205"/>
    </row>
    <row r="11" spans="1:6" ht="15.9" customHeight="1">
      <c r="A11" s="146"/>
      <c r="B11" s="147"/>
      <c r="C11" s="148"/>
      <c r="D11" s="149"/>
      <c r="E11" s="150"/>
      <c r="F11" s="205"/>
    </row>
    <row r="12" spans="1:6" ht="15.9" customHeight="1">
      <c r="A12" s="146"/>
      <c r="B12" s="147"/>
      <c r="C12" s="148"/>
      <c r="D12" s="149"/>
      <c r="E12" s="150"/>
      <c r="F12" s="205"/>
    </row>
    <row r="13" spans="1:6" ht="15.9" customHeight="1">
      <c r="A13" s="146"/>
      <c r="B13" s="147"/>
      <c r="C13" s="148"/>
      <c r="D13" s="149"/>
      <c r="E13" s="150"/>
      <c r="F13" s="205"/>
    </row>
    <row r="14" spans="1:6" ht="15.9" customHeight="1">
      <c r="A14" s="146"/>
      <c r="B14" s="147"/>
      <c r="C14" s="148"/>
      <c r="D14" s="149"/>
      <c r="E14" s="150"/>
      <c r="F14" s="205"/>
    </row>
    <row r="15" spans="1:6" ht="15.9" customHeight="1">
      <c r="A15" s="146"/>
      <c r="B15" s="147"/>
      <c r="C15" s="148"/>
      <c r="D15" s="149"/>
      <c r="E15" s="150"/>
      <c r="F15" s="205"/>
    </row>
    <row r="16" spans="1:6" ht="15.9" customHeight="1">
      <c r="A16" s="146"/>
      <c r="B16" s="147"/>
      <c r="C16" s="148"/>
      <c r="D16" s="149"/>
      <c r="E16" s="150"/>
      <c r="F16" s="205"/>
    </row>
    <row r="17" spans="1:6" ht="15.9" customHeight="1">
      <c r="A17" s="146"/>
      <c r="B17" s="147"/>
      <c r="C17" s="148"/>
      <c r="D17" s="149"/>
      <c r="E17" s="150"/>
      <c r="F17" s="205"/>
    </row>
    <row r="18" spans="1:6" ht="15.9" customHeight="1">
      <c r="A18" s="146"/>
      <c r="B18" s="147"/>
      <c r="C18" s="148"/>
      <c r="D18" s="149"/>
      <c r="E18" s="150"/>
      <c r="F18" s="205"/>
    </row>
    <row r="19" spans="1:6" ht="15.9" customHeight="1">
      <c r="A19" s="146"/>
      <c r="B19" s="147"/>
      <c r="C19" s="148"/>
      <c r="D19" s="149"/>
      <c r="E19" s="150"/>
      <c r="F19" s="205"/>
    </row>
    <row r="20" spans="1:6" ht="15.9" customHeight="1">
      <c r="A20" s="146"/>
      <c r="B20" s="147"/>
      <c r="C20" s="148"/>
      <c r="D20" s="149"/>
      <c r="E20" s="150"/>
      <c r="F20" s="205"/>
    </row>
    <row r="21" spans="1:6" ht="15.9" customHeight="1">
      <c r="A21" s="146"/>
      <c r="B21" s="147"/>
      <c r="C21" s="148"/>
      <c r="D21" s="149"/>
      <c r="E21" s="150"/>
      <c r="F21" s="205"/>
    </row>
    <row r="22" spans="1:6" ht="15.9" customHeight="1">
      <c r="A22" s="146"/>
      <c r="B22" s="147"/>
      <c r="C22" s="148"/>
      <c r="D22" s="149"/>
      <c r="E22" s="150"/>
      <c r="F22" s="205"/>
    </row>
    <row r="23" spans="1:6" ht="15.9" customHeight="1">
      <c r="A23" s="151"/>
      <c r="B23" s="152"/>
      <c r="C23" s="153"/>
      <c r="D23" s="154"/>
      <c r="E23" s="150"/>
      <c r="F23" s="205"/>
    </row>
    <row r="24" spans="1:6" s="159" customFormat="1" ht="18" customHeight="1">
      <c r="A24" s="155" t="s">
        <v>358</v>
      </c>
      <c r="B24" s="156"/>
      <c r="C24" s="157">
        <f ca="1">SUM(C5:C23)</f>
        <v>2602650</v>
      </c>
      <c r="D24" s="157">
        <f ca="1">SUM(D5:D23)</f>
        <v>2602650</v>
      </c>
      <c r="E24" s="158">
        <f ca="1">SUM(E5:E23)</f>
        <v>2602650</v>
      </c>
      <c r="F24" s="205"/>
    </row>
  </sheetData>
  <sheetProtection selectLockedCells="1" selectUnlockedCells="1"/>
  <mergeCells count="3">
    <mergeCell ref="A1:E1"/>
    <mergeCell ref="F1:F24"/>
    <mergeCell ref="D2:E2"/>
  </mergeCells>
  <printOptions horizontalCentered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F33"/>
  <sheetViews>
    <sheetView tabSelected="1" zoomScale="89" zoomScaleNormal="89" workbookViewId="0">
      <selection activeCell="J12" sqref="J12"/>
    </sheetView>
  </sheetViews>
  <sheetFormatPr defaultColWidth="9.33203125" defaultRowHeight="13.2"/>
  <cols>
    <col min="1" max="1" width="42.77734375" style="137" customWidth="1"/>
    <col min="2" max="5" width="15.6640625" style="138" customWidth="1"/>
    <col min="6" max="6" width="5.109375" style="138" customWidth="1"/>
    <col min="7" max="16384" width="9.33203125" style="138"/>
  </cols>
  <sheetData>
    <row r="1" spans="1:6" ht="18" customHeight="1">
      <c r="A1" s="204" t="s">
        <v>359</v>
      </c>
      <c r="B1" s="204"/>
      <c r="C1" s="204"/>
      <c r="D1" s="204"/>
      <c r="E1" s="204"/>
      <c r="F1" s="207" t="str">
        <f ca="1">+CONCATENATE("3. melléklet a ……/",LEFT(ÖSSZEFÜGGÉSEK!A4,4)+1,". (……) önkormányzati rendelethez")</f>
        <v>3. melléklet a ……/2015. (……) önkormányzati rendelethez</v>
      </c>
    </row>
    <row r="2" spans="1:6" ht="22.5" customHeight="1">
      <c r="A2" s="94"/>
      <c r="B2" s="93"/>
      <c r="C2" s="93"/>
      <c r="D2" s="206" t="s">
        <v>352</v>
      </c>
      <c r="E2" s="206"/>
      <c r="F2" s="207"/>
    </row>
    <row r="3" spans="1:6" s="141" customFormat="1" ht="50.25" customHeight="1">
      <c r="A3" s="97" t="s">
        <v>360</v>
      </c>
      <c r="B3" s="98" t="s">
        <v>354</v>
      </c>
      <c r="C3" s="98" t="s">
        <v>361</v>
      </c>
      <c r="D3" s="139" t="s">
        <v>362</v>
      </c>
      <c r="E3" s="140" t="s">
        <v>363</v>
      </c>
      <c r="F3" s="207"/>
    </row>
    <row r="4" spans="1:6" s="93" customFormat="1" ht="12" customHeight="1">
      <c r="A4" s="142" t="s">
        <v>46</v>
      </c>
      <c r="B4" s="143" t="s">
        <v>48</v>
      </c>
      <c r="C4" s="143" t="s">
        <v>50</v>
      </c>
      <c r="D4" s="144" t="s">
        <v>296</v>
      </c>
      <c r="E4" s="145"/>
      <c r="F4" s="207"/>
    </row>
    <row r="5" spans="1:6" ht="15.9" customHeight="1">
      <c r="A5" s="146" t="s">
        <v>364</v>
      </c>
      <c r="B5" s="160">
        <v>2016</v>
      </c>
      <c r="C5" s="148">
        <v>60000</v>
      </c>
      <c r="D5" s="149">
        <v>60000</v>
      </c>
      <c r="E5" s="150">
        <v>60000</v>
      </c>
      <c r="F5" s="207"/>
    </row>
    <row r="6" spans="1:6" ht="15.9" customHeight="1">
      <c r="A6" s="146" t="s">
        <v>365</v>
      </c>
      <c r="B6" s="160">
        <v>2016</v>
      </c>
      <c r="C6" s="148">
        <v>134430</v>
      </c>
      <c r="D6" s="149">
        <v>134430</v>
      </c>
      <c r="E6" s="150">
        <v>134430</v>
      </c>
      <c r="F6" s="207"/>
    </row>
    <row r="7" spans="1:6" ht="15.9" customHeight="1">
      <c r="A7" s="146" t="s">
        <v>366</v>
      </c>
      <c r="B7" s="160">
        <v>2016</v>
      </c>
      <c r="C7" s="148">
        <v>627433</v>
      </c>
      <c r="D7" s="149">
        <v>627433</v>
      </c>
      <c r="E7" s="150">
        <v>627433</v>
      </c>
      <c r="F7" s="207"/>
    </row>
    <row r="8" spans="1:6" ht="15.9" customHeight="1">
      <c r="A8" s="161" t="s">
        <v>367</v>
      </c>
      <c r="B8" s="160">
        <v>2016</v>
      </c>
      <c r="C8" s="148">
        <v>380000</v>
      </c>
      <c r="D8" s="149">
        <v>380000</v>
      </c>
      <c r="E8" s="150">
        <v>380000</v>
      </c>
      <c r="F8" s="207"/>
    </row>
    <row r="9" spans="1:6" ht="15.9" customHeight="1">
      <c r="A9" s="120"/>
      <c r="B9" s="160"/>
      <c r="C9" s="148"/>
      <c r="D9" s="149"/>
      <c r="E9" s="150"/>
      <c r="F9" s="207"/>
    </row>
    <row r="10" spans="1:6" ht="15.9" customHeight="1">
      <c r="A10" s="162"/>
      <c r="B10" s="160"/>
      <c r="C10" s="148"/>
      <c r="D10" s="149"/>
      <c r="E10" s="150"/>
      <c r="F10" s="207"/>
    </row>
    <row r="11" spans="1:6" ht="15.9" customHeight="1">
      <c r="A11" s="120"/>
      <c r="B11" s="160"/>
      <c r="C11" s="148"/>
      <c r="D11" s="149"/>
      <c r="E11" s="150"/>
      <c r="F11" s="207"/>
    </row>
    <row r="12" spans="1:6" ht="15.9" customHeight="1">
      <c r="A12" s="120"/>
      <c r="B12" s="160"/>
      <c r="C12" s="148"/>
      <c r="D12" s="149"/>
      <c r="E12" s="150"/>
      <c r="F12" s="207"/>
    </row>
    <row r="13" spans="1:6" ht="15.9" customHeight="1">
      <c r="A13" s="120" t="s">
        <v>332</v>
      </c>
      <c r="B13" s="160"/>
      <c r="C13" s="148"/>
      <c r="D13" s="149"/>
      <c r="E13" s="150"/>
      <c r="F13" s="207"/>
    </row>
    <row r="14" spans="1:6" ht="15.9" customHeight="1">
      <c r="A14" s="120"/>
      <c r="B14" s="160"/>
      <c r="C14" s="148"/>
      <c r="D14" s="149"/>
      <c r="E14" s="150"/>
      <c r="F14" s="207"/>
    </row>
    <row r="15" spans="1:6" ht="15.9" customHeight="1">
      <c r="A15" s="120"/>
      <c r="B15" s="160"/>
      <c r="C15" s="148"/>
      <c r="D15" s="149"/>
      <c r="E15" s="150"/>
      <c r="F15" s="207"/>
    </row>
    <row r="16" spans="1:6" ht="15.9" customHeight="1">
      <c r="A16" s="120"/>
      <c r="B16" s="160"/>
      <c r="C16" s="148"/>
      <c r="D16" s="149"/>
      <c r="E16" s="150"/>
      <c r="F16" s="207"/>
    </row>
    <row r="17" spans="1:6" ht="15.9" customHeight="1">
      <c r="A17" s="120"/>
      <c r="B17" s="160"/>
      <c r="C17" s="148"/>
      <c r="D17" s="149"/>
      <c r="E17" s="150"/>
      <c r="F17" s="207"/>
    </row>
    <row r="18" spans="1:6" ht="15.9" customHeight="1">
      <c r="A18" s="120"/>
      <c r="B18" s="160"/>
      <c r="C18" s="148"/>
      <c r="D18" s="149"/>
      <c r="E18" s="150"/>
      <c r="F18" s="207"/>
    </row>
    <row r="19" spans="1:6" ht="15.9" customHeight="1">
      <c r="A19" s="120"/>
      <c r="B19" s="160"/>
      <c r="C19" s="148"/>
      <c r="D19" s="149"/>
      <c r="E19" s="150"/>
      <c r="F19" s="207"/>
    </row>
    <row r="20" spans="1:6" ht="15.9" customHeight="1">
      <c r="A20" s="120"/>
      <c r="B20" s="160"/>
      <c r="C20" s="148"/>
      <c r="D20" s="149"/>
      <c r="E20" s="150"/>
      <c r="F20" s="207"/>
    </row>
    <row r="21" spans="1:6" ht="15.9" customHeight="1">
      <c r="A21" s="120"/>
      <c r="B21" s="160"/>
      <c r="C21" s="148"/>
      <c r="D21" s="149"/>
      <c r="E21" s="150"/>
      <c r="F21" s="207"/>
    </row>
    <row r="22" spans="1:6" ht="15.9" customHeight="1">
      <c r="A22" s="120"/>
      <c r="B22" s="160"/>
      <c r="C22" s="148"/>
      <c r="D22" s="149"/>
      <c r="E22" s="150"/>
      <c r="F22" s="207"/>
    </row>
    <row r="23" spans="1:6" ht="15.9" customHeight="1">
      <c r="A23" s="122"/>
      <c r="B23" s="163"/>
      <c r="C23" s="153"/>
      <c r="D23" s="154"/>
      <c r="E23" s="150"/>
      <c r="F23" s="207"/>
    </row>
    <row r="24" spans="1:6" s="159" customFormat="1" ht="18" customHeight="1">
      <c r="A24" s="155" t="s">
        <v>358</v>
      </c>
      <c r="B24" s="156"/>
      <c r="C24" s="157">
        <f ca="1">SUM(C5:C23)</f>
        <v>1201863</v>
      </c>
      <c r="D24" s="157">
        <f ca="1">SUM(D5:D23)</f>
        <v>1201863</v>
      </c>
      <c r="E24" s="157">
        <f ca="1">SUM(E5:E23)</f>
        <v>1201863</v>
      </c>
      <c r="F24" s="207"/>
    </row>
    <row r="25" spans="1:6">
      <c r="D25" s="159"/>
      <c r="E25" s="159"/>
      <c r="F25" s="164"/>
    </row>
    <row r="26" spans="1:6">
      <c r="F26" s="164"/>
    </row>
    <row r="27" spans="1:6">
      <c r="F27" s="164"/>
    </row>
    <row r="28" spans="1:6">
      <c r="F28" s="164"/>
    </row>
    <row r="29" spans="1:6">
      <c r="F29" s="164"/>
    </row>
    <row r="30" spans="1:6">
      <c r="F30" s="164"/>
    </row>
    <row r="31" spans="1:6">
      <c r="F31" s="164"/>
    </row>
    <row r="32" spans="1:6">
      <c r="F32" s="164"/>
    </row>
    <row r="33" spans="6:6">
      <c r="F33" s="164"/>
    </row>
  </sheetData>
  <sheetProtection selectLockedCells="1" selectUnlockedCells="1"/>
  <mergeCells count="3">
    <mergeCell ref="A1:E1"/>
    <mergeCell ref="F1:F24"/>
    <mergeCell ref="D2:E2"/>
  </mergeCells>
  <printOptions horizontalCentered="1"/>
  <pageMargins left="0.78749999999999998" right="0.78749999999999998" top="0.98402777777777772" bottom="0.98402777777777772" header="0.51180555555555551" footer="0.51180555555555551"/>
  <pageSetup paperSize="9" scale="85" firstPageNumber="0"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C13"/>
  <sheetViews>
    <sheetView zoomScale="89" zoomScaleNormal="89" workbookViewId="0">
      <selection activeCell="C5" sqref="C5"/>
    </sheetView>
  </sheetViews>
  <sheetFormatPr defaultColWidth="9.33203125" defaultRowHeight="13.2"/>
  <cols>
    <col min="1" max="1" width="7.6640625" style="165" customWidth="1"/>
    <col min="2" max="2" width="60.77734375" style="165" customWidth="1"/>
    <col min="3" max="3" width="25.6640625" style="165" customWidth="1"/>
    <col min="4" max="16384" width="9.33203125" style="165"/>
  </cols>
  <sheetData>
    <row r="1" spans="1:3" ht="14.4">
      <c r="C1" s="166"/>
    </row>
    <row r="2" spans="1:3" ht="13.8">
      <c r="A2" s="167"/>
      <c r="B2" s="167"/>
      <c r="C2" s="167"/>
    </row>
    <row r="3" spans="1:3" ht="33.75" customHeight="1">
      <c r="A3" s="208" t="s">
        <v>368</v>
      </c>
      <c r="B3" s="208"/>
      <c r="C3" s="208"/>
    </row>
    <row r="4" spans="1:3">
      <c r="C4" s="168"/>
    </row>
    <row r="5" spans="1:3" s="172" customFormat="1" ht="43.5" customHeight="1">
      <c r="A5" s="169" t="s">
        <v>369</v>
      </c>
      <c r="B5" s="170" t="s">
        <v>295</v>
      </c>
      <c r="C5" s="171" t="s">
        <v>370</v>
      </c>
    </row>
    <row r="6" spans="1:3" ht="28.5" customHeight="1">
      <c r="A6" s="173" t="s">
        <v>51</v>
      </c>
      <c r="B6" s="174" t="s">
        <v>371</v>
      </c>
      <c r="C6" s="175">
        <f ca="1">SUM(C7,C8)</f>
        <v>4952040</v>
      </c>
    </row>
    <row r="7" spans="1:3" ht="18" customHeight="1">
      <c r="A7" s="176" t="s">
        <v>65</v>
      </c>
      <c r="B7" s="177" t="s">
        <v>372</v>
      </c>
      <c r="C7" s="178">
        <v>4870095</v>
      </c>
    </row>
    <row r="8" spans="1:3" ht="18" customHeight="1">
      <c r="A8" s="176" t="s">
        <v>79</v>
      </c>
      <c r="B8" s="177" t="s">
        <v>373</v>
      </c>
      <c r="C8" s="178">
        <v>81945</v>
      </c>
    </row>
    <row r="9" spans="1:3" ht="18" customHeight="1">
      <c r="A9" s="176" t="s">
        <v>263</v>
      </c>
      <c r="B9" s="179" t="s">
        <v>374</v>
      </c>
      <c r="C9" s="178">
        <v>47597203</v>
      </c>
    </row>
    <row r="10" spans="1:3" ht="18" customHeight="1">
      <c r="A10" s="180" t="s">
        <v>107</v>
      </c>
      <c r="B10" s="181" t="s">
        <v>375</v>
      </c>
      <c r="C10" s="182">
        <v>41147641</v>
      </c>
    </row>
    <row r="11" spans="1:3" ht="25.5" customHeight="1">
      <c r="A11" s="183" t="s">
        <v>129</v>
      </c>
      <c r="B11" s="184" t="s">
        <v>376</v>
      </c>
      <c r="C11" s="185">
        <f ca="1">SUM(C13,C12)</f>
        <v>5393983</v>
      </c>
    </row>
    <row r="12" spans="1:3" ht="18" customHeight="1">
      <c r="A12" s="176" t="s">
        <v>274</v>
      </c>
      <c r="B12" s="177" t="s">
        <v>372</v>
      </c>
      <c r="C12" s="178">
        <v>5388483</v>
      </c>
    </row>
    <row r="13" spans="1:3" ht="18" customHeight="1">
      <c r="A13" s="186" t="s">
        <v>151</v>
      </c>
      <c r="B13" s="187" t="s">
        <v>373</v>
      </c>
      <c r="C13" s="188">
        <v>5500</v>
      </c>
    </row>
  </sheetData>
  <sheetProtection selectLockedCells="1" selectUnlockedCells="1"/>
  <mergeCells count="1">
    <mergeCell ref="A3:C3"/>
  </mergeCells>
  <conditionalFormatting sqref="C11">
    <cfRule type="cellIs" dxfId="0" priority="1" stopIfTrue="1" operator="notEqual">
      <formula>SUM(C12:C13)</formula>
    </cfRule>
  </conditionalFormatting>
  <printOptions horizontalCentered="1"/>
  <pageMargins left="0.78749999999999998" right="0.78749999999999998" top="0.98402777777777772" bottom="0.98402777777777772" header="0.78749999999999998" footer="0.51180555555555551"/>
  <pageSetup paperSize="9" scale="95" firstPageNumber="0" orientation="portrait" horizontalDpi="300" verticalDpi="300"/>
  <headerFooter alignWithMargins="0">
    <oddHeader>&amp;R7. sz. melléklet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D49"/>
  <sheetViews>
    <sheetView zoomScale="89" zoomScaleNormal="89" workbookViewId="0">
      <selection activeCell="H45" sqref="H45"/>
    </sheetView>
  </sheetViews>
  <sheetFormatPr defaultColWidth="9.33203125" defaultRowHeight="10.199999999999999"/>
  <cols>
    <col min="1" max="1" width="3.77734375" style="189" customWidth="1"/>
    <col min="2" max="2" width="62.77734375" style="189" customWidth="1"/>
    <col min="3" max="3" width="15.6640625" style="189" customWidth="1"/>
    <col min="4" max="4" width="16.77734375" style="189" customWidth="1"/>
    <col min="5" max="16384" width="9.33203125" style="189"/>
  </cols>
  <sheetData>
    <row r="1" spans="1:4" s="190" customFormat="1" ht="11.4">
      <c r="B1" s="190" t="s">
        <v>377</v>
      </c>
      <c r="D1" s="190" t="s">
        <v>378</v>
      </c>
    </row>
    <row r="2" spans="1:4" s="190" customFormat="1" ht="11.4">
      <c r="B2" s="190" t="s">
        <v>295</v>
      </c>
      <c r="C2" s="190" t="s">
        <v>379</v>
      </c>
      <c r="D2" s="190" t="s">
        <v>380</v>
      </c>
    </row>
    <row r="4" spans="1:4">
      <c r="A4" s="189">
        <v>5</v>
      </c>
      <c r="B4" s="189" t="s">
        <v>381</v>
      </c>
      <c r="C4" s="191">
        <v>104299807</v>
      </c>
      <c r="D4" s="191">
        <v>103668801</v>
      </c>
    </row>
    <row r="5" spans="1:4">
      <c r="A5" s="189">
        <v>6</v>
      </c>
      <c r="B5" s="189" t="s">
        <v>382</v>
      </c>
      <c r="C5" s="191">
        <v>11134261</v>
      </c>
      <c r="D5" s="191">
        <v>9527353</v>
      </c>
    </row>
    <row r="6" spans="1:4" s="192" customFormat="1">
      <c r="A6" s="192">
        <v>10</v>
      </c>
      <c r="B6" s="192" t="s">
        <v>383</v>
      </c>
      <c r="C6" s="193">
        <v>293175423</v>
      </c>
      <c r="D6" s="193">
        <v>288779695</v>
      </c>
    </row>
    <row r="7" spans="1:4">
      <c r="A7" s="189">
        <v>11</v>
      </c>
      <c r="B7" s="189" t="s">
        <v>384</v>
      </c>
      <c r="C7" s="191">
        <v>120000</v>
      </c>
      <c r="D7" s="191">
        <v>120000</v>
      </c>
    </row>
    <row r="8" spans="1:4">
      <c r="A8" s="189">
        <v>13</v>
      </c>
      <c r="B8" s="189" t="s">
        <v>385</v>
      </c>
      <c r="C8" s="191">
        <v>120000</v>
      </c>
      <c r="D8" s="191">
        <v>120000</v>
      </c>
    </row>
    <row r="9" spans="1:4">
      <c r="A9" s="189">
        <v>21</v>
      </c>
      <c r="B9" s="189" t="s">
        <v>386</v>
      </c>
      <c r="C9" s="191">
        <v>120000</v>
      </c>
      <c r="D9" s="191">
        <v>120000</v>
      </c>
    </row>
    <row r="10" spans="1:4">
      <c r="A10" s="189">
        <v>22</v>
      </c>
      <c r="B10" s="189" t="s">
        <v>387</v>
      </c>
      <c r="C10" s="191">
        <v>56780079</v>
      </c>
      <c r="D10" s="191">
        <v>56780079</v>
      </c>
    </row>
    <row r="11" spans="1:4" s="192" customFormat="1">
      <c r="A11" s="192">
        <v>28</v>
      </c>
      <c r="B11" s="192" t="s">
        <v>388</v>
      </c>
      <c r="C11" s="193">
        <v>172334147</v>
      </c>
      <c r="D11" s="193">
        <v>194804246</v>
      </c>
    </row>
    <row r="12" spans="1:4">
      <c r="A12" s="189">
        <v>47</v>
      </c>
      <c r="B12" s="189" t="s">
        <v>389</v>
      </c>
      <c r="C12" s="189">
        <v>81945</v>
      </c>
      <c r="D12" s="189">
        <v>5500</v>
      </c>
    </row>
    <row r="13" spans="1:4">
      <c r="A13" s="189">
        <v>50</v>
      </c>
      <c r="B13" s="189" t="s">
        <v>390</v>
      </c>
      <c r="C13" s="189">
        <v>81945</v>
      </c>
      <c r="D13" s="189">
        <v>5500</v>
      </c>
    </row>
    <row r="14" spans="1:4">
      <c r="A14" s="189">
        <v>51</v>
      </c>
      <c r="B14" s="189" t="s">
        <v>391</v>
      </c>
      <c r="C14" s="191">
        <v>4870095</v>
      </c>
      <c r="D14" s="191">
        <v>5388483</v>
      </c>
    </row>
    <row r="15" spans="1:4">
      <c r="A15" s="189">
        <v>53</v>
      </c>
      <c r="B15" s="189" t="s">
        <v>392</v>
      </c>
      <c r="C15" s="191">
        <v>4870095</v>
      </c>
      <c r="D15" s="191">
        <v>5388483</v>
      </c>
    </row>
    <row r="16" spans="1:4" s="192" customFormat="1">
      <c r="A16" s="192">
        <v>57</v>
      </c>
      <c r="B16" s="192" t="s">
        <v>393</v>
      </c>
      <c r="C16" s="193">
        <v>4952040</v>
      </c>
      <c r="D16" s="193">
        <v>5393983</v>
      </c>
    </row>
    <row r="17" spans="1:4">
      <c r="A17" s="189">
        <v>62</v>
      </c>
      <c r="B17" s="189" t="s">
        <v>394</v>
      </c>
      <c r="C17" s="191">
        <v>7187628</v>
      </c>
      <c r="D17" s="191">
        <v>2637781</v>
      </c>
    </row>
    <row r="18" spans="1:4">
      <c r="A18" s="189">
        <v>66</v>
      </c>
      <c r="B18" s="189" t="s">
        <v>395</v>
      </c>
      <c r="C18" s="191">
        <v>577569</v>
      </c>
      <c r="D18" s="189">
        <v>151552</v>
      </c>
    </row>
    <row r="19" spans="1:4">
      <c r="A19" s="189">
        <v>67</v>
      </c>
      <c r="B19" s="189" t="s">
        <v>396</v>
      </c>
      <c r="C19" s="189">
        <v>6129511</v>
      </c>
      <c r="D19" s="191">
        <v>2251270</v>
      </c>
    </row>
    <row r="20" spans="1:4">
      <c r="A20" s="189">
        <v>68</v>
      </c>
      <c r="B20" s="189" t="s">
        <v>397</v>
      </c>
      <c r="C20" s="189">
        <v>480548</v>
      </c>
      <c r="D20" s="189">
        <v>234959</v>
      </c>
    </row>
    <row r="21" spans="1:4">
      <c r="A21" s="189">
        <v>101</v>
      </c>
      <c r="B21" s="189" t="s">
        <v>398</v>
      </c>
      <c r="C21" s="191">
        <v>7689198</v>
      </c>
      <c r="D21" s="191">
        <v>2841571</v>
      </c>
    </row>
    <row r="22" spans="1:4">
      <c r="A22" s="189">
        <v>142</v>
      </c>
      <c r="B22" s="189" t="s">
        <v>399</v>
      </c>
      <c r="C22" s="189">
        <v>194250</v>
      </c>
      <c r="D22" s="189">
        <v>20000</v>
      </c>
    </row>
    <row r="23" spans="1:4">
      <c r="A23" s="189">
        <v>147</v>
      </c>
      <c r="B23" s="189" t="s">
        <v>400</v>
      </c>
      <c r="C23" s="189">
        <v>174250</v>
      </c>
      <c r="D23" s="189">
        <v>0</v>
      </c>
    </row>
    <row r="24" spans="1:4">
      <c r="A24" s="189">
        <v>151</v>
      </c>
      <c r="B24" s="189" t="s">
        <v>401</v>
      </c>
      <c r="C24" s="189">
        <v>0</v>
      </c>
      <c r="D24" s="189">
        <v>0</v>
      </c>
    </row>
    <row r="25" spans="1:4">
      <c r="A25" s="189">
        <v>157</v>
      </c>
      <c r="B25" s="189" t="s">
        <v>402</v>
      </c>
      <c r="C25" s="189">
        <v>194250</v>
      </c>
      <c r="D25" s="189">
        <v>91423301</v>
      </c>
    </row>
    <row r="26" spans="1:4" s="192" customFormat="1">
      <c r="A26" s="192">
        <v>161</v>
      </c>
      <c r="B26" s="192" t="s">
        <v>403</v>
      </c>
      <c r="C26" s="193">
        <v>7883448</v>
      </c>
      <c r="D26" s="193">
        <v>94264872</v>
      </c>
    </row>
    <row r="27" spans="1:4" s="192" customFormat="1">
      <c r="A27" s="192">
        <v>168</v>
      </c>
      <c r="B27" s="192" t="s">
        <v>404</v>
      </c>
      <c r="C27" s="193"/>
      <c r="D27" s="193">
        <v>757090</v>
      </c>
    </row>
    <row r="28" spans="1:4">
      <c r="A28" s="189">
        <v>170</v>
      </c>
      <c r="B28" s="189" t="s">
        <v>405</v>
      </c>
      <c r="C28" s="189">
        <v>493952</v>
      </c>
    </row>
    <row r="29" spans="1:4">
      <c r="A29" s="189">
        <v>174</v>
      </c>
      <c r="B29" s="189" t="s">
        <v>406</v>
      </c>
      <c r="C29" s="189">
        <v>493952</v>
      </c>
    </row>
    <row r="30" spans="1:4" s="190" customFormat="1" ht="11.4">
      <c r="A30" s="190">
        <v>180</v>
      </c>
      <c r="B30" s="190" t="s">
        <v>407</v>
      </c>
      <c r="C30" s="194">
        <v>185663587</v>
      </c>
      <c r="D30" s="194">
        <v>295100903</v>
      </c>
    </row>
    <row r="31" spans="1:4">
      <c r="A31" s="189">
        <v>181</v>
      </c>
      <c r="B31" s="189" t="s">
        <v>408</v>
      </c>
      <c r="C31" s="191">
        <v>249022692</v>
      </c>
      <c r="D31" s="191">
        <v>249022692</v>
      </c>
    </row>
    <row r="32" spans="1:4">
      <c r="A32" s="189">
        <v>182</v>
      </c>
      <c r="B32" s="189" t="s">
        <v>409</v>
      </c>
      <c r="C32" s="191"/>
      <c r="D32" s="191">
        <v>118917774</v>
      </c>
    </row>
    <row r="33" spans="1:4">
      <c r="A33" s="189">
        <v>185</v>
      </c>
      <c r="B33" s="189" t="s">
        <v>410</v>
      </c>
      <c r="C33" s="191">
        <v>2429499</v>
      </c>
      <c r="D33" s="191">
        <v>2429499</v>
      </c>
    </row>
    <row r="34" spans="1:4">
      <c r="A34" s="189">
        <v>187</v>
      </c>
      <c r="B34" s="189" t="s">
        <v>411</v>
      </c>
      <c r="C34" s="191">
        <v>-75118490</v>
      </c>
      <c r="D34" s="191">
        <v>-68634832</v>
      </c>
    </row>
    <row r="35" spans="1:4">
      <c r="A35" s="189">
        <v>189</v>
      </c>
      <c r="B35" s="189" t="s">
        <v>412</v>
      </c>
      <c r="C35" s="191">
        <v>6483658</v>
      </c>
      <c r="D35" s="189">
        <v>-9939954</v>
      </c>
    </row>
    <row r="36" spans="1:4" s="192" customFormat="1">
      <c r="A36" s="192">
        <v>190</v>
      </c>
      <c r="B36" s="192" t="s">
        <v>413</v>
      </c>
      <c r="C36" s="193">
        <v>182817359</v>
      </c>
      <c r="D36" s="193">
        <v>291795179</v>
      </c>
    </row>
    <row r="37" spans="1:4">
      <c r="A37" s="189">
        <v>195</v>
      </c>
      <c r="B37" s="189" t="s">
        <v>414</v>
      </c>
      <c r="C37" s="191">
        <v>759048</v>
      </c>
      <c r="D37" s="191">
        <v>865630</v>
      </c>
    </row>
    <row r="38" spans="1:4">
      <c r="A38" s="189">
        <v>217</v>
      </c>
      <c r="B38" s="189" t="s">
        <v>415</v>
      </c>
      <c r="C38" s="191">
        <v>970081</v>
      </c>
      <c r="D38" s="191">
        <v>1068753</v>
      </c>
    </row>
    <row r="39" spans="1:4">
      <c r="A39" s="189">
        <v>222</v>
      </c>
      <c r="B39" s="189" t="s">
        <v>416</v>
      </c>
      <c r="C39" s="189">
        <v>3870</v>
      </c>
      <c r="D39" s="189">
        <v>0</v>
      </c>
    </row>
    <row r="40" spans="1:4">
      <c r="A40" s="189">
        <v>220</v>
      </c>
      <c r="B40" s="189" t="s">
        <v>417</v>
      </c>
      <c r="D40" s="189">
        <v>3425100</v>
      </c>
    </row>
    <row r="41" spans="1:4">
      <c r="A41" s="189">
        <v>230</v>
      </c>
      <c r="B41" s="189" t="s">
        <v>418</v>
      </c>
      <c r="C41" s="191">
        <v>1450596</v>
      </c>
      <c r="D41" s="191">
        <v>1502732</v>
      </c>
    </row>
    <row r="42" spans="1:4">
      <c r="A42" s="189">
        <v>235</v>
      </c>
      <c r="B42" s="189" t="s">
        <v>419</v>
      </c>
      <c r="C42" s="191">
        <v>1450596</v>
      </c>
      <c r="D42" s="191">
        <v>1502732</v>
      </c>
    </row>
    <row r="43" spans="1:4">
      <c r="A43" s="189">
        <v>244</v>
      </c>
      <c r="B43" s="189" t="s">
        <v>420</v>
      </c>
      <c r="C43" s="189">
        <v>47610</v>
      </c>
      <c r="D43" s="189">
        <v>200829</v>
      </c>
    </row>
    <row r="44" spans="1:4">
      <c r="A44" s="189">
        <v>233</v>
      </c>
      <c r="B44" s="189" t="s">
        <v>421</v>
      </c>
      <c r="C44" s="189">
        <v>0</v>
      </c>
      <c r="D44" s="189">
        <v>0</v>
      </c>
    </row>
    <row r="45" spans="1:4">
      <c r="A45" s="189">
        <v>252</v>
      </c>
      <c r="B45" s="189" t="s">
        <v>422</v>
      </c>
      <c r="C45" s="189">
        <v>47610</v>
      </c>
      <c r="D45" s="189">
        <v>200829</v>
      </c>
    </row>
    <row r="46" spans="1:4" s="192" customFormat="1">
      <c r="A46" s="192">
        <v>253</v>
      </c>
      <c r="B46" s="192" t="s">
        <v>423</v>
      </c>
      <c r="C46" s="193">
        <v>6517365</v>
      </c>
      <c r="D46" s="193">
        <v>9593832</v>
      </c>
    </row>
    <row r="47" spans="1:4">
      <c r="A47" s="189">
        <v>256</v>
      </c>
      <c r="B47" s="189" t="s">
        <v>424</v>
      </c>
      <c r="C47" s="189">
        <v>1065619</v>
      </c>
      <c r="D47" s="189">
        <v>1170512</v>
      </c>
    </row>
    <row r="48" spans="1:4">
      <c r="A48" s="189">
        <v>258</v>
      </c>
      <c r="B48" s="189" t="s">
        <v>425</v>
      </c>
      <c r="C48" s="189">
        <v>1065619</v>
      </c>
      <c r="D48" s="189">
        <v>1170512</v>
      </c>
    </row>
    <row r="49" spans="1:4" s="190" customFormat="1" ht="11.4">
      <c r="A49" s="190">
        <v>290</v>
      </c>
      <c r="B49" s="190" t="s">
        <v>426</v>
      </c>
      <c r="C49" s="194">
        <v>185663587</v>
      </c>
      <c r="D49" s="194">
        <v>295100903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2</vt:i4>
      </vt:variant>
    </vt:vector>
  </HeadingPairs>
  <TitlesOfParts>
    <vt:vector size="11" baseType="lpstr">
      <vt:lpstr>ÖSSZEFÜGGÉSEK</vt:lpstr>
      <vt:lpstr>1.sz.mell.</vt:lpstr>
      <vt:lpstr>2.sz.mell.</vt:lpstr>
      <vt:lpstr>3.sz.mell.</vt:lpstr>
      <vt:lpstr>4.sz.mell.</vt:lpstr>
      <vt:lpstr>5.sz.mell.</vt:lpstr>
      <vt:lpstr>6.sz.mell.</vt:lpstr>
      <vt:lpstr>7. sz. mell.</vt:lpstr>
      <vt:lpstr>8.sz. mell.</vt:lpstr>
      <vt:lpstr>'3.sz.mell.'!Nyomtatási_terület</vt:lpstr>
      <vt:lpstr>'4.sz.mell.'!Nyomtatási_terület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Munka</cp:lastModifiedBy>
  <dcterms:created xsi:type="dcterms:W3CDTF">2017-05-31T09:45:19Z</dcterms:created>
  <dcterms:modified xsi:type="dcterms:W3CDTF">2017-05-31T09:45:19Z</dcterms:modified>
</cp:coreProperties>
</file>