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8" activeTab="12"/>
  </bookViews>
  <sheets>
    <sheet name="3. m.Maradvány kimutatás" sheetId="1" r:id="rId1"/>
    <sheet name="4. m Egyszerűsített mérleg" sheetId="2" r:id="rId2"/>
    <sheet name="5. m Eredmény kimutatás" sheetId="3" r:id="rId3"/>
    <sheet name="6. m Pénzforgalmi változás" sheetId="4" r:id="rId4"/>
    <sheet name="7.1. m Vagyon eszköz" sheetId="5" r:id="rId5"/>
    <sheet name="7.2. m Vagyon forrás" sheetId="6" r:id="rId6"/>
    <sheet name="7.3. m Érték nélküli" sheetId="7" r:id="rId7"/>
    <sheet name="8. m Többéves" sheetId="8" r:id="rId8"/>
    <sheet name="9. m Adósság" sheetId="9" r:id="rId9"/>
    <sheet name="10. m Részesedések" sheetId="10" r:id="rId10"/>
    <sheet name="11. m Közv.tám.adóeleng." sheetId="11" r:id="rId11"/>
    <sheet name="12. m Beruházások" sheetId="12" r:id="rId12"/>
    <sheet name="13. m Felújítások" sheetId="13" r:id="rId13"/>
  </sheets>
  <externalReferences>
    <externalReference r:id="rId16"/>
  </externalReferences>
  <definedNames>
    <definedName name="_xlnm.Print_Area" localSheetId="11">'12. m Beruházások'!$A$1:$E$37</definedName>
    <definedName name="_xlnm.Print_Area" localSheetId="4">'7.1. m Vagyon eszköz'!$A$1:$D$67</definedName>
  </definedNames>
  <calcPr fullCalcOnLoad="1"/>
</workbook>
</file>

<file path=xl/sharedStrings.xml><?xml version="1.0" encoding="utf-8"?>
<sst xmlns="http://schemas.openxmlformats.org/spreadsheetml/2006/main" count="604" uniqueCount="431">
  <si>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</si>
  <si>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</si>
  <si>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</si>
  <si>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</si>
  <si>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</si>
  <si>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</si>
  <si>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</si>
  <si>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</si>
  <si>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</si>
  <si>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</si>
  <si>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</si>
  <si>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</si>
  <si>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</si>
  <si>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</si>
  <si>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</si>
  <si>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</si>
  <si>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</si>
  <si>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</si>
  <si>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</si>
  <si>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</si>
  <si>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</si>
  <si>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</si>
  <si>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</si>
  <si>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</si>
  <si>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Összesen:</t>
  </si>
  <si>
    <t>Megnevezés</t>
  </si>
  <si>
    <t>Bruttó</t>
  </si>
  <si>
    <t>Módosított előirányzat</t>
  </si>
  <si>
    <t>Teljesítés</t>
  </si>
  <si>
    <t>adatok ezer forintban</t>
  </si>
  <si>
    <t>31.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</si>
  <si>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</si>
  <si>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</si>
  <si>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</si>
  <si>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</si>
  <si>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 S Z K Ö Z Ö K</t>
  </si>
  <si>
    <t>ESZKÖZÖK ÖSSZESEN</t>
  </si>
  <si>
    <t>F O R R Á S O K</t>
  </si>
  <si>
    <t>FORRÁSOK ÖSSZESEN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</si>
  <si>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</si>
  <si>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</si>
  <si>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</si>
  <si>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</si>
  <si>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</si>
  <si>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</si>
  <si>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</si>
  <si>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</si>
  <si>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</si>
  <si>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</si>
  <si>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</si>
  <si>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</si>
  <si>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</si>
  <si>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</si>
  <si>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</si>
  <si>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</si>
  <si>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</si>
  <si>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</si>
  <si>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</si>
  <si>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</si>
  <si>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BONYHÁDVARASD KÖZSÉG ÖNKORMÁNYZATA</t>
  </si>
  <si>
    <t xml:space="preserve">                                              </t>
  </si>
  <si>
    <t xml:space="preserve">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</si>
  <si>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</si>
  <si>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</si>
  <si>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</si>
  <si>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</si>
  <si>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</si>
  <si>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 xml:space="preserve">                                          </t>
  </si>
  <si>
    <t>PÉNZESZKÖZÖK VÁLTOZÁSÁNAK LEVEZETÉSE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</si>
  <si>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</si>
  <si>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</si>
  <si>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</si>
  <si>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</si>
  <si>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</si>
  <si>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</si>
  <si>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</si>
  <si>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</si>
  <si>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</si>
  <si>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</si>
  <si>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</si>
  <si>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</si>
  <si>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</si>
  <si>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</si>
  <si>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</si>
  <si>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</si>
  <si>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</si>
  <si>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</si>
  <si>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</si>
  <si>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</si>
  <si>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</si>
  <si>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</si>
  <si>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</si>
  <si>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</si>
  <si>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</si>
  <si>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</si>
  <si>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</si>
  <si>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</si>
  <si>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</si>
  <si>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</si>
  <si>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</si>
  <si>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</si>
  <si>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</si>
  <si>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</si>
  <si>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</si>
  <si>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</si>
  <si>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</si>
  <si>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</si>
  <si>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</si>
  <si>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</si>
  <si>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VAGYONKIMUTATÁS
a könyvviteli mérlegben értékkel szereplő forrásokról</t>
  </si>
  <si>
    <t>FORRÁSOK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</si>
  <si>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</si>
  <si>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</si>
  <si>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</si>
  <si>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</si>
  <si>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</si>
  <si>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</si>
  <si>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</si>
  <si>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</si>
  <si>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</si>
  <si>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</si>
  <si>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</si>
  <si>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</si>
  <si>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</si>
  <si>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</si>
  <si>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</si>
  <si>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</si>
  <si>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</si>
  <si>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</si>
  <si>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</si>
  <si>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</si>
  <si>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</si>
  <si>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</si>
  <si>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</si>
  <si>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</si>
  <si>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</si>
  <si>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</si>
  <si>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</si>
  <si>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</si>
  <si>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VAGYONKIMUTATÁS
a könyvviteli mérlegben értékkel szereplő eszközökről
2014.</t>
  </si>
  <si>
    <t>ESZKÖZÖK</t>
  </si>
  <si>
    <t xml:space="preserve">Könyv szerinti </t>
  </si>
  <si>
    <t>állományi érték</t>
  </si>
  <si>
    <t xml:space="preserve">A </t>
  </si>
  <si>
    <t>D</t>
  </si>
  <si>
    <t xml:space="preserve"> I. Immateriális javak 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</si>
  <si>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</si>
  <si>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</si>
  <si>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</si>
  <si>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</si>
  <si>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</si>
  <si>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</si>
  <si>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</si>
  <si>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</si>
  <si>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</si>
  <si>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</si>
  <si>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</si>
  <si>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</si>
  <si>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</si>
  <si>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</si>
  <si>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</si>
  <si>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</si>
  <si>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22.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</si>
  <si>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</si>
  <si>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</si>
  <si>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</si>
  <si>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</si>
  <si>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</si>
  <si>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</si>
  <si>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</si>
  <si>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</si>
  <si>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28.</t>
  </si>
  <si>
    <t>29.</t>
  </si>
  <si>
    <t>1.1. Forgalomképtelen tartós részesedések</t>
  </si>
  <si>
    <t>30.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</si>
  <si>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</si>
  <si>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</si>
  <si>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</si>
  <si>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</si>
  <si>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</si>
  <si>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</si>
  <si>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</si>
  <si>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</si>
  <si>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</si>
  <si>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</si>
  <si>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</si>
  <si>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</si>
  <si>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</si>
  <si>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</si>
  <si>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</si>
  <si>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</si>
  <si>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</si>
  <si>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</si>
  <si>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</si>
  <si>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</si>
  <si>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</si>
  <si>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</si>
  <si>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</si>
  <si>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</si>
  <si>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</si>
  <si>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45.</t>
  </si>
  <si>
    <t>I. Készletek</t>
  </si>
  <si>
    <t>46.</t>
  </si>
  <si>
    <t>II. Értékpapírok</t>
  </si>
  <si>
    <t>47.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</si>
  <si>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</si>
  <si>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</si>
  <si>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</si>
  <si>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</si>
  <si>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</si>
  <si>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</si>
  <si>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</si>
  <si>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</si>
  <si>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</si>
  <si>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</si>
  <si>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</si>
  <si>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</si>
  <si>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</si>
  <si>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</si>
  <si>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</si>
  <si>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</si>
  <si>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57.</t>
  </si>
  <si>
    <t>60.</t>
  </si>
  <si>
    <t>F) AKTÍV IDŐBELI ELHATÁROLÁSOK</t>
  </si>
  <si>
    <t>61.</t>
  </si>
  <si>
    <t>62.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</si>
  <si>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</si>
  <si>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</si>
  <si>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</si>
  <si>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</si>
  <si>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</si>
  <si>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</si>
  <si>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</si>
  <si>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</si>
  <si>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</si>
  <si>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</si>
  <si>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</si>
  <si>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</si>
  <si>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</si>
  <si>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</si>
  <si>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</si>
  <si>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</si>
  <si>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</si>
  <si>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</si>
  <si>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</si>
  <si>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</si>
  <si>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</si>
  <si>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</si>
  <si>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</si>
  <si>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</si>
  <si>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</si>
  <si>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</si>
  <si>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</si>
  <si>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</si>
  <si>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</si>
  <si>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 EGYÉB SAJÁTOS FORRÁSOLDALI ELSZÁMOLÁSOK</t>
  </si>
  <si>
    <t>J)   KINCSTÁRI SZÁMLAVEZETÉSSEL KAPCSOLATOS ELSZÁMOLÁSOK</t>
  </si>
  <si>
    <t>K)  PASSZÍV IDŐBELI ELHATÁROLÁSOK</t>
  </si>
  <si>
    <t xml:space="preserve">II. Tárgyi eszközök </t>
  </si>
  <si>
    <t xml:space="preserve">1. Ingatlanok és kapcsolódó vagyoni értékű jogok   </t>
  </si>
  <si>
    <t xml:space="preserve">2. Gépek, berendezések, felszerelések, járművek </t>
  </si>
  <si>
    <t xml:space="preserve">3. Tenyészállatok </t>
  </si>
  <si>
    <t xml:space="preserve">4. Beruházások, felújítások </t>
  </si>
  <si>
    <t xml:space="preserve">5. Tárgyi eszközök értékhelyesbítése </t>
  </si>
  <si>
    <t xml:space="preserve">III. Befektetett pénzügyi eszközök </t>
  </si>
  <si>
    <t xml:space="preserve">1. Tartós részesedések </t>
  </si>
  <si>
    <t xml:space="preserve">2. Tartós hitelviszonyt megtestesítő értékpapírok </t>
  </si>
  <si>
    <t xml:space="preserve">3. Befektetett pénzügyi eszközök értékhelyesbítése </t>
  </si>
  <si>
    <t xml:space="preserve">A) NEMZETI VAGYONBA TARTOZÓ BEFEKTETETT ESZKÖZÖK </t>
  </si>
  <si>
    <t xml:space="preserve">B) NEMZETI VAGYONBA TARTOZÓ FORGÓESZKÖZÖK </t>
  </si>
  <si>
    <t xml:space="preserve">D) KÖVETELÉSEK </t>
  </si>
  <si>
    <t xml:space="preserve">E) EGYÉB SAJÁTOS ESZKÖZOLDALI ELSZÁMOLÁSOK </t>
  </si>
  <si>
    <t xml:space="preserve">ESZKÖZÖK ÖSSZESEN </t>
  </si>
  <si>
    <t>Módosí-tások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</si>
  <si>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</si>
  <si>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</si>
  <si>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</si>
  <si>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</si>
  <si>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</si>
  <si>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</si>
  <si>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</si>
  <si>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</si>
  <si>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</si>
  <si>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</si>
  <si>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</si>
  <si>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</si>
  <si>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</si>
  <si>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</si>
  <si>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</si>
  <si>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</si>
  <si>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</si>
  <si>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</si>
  <si>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</si>
  <si>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</si>
  <si>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</si>
  <si>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</si>
  <si>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</si>
  <si>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</si>
  <si>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</si>
  <si>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</si>
  <si>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</si>
  <si>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</si>
  <si>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</si>
  <si>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</si>
  <si>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</si>
  <si>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</si>
  <si>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</si>
  <si>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</si>
  <si>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</si>
  <si>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</si>
  <si>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5. sz. melléklet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</si>
  <si>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</si>
  <si>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</si>
  <si>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</si>
  <si>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</si>
  <si>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</si>
  <si>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</si>
  <si>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2017.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</si>
  <si>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</si>
  <si>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</si>
  <si>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</si>
  <si>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</si>
  <si>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</si>
  <si>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</si>
  <si>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</si>
  <si>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</si>
  <si>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 Ezer forintban </t>
  </si>
  <si>
    <t>7.1 melléklet</t>
  </si>
  <si>
    <t>7.2 melléklet</t>
  </si>
  <si>
    <t>8. melléklet</t>
  </si>
  <si>
    <t>Ssz.</t>
  </si>
  <si>
    <t>Eredeti       előirányzat</t>
  </si>
  <si>
    <t>Felújítások összesen:</t>
  </si>
  <si>
    <t>Vis maior kiadások</t>
  </si>
  <si>
    <t>Vis maior karbantartások összesen:</t>
  </si>
  <si>
    <t>2018.</t>
  </si>
  <si>
    <t>6. sz. melléklet</t>
  </si>
  <si>
    <t xml:space="preserve">            BONYHÁDVARASD KÖZSÉG ÖNKORMÁNYZATA                            </t>
  </si>
  <si>
    <t>EGYSZERŰSÍTETT MÉRLEG</t>
  </si>
  <si>
    <t>adatok forintban</t>
  </si>
  <si>
    <t>adatok: forintban</t>
  </si>
  <si>
    <t>4. sz. melléklet</t>
  </si>
  <si>
    <t>2016. ÉVI KÖLTSÉGVETÉS</t>
  </si>
  <si>
    <t>adatok  forintban</t>
  </si>
  <si>
    <r>
      <t>Pénzkészlet 2016. január 1-jén
e</t>
    </r>
    <r>
      <rPr>
        <i/>
        <sz val="10"/>
        <rFont val="Times New Roman CE"/>
        <family val="0"/>
      </rPr>
      <t>bből:</t>
    </r>
  </si>
  <si>
    <r>
      <t>Záró pénzkészlet 2016. december 31-én
e</t>
    </r>
    <r>
      <rPr>
        <i/>
        <sz val="10"/>
        <rFont val="Times New Roman CE"/>
        <family val="0"/>
      </rPr>
      <t>bből:</t>
    </r>
  </si>
  <si>
    <t xml:space="preserve">Összeg </t>
  </si>
  <si>
    <t>Adatok: forintban</t>
  </si>
  <si>
    <t>2016.
évi
teljesítés</t>
  </si>
  <si>
    <t>2019.</t>
  </si>
  <si>
    <t>2019. 
után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</si>
  <si>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</si>
  <si>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</si>
  <si>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</si>
  <si>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</si>
  <si>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</si>
  <si>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</si>
  <si>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</si>
  <si>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</si>
  <si>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</si>
  <si>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</si>
  <si>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</si>
  <si>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</si>
  <si>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</si>
  <si>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</si>
  <si>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</si>
  <si>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</si>
  <si>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</si>
  <si>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</si>
  <si>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</si>
  <si>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</si>
  <si>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</si>
  <si>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</si>
  <si>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</si>
  <si>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</si>
  <si>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10. sz. melléklet</t>
  </si>
  <si>
    <t xml:space="preserve"> Az önkormányzat tulajdonában álló gazdálkodó szervezetek működéséből származó kötelezettségek és részesedések alakulása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</si>
  <si>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</si>
  <si>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</si>
  <si>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</si>
  <si>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</si>
  <si>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</si>
  <si>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13. sz. melléklet</t>
  </si>
  <si>
    <t>Felújítások 2016.</t>
  </si>
  <si>
    <t>12.sz. melléklet</t>
  </si>
  <si>
    <t>2016. évi felhalmozási kiadások részletezése</t>
  </si>
  <si>
    <t>I. Hitel, kamat törlesztés</t>
  </si>
  <si>
    <t>II. Beruházási kiadások</t>
  </si>
  <si>
    <t>Eredeti előirányzat</t>
  </si>
  <si>
    <t>Beruházási kiadások összesen:</t>
  </si>
  <si>
    <t>III.: Pályázati célú tartalék</t>
  </si>
  <si>
    <t>IV. Felhalmozási c. pe. átadás</t>
  </si>
  <si>
    <t>V. Részesedés vásárlás</t>
  </si>
  <si>
    <t>Felhalmozási kiadások mindösszesen:</t>
  </si>
  <si>
    <t>kávéfőző</t>
  </si>
  <si>
    <t>kazán</t>
  </si>
  <si>
    <t>hegesztő</t>
  </si>
  <si>
    <t>kerti szivattyú</t>
  </si>
  <si>
    <t>Husqvarna 545 motoros fűrész</t>
  </si>
  <si>
    <t>rendezvény sátor</t>
  </si>
  <si>
    <t>Satamo fűnyíró, szárzúzó</t>
  </si>
  <si>
    <t>lamináló</t>
  </si>
  <si>
    <t>magasnyomású mosó</t>
  </si>
  <si>
    <t>földfúró</t>
  </si>
  <si>
    <t>72/1, 72/2 ingatlan</t>
  </si>
  <si>
    <t>Satamo traktor+kiegészítők</t>
  </si>
  <si>
    <t>hősugárzó</t>
  </si>
  <si>
    <t>fűtés korszerűsítés</t>
  </si>
  <si>
    <t>kerítés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</si>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</sst>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0"/>
    <numFmt numFmtId="167" formatCode="#,###__;\-\ #,###__"/>
    <numFmt numFmtId="168" formatCode="#,###__"/>
    <numFmt numFmtId="169" formatCode="#,###\ _F_t;\-#,###\ _F_t"/>
    <numFmt numFmtId="170" formatCode="#,###__;\-#,###__"/>
    <numFmt numFmtId="171" formatCode="#,##0_ ;\-#,##0\ "/>
  </numFmts>
  <fonts count="86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1"/>
    </font>
    <font>
      <sz val="10"/>
      <name val="Wingdings"/>
      <family val="0"/>
    </font>
    <font>
      <sz val="8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9"/>
      <color indexed="8"/>
      <name val="Times New Roman CE"/>
      <family val="0"/>
    </font>
    <font>
      <sz val="9"/>
      <color indexed="8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Calibri"/>
      <family val="2"/>
    </font>
    <font>
      <b/>
      <i/>
      <sz val="9"/>
      <name val="Times New Roman CE"/>
      <family val="0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/>
    </xf>
    <xf numFmtId="0" fontId="13" fillId="0" borderId="0" xfId="62">
      <alignment/>
      <protection/>
    </xf>
    <xf numFmtId="0" fontId="0" fillId="0" borderId="0" xfId="67" applyFill="1">
      <alignment/>
      <protection/>
    </xf>
    <xf numFmtId="0" fontId="0" fillId="0" borderId="12" xfId="67" applyFill="1" applyBorder="1" applyAlignment="1">
      <alignment horizontal="center" vertical="center"/>
      <protection/>
    </xf>
    <xf numFmtId="0" fontId="20" fillId="0" borderId="13" xfId="67" applyFont="1" applyFill="1" applyBorder="1" applyAlignment="1">
      <alignment horizontal="left" vertical="center" indent="5"/>
      <protection/>
    </xf>
    <xf numFmtId="168" fontId="12" fillId="0" borderId="14" xfId="67" applyNumberFormat="1" applyFont="1" applyFill="1" applyBorder="1" applyAlignment="1" applyProtection="1">
      <alignment horizontal="right" vertical="center"/>
      <protection locked="0"/>
    </xf>
    <xf numFmtId="0" fontId="0" fillId="0" borderId="13" xfId="67" applyFont="1" applyFill="1" applyBorder="1" applyAlignment="1">
      <alignment horizontal="left" vertical="center" indent="1"/>
      <protection/>
    </xf>
    <xf numFmtId="0" fontId="0" fillId="0" borderId="15" xfId="67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left" vertical="center" indent="1"/>
      <protection/>
    </xf>
    <xf numFmtId="168" fontId="12" fillId="0" borderId="17" xfId="67" applyNumberFormat="1" applyFont="1" applyFill="1" applyBorder="1" applyAlignment="1" applyProtection="1">
      <alignment horizontal="right" vertical="center"/>
      <protection locked="0"/>
    </xf>
    <xf numFmtId="0" fontId="0" fillId="0" borderId="18" xfId="67" applyFill="1" applyBorder="1" applyAlignment="1">
      <alignment horizontal="center" vertical="center"/>
      <protection/>
    </xf>
    <xf numFmtId="0" fontId="20" fillId="0" borderId="19" xfId="67" applyFont="1" applyFill="1" applyBorder="1" applyAlignment="1">
      <alignment horizontal="left" vertical="center" indent="5"/>
      <protection/>
    </xf>
    <xf numFmtId="168" fontId="12" fillId="0" borderId="20" xfId="67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 wrapText="1"/>
    </xf>
    <xf numFmtId="0" fontId="22" fillId="0" borderId="0" xfId="60" applyFont="1">
      <alignment/>
      <protection/>
    </xf>
    <xf numFmtId="0" fontId="15" fillId="0" borderId="13" xfId="60" applyFont="1" applyBorder="1">
      <alignment/>
      <protection/>
    </xf>
    <xf numFmtId="165" fontId="15" fillId="0" borderId="13" xfId="0" applyNumberFormat="1" applyFont="1" applyBorder="1" applyAlignment="1">
      <alignment horizontal="right" vertical="center"/>
    </xf>
    <xf numFmtId="0" fontId="19" fillId="0" borderId="0" xfId="67" applyFont="1" applyFill="1" applyAlignment="1" applyProtection="1">
      <alignment horizontal="center" vertical="top" wrapText="1"/>
      <protection locked="0"/>
    </xf>
    <xf numFmtId="0" fontId="18" fillId="0" borderId="0" xfId="64" applyFont="1" applyFill="1" applyAlignment="1" applyProtection="1">
      <alignment vertical="center"/>
      <protection locked="0"/>
    </xf>
    <xf numFmtId="0" fontId="3" fillId="0" borderId="0" xfId="67" applyFont="1" applyFill="1" applyAlignment="1">
      <alignment horizontal="right"/>
      <protection/>
    </xf>
    <xf numFmtId="168" fontId="26" fillId="0" borderId="14" xfId="67" applyNumberFormat="1" applyFont="1" applyFill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 applyProtection="1">
      <alignment horizontal="left" vertical="center" wrapText="1" indent="1"/>
      <protection/>
    </xf>
    <xf numFmtId="0" fontId="21" fillId="0" borderId="12" xfId="0" applyFont="1" applyFill="1" applyBorder="1" applyAlignment="1" applyProtection="1">
      <alignment horizontal="left" vertical="center" wrapText="1" indent="8"/>
      <protection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vertical="center" wrapText="1"/>
      <protection locked="0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0" applyFont="1" applyFill="1" applyBorder="1" applyAlignment="1" applyProtection="1">
      <alignment vertical="center" wrapText="1"/>
      <protection/>
    </xf>
    <xf numFmtId="0" fontId="13" fillId="0" borderId="0" xfId="62" applyFont="1">
      <alignment/>
      <protection/>
    </xf>
    <xf numFmtId="0" fontId="2" fillId="0" borderId="25" xfId="67" applyFont="1" applyFill="1" applyBorder="1" applyAlignment="1">
      <alignment horizontal="center" vertical="center" wrapText="1"/>
      <protection/>
    </xf>
    <xf numFmtId="0" fontId="19" fillId="0" borderId="26" xfId="67" applyFont="1" applyFill="1" applyBorder="1" applyAlignment="1">
      <alignment horizontal="center" vertical="center"/>
      <protection/>
    </xf>
    <xf numFmtId="0" fontId="19" fillId="0" borderId="27" xfId="67" applyFont="1" applyFill="1" applyBorder="1" applyAlignment="1">
      <alignment horizontal="center" vertical="center" wrapText="1"/>
      <protection/>
    </xf>
    <xf numFmtId="0" fontId="0" fillId="0" borderId="21" xfId="67" applyFill="1" applyBorder="1" applyAlignment="1">
      <alignment horizontal="center" vertical="center"/>
      <protection/>
    </xf>
    <xf numFmtId="0" fontId="20" fillId="0" borderId="22" xfId="67" applyFont="1" applyFill="1" applyBorder="1" applyAlignment="1">
      <alignment horizontal="left" vertical="center" indent="5"/>
      <protection/>
    </xf>
    <xf numFmtId="168" fontId="25" fillId="0" borderId="23" xfId="67" applyNumberFormat="1" applyFont="1" applyFill="1" applyBorder="1" applyAlignment="1" applyProtection="1">
      <alignment horizontal="right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168" fontId="5" fillId="0" borderId="11" xfId="67" applyNumberFormat="1" applyFont="1" applyFill="1" applyBorder="1" applyAlignment="1" applyProtection="1">
      <alignment horizontal="right" vertical="center"/>
      <protection/>
    </xf>
    <xf numFmtId="168" fontId="12" fillId="0" borderId="23" xfId="67" applyNumberFormat="1" applyFont="1" applyFill="1" applyBorder="1" applyAlignment="1" applyProtection="1">
      <alignment horizontal="right" vertical="center"/>
      <protection locked="0"/>
    </xf>
    <xf numFmtId="0" fontId="0" fillId="0" borderId="24" xfId="67" applyFill="1" applyBorder="1" applyAlignment="1">
      <alignment horizontal="center" vertical="center"/>
      <protection/>
    </xf>
    <xf numFmtId="0" fontId="15" fillId="0" borderId="13" xfId="60" applyFont="1" applyBorder="1" applyAlignment="1">
      <alignment/>
      <protection/>
    </xf>
    <xf numFmtId="0" fontId="0" fillId="0" borderId="10" xfId="67" applyFont="1" applyFill="1" applyBorder="1" applyAlignment="1" applyProtection="1">
      <alignment horizontal="left" vertical="center" wrapText="1" indent="1"/>
      <protection locked="0"/>
    </xf>
    <xf numFmtId="0" fontId="30" fillId="0" borderId="13" xfId="58" applyFont="1" applyBorder="1" applyAlignment="1">
      <alignment horizontal="center" vertical="center"/>
      <protection/>
    </xf>
    <xf numFmtId="0" fontId="31" fillId="0" borderId="13" xfId="59" applyFont="1" applyFill="1" applyBorder="1" applyAlignment="1">
      <alignment horizontal="center" vertical="center" wrapText="1"/>
      <protection/>
    </xf>
    <xf numFmtId="0" fontId="30" fillId="0" borderId="0" xfId="58" applyFont="1">
      <alignment/>
      <protection/>
    </xf>
    <xf numFmtId="0" fontId="13" fillId="0" borderId="13" xfId="58" applyFont="1" applyBorder="1" applyAlignment="1">
      <alignment horizontal="center" vertical="top" wrapText="1"/>
      <protection/>
    </xf>
    <xf numFmtId="0" fontId="13" fillId="0" borderId="13" xfId="58" applyFont="1" applyBorder="1" applyAlignment="1">
      <alignment horizontal="left" vertical="top" wrapText="1"/>
      <protection/>
    </xf>
    <xf numFmtId="3" fontId="13" fillId="0" borderId="13" xfId="58" applyNumberFormat="1" applyFont="1" applyBorder="1" applyAlignment="1">
      <alignment horizontal="right" vertical="top" wrapText="1"/>
      <protection/>
    </xf>
    <xf numFmtId="0" fontId="29" fillId="0" borderId="0" xfId="58">
      <alignment/>
      <protection/>
    </xf>
    <xf numFmtId="0" fontId="28" fillId="0" borderId="13" xfId="58" applyFont="1" applyBorder="1" applyAlignment="1">
      <alignment horizontal="center" vertical="top" wrapText="1"/>
      <protection/>
    </xf>
    <xf numFmtId="0" fontId="28" fillId="0" borderId="13" xfId="58" applyFont="1" applyBorder="1" applyAlignment="1">
      <alignment horizontal="left" vertical="top" wrapText="1"/>
      <protection/>
    </xf>
    <xf numFmtId="3" fontId="28" fillId="0" borderId="13" xfId="58" applyNumberFormat="1" applyFont="1" applyBorder="1" applyAlignment="1">
      <alignment horizontal="right" vertical="top" wrapText="1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0" fillId="0" borderId="18" xfId="65" applyNumberFormat="1" applyFont="1" applyFill="1" applyBorder="1" applyAlignment="1" applyProtection="1">
      <alignment horizontal="center" vertical="center" wrapText="1"/>
      <protection/>
    </xf>
    <xf numFmtId="49" fontId="10" fillId="0" borderId="19" xfId="65" applyNumberFormat="1" applyFont="1" applyFill="1" applyBorder="1" applyAlignment="1" applyProtection="1">
      <alignment horizontal="center" vertical="center"/>
      <protection/>
    </xf>
    <xf numFmtId="49" fontId="10" fillId="0" borderId="20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0" fontId="33" fillId="0" borderId="28" xfId="66" applyFont="1" applyFill="1" applyBorder="1" applyAlignment="1" applyProtection="1">
      <alignment vertical="center" wrapText="1"/>
      <protection/>
    </xf>
    <xf numFmtId="166" fontId="11" fillId="0" borderId="29" xfId="65" applyNumberFormat="1" applyFont="1" applyFill="1" applyBorder="1" applyAlignment="1" applyProtection="1">
      <alignment horizontal="center" vertical="center"/>
      <protection/>
    </xf>
    <xf numFmtId="169" fontId="11" fillId="0" borderId="30" xfId="65" applyNumberFormat="1" applyFont="1" applyFill="1" applyBorder="1" applyAlignment="1" applyProtection="1">
      <alignment vertical="center"/>
      <protection locked="0"/>
    </xf>
    <xf numFmtId="0" fontId="33" fillId="0" borderId="12" xfId="66" applyFont="1" applyFill="1" applyBorder="1" applyAlignment="1" applyProtection="1">
      <alignment vertical="center" wrapText="1"/>
      <protection/>
    </xf>
    <xf numFmtId="166" fontId="11" fillId="0" borderId="13" xfId="65" applyNumberFormat="1" applyFont="1" applyFill="1" applyBorder="1" applyAlignment="1" applyProtection="1">
      <alignment horizontal="center" vertical="center"/>
      <protection/>
    </xf>
    <xf numFmtId="169" fontId="11" fillId="0" borderId="23" xfId="65" applyNumberFormat="1" applyFont="1" applyFill="1" applyBorder="1" applyAlignment="1" applyProtection="1">
      <alignment vertical="center"/>
      <protection locked="0"/>
    </xf>
    <xf numFmtId="169" fontId="11" fillId="0" borderId="14" xfId="65" applyNumberFormat="1" applyFont="1" applyFill="1" applyBorder="1" applyAlignment="1" applyProtection="1">
      <alignment vertical="center"/>
      <protection locked="0"/>
    </xf>
    <xf numFmtId="169" fontId="10" fillId="0" borderId="14" xfId="65" applyNumberFormat="1" applyFont="1" applyFill="1" applyBorder="1" applyAlignment="1" applyProtection="1">
      <alignment vertical="center"/>
      <protection/>
    </xf>
    <xf numFmtId="169" fontId="11" fillId="0" borderId="14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169" fontId="10" fillId="0" borderId="14" xfId="65" applyNumberFormat="1" applyFont="1" applyFill="1" applyBorder="1" applyAlignment="1" applyProtection="1">
      <alignment vertical="center"/>
      <protection locked="0"/>
    </xf>
    <xf numFmtId="0" fontId="10" fillId="0" borderId="18" xfId="65" applyFont="1" applyFill="1" applyBorder="1" applyAlignment="1" applyProtection="1">
      <alignment horizontal="left" vertical="center" wrapText="1"/>
      <protection/>
    </xf>
    <xf numFmtId="166" fontId="11" fillId="0" borderId="19" xfId="65" applyNumberFormat="1" applyFont="1" applyFill="1" applyBorder="1" applyAlignment="1" applyProtection="1">
      <alignment horizontal="center" vertical="center"/>
      <protection/>
    </xf>
    <xf numFmtId="169" fontId="10" fillId="0" borderId="20" xfId="65" applyNumberFormat="1" applyFont="1" applyFill="1" applyBorder="1" applyAlignment="1" applyProtection="1">
      <alignment vertical="center"/>
      <protection/>
    </xf>
    <xf numFmtId="0" fontId="21" fillId="0" borderId="0" xfId="66" applyFont="1" applyFill="1" applyProtection="1">
      <alignment/>
      <protection/>
    </xf>
    <xf numFmtId="0" fontId="27" fillId="0" borderId="0" xfId="66" applyFont="1" applyFill="1" applyProtection="1">
      <alignment/>
      <protection/>
    </xf>
    <xf numFmtId="3" fontId="27" fillId="0" borderId="0" xfId="66" applyNumberFormat="1" applyFont="1" applyFill="1" applyProtection="1">
      <alignment/>
      <protection/>
    </xf>
    <xf numFmtId="0" fontId="27" fillId="0" borderId="0" xfId="66" applyFont="1" applyFill="1" applyAlignment="1" applyProtection="1">
      <alignment/>
      <protection/>
    </xf>
    <xf numFmtId="0" fontId="12" fillId="0" borderId="0" xfId="65" applyFont="1" applyFill="1" applyAlignment="1" applyProtection="1">
      <alignment horizontal="center" vertical="center"/>
      <protection/>
    </xf>
    <xf numFmtId="0" fontId="27" fillId="0" borderId="0" xfId="66" applyFill="1" applyProtection="1">
      <alignment/>
      <protection/>
    </xf>
    <xf numFmtId="0" fontId="34" fillId="0" borderId="0" xfId="66" applyFont="1" applyFill="1" applyProtection="1">
      <alignment/>
      <protection/>
    </xf>
    <xf numFmtId="0" fontId="37" fillId="0" borderId="18" xfId="66" applyFont="1" applyFill="1" applyBorder="1" applyAlignment="1" applyProtection="1">
      <alignment horizontal="center" vertical="center" wrapText="1"/>
      <protection/>
    </xf>
    <xf numFmtId="0" fontId="37" fillId="0" borderId="19" xfId="66" applyFont="1" applyFill="1" applyBorder="1" applyAlignment="1" applyProtection="1">
      <alignment horizontal="center" vertical="center" wrapText="1"/>
      <protection/>
    </xf>
    <xf numFmtId="0" fontId="27" fillId="0" borderId="0" xfId="66" applyFill="1" applyAlignment="1" applyProtection="1">
      <alignment horizontal="center" vertical="center"/>
      <protection/>
    </xf>
    <xf numFmtId="0" fontId="27" fillId="0" borderId="0" xfId="66" applyFill="1" applyAlignment="1" applyProtection="1">
      <alignment vertical="center"/>
      <protection/>
    </xf>
    <xf numFmtId="0" fontId="38" fillId="0" borderId="0" xfId="64" applyFont="1" applyFill="1">
      <alignment/>
      <protection/>
    </xf>
    <xf numFmtId="0" fontId="4" fillId="0" borderId="0" xfId="64" applyFont="1" applyFill="1" applyAlignment="1">
      <alignment horizontal="centerContinuous" vertical="center"/>
      <protection/>
    </xf>
    <xf numFmtId="0" fontId="17" fillId="0" borderId="0" xfId="64" applyFont="1" applyFill="1" applyAlignment="1">
      <alignment horizontal="centerContinuous" vertical="center"/>
      <protection/>
    </xf>
    <xf numFmtId="0" fontId="3" fillId="0" borderId="0" xfId="64" applyFont="1" applyFill="1" applyAlignment="1">
      <alignment horizontal="right"/>
      <protection/>
    </xf>
    <xf numFmtId="0" fontId="5" fillId="0" borderId="31" xfId="64" applyFont="1" applyFill="1" applyBorder="1" applyAlignment="1">
      <alignment horizontal="center" vertical="center" wrapText="1"/>
      <protection/>
    </xf>
    <xf numFmtId="0" fontId="5" fillId="0" borderId="32" xfId="64" applyFont="1" applyFill="1" applyBorder="1" applyAlignment="1">
      <alignment horizontal="center" vertical="center" wrapText="1"/>
      <protection/>
    </xf>
    <xf numFmtId="0" fontId="10" fillId="0" borderId="33" xfId="64" applyFont="1" applyFill="1" applyBorder="1" applyAlignment="1">
      <alignment horizontal="center" vertical="center" wrapText="1"/>
      <protection/>
    </xf>
    <xf numFmtId="0" fontId="16" fillId="0" borderId="0" xfId="64" applyFill="1">
      <alignment/>
      <protection/>
    </xf>
    <xf numFmtId="37" fontId="10" fillId="0" borderId="24" xfId="64" applyNumberFormat="1" applyFont="1" applyFill="1" applyBorder="1" applyAlignment="1">
      <alignment horizontal="left" vertical="center" indent="1"/>
      <protection/>
    </xf>
    <xf numFmtId="0" fontId="10" fillId="0" borderId="10" xfId="64" applyFont="1" applyFill="1" applyBorder="1" applyAlignment="1">
      <alignment horizontal="left" vertical="center" indent="1"/>
      <protection/>
    </xf>
    <xf numFmtId="167" fontId="10" fillId="0" borderId="34" xfId="64" applyNumberFormat="1" applyFont="1" applyFill="1" applyBorder="1" applyAlignment="1">
      <alignment horizontal="right" vertical="center"/>
      <protection/>
    </xf>
    <xf numFmtId="167" fontId="10" fillId="0" borderId="35" xfId="64" applyNumberFormat="1" applyFont="1" applyFill="1" applyBorder="1" applyAlignment="1">
      <alignment horizontal="right" vertical="center"/>
      <protection/>
    </xf>
    <xf numFmtId="167" fontId="10" fillId="0" borderId="36" xfId="64" applyNumberFormat="1" applyFont="1" applyFill="1" applyBorder="1" applyAlignment="1">
      <alignment horizontal="right" vertical="center"/>
      <protection/>
    </xf>
    <xf numFmtId="0" fontId="39" fillId="0" borderId="0" xfId="64" applyFont="1" applyFill="1" applyAlignment="1">
      <alignment vertical="center"/>
      <protection/>
    </xf>
    <xf numFmtId="37" fontId="11" fillId="0" borderId="28" xfId="64" applyNumberFormat="1" applyFont="1" applyFill="1" applyBorder="1" applyAlignment="1">
      <alignment horizontal="left" indent="1"/>
      <protection/>
    </xf>
    <xf numFmtId="0" fontId="11" fillId="0" borderId="29" xfId="64" applyFont="1" applyFill="1" applyBorder="1" applyAlignment="1">
      <alignment horizontal="left" indent="3"/>
      <protection/>
    </xf>
    <xf numFmtId="167" fontId="11" fillId="0" borderId="37" xfId="42" applyNumberFormat="1" applyFont="1" applyFill="1" applyBorder="1" applyAlignment="1" applyProtection="1" quotePrefix="1">
      <alignment horizontal="right"/>
      <protection locked="0"/>
    </xf>
    <xf numFmtId="167" fontId="11" fillId="0" borderId="32" xfId="42" applyNumberFormat="1" applyFont="1" applyFill="1" applyBorder="1" applyAlignment="1" applyProtection="1">
      <alignment vertical="center"/>
      <protection locked="0"/>
    </xf>
    <xf numFmtId="167" fontId="11" fillId="0" borderId="33" xfId="64" applyNumberFormat="1" applyFont="1" applyFill="1" applyBorder="1">
      <alignment/>
      <protection/>
    </xf>
    <xf numFmtId="37" fontId="11" fillId="0" borderId="12" xfId="64" applyNumberFormat="1" applyFont="1" applyFill="1" applyBorder="1" applyAlignment="1">
      <alignment horizontal="left" indent="1"/>
      <protection/>
    </xf>
    <xf numFmtId="0" fontId="11" fillId="0" borderId="13" xfId="64" applyFont="1" applyFill="1" applyBorder="1" applyAlignment="1">
      <alignment horizontal="left" indent="3"/>
      <protection/>
    </xf>
    <xf numFmtId="167" fontId="11" fillId="0" borderId="38" xfId="42" applyNumberFormat="1" applyFont="1" applyFill="1" applyBorder="1" applyAlignment="1" applyProtection="1">
      <alignment/>
      <protection locked="0"/>
    </xf>
    <xf numFmtId="167" fontId="11" fillId="0" borderId="39" xfId="42" applyNumberFormat="1" applyFont="1" applyFill="1" applyBorder="1" applyAlignment="1" applyProtection="1">
      <alignment vertical="center"/>
      <protection locked="0"/>
    </xf>
    <xf numFmtId="167" fontId="11" fillId="0" borderId="40" xfId="64" applyNumberFormat="1" applyFont="1" applyFill="1" applyBorder="1">
      <alignment/>
      <protection/>
    </xf>
    <xf numFmtId="167" fontId="11" fillId="0" borderId="38" xfId="64" applyNumberFormat="1" applyFont="1" applyFill="1" applyBorder="1" applyProtection="1">
      <alignment/>
      <protection locked="0"/>
    </xf>
    <xf numFmtId="167" fontId="11" fillId="0" borderId="39" xfId="64" applyNumberFormat="1" applyFont="1" applyFill="1" applyBorder="1" applyAlignment="1" applyProtection="1">
      <alignment vertical="center"/>
      <protection locked="0"/>
    </xf>
    <xf numFmtId="37" fontId="11" fillId="0" borderId="15" xfId="64" applyNumberFormat="1" applyFont="1" applyFill="1" applyBorder="1" applyAlignment="1">
      <alignment horizontal="left" indent="1"/>
      <protection/>
    </xf>
    <xf numFmtId="0" fontId="11" fillId="0" borderId="16" xfId="64" applyFont="1" applyFill="1" applyBorder="1" applyAlignment="1">
      <alignment horizontal="left" indent="3"/>
      <protection/>
    </xf>
    <xf numFmtId="167" fontId="11" fillId="0" borderId="41" xfId="64" applyNumberFormat="1" applyFont="1" applyFill="1" applyBorder="1" applyProtection="1">
      <alignment/>
      <protection locked="0"/>
    </xf>
    <xf numFmtId="167" fontId="11" fillId="0" borderId="42" xfId="64" applyNumberFormat="1" applyFont="1" applyFill="1" applyBorder="1" applyAlignment="1" applyProtection="1">
      <alignment vertical="center"/>
      <protection locked="0"/>
    </xf>
    <xf numFmtId="167" fontId="11" fillId="0" borderId="43" xfId="64" applyNumberFormat="1" applyFont="1" applyFill="1" applyBorder="1">
      <alignment/>
      <protection/>
    </xf>
    <xf numFmtId="37" fontId="11" fillId="0" borderId="24" xfId="64" applyNumberFormat="1" applyFont="1" applyFill="1" applyBorder="1" applyAlignment="1">
      <alignment horizontal="left" indent="1"/>
      <protection/>
    </xf>
    <xf numFmtId="0" fontId="10" fillId="0" borderId="44" xfId="64" applyFont="1" applyFill="1" applyBorder="1" applyAlignment="1">
      <alignment horizontal="left" vertical="center" indent="1"/>
      <protection/>
    </xf>
    <xf numFmtId="167" fontId="10" fillId="0" borderId="35" xfId="64" applyNumberFormat="1" applyFont="1" applyFill="1" applyBorder="1" applyProtection="1">
      <alignment/>
      <protection locked="0"/>
    </xf>
    <xf numFmtId="37" fontId="11" fillId="0" borderId="21" xfId="64" applyNumberFormat="1" applyFont="1" applyFill="1" applyBorder="1" applyAlignment="1">
      <alignment horizontal="left" indent="1"/>
      <protection/>
    </xf>
    <xf numFmtId="0" fontId="11" fillId="0" borderId="45" xfId="64" applyFont="1" applyFill="1" applyBorder="1" applyAlignment="1">
      <alignment horizontal="left" indent="3"/>
      <protection/>
    </xf>
    <xf numFmtId="167" fontId="11" fillId="0" borderId="46" xfId="64" applyNumberFormat="1" applyFont="1" applyFill="1" applyBorder="1" applyProtection="1">
      <alignment/>
      <protection locked="0"/>
    </xf>
    <xf numFmtId="167" fontId="11" fillId="0" borderId="47" xfId="64" applyNumberFormat="1" applyFont="1" applyFill="1" applyBorder="1" applyAlignment="1" applyProtection="1">
      <alignment vertical="center"/>
      <protection locked="0"/>
    </xf>
    <xf numFmtId="167" fontId="11" fillId="0" borderId="46" xfId="64" applyNumberFormat="1" applyFont="1" applyFill="1" applyBorder="1">
      <alignment/>
      <protection/>
    </xf>
    <xf numFmtId="0" fontId="11" fillId="0" borderId="48" xfId="64" applyFont="1" applyFill="1" applyBorder="1" applyAlignment="1">
      <alignment horizontal="left" indent="3"/>
      <protection/>
    </xf>
    <xf numFmtId="167" fontId="11" fillId="0" borderId="42" xfId="64" applyNumberFormat="1" applyFont="1" applyFill="1" applyBorder="1" applyProtection="1">
      <alignment/>
      <protection locked="0"/>
    </xf>
    <xf numFmtId="167" fontId="11" fillId="0" borderId="49" xfId="64" applyNumberFormat="1" applyFont="1" applyFill="1" applyBorder="1" applyAlignment="1" applyProtection="1">
      <alignment vertical="center"/>
      <protection locked="0"/>
    </xf>
    <xf numFmtId="167" fontId="11" fillId="0" borderId="42" xfId="64" applyNumberFormat="1" applyFont="1" applyFill="1" applyBorder="1">
      <alignment/>
      <protection/>
    </xf>
    <xf numFmtId="167" fontId="10" fillId="0" borderId="50" xfId="64" applyNumberFormat="1" applyFont="1" applyFill="1" applyBorder="1" applyAlignment="1" applyProtection="1">
      <alignment vertical="center"/>
      <protection locked="0"/>
    </xf>
    <xf numFmtId="167" fontId="10" fillId="0" borderId="35" xfId="64" applyNumberFormat="1" applyFont="1" applyFill="1" applyBorder="1">
      <alignment/>
      <protection/>
    </xf>
    <xf numFmtId="167" fontId="10" fillId="0" borderId="34" xfId="64" applyNumberFormat="1" applyFont="1" applyFill="1" applyBorder="1" applyAlignment="1">
      <alignment vertical="center"/>
      <protection/>
    </xf>
    <xf numFmtId="167" fontId="10" fillId="0" borderId="35" xfId="64" applyNumberFormat="1" applyFont="1" applyFill="1" applyBorder="1" applyAlignment="1">
      <alignment vertical="center"/>
      <protection/>
    </xf>
    <xf numFmtId="167" fontId="10" fillId="0" borderId="36" xfId="64" applyNumberFormat="1" applyFont="1" applyFill="1" applyBorder="1" applyAlignment="1">
      <alignment vertical="center"/>
      <protection/>
    </xf>
    <xf numFmtId="0" fontId="39" fillId="0" borderId="0" xfId="64" applyFont="1" applyFill="1" applyAlignment="1">
      <alignment vertical="center"/>
      <protection/>
    </xf>
    <xf numFmtId="167" fontId="11" fillId="0" borderId="37" xfId="64" applyNumberFormat="1" applyFont="1" applyFill="1" applyBorder="1" applyProtection="1">
      <alignment/>
      <protection locked="0"/>
    </xf>
    <xf numFmtId="167" fontId="11" fillId="0" borderId="32" xfId="64" applyNumberFormat="1" applyFont="1" applyFill="1" applyBorder="1" applyAlignment="1" applyProtection="1">
      <alignment vertical="center"/>
      <protection locked="0"/>
    </xf>
    <xf numFmtId="167" fontId="11" fillId="0" borderId="51" xfId="64" applyNumberFormat="1" applyFont="1" applyFill="1" applyBorder="1">
      <alignment/>
      <protection/>
    </xf>
    <xf numFmtId="37" fontId="11" fillId="0" borderId="24" xfId="64" applyNumberFormat="1" applyFont="1" applyFill="1" applyBorder="1" applyAlignment="1">
      <alignment horizontal="left" wrapText="1" indent="1"/>
      <protection/>
    </xf>
    <xf numFmtId="167" fontId="10" fillId="0" borderId="34" xfId="64" applyNumberFormat="1" applyFont="1" applyFill="1" applyBorder="1" applyProtection="1">
      <alignment/>
      <protection locked="0"/>
    </xf>
    <xf numFmtId="167" fontId="10" fillId="0" borderId="35" xfId="64" applyNumberFormat="1" applyFont="1" applyFill="1" applyBorder="1" applyAlignment="1" applyProtection="1">
      <alignment vertical="center"/>
      <protection locked="0"/>
    </xf>
    <xf numFmtId="167" fontId="10" fillId="0" borderId="36" xfId="64" applyNumberFormat="1" applyFont="1" applyFill="1" applyBorder="1">
      <alignment/>
      <protection/>
    </xf>
    <xf numFmtId="0" fontId="5" fillId="0" borderId="10" xfId="64" applyFont="1" applyFill="1" applyBorder="1" applyAlignment="1">
      <alignment horizontal="left" vertical="center" indent="1"/>
      <protection/>
    </xf>
    <xf numFmtId="0" fontId="40" fillId="0" borderId="0" xfId="64" applyFont="1" applyFill="1" applyAlignment="1">
      <alignment vertical="center"/>
      <protection/>
    </xf>
    <xf numFmtId="0" fontId="10" fillId="0" borderId="24" xfId="64" applyFont="1" applyFill="1" applyBorder="1" applyAlignment="1">
      <alignment horizontal="left" vertical="center" indent="1"/>
      <protection/>
    </xf>
    <xf numFmtId="0" fontId="10" fillId="0" borderId="44" xfId="64" applyFont="1" applyFill="1" applyBorder="1" applyAlignment="1" quotePrefix="1">
      <alignment horizontal="left" vertical="center" indent="1"/>
      <protection/>
    </xf>
    <xf numFmtId="0" fontId="11" fillId="0" borderId="12" xfId="64" applyFont="1" applyFill="1" applyBorder="1" applyAlignment="1">
      <alignment horizontal="left" indent="1"/>
      <protection/>
    </xf>
    <xf numFmtId="0" fontId="11" fillId="0" borderId="52" xfId="64" applyFont="1" applyFill="1" applyBorder="1" applyAlignment="1">
      <alignment horizontal="left" indent="3"/>
      <protection/>
    </xf>
    <xf numFmtId="167" fontId="11" fillId="0" borderId="32" xfId="64" applyNumberFormat="1" applyFont="1" applyFill="1" applyBorder="1">
      <alignment/>
      <protection/>
    </xf>
    <xf numFmtId="167" fontId="11" fillId="0" borderId="39" xfId="64" applyNumberFormat="1" applyFont="1" applyFill="1" applyBorder="1">
      <alignment/>
      <protection/>
    </xf>
    <xf numFmtId="0" fontId="11" fillId="0" borderId="53" xfId="64" applyFont="1" applyFill="1" applyBorder="1" applyAlignment="1">
      <alignment horizontal="left" indent="3"/>
      <protection/>
    </xf>
    <xf numFmtId="167" fontId="11" fillId="0" borderId="54" xfId="64" applyNumberFormat="1" applyFont="1" applyFill="1" applyBorder="1" applyProtection="1">
      <alignment/>
      <protection locked="0"/>
    </xf>
    <xf numFmtId="167" fontId="11" fillId="0" borderId="55" xfId="64" applyNumberFormat="1" applyFont="1" applyFill="1" applyBorder="1" applyAlignment="1" applyProtection="1">
      <alignment vertical="center"/>
      <protection locked="0"/>
    </xf>
    <xf numFmtId="167" fontId="11" fillId="0" borderId="55" xfId="64" applyNumberFormat="1" applyFont="1" applyFill="1" applyBorder="1">
      <alignment/>
      <protection/>
    </xf>
    <xf numFmtId="167" fontId="10" fillId="0" borderId="34" xfId="64" applyNumberFormat="1" applyFont="1" applyFill="1" applyBorder="1" applyAlignment="1">
      <alignment vertical="center"/>
      <protection/>
    </xf>
    <xf numFmtId="167" fontId="10" fillId="0" borderId="35" xfId="64" applyNumberFormat="1" applyFont="1" applyFill="1" applyBorder="1" applyAlignment="1">
      <alignment vertical="center"/>
      <protection/>
    </xf>
    <xf numFmtId="0" fontId="10" fillId="0" borderId="12" xfId="64" applyFont="1" applyFill="1" applyBorder="1" applyAlignment="1">
      <alignment horizontal="left" indent="1"/>
      <protection/>
    </xf>
    <xf numFmtId="167" fontId="10" fillId="0" borderId="56" xfId="64" applyNumberFormat="1" applyFont="1" applyFill="1" applyBorder="1" applyProtection="1">
      <alignment/>
      <protection locked="0"/>
    </xf>
    <xf numFmtId="167" fontId="10" fillId="0" borderId="46" xfId="64" applyNumberFormat="1" applyFont="1" applyFill="1" applyBorder="1" applyAlignment="1" applyProtection="1">
      <alignment vertical="center"/>
      <protection locked="0"/>
    </xf>
    <xf numFmtId="167" fontId="10" fillId="0" borderId="46" xfId="64" applyNumberFormat="1" applyFont="1" applyFill="1" applyBorder="1">
      <alignment/>
      <protection/>
    </xf>
    <xf numFmtId="0" fontId="5" fillId="0" borderId="44" xfId="64" applyFont="1" applyFill="1" applyBorder="1" applyAlignment="1">
      <alignment horizontal="left" vertical="center" indent="1"/>
      <protection/>
    </xf>
    <xf numFmtId="0" fontId="40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>
      <alignment/>
      <protection/>
    </xf>
    <xf numFmtId="164" fontId="16" fillId="0" borderId="0" xfId="64" applyNumberFormat="1" applyFill="1" applyAlignment="1">
      <alignment vertical="center"/>
      <protection/>
    </xf>
    <xf numFmtId="0" fontId="37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30" fillId="0" borderId="0" xfId="58" applyFont="1" applyFill="1">
      <alignment/>
      <protection/>
    </xf>
    <xf numFmtId="0" fontId="13" fillId="0" borderId="21" xfId="58" applyFont="1" applyBorder="1" applyAlignment="1">
      <alignment horizontal="center" vertical="top" wrapText="1"/>
      <protection/>
    </xf>
    <xf numFmtId="0" fontId="13" fillId="0" borderId="22" xfId="58" applyFont="1" applyBorder="1" applyAlignment="1">
      <alignment horizontal="left" vertical="top" wrapText="1"/>
      <protection/>
    </xf>
    <xf numFmtId="165" fontId="13" fillId="0" borderId="22" xfId="40" applyNumberFormat="1" applyFont="1" applyBorder="1" applyAlignment="1">
      <alignment horizontal="right" vertical="top" wrapText="1"/>
    </xf>
    <xf numFmtId="165" fontId="13" fillId="0" borderId="23" xfId="40" applyNumberFormat="1" applyFont="1" applyBorder="1" applyAlignment="1">
      <alignment horizontal="right" vertical="top" wrapText="1"/>
    </xf>
    <xf numFmtId="0" fontId="13" fillId="0" borderId="12" xfId="58" applyFont="1" applyBorder="1" applyAlignment="1">
      <alignment horizontal="center" vertical="top" wrapText="1"/>
      <protection/>
    </xf>
    <xf numFmtId="165" fontId="13" fillId="0" borderId="13" xfId="40" applyNumberFormat="1" applyFont="1" applyBorder="1" applyAlignment="1">
      <alignment horizontal="right" vertical="top" wrapText="1"/>
    </xf>
    <xf numFmtId="165" fontId="13" fillId="0" borderId="14" xfId="40" applyNumberFormat="1" applyFont="1" applyBorder="1" applyAlignment="1">
      <alignment horizontal="right" vertical="top" wrapText="1"/>
    </xf>
    <xf numFmtId="0" fontId="13" fillId="0" borderId="15" xfId="58" applyFont="1" applyBorder="1" applyAlignment="1">
      <alignment horizontal="center" vertical="top" wrapText="1"/>
      <protection/>
    </xf>
    <xf numFmtId="0" fontId="13" fillId="0" borderId="16" xfId="58" applyFont="1" applyBorder="1" applyAlignment="1">
      <alignment horizontal="left" vertical="top" wrapText="1"/>
      <protection/>
    </xf>
    <xf numFmtId="165" fontId="13" fillId="0" borderId="16" xfId="40" applyNumberFormat="1" applyFont="1" applyBorder="1" applyAlignment="1">
      <alignment horizontal="right" vertical="top" wrapText="1"/>
    </xf>
    <xf numFmtId="165" fontId="13" fillId="0" borderId="17" xfId="40" applyNumberFormat="1" applyFont="1" applyBorder="1" applyAlignment="1">
      <alignment horizontal="right" vertical="top" wrapText="1"/>
    </xf>
    <xf numFmtId="0" fontId="28" fillId="0" borderId="24" xfId="58" applyFont="1" applyBorder="1" applyAlignment="1">
      <alignment horizontal="center" vertical="top" wrapText="1"/>
      <protection/>
    </xf>
    <xf numFmtId="0" fontId="28" fillId="0" borderId="10" xfId="58" applyFont="1" applyBorder="1" applyAlignment="1">
      <alignment horizontal="left" vertical="top" wrapText="1"/>
      <protection/>
    </xf>
    <xf numFmtId="165" fontId="28" fillId="0" borderId="10" xfId="40" applyNumberFormat="1" applyFont="1" applyBorder="1" applyAlignment="1">
      <alignment horizontal="right" vertical="top" wrapText="1"/>
    </xf>
    <xf numFmtId="165" fontId="28" fillId="0" borderId="11" xfId="40" applyNumberFormat="1" applyFont="1" applyBorder="1" applyAlignment="1">
      <alignment horizontal="right" vertical="top" wrapText="1"/>
    </xf>
    <xf numFmtId="164" fontId="0" fillId="0" borderId="0" xfId="57" applyNumberFormat="1" applyFont="1" applyFill="1" applyAlignment="1" applyProtection="1">
      <alignment horizontal="center" vertical="center" wrapText="1"/>
      <protection locked="0"/>
    </xf>
    <xf numFmtId="164" fontId="0" fillId="0" borderId="0" xfId="57" applyNumberFormat="1" applyFont="1" applyFill="1" applyAlignment="1" applyProtection="1">
      <alignment vertical="center" wrapText="1"/>
      <protection locked="0"/>
    </xf>
    <xf numFmtId="164" fontId="0" fillId="0" borderId="0" xfId="57" applyNumberFormat="1" applyFont="1" applyFill="1" applyAlignment="1">
      <alignment vertical="center" wrapText="1"/>
      <protection/>
    </xf>
    <xf numFmtId="164" fontId="5" fillId="0" borderId="31" xfId="57" applyNumberFormat="1" applyFont="1" applyFill="1" applyBorder="1" applyAlignment="1" applyProtection="1">
      <alignment horizontal="centerContinuous" vertical="center"/>
      <protection/>
    </xf>
    <xf numFmtId="164" fontId="5" fillId="0" borderId="57" xfId="57" applyNumberFormat="1" applyFont="1" applyFill="1" applyBorder="1" applyAlignment="1" applyProtection="1">
      <alignment horizontal="centerContinuous" vertical="center"/>
      <protection/>
    </xf>
    <xf numFmtId="164" fontId="5" fillId="0" borderId="33" xfId="57" applyNumberFormat="1" applyFont="1" applyFill="1" applyBorder="1" applyAlignment="1" applyProtection="1">
      <alignment horizontal="centerContinuous" vertical="center"/>
      <protection/>
    </xf>
    <xf numFmtId="164" fontId="19" fillId="0" borderId="0" xfId="57" applyNumberFormat="1" applyFont="1" applyFill="1" applyAlignment="1">
      <alignment vertical="center"/>
      <protection/>
    </xf>
    <xf numFmtId="164" fontId="5" fillId="0" borderId="58" xfId="57" applyNumberFormat="1" applyFont="1" applyFill="1" applyBorder="1" applyAlignment="1" applyProtection="1">
      <alignment horizontal="center" vertical="center"/>
      <protection/>
    </xf>
    <xf numFmtId="164" fontId="5" fillId="0" borderId="20" xfId="57" applyNumberFormat="1" applyFont="1" applyFill="1" applyBorder="1" applyAlignment="1" applyProtection="1">
      <alignment horizontal="center" vertical="center" wrapText="1"/>
      <protection/>
    </xf>
    <xf numFmtId="164" fontId="19" fillId="0" borderId="0" xfId="57" applyNumberFormat="1" applyFont="1" applyFill="1" applyAlignment="1">
      <alignment horizontal="center" vertical="center"/>
      <protection/>
    </xf>
    <xf numFmtId="164" fontId="10" fillId="0" borderId="34" xfId="57" applyNumberFormat="1" applyFont="1" applyFill="1" applyBorder="1" applyAlignment="1" applyProtection="1">
      <alignment horizontal="center" vertical="center" wrapText="1"/>
      <protection/>
    </xf>
    <xf numFmtId="164" fontId="10" fillId="0" borderId="10" xfId="57" applyNumberFormat="1" applyFont="1" applyFill="1" applyBorder="1" applyAlignment="1" applyProtection="1">
      <alignment horizontal="center" vertical="center" wrapText="1"/>
      <protection/>
    </xf>
    <xf numFmtId="164" fontId="10" fillId="0" borderId="44" xfId="57" applyNumberFormat="1" applyFont="1" applyFill="1" applyBorder="1" applyAlignment="1" applyProtection="1">
      <alignment horizontal="center" vertical="center" wrapText="1"/>
      <protection/>
    </xf>
    <xf numFmtId="164" fontId="10" fillId="0" borderId="59" xfId="57" applyNumberFormat="1" applyFont="1" applyFill="1" applyBorder="1" applyAlignment="1" applyProtection="1">
      <alignment horizontal="center" vertical="center" wrapText="1"/>
      <protection/>
    </xf>
    <xf numFmtId="164" fontId="10" fillId="0" borderId="0" xfId="57" applyNumberFormat="1" applyFont="1" applyFill="1" applyAlignment="1">
      <alignment horizontal="center" vertical="center" wrapText="1"/>
      <protection/>
    </xf>
    <xf numFmtId="164" fontId="10" fillId="0" borderId="28" xfId="57" applyNumberFormat="1" applyFont="1" applyFill="1" applyBorder="1" applyAlignment="1" applyProtection="1">
      <alignment horizontal="right" vertical="center" wrapText="1" indent="1"/>
      <protection/>
    </xf>
    <xf numFmtId="164" fontId="10" fillId="0" borderId="29" xfId="57" applyNumberFormat="1" applyFont="1" applyFill="1" applyBorder="1" applyAlignment="1" applyProtection="1">
      <alignment horizontal="left" vertical="center" wrapText="1" indent="1"/>
      <protection/>
    </xf>
    <xf numFmtId="1" fontId="2" fillId="33" borderId="29" xfId="57" applyNumberFormat="1" applyFont="1" applyFill="1" applyBorder="1" applyAlignment="1" applyProtection="1">
      <alignment horizontal="center" vertical="center" wrapText="1"/>
      <protection/>
    </xf>
    <xf numFmtId="164" fontId="10" fillId="0" borderId="29" xfId="57" applyNumberFormat="1" applyFont="1" applyFill="1" applyBorder="1" applyAlignment="1" applyProtection="1">
      <alignment vertical="center" wrapText="1"/>
      <protection/>
    </xf>
    <xf numFmtId="164" fontId="10" fillId="0" borderId="31" xfId="57" applyNumberFormat="1" applyFont="1" applyFill="1" applyBorder="1" applyAlignment="1" applyProtection="1">
      <alignment vertical="center" wrapText="1"/>
      <protection/>
    </xf>
    <xf numFmtId="164" fontId="10" fillId="0" borderId="32" xfId="57" applyNumberFormat="1" applyFont="1" applyFill="1" applyBorder="1" applyAlignment="1" applyProtection="1">
      <alignment vertical="center" wrapText="1"/>
      <protection/>
    </xf>
    <xf numFmtId="164" fontId="10" fillId="0" borderId="12" xfId="57" applyNumberFormat="1" applyFont="1" applyFill="1" applyBorder="1" applyAlignment="1" applyProtection="1">
      <alignment horizontal="right" vertical="center" wrapText="1" indent="1"/>
      <protection/>
    </xf>
    <xf numFmtId="164" fontId="11" fillId="0" borderId="13" xfId="57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3" xfId="57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57" applyNumberFormat="1" applyFont="1" applyFill="1" applyBorder="1" applyAlignment="1" applyProtection="1">
      <alignment vertical="center" wrapText="1"/>
      <protection locked="0"/>
    </xf>
    <xf numFmtId="164" fontId="11" fillId="0" borderId="52" xfId="57" applyNumberFormat="1" applyFont="1" applyFill="1" applyBorder="1" applyAlignment="1" applyProtection="1">
      <alignment vertical="center" wrapText="1"/>
      <protection locked="0"/>
    </xf>
    <xf numFmtId="164" fontId="11" fillId="0" borderId="39" xfId="57" applyNumberFormat="1" applyFont="1" applyFill="1" applyBorder="1" applyAlignment="1" applyProtection="1">
      <alignment vertical="center" wrapText="1"/>
      <protection/>
    </xf>
    <xf numFmtId="164" fontId="10" fillId="0" borderId="13" xfId="57" applyNumberFormat="1" applyFont="1" applyFill="1" applyBorder="1" applyAlignment="1" applyProtection="1">
      <alignment horizontal="left" vertical="center" wrapText="1" indent="1"/>
      <protection/>
    </xf>
    <xf numFmtId="1" fontId="2" fillId="33" borderId="13" xfId="57" applyNumberFormat="1" applyFont="1" applyFill="1" applyBorder="1" applyAlignment="1" applyProtection="1">
      <alignment horizontal="center" vertical="center" wrapText="1"/>
      <protection/>
    </xf>
    <xf numFmtId="164" fontId="10" fillId="0" borderId="13" xfId="57" applyNumberFormat="1" applyFont="1" applyFill="1" applyBorder="1" applyAlignment="1" applyProtection="1">
      <alignment vertical="center" wrapText="1"/>
      <protection/>
    </xf>
    <xf numFmtId="164" fontId="10" fillId="0" borderId="52" xfId="57" applyNumberFormat="1" applyFont="1" applyFill="1" applyBorder="1" applyAlignment="1" applyProtection="1">
      <alignment vertical="center" wrapText="1"/>
      <protection/>
    </xf>
    <xf numFmtId="164" fontId="10" fillId="0" borderId="39" xfId="57" applyNumberFormat="1" applyFont="1" applyFill="1" applyBorder="1" applyAlignment="1" applyProtection="1">
      <alignment vertical="center" wrapText="1"/>
      <protection/>
    </xf>
    <xf numFmtId="164" fontId="10" fillId="0" borderId="13" xfId="57" applyNumberFormat="1" applyFont="1" applyFill="1" applyBorder="1" applyAlignment="1" applyProtection="1">
      <alignment horizontal="left" vertical="center" wrapText="1" indent="1"/>
      <protection/>
    </xf>
    <xf numFmtId="164" fontId="10" fillId="0" borderId="60" xfId="57" applyNumberFormat="1" applyFont="1" applyFill="1" applyBorder="1" applyAlignment="1" applyProtection="1">
      <alignment horizontal="right" vertical="center" wrapText="1" indent="1"/>
      <protection/>
    </xf>
    <xf numFmtId="164" fontId="10" fillId="0" borderId="61" xfId="57" applyNumberFormat="1" applyFont="1" applyFill="1" applyBorder="1" applyAlignment="1" applyProtection="1">
      <alignment horizontal="left" vertical="center" wrapText="1" indent="1"/>
      <protection/>
    </xf>
    <xf numFmtId="1" fontId="2" fillId="33" borderId="16" xfId="57" applyNumberFormat="1" applyFont="1" applyFill="1" applyBorder="1" applyAlignment="1" applyProtection="1">
      <alignment horizontal="center" vertical="center" wrapText="1"/>
      <protection/>
    </xf>
    <xf numFmtId="164" fontId="10" fillId="0" borderId="61" xfId="57" applyNumberFormat="1" applyFont="1" applyFill="1" applyBorder="1" applyAlignment="1" applyProtection="1">
      <alignment vertical="center" wrapText="1"/>
      <protection/>
    </xf>
    <xf numFmtId="164" fontId="10" fillId="0" borderId="53" xfId="57" applyNumberFormat="1" applyFont="1" applyFill="1" applyBorder="1" applyAlignment="1" applyProtection="1">
      <alignment vertical="center" wrapText="1"/>
      <protection/>
    </xf>
    <xf numFmtId="1" fontId="0" fillId="0" borderId="53" xfId="57" applyNumberFormat="1" applyFont="1" applyFill="1" applyBorder="1" applyAlignment="1" applyProtection="1">
      <alignment horizontal="center" vertical="center" wrapText="1"/>
      <protection locked="0"/>
    </xf>
    <xf numFmtId="164" fontId="11" fillId="0" borderId="61" xfId="57" applyNumberFormat="1" applyFont="1" applyFill="1" applyBorder="1" applyAlignment="1" applyProtection="1">
      <alignment vertical="center" wrapText="1"/>
      <protection locked="0"/>
    </xf>
    <xf numFmtId="164" fontId="11" fillId="0" borderId="53" xfId="57" applyNumberFormat="1" applyFont="1" applyFill="1" applyBorder="1" applyAlignment="1" applyProtection="1">
      <alignment vertical="center" wrapText="1"/>
      <protection locked="0"/>
    </xf>
    <xf numFmtId="164" fontId="10" fillId="0" borderId="24" xfId="57" applyNumberFormat="1" applyFont="1" applyFill="1" applyBorder="1" applyAlignment="1" applyProtection="1">
      <alignment horizontal="right" vertical="center" wrapText="1" indent="1"/>
      <protection/>
    </xf>
    <xf numFmtId="164" fontId="10" fillId="0" borderId="10" xfId="57" applyNumberFormat="1" applyFont="1" applyFill="1" applyBorder="1" applyAlignment="1" applyProtection="1">
      <alignment horizontal="left" vertical="center" wrapText="1" indent="1"/>
      <protection/>
    </xf>
    <xf numFmtId="1" fontId="11" fillId="33" borderId="44" xfId="57" applyNumberFormat="1" applyFont="1" applyFill="1" applyBorder="1" applyAlignment="1" applyProtection="1">
      <alignment vertical="center" wrapText="1"/>
      <protection/>
    </xf>
    <xf numFmtId="164" fontId="10" fillId="0" borderId="10" xfId="57" applyNumberFormat="1" applyFont="1" applyFill="1" applyBorder="1" applyAlignment="1" applyProtection="1">
      <alignment vertical="center" wrapText="1"/>
      <protection/>
    </xf>
    <xf numFmtId="164" fontId="10" fillId="0" borderId="44" xfId="57" applyNumberFormat="1" applyFont="1" applyFill="1" applyBorder="1" applyAlignment="1" applyProtection="1">
      <alignment vertical="center" wrapText="1"/>
      <protection/>
    </xf>
    <xf numFmtId="164" fontId="10" fillId="0" borderId="35" xfId="57" applyNumberFormat="1" applyFont="1" applyFill="1" applyBorder="1" applyAlignment="1" applyProtection="1">
      <alignment vertical="center" wrapText="1"/>
      <protection/>
    </xf>
    <xf numFmtId="164" fontId="0" fillId="0" borderId="0" xfId="57" applyNumberFormat="1" applyFont="1" applyFill="1" applyAlignment="1">
      <alignment horizontal="center" vertical="center" wrapText="1"/>
      <protection/>
    </xf>
    <xf numFmtId="0" fontId="41" fillId="0" borderId="28" xfId="66" applyFont="1" applyFill="1" applyBorder="1" applyAlignment="1" applyProtection="1">
      <alignment vertical="center" wrapText="1"/>
      <protection/>
    </xf>
    <xf numFmtId="166" fontId="0" fillId="0" borderId="29" xfId="65" applyNumberFormat="1" applyFont="1" applyFill="1" applyBorder="1" applyAlignment="1" applyProtection="1">
      <alignment horizontal="center" vertical="center"/>
      <protection/>
    </xf>
    <xf numFmtId="170" fontId="41" fillId="0" borderId="29" xfId="66" applyNumberFormat="1" applyFont="1" applyFill="1" applyBorder="1" applyAlignment="1" applyProtection="1">
      <alignment horizontal="right" vertical="center" wrapText="1"/>
      <protection locked="0"/>
    </xf>
    <xf numFmtId="170" fontId="41" fillId="0" borderId="30" xfId="66" applyNumberFormat="1" applyFont="1" applyFill="1" applyBorder="1" applyAlignment="1" applyProtection="1">
      <alignment horizontal="right" vertical="center" wrapText="1"/>
      <protection locked="0"/>
    </xf>
    <xf numFmtId="0" fontId="41" fillId="0" borderId="12" xfId="66" applyFont="1" applyFill="1" applyBorder="1" applyAlignment="1" applyProtection="1">
      <alignment vertical="center" wrapText="1"/>
      <protection/>
    </xf>
    <xf numFmtId="166" fontId="0" fillId="0" borderId="13" xfId="65" applyNumberFormat="1" applyFont="1" applyFill="1" applyBorder="1" applyAlignment="1" applyProtection="1">
      <alignment horizontal="center" vertical="center"/>
      <protection/>
    </xf>
    <xf numFmtId="170" fontId="41" fillId="0" borderId="13" xfId="66" applyNumberFormat="1" applyFont="1" applyFill="1" applyBorder="1" applyAlignment="1" applyProtection="1">
      <alignment horizontal="right" vertical="center" wrapText="1"/>
      <protection/>
    </xf>
    <xf numFmtId="170" fontId="41" fillId="0" borderId="14" xfId="66" applyNumberFormat="1" applyFont="1" applyFill="1" applyBorder="1" applyAlignment="1" applyProtection="1">
      <alignment horizontal="right" vertical="center" wrapText="1"/>
      <protection/>
    </xf>
    <xf numFmtId="0" fontId="42" fillId="0" borderId="12" xfId="66" applyFont="1" applyFill="1" applyBorder="1" applyAlignment="1" applyProtection="1">
      <alignment horizontal="left" vertical="center" wrapText="1" indent="1"/>
      <protection/>
    </xf>
    <xf numFmtId="170" fontId="43" fillId="0" borderId="13" xfId="66" applyNumberFormat="1" applyFont="1" applyFill="1" applyBorder="1" applyAlignment="1" applyProtection="1">
      <alignment horizontal="right" vertical="center" wrapText="1"/>
      <protection locked="0"/>
    </xf>
    <xf numFmtId="170" fontId="43" fillId="0" borderId="14" xfId="66" applyNumberFormat="1" applyFont="1" applyFill="1" applyBorder="1" applyAlignment="1" applyProtection="1">
      <alignment horizontal="right" vertical="center" wrapText="1"/>
      <protection locked="0"/>
    </xf>
    <xf numFmtId="170" fontId="41" fillId="0" borderId="13" xfId="66" applyNumberFormat="1" applyFont="1" applyFill="1" applyBorder="1" applyAlignment="1" applyProtection="1">
      <alignment horizontal="right" vertical="center" wrapText="1"/>
      <protection/>
    </xf>
    <xf numFmtId="170" fontId="41" fillId="0" borderId="14" xfId="66" applyNumberFormat="1" applyFont="1" applyFill="1" applyBorder="1" applyAlignment="1" applyProtection="1">
      <alignment horizontal="right" vertical="center" wrapText="1"/>
      <protection/>
    </xf>
    <xf numFmtId="170" fontId="43" fillId="0" borderId="13" xfId="66" applyNumberFormat="1" applyFont="1" applyFill="1" applyBorder="1" applyAlignment="1" applyProtection="1">
      <alignment horizontal="right" vertical="center" wrapText="1"/>
      <protection/>
    </xf>
    <xf numFmtId="170" fontId="43" fillId="0" borderId="14" xfId="66" applyNumberFormat="1" applyFont="1" applyFill="1" applyBorder="1" applyAlignment="1" applyProtection="1">
      <alignment horizontal="right" vertical="center" wrapText="1"/>
      <protection/>
    </xf>
    <xf numFmtId="170" fontId="41" fillId="0" borderId="13" xfId="66" applyNumberFormat="1" applyFont="1" applyFill="1" applyBorder="1" applyAlignment="1" applyProtection="1">
      <alignment horizontal="right" vertical="center" wrapText="1"/>
      <protection locked="0"/>
    </xf>
    <xf numFmtId="170" fontId="41" fillId="0" borderId="14" xfId="66" applyNumberFormat="1" applyFont="1" applyFill="1" applyBorder="1" applyAlignment="1" applyProtection="1">
      <alignment horizontal="right" vertical="center" wrapText="1"/>
      <protection locked="0"/>
    </xf>
    <xf numFmtId="0" fontId="41" fillId="0" borderId="18" xfId="66" applyFont="1" applyFill="1" applyBorder="1" applyAlignment="1" applyProtection="1">
      <alignment vertical="center" wrapText="1"/>
      <protection/>
    </xf>
    <xf numFmtId="166" fontId="0" fillId="0" borderId="19" xfId="65" applyNumberFormat="1" applyFont="1" applyFill="1" applyBorder="1" applyAlignment="1" applyProtection="1">
      <alignment horizontal="center" vertical="center"/>
      <protection/>
    </xf>
    <xf numFmtId="170" fontId="41" fillId="0" borderId="19" xfId="66" applyNumberFormat="1" applyFont="1" applyFill="1" applyBorder="1" applyAlignment="1" applyProtection="1">
      <alignment horizontal="right" vertical="center" wrapText="1"/>
      <protection/>
    </xf>
    <xf numFmtId="170" fontId="41" fillId="0" borderId="20" xfId="66" applyNumberFormat="1" applyFont="1" applyFill="1" applyBorder="1" applyAlignment="1" applyProtection="1">
      <alignment horizontal="right" vertical="center" wrapText="1"/>
      <protection/>
    </xf>
    <xf numFmtId="165" fontId="18" fillId="0" borderId="0" xfId="40" applyNumberFormat="1" applyFont="1" applyBorder="1" applyAlignment="1">
      <alignment horizontal="right"/>
    </xf>
    <xf numFmtId="0" fontId="8" fillId="0" borderId="0" xfId="60" applyFont="1" applyAlignment="1">
      <alignment horizontal="right"/>
      <protection/>
    </xf>
    <xf numFmtId="0" fontId="14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  <xf numFmtId="0" fontId="4" fillId="0" borderId="27" xfId="64" applyFont="1" applyBorder="1" applyAlignment="1">
      <alignment horizontal="center" vertical="center"/>
      <protection/>
    </xf>
    <xf numFmtId="0" fontId="23" fillId="0" borderId="0" xfId="60" applyFont="1" applyAlignment="1">
      <alignment/>
      <protection/>
    </xf>
    <xf numFmtId="0" fontId="14" fillId="0" borderId="28" xfId="60" applyFont="1" applyBorder="1">
      <alignment/>
      <protection/>
    </xf>
    <xf numFmtId="0" fontId="14" fillId="0" borderId="29" xfId="60" applyFont="1" applyBorder="1" applyAlignment="1">
      <alignment horizontal="center" vertical="center"/>
      <protection/>
    </xf>
    <xf numFmtId="0" fontId="4" fillId="0" borderId="29" xfId="64" applyFont="1" applyBorder="1" applyAlignment="1">
      <alignment horizontal="center" vertical="center" wrapText="1"/>
      <protection/>
    </xf>
    <xf numFmtId="0" fontId="15" fillId="0" borderId="12" xfId="60" applyFont="1" applyBorder="1" applyAlignment="1">
      <alignment horizontal="center"/>
      <protection/>
    </xf>
    <xf numFmtId="165" fontId="15" fillId="0" borderId="13" xfId="0" applyNumberFormat="1" applyFont="1" applyBorder="1" applyAlignment="1">
      <alignment horizontal="right"/>
    </xf>
    <xf numFmtId="0" fontId="44" fillId="0" borderId="14" xfId="64" applyFont="1" applyBorder="1" applyAlignment="1">
      <alignment vertical="center"/>
      <protection/>
    </xf>
    <xf numFmtId="171" fontId="15" fillId="0" borderId="13" xfId="0" applyNumberFormat="1" applyFont="1" applyBorder="1" applyAlignment="1">
      <alignment horizontal="right" vertical="center"/>
    </xf>
    <xf numFmtId="0" fontId="15" fillId="0" borderId="14" xfId="60" applyFont="1" applyBorder="1" applyAlignment="1">
      <alignment/>
      <protection/>
    </xf>
    <xf numFmtId="0" fontId="22" fillId="0" borderId="15" xfId="60" applyFont="1" applyBorder="1">
      <alignment/>
      <protection/>
    </xf>
    <xf numFmtId="0" fontId="14" fillId="0" borderId="16" xfId="60" applyFont="1" applyBorder="1" applyAlignment="1">
      <alignment horizontal="justify"/>
      <protection/>
    </xf>
    <xf numFmtId="171" fontId="14" fillId="0" borderId="16" xfId="0" applyNumberFormat="1" applyFont="1" applyBorder="1" applyAlignment="1">
      <alignment horizontal="right" vertical="center"/>
    </xf>
    <xf numFmtId="0" fontId="15" fillId="0" borderId="16" xfId="60" applyFont="1" applyBorder="1">
      <alignment/>
      <protection/>
    </xf>
    <xf numFmtId="0" fontId="15" fillId="0" borderId="17" xfId="60" applyFont="1" applyBorder="1">
      <alignment/>
      <protection/>
    </xf>
    <xf numFmtId="165" fontId="14" fillId="0" borderId="10" xfId="0" applyNumberFormat="1" applyFont="1" applyBorder="1" applyAlignment="1">
      <alignment/>
    </xf>
    <xf numFmtId="171" fontId="14" fillId="0" borderId="11" xfId="0" applyNumberFormat="1" applyFont="1" applyBorder="1" applyAlignment="1">
      <alignment/>
    </xf>
    <xf numFmtId="0" fontId="14" fillId="0" borderId="24" xfId="60" applyFont="1" applyBorder="1">
      <alignment/>
      <protection/>
    </xf>
    <xf numFmtId="0" fontId="14" fillId="0" borderId="10" xfId="60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/>
      <protection/>
    </xf>
    <xf numFmtId="0" fontId="15" fillId="0" borderId="21" xfId="60" applyFont="1" applyBorder="1" applyAlignment="1">
      <alignment horizontal="center"/>
      <protection/>
    </xf>
    <xf numFmtId="0" fontId="15" fillId="0" borderId="22" xfId="60" applyFont="1" applyBorder="1">
      <alignment/>
      <protection/>
    </xf>
    <xf numFmtId="0" fontId="15" fillId="0" borderId="23" xfId="60" applyFont="1" applyBorder="1">
      <alignment/>
      <protection/>
    </xf>
    <xf numFmtId="0" fontId="22" fillId="0" borderId="18" xfId="60" applyFont="1" applyBorder="1">
      <alignment/>
      <protection/>
    </xf>
    <xf numFmtId="0" fontId="14" fillId="0" borderId="19" xfId="60" applyFont="1" applyBorder="1" applyAlignment="1">
      <alignment/>
      <protection/>
    </xf>
    <xf numFmtId="0" fontId="14" fillId="0" borderId="20" xfId="60" applyFont="1" applyBorder="1" applyAlignment="1">
      <alignment/>
      <protection/>
    </xf>
    <xf numFmtId="165" fontId="28" fillId="0" borderId="62" xfId="40" applyNumberFormat="1" applyFont="1" applyBorder="1" applyAlignment="1">
      <alignment horizontal="right" vertical="top" wrapText="1"/>
    </xf>
    <xf numFmtId="0" fontId="13" fillId="0" borderId="0" xfId="62" applyAlignment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 wrapText="1"/>
      <protection/>
    </xf>
    <xf numFmtId="164" fontId="11" fillId="0" borderId="13" xfId="0" applyNumberFormat="1" applyFont="1" applyFill="1" applyBorder="1" applyAlignment="1" applyProtection="1">
      <alignment vertical="center"/>
      <protection locked="0"/>
    </xf>
    <xf numFmtId="164" fontId="11" fillId="0" borderId="52" xfId="0" applyNumberFormat="1" applyFont="1" applyFill="1" applyBorder="1" applyAlignment="1" applyProtection="1">
      <alignment vertical="center"/>
      <protection locked="0"/>
    </xf>
    <xf numFmtId="164" fontId="10" fillId="0" borderId="52" xfId="0" applyNumberFormat="1" applyFont="1" applyFill="1" applyBorder="1" applyAlignment="1" applyProtection="1">
      <alignment vertical="center"/>
      <protection/>
    </xf>
    <xf numFmtId="164" fontId="10" fillId="0" borderId="14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164" fontId="11" fillId="0" borderId="16" xfId="0" applyNumberFormat="1" applyFont="1" applyFill="1" applyBorder="1" applyAlignment="1" applyProtection="1">
      <alignment vertical="center"/>
      <protection locked="0"/>
    </xf>
    <xf numFmtId="164" fontId="11" fillId="0" borderId="4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vertical="center"/>
      <protection locked="0"/>
    </xf>
    <xf numFmtId="164" fontId="11" fillId="0" borderId="58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vertical="center"/>
      <protection/>
    </xf>
    <xf numFmtId="164" fontId="10" fillId="0" borderId="44" xfId="0" applyNumberFormat="1" applyFont="1" applyFill="1" applyBorder="1" applyAlignment="1" applyProtection="1">
      <alignment vertical="center"/>
      <protection/>
    </xf>
    <xf numFmtId="164" fontId="10" fillId="0" borderId="11" xfId="0" applyNumberFormat="1" applyFont="1" applyFill="1" applyBorder="1" applyAlignment="1" applyProtection="1">
      <alignment vertical="center"/>
      <protection/>
    </xf>
    <xf numFmtId="164" fontId="10" fillId="0" borderId="20" xfId="0" applyNumberFormat="1" applyFont="1" applyFill="1" applyBorder="1" applyAlignment="1" applyProtection="1">
      <alignment vertical="center"/>
      <protection/>
    </xf>
    <xf numFmtId="164" fontId="5" fillId="0" borderId="10" xfId="0" applyNumberFormat="1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 horizontal="center"/>
      <protection/>
    </xf>
    <xf numFmtId="164" fontId="3" fillId="0" borderId="0" xfId="57" applyNumberFormat="1" applyFont="1" applyFill="1" applyAlignment="1">
      <alignment horizontal="right" vertical="center"/>
      <protection/>
    </xf>
    <xf numFmtId="0" fontId="46" fillId="0" borderId="24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top" wrapText="1"/>
      <protection/>
    </xf>
    <xf numFmtId="0" fontId="50" fillId="0" borderId="22" xfId="0" applyFont="1" applyBorder="1" applyAlignment="1" applyProtection="1">
      <alignment horizontal="left" vertical="top" wrapText="1"/>
      <protection locked="0"/>
    </xf>
    <xf numFmtId="9" fontId="50" fillId="0" borderId="22" xfId="75" applyFont="1" applyBorder="1" applyAlignment="1" applyProtection="1">
      <alignment horizontal="center" vertical="center" wrapText="1"/>
      <protection locked="0"/>
    </xf>
    <xf numFmtId="165" fontId="50" fillId="0" borderId="22" xfId="42" applyNumberFormat="1" applyFont="1" applyBorder="1" applyAlignment="1" applyProtection="1">
      <alignment horizontal="center" vertical="center" wrapText="1"/>
      <protection locked="0"/>
    </xf>
    <xf numFmtId="165" fontId="50" fillId="0" borderId="23" xfId="42" applyNumberFormat="1" applyFont="1" applyBorder="1" applyAlignment="1" applyProtection="1">
      <alignment horizontal="center" vertical="top" wrapText="1"/>
      <protection locked="0"/>
    </xf>
    <xf numFmtId="0" fontId="49" fillId="0" borderId="12" xfId="0" applyFont="1" applyBorder="1" applyAlignment="1" applyProtection="1">
      <alignment horizontal="center" vertical="top" wrapText="1"/>
      <protection/>
    </xf>
    <xf numFmtId="0" fontId="50" fillId="0" borderId="13" xfId="0" applyFont="1" applyBorder="1" applyAlignment="1" applyProtection="1">
      <alignment horizontal="left" vertical="top" wrapText="1"/>
      <protection locked="0"/>
    </xf>
    <xf numFmtId="9" fontId="50" fillId="0" borderId="13" xfId="75" applyFont="1" applyBorder="1" applyAlignment="1" applyProtection="1">
      <alignment horizontal="center" vertical="center" wrapText="1"/>
      <protection locked="0"/>
    </xf>
    <xf numFmtId="165" fontId="50" fillId="0" borderId="13" xfId="42" applyNumberFormat="1" applyFont="1" applyBorder="1" applyAlignment="1" applyProtection="1">
      <alignment horizontal="center" vertical="center" wrapText="1"/>
      <protection locked="0"/>
    </xf>
    <xf numFmtId="165" fontId="50" fillId="0" borderId="14" xfId="42" applyNumberFormat="1" applyFont="1" applyBorder="1" applyAlignment="1" applyProtection="1">
      <alignment horizontal="center" vertical="top" wrapText="1"/>
      <protection locked="0"/>
    </xf>
    <xf numFmtId="0" fontId="49" fillId="0" borderId="15" xfId="0" applyFont="1" applyBorder="1" applyAlignment="1" applyProtection="1">
      <alignment horizontal="center" vertical="top" wrapText="1"/>
      <protection/>
    </xf>
    <xf numFmtId="0" fontId="50" fillId="0" borderId="16" xfId="0" applyFont="1" applyBorder="1" applyAlignment="1" applyProtection="1">
      <alignment horizontal="left" vertical="top" wrapText="1"/>
      <protection locked="0"/>
    </xf>
    <xf numFmtId="9" fontId="50" fillId="0" borderId="16" xfId="75" applyFont="1" applyBorder="1" applyAlignment="1" applyProtection="1">
      <alignment horizontal="center" vertical="center" wrapText="1"/>
      <protection locked="0"/>
    </xf>
    <xf numFmtId="165" fontId="50" fillId="0" borderId="16" xfId="42" applyNumberFormat="1" applyFont="1" applyBorder="1" applyAlignment="1" applyProtection="1">
      <alignment horizontal="center" vertical="center" wrapText="1"/>
      <protection locked="0"/>
    </xf>
    <xf numFmtId="165" fontId="50" fillId="0" borderId="17" xfId="42" applyNumberFormat="1" applyFont="1" applyBorder="1" applyAlignment="1" applyProtection="1">
      <alignment horizontal="center" vertical="top" wrapText="1"/>
      <protection locked="0"/>
    </xf>
    <xf numFmtId="0" fontId="49" fillId="34" borderId="10" xfId="0" applyFont="1" applyFill="1" applyBorder="1" applyAlignment="1" applyProtection="1">
      <alignment horizontal="center" vertical="top" wrapText="1"/>
      <protection/>
    </xf>
    <xf numFmtId="165" fontId="50" fillId="0" borderId="10" xfId="42" applyNumberFormat="1" applyFont="1" applyBorder="1" applyAlignment="1" applyProtection="1">
      <alignment horizontal="center" vertical="center" wrapText="1"/>
      <protection/>
    </xf>
    <xf numFmtId="165" fontId="50" fillId="0" borderId="11" xfId="42" applyNumberFormat="1" applyFont="1" applyBorder="1" applyAlignment="1" applyProtection="1">
      <alignment horizontal="center" vertical="top" wrapText="1"/>
      <protection/>
    </xf>
    <xf numFmtId="165" fontId="18" fillId="0" borderId="0" xfId="40" applyNumberFormat="1" applyFont="1" applyBorder="1" applyAlignment="1">
      <alignment/>
    </xf>
    <xf numFmtId="0" fontId="15" fillId="0" borderId="0" xfId="61" applyFont="1">
      <alignment/>
      <protection/>
    </xf>
    <xf numFmtId="0" fontId="14" fillId="0" borderId="0" xfId="61" applyFont="1" applyBorder="1" applyAlignment="1">
      <alignment horizontal="left"/>
      <protection/>
    </xf>
    <xf numFmtId="0" fontId="27" fillId="0" borderId="0" xfId="61" applyFont="1" applyBorder="1">
      <alignment/>
      <protection/>
    </xf>
    <xf numFmtId="0" fontId="8" fillId="0" borderId="0" xfId="61" applyFont="1" applyAlignment="1">
      <alignment horizontal="right"/>
      <protection/>
    </xf>
    <xf numFmtId="0" fontId="23" fillId="0" borderId="0" xfId="61" applyFont="1" applyBorder="1" applyAlignment="1">
      <alignment horizontal="center"/>
      <protection/>
    </xf>
    <xf numFmtId="0" fontId="8" fillId="0" borderId="0" xfId="61" applyFont="1" applyBorder="1" applyAlignment="1">
      <alignment horizontal="center"/>
      <protection/>
    </xf>
    <xf numFmtId="0" fontId="27" fillId="0" borderId="0" xfId="61" applyFont="1">
      <alignment/>
      <protection/>
    </xf>
    <xf numFmtId="0" fontId="15" fillId="0" borderId="0" xfId="61" applyFont="1" applyAlignment="1">
      <alignment horizontal="right"/>
      <protection/>
    </xf>
    <xf numFmtId="0" fontId="15" fillId="0" borderId="52" xfId="61" applyFont="1" applyBorder="1">
      <alignment/>
      <protection/>
    </xf>
    <xf numFmtId="171" fontId="27" fillId="0" borderId="13" xfId="40" applyNumberFormat="1" applyFont="1" applyBorder="1" applyAlignment="1">
      <alignment/>
    </xf>
    <xf numFmtId="0" fontId="14" fillId="0" borderId="0" xfId="61" applyFont="1">
      <alignment/>
      <protection/>
    </xf>
    <xf numFmtId="0" fontId="14" fillId="0" borderId="52" xfId="61" applyFont="1" applyBorder="1">
      <alignment/>
      <protection/>
    </xf>
    <xf numFmtId="171" fontId="8" fillId="0" borderId="63" xfId="40" applyNumberFormat="1" applyFont="1" applyBorder="1" applyAlignment="1">
      <alignment/>
    </xf>
    <xf numFmtId="171" fontId="8" fillId="0" borderId="64" xfId="40" applyNumberFormat="1" applyFont="1" applyBorder="1" applyAlignment="1">
      <alignment/>
    </xf>
    <xf numFmtId="171" fontId="8" fillId="0" borderId="13" xfId="40" applyNumberFormat="1" applyFont="1" applyBorder="1" applyAlignment="1">
      <alignment/>
    </xf>
    <xf numFmtId="165" fontId="27" fillId="0" borderId="0" xfId="40" applyNumberFormat="1" applyFont="1" applyAlignment="1">
      <alignment/>
    </xf>
    <xf numFmtId="0" fontId="4" fillId="0" borderId="65" xfId="63" applyFont="1" applyFill="1" applyBorder="1" applyAlignment="1" applyProtection="1">
      <alignment horizontal="center" vertical="center" wrapText="1"/>
      <protection/>
    </xf>
    <xf numFmtId="0" fontId="4" fillId="0" borderId="27" xfId="63" applyFont="1" applyFill="1" applyBorder="1" applyAlignment="1" applyProtection="1">
      <alignment horizontal="center" vertical="center" wrapText="1"/>
      <protection/>
    </xf>
    <xf numFmtId="0" fontId="15" fillId="0" borderId="28" xfId="61" applyFont="1" applyBorder="1" applyAlignment="1">
      <alignment horizontal="left"/>
      <protection/>
    </xf>
    <xf numFmtId="3" fontId="17" fillId="0" borderId="29" xfId="63" applyNumberFormat="1" applyFont="1" applyFill="1" applyBorder="1" applyAlignment="1" applyProtection="1">
      <alignment horizontal="center" vertical="center" wrapText="1"/>
      <protection/>
    </xf>
    <xf numFmtId="3" fontId="17" fillId="0" borderId="30" xfId="63" applyNumberFormat="1" applyFont="1" applyFill="1" applyBorder="1" applyAlignment="1" applyProtection="1">
      <alignment horizontal="center" vertical="center" wrapText="1"/>
      <protection/>
    </xf>
    <xf numFmtId="0" fontId="15" fillId="0" borderId="12" xfId="61" applyFont="1" applyBorder="1">
      <alignment/>
      <protection/>
    </xf>
    <xf numFmtId="3" fontId="27" fillId="0" borderId="13" xfId="40" applyNumberFormat="1" applyFont="1" applyBorder="1" applyAlignment="1">
      <alignment horizontal="center" vertical="center"/>
    </xf>
    <xf numFmtId="3" fontId="27" fillId="0" borderId="14" xfId="40" applyNumberFormat="1" applyFont="1" applyBorder="1" applyAlignment="1">
      <alignment horizontal="center" vertical="center"/>
    </xf>
    <xf numFmtId="0" fontId="14" fillId="0" borderId="18" xfId="61" applyFont="1" applyBorder="1">
      <alignment/>
      <protection/>
    </xf>
    <xf numFmtId="3" fontId="27" fillId="0" borderId="19" xfId="40" applyNumberFormat="1" applyFont="1" applyBorder="1" applyAlignment="1">
      <alignment horizontal="center" vertical="center"/>
    </xf>
    <xf numFmtId="3" fontId="8" fillId="0" borderId="20" xfId="40" applyNumberFormat="1" applyFont="1" applyBorder="1" applyAlignment="1">
      <alignment horizontal="center" vertical="center"/>
    </xf>
    <xf numFmtId="0" fontId="14" fillId="0" borderId="0" xfId="61" applyFont="1" applyAlignment="1">
      <alignment horizontal="left"/>
      <protection/>
    </xf>
    <xf numFmtId="0" fontId="15" fillId="0" borderId="16" xfId="61" applyFont="1" applyBorder="1" applyAlignment="1">
      <alignment horizontal="left"/>
      <protection/>
    </xf>
    <xf numFmtId="171" fontId="27" fillId="0" borderId="16" xfId="40" applyNumberFormat="1" applyFont="1" applyBorder="1" applyAlignment="1">
      <alignment/>
    </xf>
    <xf numFmtId="171" fontId="8" fillId="0" borderId="16" xfId="40" applyNumberFormat="1" applyFont="1" applyBorder="1" applyAlignment="1">
      <alignment/>
    </xf>
    <xf numFmtId="0" fontId="15" fillId="0" borderId="63" xfId="61" applyFont="1" applyBorder="1" applyAlignment="1">
      <alignment horizontal="left"/>
      <protection/>
    </xf>
    <xf numFmtId="171" fontId="27" fillId="0" borderId="63" xfId="40" applyNumberFormat="1" applyFont="1" applyBorder="1" applyAlignment="1">
      <alignment/>
    </xf>
    <xf numFmtId="171" fontId="8" fillId="0" borderId="13" xfId="40" applyNumberFormat="1" applyFont="1" applyBorder="1" applyAlignment="1">
      <alignment horizontal="center" vertical="center"/>
    </xf>
    <xf numFmtId="0" fontId="15" fillId="0" borderId="13" xfId="61" applyFont="1" applyBorder="1" applyAlignment="1">
      <alignment horizontal="left"/>
      <protection/>
    </xf>
    <xf numFmtId="171" fontId="27" fillId="0" borderId="13" xfId="40" applyNumberFormat="1" applyFont="1" applyBorder="1" applyAlignment="1">
      <alignment horizontal="center" vertical="center"/>
    </xf>
    <xf numFmtId="49" fontId="14" fillId="0" borderId="0" xfId="61" applyNumberFormat="1" applyFont="1" applyAlignment="1">
      <alignment horizontal="left"/>
      <protection/>
    </xf>
    <xf numFmtId="171" fontId="8" fillId="0" borderId="0" xfId="40" applyNumberFormat="1" applyFont="1" applyAlignment="1">
      <alignment horizontal="center" vertical="center"/>
    </xf>
    <xf numFmtId="0" fontId="14" fillId="0" borderId="0" xfId="61" applyFont="1" applyAlignment="1">
      <alignment horizontal="left" vertical="center" wrapText="1"/>
      <protection/>
    </xf>
    <xf numFmtId="0" fontId="15" fillId="0" borderId="13" xfId="61" applyFont="1" applyBorder="1" applyAlignment="1">
      <alignment horizontal="left" vertical="center" wrapText="1"/>
      <protection/>
    </xf>
    <xf numFmtId="165" fontId="8" fillId="0" borderId="0" xfId="40" applyNumberFormat="1" applyFont="1" applyAlignment="1">
      <alignment/>
    </xf>
    <xf numFmtId="0" fontId="14" fillId="0" borderId="13" xfId="61" applyFont="1" applyBorder="1" applyAlignment="1">
      <alignment horizontal="left"/>
      <protection/>
    </xf>
    <xf numFmtId="0" fontId="14" fillId="0" borderId="0" xfId="61" applyFont="1" applyAlignment="1">
      <alignment horizontal="right"/>
      <protection/>
    </xf>
    <xf numFmtId="165" fontId="8" fillId="0" borderId="0" xfId="61" applyNumberFormat="1" applyFont="1">
      <alignment/>
      <protection/>
    </xf>
    <xf numFmtId="0" fontId="15" fillId="0" borderId="21" xfId="61" applyFont="1" applyBorder="1" applyAlignment="1">
      <alignment horizontal="left"/>
      <protection/>
    </xf>
    <xf numFmtId="3" fontId="17" fillId="0" borderId="22" xfId="63" applyNumberFormat="1" applyFont="1" applyFill="1" applyBorder="1" applyAlignment="1" applyProtection="1">
      <alignment horizontal="center" vertical="center" wrapText="1"/>
      <protection/>
    </xf>
    <xf numFmtId="3" fontId="17" fillId="0" borderId="23" xfId="63" applyNumberFormat="1" applyFont="1" applyFill="1" applyBorder="1" applyAlignment="1" applyProtection="1">
      <alignment horizontal="center" vertical="center" wrapText="1"/>
      <protection/>
    </xf>
    <xf numFmtId="0" fontId="32" fillId="0" borderId="26" xfId="65" applyFont="1" applyFill="1" applyBorder="1" applyAlignment="1" applyProtection="1">
      <alignment horizontal="center" vertical="center" textRotation="90"/>
      <protection/>
    </xf>
    <xf numFmtId="165" fontId="8" fillId="0" borderId="13" xfId="61" applyNumberFormat="1" applyFont="1" applyBorder="1" applyAlignment="1">
      <alignment horizontal="center"/>
      <protection/>
    </xf>
    <xf numFmtId="0" fontId="14" fillId="0" borderId="23" xfId="60" applyFont="1" applyBorder="1" applyAlignment="1">
      <alignment/>
      <protection/>
    </xf>
    <xf numFmtId="0" fontId="27" fillId="0" borderId="0" xfId="66" applyFill="1">
      <alignment/>
      <protection/>
    </xf>
    <xf numFmtId="0" fontId="51" fillId="0" borderId="25" xfId="66" applyFont="1" applyFill="1" applyBorder="1" applyAlignment="1">
      <alignment horizontal="center" vertical="center"/>
      <protection/>
    </xf>
    <xf numFmtId="0" fontId="51" fillId="0" borderId="26" xfId="66" applyFont="1" applyFill="1" applyBorder="1" applyAlignment="1">
      <alignment horizontal="center" vertical="center" wrapText="1"/>
      <protection/>
    </xf>
    <xf numFmtId="0" fontId="51" fillId="0" borderId="27" xfId="66" applyFont="1" applyFill="1" applyBorder="1" applyAlignment="1">
      <alignment horizontal="center" vertical="center" wrapText="1"/>
      <protection/>
    </xf>
    <xf numFmtId="0" fontId="51" fillId="0" borderId="24" xfId="66" applyFont="1" applyFill="1" applyBorder="1" applyAlignment="1">
      <alignment horizontal="center" vertical="center"/>
      <protection/>
    </xf>
    <xf numFmtId="0" fontId="51" fillId="0" borderId="10" xfId="66" applyFont="1" applyFill="1" applyBorder="1" applyAlignment="1">
      <alignment horizontal="center" vertical="center" wrapText="1"/>
      <protection/>
    </xf>
    <xf numFmtId="0" fontId="51" fillId="0" borderId="11" xfId="66" applyFont="1" applyFill="1" applyBorder="1" applyAlignment="1">
      <alignment horizontal="center" vertical="center" wrapText="1"/>
      <protection/>
    </xf>
    <xf numFmtId="0" fontId="21" fillId="0" borderId="12" xfId="66" applyFont="1" applyFill="1" applyBorder="1" applyProtection="1">
      <alignment/>
      <protection locked="0"/>
    </xf>
    <xf numFmtId="0" fontId="21" fillId="0" borderId="22" xfId="66" applyFont="1" applyFill="1" applyBorder="1" applyAlignment="1">
      <alignment horizontal="right" indent="1"/>
      <protection/>
    </xf>
    <xf numFmtId="3" fontId="21" fillId="0" borderId="22" xfId="66" applyNumberFormat="1" applyFont="1" applyFill="1" applyBorder="1" applyProtection="1">
      <alignment/>
      <protection locked="0"/>
    </xf>
    <xf numFmtId="3" fontId="21" fillId="0" borderId="23" xfId="66" applyNumberFormat="1" applyFont="1" applyFill="1" applyBorder="1" applyProtection="1">
      <alignment/>
      <protection locked="0"/>
    </xf>
    <xf numFmtId="0" fontId="21" fillId="0" borderId="13" xfId="66" applyFont="1" applyFill="1" applyBorder="1" applyAlignment="1">
      <alignment horizontal="right" indent="1"/>
      <protection/>
    </xf>
    <xf numFmtId="3" fontId="21" fillId="0" borderId="13" xfId="66" applyNumberFormat="1" applyFont="1" applyFill="1" applyBorder="1" applyProtection="1">
      <alignment/>
      <protection locked="0"/>
    </xf>
    <xf numFmtId="3" fontId="21" fillId="0" borderId="14" xfId="66" applyNumberFormat="1" applyFont="1" applyFill="1" applyBorder="1" applyProtection="1">
      <alignment/>
      <protection locked="0"/>
    </xf>
    <xf numFmtId="0" fontId="21" fillId="0" borderId="15" xfId="66" applyFont="1" applyFill="1" applyBorder="1" applyProtection="1">
      <alignment/>
      <protection locked="0"/>
    </xf>
    <xf numFmtId="0" fontId="21" fillId="0" borderId="16" xfId="66" applyFont="1" applyFill="1" applyBorder="1" applyAlignment="1">
      <alignment horizontal="right" indent="1"/>
      <protection/>
    </xf>
    <xf numFmtId="3" fontId="21" fillId="0" borderId="16" xfId="66" applyNumberFormat="1" applyFont="1" applyFill="1" applyBorder="1" applyProtection="1">
      <alignment/>
      <protection locked="0"/>
    </xf>
    <xf numFmtId="3" fontId="21" fillId="0" borderId="17" xfId="66" applyNumberFormat="1" applyFont="1" applyFill="1" applyBorder="1" applyProtection="1">
      <alignment/>
      <protection locked="0"/>
    </xf>
    <xf numFmtId="0" fontId="33" fillId="0" borderId="24" xfId="66" applyFont="1" applyFill="1" applyBorder="1" applyProtection="1">
      <alignment/>
      <protection locked="0"/>
    </xf>
    <xf numFmtId="0" fontId="21" fillId="0" borderId="10" xfId="66" applyFont="1" applyFill="1" applyBorder="1" applyAlignment="1">
      <alignment horizontal="right" indent="1"/>
      <protection/>
    </xf>
    <xf numFmtId="3" fontId="21" fillId="0" borderId="10" xfId="66" applyNumberFormat="1" applyFont="1" applyFill="1" applyBorder="1" applyProtection="1">
      <alignment/>
      <protection locked="0"/>
    </xf>
    <xf numFmtId="169" fontId="10" fillId="0" borderId="11" xfId="65" applyNumberFormat="1" applyFont="1" applyFill="1" applyBorder="1" applyAlignment="1" applyProtection="1">
      <alignment vertical="center"/>
      <protection/>
    </xf>
    <xf numFmtId="0" fontId="21" fillId="0" borderId="21" xfId="66" applyFont="1" applyFill="1" applyBorder="1" applyProtection="1">
      <alignment/>
      <protection locked="0"/>
    </xf>
    <xf numFmtId="3" fontId="21" fillId="0" borderId="66" xfId="66" applyNumberFormat="1" applyFont="1" applyFill="1" applyBorder="1">
      <alignment/>
      <protection/>
    </xf>
    <xf numFmtId="0" fontId="52" fillId="0" borderId="0" xfId="66" applyFont="1" applyFill="1">
      <alignment/>
      <protection/>
    </xf>
    <xf numFmtId="0" fontId="21" fillId="0" borderId="0" xfId="66" applyFont="1" applyFill="1">
      <alignment/>
      <protection/>
    </xf>
    <xf numFmtId="0" fontId="27" fillId="0" borderId="0" xfId="66" applyFont="1" applyFill="1">
      <alignment/>
      <protection/>
    </xf>
    <xf numFmtId="3" fontId="27" fillId="0" borderId="0" xfId="66" applyNumberFormat="1" applyFont="1" applyFill="1" applyAlignment="1">
      <alignment horizontal="center"/>
      <protection/>
    </xf>
    <xf numFmtId="0" fontId="27" fillId="0" borderId="0" xfId="66" applyFont="1" applyFill="1" applyAlignment="1">
      <alignment/>
      <protection/>
    </xf>
    <xf numFmtId="0" fontId="41" fillId="0" borderId="0" xfId="66" applyFont="1" applyFill="1" applyAlignment="1">
      <alignment horizontal="right"/>
      <protection/>
    </xf>
    <xf numFmtId="0" fontId="30" fillId="0" borderId="47" xfId="58" applyFont="1" applyBorder="1" applyAlignment="1">
      <alignment horizontal="right"/>
      <protection/>
    </xf>
    <xf numFmtId="0" fontId="9" fillId="0" borderId="0" xfId="64" applyFont="1" applyFill="1" applyAlignment="1" applyProtection="1">
      <alignment horizontal="right"/>
      <protection locked="0"/>
    </xf>
    <xf numFmtId="0" fontId="4" fillId="0" borderId="0" xfId="64" applyFont="1" applyFill="1" applyAlignment="1">
      <alignment horizontal="center" wrapText="1"/>
      <protection/>
    </xf>
    <xf numFmtId="0" fontId="4" fillId="0" borderId="0" xfId="64" applyFont="1" applyFill="1" applyAlignment="1">
      <alignment horizontal="center"/>
      <protection/>
    </xf>
    <xf numFmtId="0" fontId="4" fillId="0" borderId="34" xfId="64" applyFont="1" applyFill="1" applyBorder="1" applyAlignment="1">
      <alignment horizontal="center" vertical="center"/>
      <protection/>
    </xf>
    <xf numFmtId="0" fontId="4" fillId="0" borderId="36" xfId="64" applyFont="1" applyFill="1" applyBorder="1" applyAlignment="1">
      <alignment horizontal="center" vertical="center"/>
      <protection/>
    </xf>
    <xf numFmtId="0" fontId="4" fillId="0" borderId="50" xfId="64" applyFont="1" applyFill="1" applyBorder="1" applyAlignment="1">
      <alignment horizontal="center" vertical="center"/>
      <protection/>
    </xf>
    <xf numFmtId="0" fontId="24" fillId="0" borderId="27" xfId="58" applyFont="1" applyFill="1" applyBorder="1" applyAlignment="1">
      <alignment horizontal="center" vertical="center" wrapText="1"/>
      <protection/>
    </xf>
    <xf numFmtId="0" fontId="24" fillId="0" borderId="67" xfId="58" applyFont="1" applyFill="1" applyBorder="1" applyAlignment="1">
      <alignment horizontal="center" vertical="center" wrapText="1"/>
      <protection/>
    </xf>
    <xf numFmtId="0" fontId="28" fillId="0" borderId="0" xfId="58" applyFont="1" applyBorder="1" applyAlignment="1">
      <alignment horizontal="right"/>
      <protection/>
    </xf>
    <xf numFmtId="0" fontId="28" fillId="0" borderId="28" xfId="58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24" fillId="0" borderId="29" xfId="58" applyFont="1" applyFill="1" applyBorder="1" applyAlignment="1">
      <alignment horizontal="center" vertical="center" wrapText="1"/>
      <protection/>
    </xf>
    <xf numFmtId="0" fontId="24" fillId="0" borderId="19" xfId="58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9" fillId="0" borderId="0" xfId="67" applyFont="1" applyFill="1" applyAlignment="1" applyProtection="1">
      <alignment horizontal="center" vertical="top" wrapText="1"/>
      <protection locked="0"/>
    </xf>
    <xf numFmtId="0" fontId="18" fillId="0" borderId="0" xfId="64" applyFont="1" applyFill="1" applyAlignment="1" applyProtection="1">
      <alignment horizontal="center" vertical="center"/>
      <protection locked="0"/>
    </xf>
    <xf numFmtId="0" fontId="27" fillId="0" borderId="0" xfId="66" applyFont="1" applyFill="1" applyAlignment="1" applyProtection="1">
      <alignment horizontal="left"/>
      <protection/>
    </xf>
    <xf numFmtId="0" fontId="8" fillId="0" borderId="0" xfId="66" applyFont="1" applyFill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35" fillId="0" borderId="0" xfId="66" applyFont="1" applyFill="1" applyBorder="1" applyAlignment="1" applyProtection="1">
      <alignment horizontal="right"/>
      <protection/>
    </xf>
    <xf numFmtId="0" fontId="36" fillId="0" borderId="25" xfId="66" applyFont="1" applyFill="1" applyBorder="1" applyAlignment="1" applyProtection="1">
      <alignment horizontal="center" vertical="center" wrapText="1"/>
      <protection/>
    </xf>
    <xf numFmtId="0" fontId="36" fillId="0" borderId="60" xfId="66" applyFont="1" applyFill="1" applyBorder="1" applyAlignment="1" applyProtection="1">
      <alignment horizontal="center" vertical="center" wrapText="1"/>
      <protection/>
    </xf>
    <xf numFmtId="0" fontId="36" fillId="0" borderId="21" xfId="66" applyFont="1" applyFill="1" applyBorder="1" applyAlignment="1" applyProtection="1">
      <alignment horizontal="center" vertical="center" wrapText="1"/>
      <protection/>
    </xf>
    <xf numFmtId="0" fontId="32" fillId="0" borderId="26" xfId="65" applyFont="1" applyFill="1" applyBorder="1" applyAlignment="1" applyProtection="1">
      <alignment horizontal="center" vertical="center" textRotation="90"/>
      <protection/>
    </xf>
    <xf numFmtId="0" fontId="32" fillId="0" borderId="61" xfId="65" applyFont="1" applyFill="1" applyBorder="1" applyAlignment="1" applyProtection="1">
      <alignment horizontal="center" vertical="center" textRotation="90"/>
      <protection/>
    </xf>
    <xf numFmtId="0" fontId="32" fillId="0" borderId="22" xfId="65" applyFont="1" applyFill="1" applyBorder="1" applyAlignment="1" applyProtection="1">
      <alignment horizontal="center" vertical="center" textRotation="90"/>
      <protection/>
    </xf>
    <xf numFmtId="0" fontId="35" fillId="0" borderId="29" xfId="66" applyFont="1" applyFill="1" applyBorder="1" applyAlignment="1" applyProtection="1">
      <alignment horizontal="center" vertical="center" wrapText="1"/>
      <protection/>
    </xf>
    <xf numFmtId="0" fontId="35" fillId="0" borderId="13" xfId="66" applyFont="1" applyFill="1" applyBorder="1" applyAlignment="1" applyProtection="1">
      <alignment horizontal="center" vertical="center" wrapText="1"/>
      <protection/>
    </xf>
    <xf numFmtId="0" fontId="35" fillId="0" borderId="30" xfId="66" applyFont="1" applyFill="1" applyBorder="1" applyAlignment="1" applyProtection="1">
      <alignment horizontal="center" vertical="center" wrapText="1"/>
      <protection/>
    </xf>
    <xf numFmtId="0" fontId="35" fillId="0" borderId="14" xfId="66" applyFont="1" applyFill="1" applyBorder="1" applyAlignment="1" applyProtection="1">
      <alignment horizontal="center" vertical="center" wrapText="1"/>
      <protection/>
    </xf>
    <xf numFmtId="0" fontId="35" fillId="0" borderId="13" xfId="66" applyFont="1" applyFill="1" applyBorder="1" applyAlignment="1" applyProtection="1">
      <alignment horizontal="center" wrapText="1"/>
      <protection/>
    </xf>
    <xf numFmtId="0" fontId="35" fillId="0" borderId="14" xfId="66" applyFont="1" applyFill="1" applyBorder="1" applyAlignment="1" applyProtection="1">
      <alignment horizontal="center" wrapText="1"/>
      <protection/>
    </xf>
    <xf numFmtId="0" fontId="8" fillId="0" borderId="0" xfId="66" applyFont="1" applyFill="1" applyAlignment="1" applyProtection="1">
      <alignment horizontal="right" vertical="center"/>
      <protection/>
    </xf>
    <xf numFmtId="0" fontId="27" fillId="0" borderId="0" xfId="66" applyFont="1" applyFill="1" applyAlignment="1" applyProtection="1">
      <alignment horizontal="center"/>
      <protection/>
    </xf>
    <xf numFmtId="0" fontId="2" fillId="0" borderId="0" xfId="65" applyFont="1" applyFill="1" applyAlignment="1" applyProtection="1">
      <alignment horizontal="center" vertical="center" wrapText="1"/>
      <protection/>
    </xf>
    <xf numFmtId="0" fontId="4" fillId="0" borderId="0" xfId="65" applyFont="1" applyFill="1" applyAlignment="1" applyProtection="1">
      <alignment horizontal="center" vertical="center" wrapText="1"/>
      <protection/>
    </xf>
    <xf numFmtId="0" fontId="32" fillId="0" borderId="0" xfId="65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horizontal="center" vertical="center" wrapText="1"/>
      <protection/>
    </xf>
    <xf numFmtId="0" fontId="4" fillId="0" borderId="12" xfId="65" applyFont="1" applyFill="1" applyBorder="1" applyAlignment="1" applyProtection="1">
      <alignment horizontal="center" vertical="center" wrapText="1"/>
      <protection/>
    </xf>
    <xf numFmtId="0" fontId="32" fillId="0" borderId="29" xfId="65" applyFont="1" applyFill="1" applyBorder="1" applyAlignment="1" applyProtection="1">
      <alignment horizontal="center" vertical="center" textRotation="90"/>
      <protection/>
    </xf>
    <xf numFmtId="0" fontId="32" fillId="0" borderId="13" xfId="65" applyFont="1" applyFill="1" applyBorder="1" applyAlignment="1" applyProtection="1">
      <alignment horizontal="center" vertical="center" textRotation="90"/>
      <protection/>
    </xf>
    <xf numFmtId="0" fontId="3" fillId="0" borderId="30" xfId="65" applyFont="1" applyFill="1" applyBorder="1" applyAlignment="1" applyProtection="1">
      <alignment horizontal="center" vertical="center" wrapText="1"/>
      <protection/>
    </xf>
    <xf numFmtId="0" fontId="3" fillId="0" borderId="14" xfId="65" applyFont="1" applyFill="1" applyBorder="1" applyAlignment="1" applyProtection="1">
      <alignment horizontal="center" vertical="center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8" fillId="0" borderId="0" xfId="66" applyFont="1" applyFill="1" applyAlignment="1">
      <alignment horizontal="center" vertical="center" wrapText="1"/>
      <protection/>
    </xf>
    <xf numFmtId="0" fontId="8" fillId="0" borderId="0" xfId="66" applyFont="1" applyFill="1" applyAlignment="1">
      <alignment horizontal="center" vertical="center"/>
      <protection/>
    </xf>
    <xf numFmtId="0" fontId="51" fillId="0" borderId="34" xfId="66" applyFont="1" applyFill="1" applyBorder="1" applyAlignment="1">
      <alignment horizontal="left"/>
      <protection/>
    </xf>
    <xf numFmtId="0" fontId="51" fillId="0" borderId="62" xfId="66" applyFont="1" applyFill="1" applyBorder="1" applyAlignment="1">
      <alignment horizontal="left"/>
      <protection/>
    </xf>
    <xf numFmtId="3" fontId="27" fillId="0" borderId="0" xfId="66" applyNumberFormat="1" applyFont="1" applyFill="1" applyAlignment="1">
      <alignment horizontal="center"/>
      <protection/>
    </xf>
    <xf numFmtId="164" fontId="3" fillId="0" borderId="68" xfId="57" applyNumberFormat="1" applyFont="1" applyFill="1" applyBorder="1" applyAlignment="1" applyProtection="1">
      <alignment horizontal="right" vertical="center"/>
      <protection locked="0"/>
    </xf>
    <xf numFmtId="164" fontId="0" fillId="0" borderId="0" xfId="57" applyNumberFormat="1" applyFont="1" applyFill="1" applyAlignment="1">
      <alignment horizontal="right" vertical="center" wrapText="1"/>
      <protection/>
    </xf>
    <xf numFmtId="164" fontId="0" fillId="0" borderId="0" xfId="57" applyNumberFormat="1" applyFont="1" applyFill="1" applyAlignment="1">
      <alignment horizontal="right" vertical="center" wrapText="1"/>
      <protection/>
    </xf>
    <xf numFmtId="164" fontId="5" fillId="0" borderId="25" xfId="57" applyNumberFormat="1" applyFont="1" applyFill="1" applyBorder="1" applyAlignment="1" applyProtection="1">
      <alignment horizontal="center" vertical="center" wrapText="1"/>
      <protection/>
    </xf>
    <xf numFmtId="164" fontId="5" fillId="0" borderId="69" xfId="57" applyNumberFormat="1" applyFont="1" applyFill="1" applyBorder="1" applyAlignment="1" applyProtection="1">
      <alignment horizontal="center" vertical="center" wrapText="1"/>
      <protection/>
    </xf>
    <xf numFmtId="164" fontId="5" fillId="0" borderId="26" xfId="57" applyNumberFormat="1" applyFont="1" applyFill="1" applyBorder="1" applyAlignment="1" applyProtection="1">
      <alignment horizontal="center" vertical="center" wrapText="1"/>
      <protection/>
    </xf>
    <xf numFmtId="164" fontId="5" fillId="0" borderId="70" xfId="57" applyNumberFormat="1" applyFont="1" applyFill="1" applyBorder="1" applyAlignment="1" applyProtection="1">
      <alignment horizontal="center" vertical="center"/>
      <protection/>
    </xf>
    <xf numFmtId="164" fontId="5" fillId="0" borderId="70" xfId="57" applyNumberFormat="1" applyFont="1" applyFill="1" applyBorder="1" applyAlignment="1" applyProtection="1">
      <alignment horizontal="center" vertical="center" wrapText="1"/>
      <protection/>
    </xf>
    <xf numFmtId="164" fontId="5" fillId="0" borderId="71" xfId="57" applyNumberFormat="1" applyFont="1" applyFill="1" applyBorder="1" applyAlignment="1" applyProtection="1">
      <alignment horizontal="center" vertical="center" wrapText="1"/>
      <protection/>
    </xf>
    <xf numFmtId="164" fontId="5" fillId="0" borderId="72" xfId="57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62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68" xfId="0" applyFont="1" applyFill="1" applyBorder="1" applyAlignment="1">
      <alignment horizontal="right"/>
    </xf>
    <xf numFmtId="0" fontId="3" fillId="0" borderId="68" xfId="0" applyFont="1" applyFill="1" applyBorder="1" applyAlignment="1">
      <alignment horizontal="right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 applyProtection="1">
      <alignment horizontal="left" vertical="center"/>
      <protection/>
    </xf>
    <xf numFmtId="0" fontId="10" fillId="0" borderId="62" xfId="0" applyFont="1" applyFill="1" applyBorder="1" applyAlignment="1" applyProtection="1">
      <alignment horizontal="left" vertical="center"/>
      <protection/>
    </xf>
    <xf numFmtId="0" fontId="5" fillId="0" borderId="73" xfId="0" applyFont="1" applyFill="1" applyBorder="1" applyAlignment="1" applyProtection="1">
      <alignment horizontal="left" vertical="center" wrapText="1"/>
      <protection/>
    </xf>
    <xf numFmtId="0" fontId="5" fillId="0" borderId="75" xfId="0" applyFont="1" applyFill="1" applyBorder="1" applyAlignment="1" applyProtection="1">
      <alignment horizontal="left" vertical="center" wrapText="1"/>
      <protection/>
    </xf>
    <xf numFmtId="0" fontId="5" fillId="0" borderId="76" xfId="0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wrapText="1"/>
      <protection/>
    </xf>
    <xf numFmtId="0" fontId="49" fillId="0" borderId="10" xfId="0" applyFont="1" applyBorder="1" applyAlignment="1" applyProtection="1">
      <alignment wrapText="1"/>
      <protection/>
    </xf>
    <xf numFmtId="0" fontId="8" fillId="0" borderId="0" xfId="0" applyFont="1" applyAlignment="1">
      <alignment horizontal="center" wrapText="1"/>
    </xf>
    <xf numFmtId="0" fontId="11" fillId="0" borderId="75" xfId="0" applyFont="1" applyFill="1" applyBorder="1" applyAlignment="1">
      <alignment horizontal="justify" vertical="center" wrapText="1"/>
    </xf>
    <xf numFmtId="164" fontId="3" fillId="0" borderId="68" xfId="0" applyNumberFormat="1" applyFont="1" applyFill="1" applyBorder="1" applyAlignment="1">
      <alignment horizontal="right" vertical="center"/>
    </xf>
    <xf numFmtId="0" fontId="15" fillId="0" borderId="0" xfId="61" applyFont="1" applyAlignment="1">
      <alignment horizontal="left"/>
      <protection/>
    </xf>
    <xf numFmtId="0" fontId="14" fillId="0" borderId="13" xfId="61" applyFont="1" applyBorder="1" applyAlignment="1">
      <alignment horizontal="left"/>
      <protection/>
    </xf>
    <xf numFmtId="165" fontId="18" fillId="0" borderId="0" xfId="40" applyNumberFormat="1" applyFont="1" applyBorder="1" applyAlignment="1">
      <alignment horizontal="right"/>
    </xf>
    <xf numFmtId="0" fontId="23" fillId="0" borderId="0" xfId="61" applyFont="1" applyBorder="1" applyAlignment="1">
      <alignment horizontal="center"/>
      <protection/>
    </xf>
    <xf numFmtId="0" fontId="14" fillId="0" borderId="16" xfId="61" applyFont="1" applyBorder="1" applyAlignment="1">
      <alignment horizontal="left"/>
      <protection/>
    </xf>
    <xf numFmtId="0" fontId="8" fillId="0" borderId="0" xfId="61" applyFont="1" applyAlignment="1">
      <alignment horizontal="right"/>
      <protection/>
    </xf>
    <xf numFmtId="0" fontId="14" fillId="0" borderId="13" xfId="61" applyFont="1" applyBorder="1" applyAlignment="1">
      <alignment horizontal="left" vertical="center" wrapText="1"/>
      <protection/>
    </xf>
    <xf numFmtId="0" fontId="14" fillId="0" borderId="0" xfId="61" applyFont="1" applyAlignment="1">
      <alignment horizontal="left" vertical="center" wrapText="1"/>
      <protection/>
    </xf>
    <xf numFmtId="0" fontId="14" fillId="0" borderId="0" xfId="61" applyFont="1" applyAlignment="1">
      <alignment horizontal="left"/>
      <protection/>
    </xf>
    <xf numFmtId="0" fontId="45" fillId="0" borderId="0" xfId="60" applyFont="1" applyAlignment="1">
      <alignment horizontal="center"/>
      <protection/>
    </xf>
    <xf numFmtId="0" fontId="14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14" fillId="0" borderId="34" xfId="60" applyFont="1" applyBorder="1" applyAlignment="1">
      <alignment horizontal="right"/>
      <protection/>
    </xf>
    <xf numFmtId="0" fontId="14" fillId="0" borderId="62" xfId="60" applyFont="1" applyBorder="1" applyAlignment="1">
      <alignment horizontal="right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 3_SZÖT Zárszámadás 2014." xfId="58"/>
    <cellStyle name="Normál 4" xfId="59"/>
    <cellStyle name="Normál_011 sz. melléklet" xfId="60"/>
    <cellStyle name="Normál_012. sz.melléklet2007" xfId="61"/>
    <cellStyle name="Normál_2009. évi zárszámadási táblák" xfId="62"/>
    <cellStyle name="Normál_KVRENMUNKA" xfId="63"/>
    <cellStyle name="Normál_minta" xfId="64"/>
    <cellStyle name="Normál_VAGYONK" xfId="65"/>
    <cellStyle name="Normál_VAGYONKIM" xfId="66"/>
    <cellStyle name="Normál_Zárszámadás 2007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Százalék 2" xfId="7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SkyDrive\Dokumentumok\Munkahelyi%20dokumentumok\Analitika,%20NYOMTATV&#193;NY\ERVIK%20CD\2017\szabaly\ZARS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>2016. évi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0.875" style="58" customWidth="1"/>
    <col min="2" max="2" width="79.375" style="58" customWidth="1"/>
    <col min="3" max="3" width="19.875" style="58" customWidth="1"/>
    <col min="4" max="16384" width="9.375" style="58" customWidth="1"/>
  </cols>
  <sheetData>
    <row r="2" spans="2:3" ht="12.75">
      <c r="B2" s="428" t="s">
        <v>340</v>
      </c>
      <c r="C2" s="428"/>
    </row>
    <row r="3" spans="1:3" s="54" customFormat="1" ht="15.75">
      <c r="A3" s="52" t="s">
        <v>69</v>
      </c>
      <c r="B3" s="52" t="s">
        <v>25</v>
      </c>
      <c r="C3" s="53" t="s">
        <v>70</v>
      </c>
    </row>
    <row r="4" spans="1:3" ht="15" customHeight="1">
      <c r="A4" s="55" t="s">
        <v>71</v>
      </c>
      <c r="B4" s="56" t="s">
        <v>72</v>
      </c>
      <c r="C4" s="57">
        <v>30156057</v>
      </c>
    </row>
    <row r="5" spans="1:3" ht="15" customHeight="1">
      <c r="A5" s="55" t="s">
        <v>73</v>
      </c>
      <c r="B5" s="56" t="s">
        <v>74</v>
      </c>
      <c r="C5" s="57">
        <v>27061351</v>
      </c>
    </row>
    <row r="6" spans="1:3" ht="15" customHeight="1">
      <c r="A6" s="59" t="s">
        <v>75</v>
      </c>
      <c r="B6" s="60" t="s">
        <v>76</v>
      </c>
      <c r="C6" s="61">
        <f>C4-C5</f>
        <v>3094706</v>
      </c>
    </row>
    <row r="7" spans="1:3" ht="15" customHeight="1">
      <c r="A7" s="55" t="s">
        <v>77</v>
      </c>
      <c r="B7" s="56" t="s">
        <v>78</v>
      </c>
      <c r="C7" s="57">
        <v>7633516</v>
      </c>
    </row>
    <row r="8" spans="1:3" ht="15" customHeight="1">
      <c r="A8" s="55" t="s">
        <v>79</v>
      </c>
      <c r="B8" s="56" t="s">
        <v>80</v>
      </c>
      <c r="C8" s="57">
        <v>598594</v>
      </c>
    </row>
    <row r="9" spans="1:3" ht="15" customHeight="1">
      <c r="A9" s="59" t="s">
        <v>81</v>
      </c>
      <c r="B9" s="60" t="s">
        <v>82</v>
      </c>
      <c r="C9" s="61">
        <f>C7-C8</f>
        <v>7034922</v>
      </c>
    </row>
    <row r="10" spans="1:3" ht="15" customHeight="1">
      <c r="A10" s="59" t="s">
        <v>83</v>
      </c>
      <c r="B10" s="60" t="s">
        <v>84</v>
      </c>
      <c r="C10" s="61">
        <f>C6+C9</f>
        <v>10129628</v>
      </c>
    </row>
    <row r="11" spans="1:3" ht="15" customHeight="1">
      <c r="A11" s="55" t="s">
        <v>85</v>
      </c>
      <c r="B11" s="56" t="s">
        <v>86</v>
      </c>
      <c r="C11" s="57">
        <v>0</v>
      </c>
    </row>
    <row r="12" spans="1:3" ht="15" customHeight="1">
      <c r="A12" s="55" t="s">
        <v>87</v>
      </c>
      <c r="B12" s="56" t="s">
        <v>88</v>
      </c>
      <c r="C12" s="57">
        <v>0</v>
      </c>
    </row>
    <row r="13" spans="1:3" ht="15" customHeight="1">
      <c r="A13" s="59" t="s">
        <v>89</v>
      </c>
      <c r="B13" s="60" t="s">
        <v>90</v>
      </c>
      <c r="C13" s="61">
        <f>C11-C12</f>
        <v>0</v>
      </c>
    </row>
    <row r="14" spans="1:3" ht="15" customHeight="1">
      <c r="A14" s="55" t="s">
        <v>91</v>
      </c>
      <c r="B14" s="56" t="s">
        <v>92</v>
      </c>
      <c r="C14" s="57">
        <v>0</v>
      </c>
    </row>
    <row r="15" spans="1:3" ht="15" customHeight="1">
      <c r="A15" s="55" t="s">
        <v>93</v>
      </c>
      <c r="B15" s="56" t="s">
        <v>94</v>
      </c>
      <c r="C15" s="57">
        <v>0</v>
      </c>
    </row>
    <row r="16" spans="1:3" ht="15" customHeight="1">
      <c r="A16" s="59" t="s">
        <v>95</v>
      </c>
      <c r="B16" s="60" t="s">
        <v>96</v>
      </c>
      <c r="C16" s="61">
        <f>C14-C15</f>
        <v>0</v>
      </c>
    </row>
    <row r="17" spans="1:3" ht="15" customHeight="1">
      <c r="A17" s="59" t="s">
        <v>97</v>
      </c>
      <c r="B17" s="60" t="s">
        <v>98</v>
      </c>
      <c r="C17" s="61">
        <f>C13+C16</f>
        <v>0</v>
      </c>
    </row>
    <row r="18" spans="1:3" ht="15" customHeight="1">
      <c r="A18" s="59" t="s">
        <v>99</v>
      </c>
      <c r="B18" s="60" t="s">
        <v>100</v>
      </c>
      <c r="C18" s="61">
        <f>C17+C10</f>
        <v>10129628</v>
      </c>
    </row>
    <row r="19" spans="1:3" ht="15" customHeight="1">
      <c r="A19" s="59" t="s">
        <v>101</v>
      </c>
      <c r="B19" s="60" t="s">
        <v>102</v>
      </c>
      <c r="C19" s="61">
        <v>0</v>
      </c>
    </row>
    <row r="20" spans="1:3" ht="15" customHeight="1">
      <c r="A20" s="59" t="s">
        <v>103</v>
      </c>
      <c r="B20" s="60" t="s">
        <v>104</v>
      </c>
      <c r="C20" s="61">
        <f>C10-C19</f>
        <v>10129628</v>
      </c>
    </row>
    <row r="21" spans="1:3" ht="15" customHeight="1">
      <c r="A21" s="59" t="s">
        <v>105</v>
      </c>
      <c r="B21" s="60" t="s">
        <v>106</v>
      </c>
      <c r="C21" s="61">
        <v>0</v>
      </c>
    </row>
    <row r="22" spans="1:3" ht="15" customHeight="1">
      <c r="A22" s="59" t="s">
        <v>107</v>
      </c>
      <c r="B22" s="60" t="s">
        <v>108</v>
      </c>
      <c r="C22" s="61">
        <v>0</v>
      </c>
    </row>
  </sheetData>
  <sheetProtection/>
  <mergeCells count="1">
    <mergeCell ref="B2:C2"/>
  </mergeCells>
  <printOptions/>
  <pageMargins left="0.31496062992125984" right="0.31496062992125984" top="1.4895833333333333" bottom="0.7480314960629921" header="0.31496062992125984" footer="0.31496062992125984"/>
  <pageSetup horizontalDpi="600" verticalDpi="600" orientation="portrait" paperSize="9" scale="99" r:id="rId1"/>
  <headerFooter>
    <oddHeader>&amp;C&amp;"Times New Roman CE,Félkövér"BONYHÁDVARASD KÖZSÉG ÖNKORMÁNYZATA
2016. ÉVI KÖLTSÉGVETÉS
MARADVÁNYKIMUTATÁSA&amp;R3. sz. melléklet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9.375" style="322" customWidth="1"/>
    <col min="2" max="2" width="58.375" style="322" customWidth="1"/>
    <col min="3" max="5" width="25.00390625" style="322" customWidth="1"/>
  </cols>
  <sheetData>
    <row r="1" spans="1:5" ht="12.75">
      <c r="A1" s="321"/>
      <c r="E1" s="323" t="s">
        <v>375</v>
      </c>
    </row>
    <row r="2" spans="1:5" ht="48.75" customHeight="1">
      <c r="A2" s="512" t="s">
        <v>376</v>
      </c>
      <c r="B2" s="512"/>
      <c r="C2" s="512"/>
      <c r="D2" s="512"/>
      <c r="E2" s="512"/>
    </row>
    <row r="3" spans="1:5" ht="16.5" thickBot="1">
      <c r="A3" s="324"/>
      <c r="E3" s="325" t="s">
        <v>339</v>
      </c>
    </row>
    <row r="4" spans="1:5" ht="79.5" thickBot="1">
      <c r="A4" s="326" t="s">
        <v>69</v>
      </c>
      <c r="B4" s="327" t="s">
        <v>377</v>
      </c>
      <c r="C4" s="327" t="s">
        <v>378</v>
      </c>
      <c r="D4" s="327" t="s">
        <v>379</v>
      </c>
      <c r="E4" s="328" t="s">
        <v>380</v>
      </c>
    </row>
    <row r="5" spans="1:5" ht="15.75">
      <c r="A5" s="329" t="s">
        <v>2</v>
      </c>
      <c r="B5" s="330"/>
      <c r="C5" s="331"/>
      <c r="D5" s="332"/>
      <c r="E5" s="333"/>
    </row>
    <row r="6" spans="1:5" ht="15.75">
      <c r="A6" s="334" t="s">
        <v>3</v>
      </c>
      <c r="B6" s="335"/>
      <c r="C6" s="336"/>
      <c r="D6" s="337"/>
      <c r="E6" s="338"/>
    </row>
    <row r="7" spans="1:5" ht="15.75">
      <c r="A7" s="334" t="s">
        <v>4</v>
      </c>
      <c r="B7" s="335"/>
      <c r="C7" s="336"/>
      <c r="D7" s="337"/>
      <c r="E7" s="338"/>
    </row>
    <row r="8" spans="1:5" ht="15.75">
      <c r="A8" s="334" t="s">
        <v>5</v>
      </c>
      <c r="B8" s="335"/>
      <c r="C8" s="336"/>
      <c r="D8" s="337"/>
      <c r="E8" s="338"/>
    </row>
    <row r="9" spans="1:5" ht="15.75">
      <c r="A9" s="334" t="s">
        <v>6</v>
      </c>
      <c r="B9" s="335"/>
      <c r="C9" s="336"/>
      <c r="D9" s="337"/>
      <c r="E9" s="338"/>
    </row>
    <row r="10" spans="1:5" ht="15.75">
      <c r="A10" s="334" t="s">
        <v>7</v>
      </c>
      <c r="B10" s="335"/>
      <c r="C10" s="336"/>
      <c r="D10" s="337"/>
      <c r="E10" s="338"/>
    </row>
    <row r="11" spans="1:5" ht="15.75">
      <c r="A11" s="334" t="s">
        <v>8</v>
      </c>
      <c r="B11" s="335"/>
      <c r="C11" s="336"/>
      <c r="D11" s="337"/>
      <c r="E11" s="338"/>
    </row>
    <row r="12" spans="1:5" ht="15.75">
      <c r="A12" s="334" t="s">
        <v>9</v>
      </c>
      <c r="B12" s="335"/>
      <c r="C12" s="336"/>
      <c r="D12" s="337"/>
      <c r="E12" s="338"/>
    </row>
    <row r="13" spans="1:5" ht="15.75">
      <c r="A13" s="334" t="s">
        <v>10</v>
      </c>
      <c r="B13" s="335"/>
      <c r="C13" s="336"/>
      <c r="D13" s="337"/>
      <c r="E13" s="338"/>
    </row>
    <row r="14" spans="1:5" ht="15.75">
      <c r="A14" s="334" t="s">
        <v>11</v>
      </c>
      <c r="B14" s="335"/>
      <c r="C14" s="336"/>
      <c r="D14" s="337"/>
      <c r="E14" s="338"/>
    </row>
    <row r="15" spans="1:5" ht="15.75">
      <c r="A15" s="334" t="s">
        <v>12</v>
      </c>
      <c r="B15" s="335"/>
      <c r="C15" s="336"/>
      <c r="D15" s="337"/>
      <c r="E15" s="338"/>
    </row>
    <row r="16" spans="1:5" ht="15.75">
      <c r="A16" s="334" t="s">
        <v>13</v>
      </c>
      <c r="B16" s="335"/>
      <c r="C16" s="336"/>
      <c r="D16" s="337"/>
      <c r="E16" s="338"/>
    </row>
    <row r="17" spans="1:5" ht="15.75">
      <c r="A17" s="334" t="s">
        <v>14</v>
      </c>
      <c r="B17" s="335"/>
      <c r="C17" s="336"/>
      <c r="D17" s="337"/>
      <c r="E17" s="338"/>
    </row>
    <row r="18" spans="1:5" ht="15.75">
      <c r="A18" s="334" t="s">
        <v>15</v>
      </c>
      <c r="B18" s="335"/>
      <c r="C18" s="336"/>
      <c r="D18" s="337"/>
      <c r="E18" s="338"/>
    </row>
    <row r="19" spans="1:5" ht="15.75">
      <c r="A19" s="334" t="s">
        <v>16</v>
      </c>
      <c r="B19" s="335"/>
      <c r="C19" s="336"/>
      <c r="D19" s="337"/>
      <c r="E19" s="338"/>
    </row>
    <row r="20" spans="1:5" ht="15.75">
      <c r="A20" s="334" t="s">
        <v>17</v>
      </c>
      <c r="B20" s="335"/>
      <c r="C20" s="336"/>
      <c r="D20" s="337"/>
      <c r="E20" s="338"/>
    </row>
    <row r="21" spans="1:5" ht="16.5" thickBot="1">
      <c r="A21" s="339" t="s">
        <v>18</v>
      </c>
      <c r="B21" s="340"/>
      <c r="C21" s="341"/>
      <c r="D21" s="342"/>
      <c r="E21" s="343"/>
    </row>
    <row r="22" spans="1:5" ht="16.5" thickBot="1">
      <c r="A22" s="513" t="s">
        <v>381</v>
      </c>
      <c r="B22" s="514"/>
      <c r="C22" s="344"/>
      <c r="D22" s="345">
        <f>IF(SUM(D5:D21)=0,"",SUM(D5:D21))</f>
      </c>
      <c r="E22" s="346">
        <f>IF(SUM(E5:E21)=0,"",SUM(E5:E21))</f>
      </c>
    </row>
    <row r="23" ht="15.75">
      <c r="A23" s="324"/>
    </row>
  </sheetData>
  <sheetProtection/>
  <mergeCells count="2">
    <mergeCell ref="A2:E2"/>
    <mergeCell ref="A22:B22"/>
  </mergeCells>
  <printOptions/>
  <pageMargins left="0.7" right="0.7" top="0.75" bottom="0.75" header="0.3" footer="0.3"/>
  <pageSetup horizontalDpi="600" verticalDpi="600" orientation="landscape" paperSize="9" r:id="rId1"/>
  <headerFooter>
    <oddHeader>&amp;C&amp;"Times New Roman CE,Félkövér"BONYHÁDVARASD KÖZSÉG ÖNKORMÁNYZAT
2016. ÉVI KÖLTSÉGVETÉS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4.875" style="20" customWidth="1"/>
    <col min="2" max="2" width="17.625" style="20" customWidth="1"/>
    <col min="3" max="3" width="11.50390625" style="20" customWidth="1"/>
    <col min="4" max="13" width="9.375" style="0" hidden="1" customWidth="1"/>
  </cols>
  <sheetData>
    <row r="3" spans="1:3" ht="15.75">
      <c r="A3" s="515" t="s">
        <v>39</v>
      </c>
      <c r="B3" s="515"/>
      <c r="C3" s="515"/>
    </row>
    <row r="4" spans="1:3" ht="15.75">
      <c r="A4" s="15"/>
      <c r="B4" s="15"/>
      <c r="C4" s="15"/>
    </row>
    <row r="5" spans="1:3" ht="15.75">
      <c r="A5" s="15"/>
      <c r="B5" s="15"/>
      <c r="C5" s="15"/>
    </row>
    <row r="6" spans="1:3" ht="16.5" thickBot="1">
      <c r="A6" s="15"/>
      <c r="B6" s="517" t="s">
        <v>29</v>
      </c>
      <c r="C6" s="517"/>
    </row>
    <row r="7" spans="1:3" ht="36.75" thickBot="1">
      <c r="A7" s="34" t="s">
        <v>1</v>
      </c>
      <c r="B7" s="16" t="s">
        <v>40</v>
      </c>
      <c r="C7" s="17" t="s">
        <v>41</v>
      </c>
    </row>
    <row r="8" spans="1:3" ht="12.75">
      <c r="A8" s="31">
        <v>2</v>
      </c>
      <c r="B8" s="32">
        <v>3</v>
      </c>
      <c r="C8" s="33">
        <v>4</v>
      </c>
    </row>
    <row r="9" spans="1:3" ht="12.75">
      <c r="A9" s="28" t="s">
        <v>42</v>
      </c>
      <c r="B9" s="19">
        <v>2777208</v>
      </c>
      <c r="C9" s="18">
        <v>349048</v>
      </c>
    </row>
    <row r="10" spans="1:3" ht="12.75">
      <c r="A10" s="28" t="s">
        <v>43</v>
      </c>
      <c r="B10" s="19"/>
      <c r="C10" s="18"/>
    </row>
    <row r="11" spans="1:3" ht="12.75">
      <c r="A11" s="28" t="s">
        <v>44</v>
      </c>
      <c r="B11" s="19"/>
      <c r="C11" s="18"/>
    </row>
    <row r="12" spans="1:3" ht="12.75">
      <c r="A12" s="28" t="s">
        <v>45</v>
      </c>
      <c r="B12" s="19"/>
      <c r="C12" s="18"/>
    </row>
    <row r="13" spans="1:3" ht="12.75">
      <c r="A13" s="28" t="s">
        <v>46</v>
      </c>
      <c r="B13" s="19">
        <f>SUM(B14:B20)</f>
        <v>0</v>
      </c>
      <c r="C13" s="18">
        <f>SUM(C14:C20)</f>
        <v>0</v>
      </c>
    </row>
    <row r="14" spans="1:3" ht="12.75">
      <c r="A14" s="28" t="s">
        <v>47</v>
      </c>
      <c r="B14" s="19"/>
      <c r="C14" s="18"/>
    </row>
    <row r="15" spans="1:3" ht="12.75">
      <c r="A15" s="29" t="s">
        <v>48</v>
      </c>
      <c r="B15" s="19"/>
      <c r="C15" s="18"/>
    </row>
    <row r="16" spans="1:3" ht="12.75">
      <c r="A16" s="29" t="s">
        <v>49</v>
      </c>
      <c r="B16" s="19"/>
      <c r="C16" s="18"/>
    </row>
    <row r="17" spans="1:3" ht="12.75">
      <c r="A17" s="29" t="s">
        <v>50</v>
      </c>
      <c r="B17" s="19"/>
      <c r="C17" s="18"/>
    </row>
    <row r="18" spans="1:7" ht="12.75">
      <c r="A18" s="29" t="s">
        <v>51</v>
      </c>
      <c r="B18" s="19"/>
      <c r="C18" s="18"/>
      <c r="G18" t="s">
        <v>67</v>
      </c>
    </row>
    <row r="19" spans="1:3" ht="12.75">
      <c r="A19" s="29" t="s">
        <v>52</v>
      </c>
      <c r="B19" s="19"/>
      <c r="C19" s="18"/>
    </row>
    <row r="20" spans="1:3" ht="22.5">
      <c r="A20" s="29" t="s">
        <v>53</v>
      </c>
      <c r="B20" s="19"/>
      <c r="C20" s="18"/>
    </row>
    <row r="21" spans="1:3" ht="12.75">
      <c r="A21" s="28" t="s">
        <v>54</v>
      </c>
      <c r="B21" s="19"/>
      <c r="C21" s="18"/>
    </row>
    <row r="22" spans="1:3" ht="12.75">
      <c r="A22" s="28" t="s">
        <v>55</v>
      </c>
      <c r="B22" s="19"/>
      <c r="C22" s="18"/>
    </row>
    <row r="23" spans="1:3" ht="12.75">
      <c r="A23" s="28" t="s">
        <v>56</v>
      </c>
      <c r="B23" s="19"/>
      <c r="C23" s="18"/>
    </row>
    <row r="24" spans="1:3" ht="12.75">
      <c r="A24" s="28" t="s">
        <v>57</v>
      </c>
      <c r="B24" s="19"/>
      <c r="C24" s="18"/>
    </row>
    <row r="25" spans="1:3" ht="12.75">
      <c r="A25" s="28" t="s">
        <v>58</v>
      </c>
      <c r="B25" s="19"/>
      <c r="C25" s="18"/>
    </row>
    <row r="26" spans="1:3" ht="12.75">
      <c r="A26" s="30"/>
      <c r="B26" s="19"/>
      <c r="C26" s="18"/>
    </row>
    <row r="27" spans="1:3" ht="12.75">
      <c r="A27" s="30"/>
      <c r="B27" s="19"/>
      <c r="C27" s="18"/>
    </row>
    <row r="28" spans="1:3" ht="12.75">
      <c r="A28" s="30"/>
      <c r="B28" s="19"/>
      <c r="C28" s="18"/>
    </row>
    <row r="29" spans="1:6" ht="12.75">
      <c r="A29" s="30"/>
      <c r="B29" s="19"/>
      <c r="C29" s="18"/>
      <c r="F29" t="s">
        <v>66</v>
      </c>
    </row>
    <row r="30" spans="1:3" ht="12.75">
      <c r="A30" s="30"/>
      <c r="B30" s="19"/>
      <c r="C30" s="18"/>
    </row>
    <row r="31" spans="1:3" ht="12.75">
      <c r="A31" s="30"/>
      <c r="B31" s="19"/>
      <c r="C31" s="18"/>
    </row>
    <row r="32" spans="1:3" ht="12.75">
      <c r="A32" s="30"/>
      <c r="B32" s="19"/>
      <c r="C32" s="18"/>
    </row>
    <row r="33" spans="1:3" ht="12.75">
      <c r="A33" s="30"/>
      <c r="B33" s="19"/>
      <c r="C33" s="18"/>
    </row>
    <row r="34" spans="1:3" ht="13.5" thickBot="1">
      <c r="A34" s="35"/>
      <c r="B34" s="36"/>
      <c r="C34" s="37"/>
    </row>
    <row r="35" spans="1:3" ht="13.5" thickBot="1">
      <c r="A35" s="38" t="s">
        <v>24</v>
      </c>
      <c r="B35" s="1">
        <f>SUM(B9:B34)</f>
        <v>2777208</v>
      </c>
      <c r="C35" s="2">
        <f>SUM(C9:C34)</f>
        <v>349048</v>
      </c>
    </row>
    <row r="36" spans="1:3" ht="12.75">
      <c r="A36" s="516"/>
      <c r="B36" s="516"/>
      <c r="C36" s="516"/>
    </row>
  </sheetData>
  <sheetProtection/>
  <mergeCells count="3">
    <mergeCell ref="A3:C3"/>
    <mergeCell ref="A36:C36"/>
    <mergeCell ref="B6:C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CE,Félkövér"&amp;12BONYHÁDVARASD KÖZSÉG ÖNKORMÁNYZATA
2016. ÉVI KÖLTSÉGVETÉS
&amp;R&amp;"Times New Roman CE,Félkövér" 11.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1">
      <selection activeCell="N19" sqref="N19"/>
    </sheetView>
  </sheetViews>
  <sheetFormatPr defaultColWidth="10.625" defaultRowHeight="12.75"/>
  <cols>
    <col min="1" max="1" width="4.125" style="348" bestFit="1" customWidth="1"/>
    <col min="2" max="2" width="52.875" style="348" customWidth="1"/>
    <col min="3" max="3" width="17.625" style="354" customWidth="1"/>
    <col min="4" max="4" width="16.50390625" style="354" customWidth="1"/>
    <col min="5" max="5" width="17.125" style="354" customWidth="1"/>
    <col min="6" max="16384" width="10.625" style="348" customWidth="1"/>
  </cols>
  <sheetData>
    <row r="1" spans="1:5" ht="18.75">
      <c r="A1" s="347"/>
      <c r="B1" s="347"/>
      <c r="C1" s="520" t="s">
        <v>384</v>
      </c>
      <c r="D1" s="520"/>
      <c r="E1" s="520"/>
    </row>
    <row r="2" spans="1:5" ht="18.75">
      <c r="A2" s="349"/>
      <c r="B2" s="349"/>
      <c r="C2" s="350"/>
      <c r="D2" s="351"/>
      <c r="E2" s="351"/>
    </row>
    <row r="3" spans="1:5" ht="20.25">
      <c r="A3" s="349"/>
      <c r="B3" s="521" t="s">
        <v>385</v>
      </c>
      <c r="C3" s="521"/>
      <c r="D3" s="521"/>
      <c r="E3" s="521"/>
    </row>
    <row r="4" spans="1:5" ht="20.25">
      <c r="A4" s="349"/>
      <c r="B4" s="352"/>
      <c r="C4" s="353"/>
      <c r="D4" s="353"/>
      <c r="E4" s="353"/>
    </row>
    <row r="5" spans="1:5" ht="18.75">
      <c r="A5" s="349"/>
      <c r="B5" s="349"/>
      <c r="C5" s="350"/>
      <c r="D5" s="351"/>
      <c r="E5" s="351"/>
    </row>
    <row r="6" spans="1:5" ht="18.75">
      <c r="A6" s="519" t="s">
        <v>386</v>
      </c>
      <c r="B6" s="522"/>
      <c r="D6" s="523" t="s">
        <v>339</v>
      </c>
      <c r="E6" s="523"/>
    </row>
    <row r="7" spans="1:5" ht="18.75">
      <c r="A7" s="355"/>
      <c r="B7" s="356"/>
      <c r="C7" s="357"/>
      <c r="D7" s="357"/>
      <c r="E7" s="357">
        <f>SUM(C7:D7)</f>
        <v>0</v>
      </c>
    </row>
    <row r="8" spans="2:5" s="358" customFormat="1" ht="18.75">
      <c r="B8" s="359" t="s">
        <v>24</v>
      </c>
      <c r="C8" s="360"/>
      <c r="D8" s="361"/>
      <c r="E8" s="362">
        <f>SUM(E7:E7)</f>
        <v>0</v>
      </c>
    </row>
    <row r="9" spans="3:5" ht="19.5" thickBot="1">
      <c r="C9" s="363"/>
      <c r="D9" s="363"/>
      <c r="E9" s="363"/>
    </row>
    <row r="10" spans="1:5" ht="32.25" thickBot="1">
      <c r="A10" s="519" t="s">
        <v>387</v>
      </c>
      <c r="B10" s="522"/>
      <c r="C10" s="364" t="s">
        <v>388</v>
      </c>
      <c r="D10" s="365" t="s">
        <v>27</v>
      </c>
      <c r="E10" s="265" t="s">
        <v>28</v>
      </c>
    </row>
    <row r="11" spans="1:5" ht="18.75">
      <c r="A11" s="349"/>
      <c r="B11" s="366" t="s">
        <v>394</v>
      </c>
      <c r="C11" s="367">
        <v>0</v>
      </c>
      <c r="D11" s="367">
        <v>0</v>
      </c>
      <c r="E11" s="368">
        <v>15000</v>
      </c>
    </row>
    <row r="12" spans="1:5" ht="18.75">
      <c r="A12" s="349"/>
      <c r="B12" s="392" t="s">
        <v>395</v>
      </c>
      <c r="C12" s="393">
        <v>0</v>
      </c>
      <c r="D12" s="393">
        <v>0</v>
      </c>
      <c r="E12" s="394">
        <v>337000</v>
      </c>
    </row>
    <row r="13" spans="1:5" ht="18.75">
      <c r="A13" s="349"/>
      <c r="B13" s="392" t="s">
        <v>396</v>
      </c>
      <c r="C13" s="393">
        <v>0</v>
      </c>
      <c r="D13" s="393">
        <v>0</v>
      </c>
      <c r="E13" s="394">
        <v>51490</v>
      </c>
    </row>
    <row r="14" spans="1:5" ht="18.75">
      <c r="A14" s="349"/>
      <c r="B14" s="392" t="s">
        <v>397</v>
      </c>
      <c r="C14" s="393">
        <v>0</v>
      </c>
      <c r="D14" s="393">
        <v>0</v>
      </c>
      <c r="E14" s="394">
        <v>21875</v>
      </c>
    </row>
    <row r="15" spans="1:5" ht="18.75">
      <c r="A15" s="349"/>
      <c r="B15" s="392" t="s">
        <v>398</v>
      </c>
      <c r="C15" s="393">
        <v>0</v>
      </c>
      <c r="D15" s="393">
        <v>0</v>
      </c>
      <c r="E15" s="394">
        <v>159900</v>
      </c>
    </row>
    <row r="16" spans="1:5" ht="18.75">
      <c r="A16" s="355"/>
      <c r="B16" s="369" t="s">
        <v>399</v>
      </c>
      <c r="C16" s="370">
        <v>180000</v>
      </c>
      <c r="D16" s="370">
        <v>180000</v>
      </c>
      <c r="E16" s="371">
        <v>218900</v>
      </c>
    </row>
    <row r="17" spans="1:5" ht="18.75">
      <c r="A17" s="355"/>
      <c r="B17" s="369" t="s">
        <v>400</v>
      </c>
      <c r="C17" s="370">
        <v>0</v>
      </c>
      <c r="D17" s="370">
        <v>0</v>
      </c>
      <c r="E17" s="371">
        <v>203200</v>
      </c>
    </row>
    <row r="18" spans="1:5" ht="18.75">
      <c r="A18" s="355"/>
      <c r="B18" s="369" t="s">
        <v>401</v>
      </c>
      <c r="C18" s="370">
        <v>0</v>
      </c>
      <c r="D18" s="370">
        <v>0</v>
      </c>
      <c r="E18" s="371">
        <v>18990</v>
      </c>
    </row>
    <row r="19" spans="1:5" ht="18.75">
      <c r="A19" s="355"/>
      <c r="B19" s="369" t="s">
        <v>402</v>
      </c>
      <c r="C19" s="370">
        <v>0</v>
      </c>
      <c r="D19" s="370">
        <v>0</v>
      </c>
      <c r="E19" s="371">
        <v>38000</v>
      </c>
    </row>
    <row r="20" spans="1:5" ht="18.75">
      <c r="A20" s="355"/>
      <c r="B20" s="369" t="s">
        <v>403</v>
      </c>
      <c r="C20" s="370">
        <v>0</v>
      </c>
      <c r="D20" s="370">
        <v>0</v>
      </c>
      <c r="E20" s="371">
        <v>80800</v>
      </c>
    </row>
    <row r="21" spans="1:5" ht="18.75">
      <c r="A21" s="355"/>
      <c r="B21" s="369" t="s">
        <v>404</v>
      </c>
      <c r="C21" s="370">
        <v>720213</v>
      </c>
      <c r="D21" s="370">
        <v>720213</v>
      </c>
      <c r="E21" s="371">
        <v>720213</v>
      </c>
    </row>
    <row r="22" spans="1:5" ht="18.75">
      <c r="A22" s="355"/>
      <c r="B22" s="369" t="s">
        <v>405</v>
      </c>
      <c r="C22" s="370">
        <v>1500000</v>
      </c>
      <c r="D22" s="370">
        <v>1500000</v>
      </c>
      <c r="E22" s="371">
        <v>1920240</v>
      </c>
    </row>
    <row r="23" spans="1:5" ht="18.75">
      <c r="A23" s="355"/>
      <c r="B23" s="369" t="s">
        <v>406</v>
      </c>
      <c r="C23" s="370">
        <v>0</v>
      </c>
      <c r="D23" s="370">
        <v>0</v>
      </c>
      <c r="E23" s="371">
        <v>4999</v>
      </c>
    </row>
    <row r="24" spans="1:5" ht="18.75">
      <c r="A24" s="355"/>
      <c r="B24" s="369"/>
      <c r="C24" s="370"/>
      <c r="D24" s="370"/>
      <c r="E24" s="371"/>
    </row>
    <row r="25" spans="1:5" ht="19.5" thickBot="1">
      <c r="A25" s="355"/>
      <c r="B25" s="372" t="s">
        <v>389</v>
      </c>
      <c r="C25" s="373">
        <f>SUM(C11:C24)</f>
        <v>2400213</v>
      </c>
      <c r="D25" s="373">
        <f>SUM(D11:D24)</f>
        <v>2400213</v>
      </c>
      <c r="E25" s="374">
        <f>SUM(E11:E24)</f>
        <v>3790607</v>
      </c>
    </row>
    <row r="26" spans="1:5" ht="18.75">
      <c r="A26" s="355"/>
      <c r="C26" s="363"/>
      <c r="D26" s="363"/>
      <c r="E26" s="363"/>
    </row>
    <row r="27" spans="1:5" ht="18.75">
      <c r="A27" s="519" t="s">
        <v>390</v>
      </c>
      <c r="B27" s="519"/>
      <c r="C27" s="362">
        <f>SUM(C28:C28)</f>
        <v>0</v>
      </c>
      <c r="D27" s="362"/>
      <c r="E27" s="362">
        <f aca="true" t="shared" si="0" ref="E27:E32">SUM(C27:D27)</f>
        <v>0</v>
      </c>
    </row>
    <row r="28" spans="1:5" ht="18.75">
      <c r="A28" s="375"/>
      <c r="B28" s="376"/>
      <c r="C28" s="377">
        <v>0</v>
      </c>
      <c r="D28" s="378"/>
      <c r="E28" s="357">
        <f t="shared" si="0"/>
        <v>0</v>
      </c>
    </row>
    <row r="29" spans="1:5" ht="18.75">
      <c r="A29" s="375"/>
      <c r="B29" s="379"/>
      <c r="C29" s="380"/>
      <c r="D29" s="360"/>
      <c r="E29" s="380"/>
    </row>
    <row r="30" spans="1:5" ht="18.75">
      <c r="A30" s="519" t="s">
        <v>391</v>
      </c>
      <c r="B30" s="519"/>
      <c r="C30" s="381"/>
      <c r="D30" s="381">
        <v>0</v>
      </c>
      <c r="E30" s="381">
        <f t="shared" si="0"/>
        <v>0</v>
      </c>
    </row>
    <row r="31" spans="1:5" ht="18.75">
      <c r="A31" s="375"/>
      <c r="B31" s="382"/>
      <c r="C31" s="383"/>
      <c r="D31" s="383"/>
      <c r="E31" s="383">
        <f t="shared" si="0"/>
        <v>0</v>
      </c>
    </row>
    <row r="32" spans="1:5" ht="18.75">
      <c r="A32" s="375"/>
      <c r="B32" s="382"/>
      <c r="C32" s="383"/>
      <c r="D32" s="383"/>
      <c r="E32" s="383">
        <f t="shared" si="0"/>
        <v>0</v>
      </c>
    </row>
    <row r="33" spans="1:5" ht="18.75">
      <c r="A33" s="375"/>
      <c r="B33" s="384"/>
      <c r="C33" s="385"/>
      <c r="D33" s="385"/>
      <c r="E33" s="385"/>
    </row>
    <row r="34" spans="1:5" ht="18.75">
      <c r="A34" s="524" t="s">
        <v>392</v>
      </c>
      <c r="B34" s="524"/>
      <c r="C34" s="381"/>
      <c r="D34" s="381">
        <f>SUM(D35:D35)</f>
        <v>0</v>
      </c>
      <c r="E34" s="381">
        <f>SUM(E35:E35)</f>
        <v>0</v>
      </c>
    </row>
    <row r="35" spans="1:5" ht="18.75">
      <c r="A35" s="386"/>
      <c r="B35" s="387"/>
      <c r="C35" s="383"/>
      <c r="D35" s="383"/>
      <c r="E35" s="383">
        <f>SUM(C35:D35)</f>
        <v>0</v>
      </c>
    </row>
    <row r="36" spans="1:5" ht="18.75">
      <c r="A36" s="525"/>
      <c r="B36" s="525"/>
      <c r="C36" s="388"/>
      <c r="D36" s="388"/>
      <c r="E36" s="388"/>
    </row>
    <row r="37" spans="2:5" ht="18.75">
      <c r="B37" s="389" t="s">
        <v>393</v>
      </c>
      <c r="C37" s="396">
        <f>SUM(C34,C30,C27,C25,C8)</f>
        <v>2400213</v>
      </c>
      <c r="D37" s="396">
        <f>SUM(D34,D30,D27,D25,D8)</f>
        <v>2400213</v>
      </c>
      <c r="E37" s="396">
        <f>SUM(E34,E30,E27,E25,E8)</f>
        <v>3790607</v>
      </c>
    </row>
    <row r="38" spans="2:5" ht="18.75">
      <c r="B38" s="390"/>
      <c r="E38" s="391"/>
    </row>
    <row r="39" spans="2:5" ht="18.75">
      <c r="B39" s="390"/>
      <c r="E39" s="391"/>
    </row>
    <row r="40" spans="1:5" ht="18.75">
      <c r="A40" s="526"/>
      <c r="B40" s="526"/>
      <c r="E40" s="391"/>
    </row>
    <row r="42" spans="1:5" ht="18.75">
      <c r="A42" s="355"/>
      <c r="E42" s="363"/>
    </row>
    <row r="43" spans="1:5" ht="18.75">
      <c r="A43" s="355"/>
      <c r="E43" s="363"/>
    </row>
    <row r="44" spans="1:5" ht="18.75">
      <c r="A44" s="355"/>
      <c r="E44" s="363"/>
    </row>
    <row r="45" ht="18.75">
      <c r="E45" s="363"/>
    </row>
    <row r="46" spans="2:5" ht="18.75">
      <c r="B46" s="390"/>
      <c r="E46" s="388"/>
    </row>
    <row r="49" spans="2:5" ht="18.75">
      <c r="B49" s="518"/>
      <c r="C49" s="518"/>
      <c r="E49" s="363"/>
    </row>
  </sheetData>
  <sheetProtection/>
  <mergeCells count="11">
    <mergeCell ref="A40:B40"/>
    <mergeCell ref="B49:C49"/>
    <mergeCell ref="A27:B27"/>
    <mergeCell ref="C1:E1"/>
    <mergeCell ref="B3:E3"/>
    <mergeCell ref="A6:B6"/>
    <mergeCell ref="D6:E6"/>
    <mergeCell ref="A10:B10"/>
    <mergeCell ref="A30:B30"/>
    <mergeCell ref="A34:B34"/>
    <mergeCell ref="A36:B36"/>
  </mergeCells>
  <printOptions/>
  <pageMargins left="0.7" right="0.7" top="0.75" bottom="0.75" header="0.3" footer="0.3"/>
  <pageSetup horizontalDpi="600" verticalDpi="600" orientation="portrait" paperSize="9" scale="90" r:id="rId1"/>
  <headerFooter>
    <oddHeader>&amp;C&amp;"Times New Roman CE,Félkövér"BONYHÁDVARASD KÖZSÉG ÖNKORMÁNYZATA
2016. ÉVI KÖLTSÉGVETÉS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F23"/>
  <sheetViews>
    <sheetView tabSelected="1" zoomScalePageLayoutView="0" workbookViewId="0" topLeftCell="A1">
      <selection activeCell="I12" sqref="I12"/>
    </sheetView>
  </sheetViews>
  <sheetFormatPr defaultColWidth="10.625" defaultRowHeight="12.75"/>
  <cols>
    <col min="1" max="1" width="11.125" style="21" customWidth="1"/>
    <col min="2" max="2" width="55.125" style="21" customWidth="1"/>
    <col min="3" max="5" width="24.875" style="21" customWidth="1"/>
    <col min="6" max="16384" width="10.625" style="21" customWidth="1"/>
  </cols>
  <sheetData>
    <row r="3" spans="1:3" ht="18" customHeight="1">
      <c r="A3" s="528"/>
      <c r="B3" s="528"/>
      <c r="C3" s="528"/>
    </row>
    <row r="4" spans="1:5" ht="18" customHeight="1">
      <c r="A4" s="520" t="s">
        <v>382</v>
      </c>
      <c r="B4" s="520"/>
      <c r="C4" s="520"/>
      <c r="D4" s="520"/>
      <c r="E4" s="520"/>
    </row>
    <row r="5" spans="1:3" ht="18" customHeight="1">
      <c r="A5" s="263"/>
      <c r="B5" s="263"/>
      <c r="C5" s="261"/>
    </row>
    <row r="6" spans="1:6" ht="18" customHeight="1">
      <c r="A6" s="529" t="s">
        <v>383</v>
      </c>
      <c r="B6" s="529"/>
      <c r="C6" s="529"/>
      <c r="D6" s="529"/>
      <c r="E6" s="529"/>
      <c r="F6" s="266"/>
    </row>
    <row r="7" spans="1:3" ht="18" customHeight="1">
      <c r="A7" s="263"/>
      <c r="B7" s="264"/>
      <c r="C7" s="264"/>
    </row>
    <row r="8" spans="1:5" ht="18" customHeight="1">
      <c r="A8" s="263"/>
      <c r="B8" s="263"/>
      <c r="C8" s="530"/>
      <c r="D8" s="530"/>
      <c r="E8" s="530"/>
    </row>
    <row r="9" spans="1:5" ht="18" customHeight="1" thickBot="1">
      <c r="A9" s="263"/>
      <c r="B9" s="263"/>
      <c r="C9" s="262"/>
      <c r="E9" s="262" t="s">
        <v>340</v>
      </c>
    </row>
    <row r="10" spans="1:5" ht="39.75" customHeight="1">
      <c r="A10" s="267" t="s">
        <v>330</v>
      </c>
      <c r="B10" s="268" t="s">
        <v>25</v>
      </c>
      <c r="C10" s="269" t="s">
        <v>331</v>
      </c>
      <c r="D10" s="269" t="s">
        <v>27</v>
      </c>
      <c r="E10" s="265" t="s">
        <v>28</v>
      </c>
    </row>
    <row r="11" spans="1:5" ht="18.75">
      <c r="A11" s="270" t="s">
        <v>2</v>
      </c>
      <c r="B11" s="22" t="s">
        <v>407</v>
      </c>
      <c r="C11" s="271">
        <v>500000</v>
      </c>
      <c r="D11" s="50">
        <v>500000</v>
      </c>
      <c r="E11" s="272">
        <v>0</v>
      </c>
    </row>
    <row r="12" spans="1:5" ht="18.75">
      <c r="A12" s="270" t="s">
        <v>3</v>
      </c>
      <c r="B12" s="22" t="s">
        <v>408</v>
      </c>
      <c r="C12" s="23">
        <v>1000000</v>
      </c>
      <c r="D12" s="50">
        <v>1000000</v>
      </c>
      <c r="E12" s="397">
        <v>0</v>
      </c>
    </row>
    <row r="13" spans="1:5" ht="18.75">
      <c r="A13" s="270" t="s">
        <v>4</v>
      </c>
      <c r="B13" s="22"/>
      <c r="C13" s="273"/>
      <c r="D13" s="50"/>
      <c r="E13" s="274"/>
    </row>
    <row r="14" spans="1:5" ht="18.75">
      <c r="A14" s="270" t="s">
        <v>5</v>
      </c>
      <c r="B14" s="22"/>
      <c r="C14" s="273"/>
      <c r="D14" s="50"/>
      <c r="E14" s="274"/>
    </row>
    <row r="15" spans="1:5" ht="19.5" thickBot="1">
      <c r="A15" s="275"/>
      <c r="B15" s="276"/>
      <c r="C15" s="277"/>
      <c r="D15" s="278"/>
      <c r="E15" s="279"/>
    </row>
    <row r="16" spans="1:5" ht="19.5" thickBot="1">
      <c r="A16" s="531" t="s">
        <v>332</v>
      </c>
      <c r="B16" s="532"/>
      <c r="C16" s="280">
        <f>SUM(C11:C15)</f>
        <v>1500000</v>
      </c>
      <c r="D16" s="280">
        <f>SUM(D11:D15)</f>
        <v>1500000</v>
      </c>
      <c r="E16" s="281">
        <f>SUM(E11:E15)</f>
        <v>0</v>
      </c>
    </row>
    <row r="19" spans="1:6" ht="18">
      <c r="A19" s="527" t="s">
        <v>333</v>
      </c>
      <c r="B19" s="527"/>
      <c r="C19" s="527"/>
      <c r="D19" s="527"/>
      <c r="E19" s="527"/>
      <c r="F19" s="527"/>
    </row>
    <row r="20" ht="18.75" thickBot="1"/>
    <row r="21" spans="1:5" ht="39.75" customHeight="1" thickBot="1">
      <c r="A21" s="282" t="s">
        <v>330</v>
      </c>
      <c r="B21" s="283" t="s">
        <v>25</v>
      </c>
      <c r="C21" s="284" t="s">
        <v>331</v>
      </c>
      <c r="D21" s="284" t="s">
        <v>27</v>
      </c>
      <c r="E21" s="285" t="s">
        <v>28</v>
      </c>
    </row>
    <row r="22" spans="1:5" ht="18.75">
      <c r="A22" s="286" t="s">
        <v>2</v>
      </c>
      <c r="B22" s="287"/>
      <c r="C22" s="287"/>
      <c r="D22" s="287"/>
      <c r="E22" s="288"/>
    </row>
    <row r="23" spans="1:5" ht="19.5" thickBot="1">
      <c r="A23" s="289"/>
      <c r="B23" s="290" t="s">
        <v>334</v>
      </c>
      <c r="C23" s="290">
        <f>SUM(C22)</f>
        <v>0</v>
      </c>
      <c r="D23" s="290">
        <f>SUM(D22)</f>
        <v>0</v>
      </c>
      <c r="E23" s="291">
        <f>SUM(E22)</f>
        <v>0</v>
      </c>
    </row>
  </sheetData>
  <sheetProtection/>
  <mergeCells count="6">
    <mergeCell ref="A19:F19"/>
    <mergeCell ref="A3:C3"/>
    <mergeCell ref="A4:E4"/>
    <mergeCell ref="A6:E6"/>
    <mergeCell ref="C8:E8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 CE,Félkövér"&amp;12BONYHÁDVARASD KÖZSÉG ÖNKORMÁNYZATA
2016. ÉVI KÖLTSÉGVETÉS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H32" sqref="H32"/>
    </sheetView>
  </sheetViews>
  <sheetFormatPr defaultColWidth="13.875" defaultRowHeight="12.75"/>
  <cols>
    <col min="1" max="1" width="4.50390625" style="170" customWidth="1"/>
    <col min="2" max="2" width="66.50390625" style="171" customWidth="1"/>
    <col min="3" max="3" width="13.875" style="101" customWidth="1"/>
    <col min="4" max="4" width="12.125" style="101" customWidth="1"/>
    <col min="5" max="5" width="13.875" style="101" customWidth="1"/>
    <col min="6" max="253" width="10.625" style="101" customWidth="1"/>
    <col min="254" max="254" width="7.375" style="101" customWidth="1"/>
    <col min="255" max="255" width="44.00390625" style="101" customWidth="1"/>
    <col min="256" max="16384" width="13.875" style="101" customWidth="1"/>
  </cols>
  <sheetData>
    <row r="1" spans="1:5" s="94" customFormat="1" ht="15">
      <c r="A1" s="429" t="s">
        <v>341</v>
      </c>
      <c r="B1" s="429"/>
      <c r="C1" s="429"/>
      <c r="D1" s="429"/>
      <c r="E1" s="429"/>
    </row>
    <row r="2" spans="1:5" s="94" customFormat="1" ht="25.5" customHeight="1">
      <c r="A2" s="430" t="s">
        <v>337</v>
      </c>
      <c r="B2" s="431"/>
      <c r="C2" s="431"/>
      <c r="D2" s="431"/>
      <c r="E2" s="431"/>
    </row>
    <row r="3" spans="1:5" s="94" customFormat="1" ht="19.5" customHeight="1">
      <c r="A3" s="430" t="s">
        <v>342</v>
      </c>
      <c r="B3" s="430"/>
      <c r="C3" s="430"/>
      <c r="D3" s="430"/>
      <c r="E3" s="430"/>
    </row>
    <row r="4" spans="1:5" s="94" customFormat="1" ht="25.5" customHeight="1">
      <c r="A4" s="430" t="s">
        <v>338</v>
      </c>
      <c r="B4" s="430"/>
      <c r="C4" s="430"/>
      <c r="D4" s="430"/>
      <c r="E4" s="430"/>
    </row>
    <row r="5" spans="1:5" s="94" customFormat="1" ht="16.5" thickBot="1">
      <c r="A5" s="95"/>
      <c r="B5" s="96"/>
      <c r="C5" s="95"/>
      <c r="D5" s="95"/>
      <c r="E5" s="97" t="s">
        <v>343</v>
      </c>
    </row>
    <row r="6" spans="1:5" ht="16.5" thickBot="1">
      <c r="A6" s="432" t="s">
        <v>35</v>
      </c>
      <c r="B6" s="433"/>
      <c r="C6" s="98" t="s">
        <v>226</v>
      </c>
      <c r="D6" s="99" t="s">
        <v>227</v>
      </c>
      <c r="E6" s="100" t="s">
        <v>228</v>
      </c>
    </row>
    <row r="7" spans="1:5" s="107" customFormat="1" ht="13.5" thickBot="1">
      <c r="A7" s="102" t="s">
        <v>2</v>
      </c>
      <c r="B7" s="103" t="s">
        <v>229</v>
      </c>
      <c r="C7" s="104">
        <f>SUM(C8:C11)</f>
        <v>341400618</v>
      </c>
      <c r="D7" s="105">
        <f>SUM(D8:D11)</f>
        <v>0</v>
      </c>
      <c r="E7" s="106">
        <f>SUM(E8:E11)</f>
        <v>329117410</v>
      </c>
    </row>
    <row r="8" spans="1:5" ht="12.75">
      <c r="A8" s="108" t="s">
        <v>3</v>
      </c>
      <c r="B8" s="109" t="s">
        <v>230</v>
      </c>
      <c r="C8" s="110">
        <v>19516</v>
      </c>
      <c r="D8" s="111">
        <v>0</v>
      </c>
      <c r="E8" s="112">
        <v>0</v>
      </c>
    </row>
    <row r="9" spans="1:5" ht="12.75">
      <c r="A9" s="113" t="s">
        <v>4</v>
      </c>
      <c r="B9" s="114" t="s">
        <v>231</v>
      </c>
      <c r="C9" s="115">
        <v>341231102</v>
      </c>
      <c r="D9" s="116">
        <v>0</v>
      </c>
      <c r="E9" s="117">
        <v>328967410</v>
      </c>
    </row>
    <row r="10" spans="1:5" ht="12.75">
      <c r="A10" s="113" t="s">
        <v>5</v>
      </c>
      <c r="B10" s="114" t="s">
        <v>232</v>
      </c>
      <c r="C10" s="118">
        <v>150000</v>
      </c>
      <c r="D10" s="119">
        <v>0</v>
      </c>
      <c r="E10" s="117">
        <v>150000</v>
      </c>
    </row>
    <row r="11" spans="1:5" ht="13.5" thickBot="1">
      <c r="A11" s="120" t="s">
        <v>6</v>
      </c>
      <c r="B11" s="121" t="s">
        <v>233</v>
      </c>
      <c r="C11" s="122"/>
      <c r="D11" s="123"/>
      <c r="E11" s="124">
        <f>D11+C11</f>
        <v>0</v>
      </c>
    </row>
    <row r="12" spans="1:5" ht="13.5" thickBot="1">
      <c r="A12" s="125" t="s">
        <v>7</v>
      </c>
      <c r="B12" s="126" t="s">
        <v>234</v>
      </c>
      <c r="C12" s="127">
        <f>SUM(C13:C14)</f>
        <v>0</v>
      </c>
      <c r="D12" s="127">
        <f>SUM(D13:D14)</f>
        <v>0</v>
      </c>
      <c r="E12" s="127">
        <f>SUM(E13:E14)</f>
        <v>0</v>
      </c>
    </row>
    <row r="13" spans="1:5" ht="12.75">
      <c r="A13" s="128" t="s">
        <v>8</v>
      </c>
      <c r="B13" s="129" t="s">
        <v>235</v>
      </c>
      <c r="C13" s="130"/>
      <c r="D13" s="131">
        <v>0</v>
      </c>
      <c r="E13" s="132"/>
    </row>
    <row r="14" spans="1:5" ht="13.5" thickBot="1">
      <c r="A14" s="120" t="s">
        <v>9</v>
      </c>
      <c r="B14" s="133" t="s">
        <v>236</v>
      </c>
      <c r="C14" s="134"/>
      <c r="D14" s="135"/>
      <c r="E14" s="136"/>
    </row>
    <row r="15" spans="1:5" ht="13.5" thickBot="1">
      <c r="A15" s="125" t="s">
        <v>10</v>
      </c>
      <c r="B15" s="126" t="s">
        <v>237</v>
      </c>
      <c r="C15" s="127">
        <v>6755783</v>
      </c>
      <c r="D15" s="137">
        <v>0</v>
      </c>
      <c r="E15" s="138">
        <v>9863933</v>
      </c>
    </row>
    <row r="16" spans="1:5" s="142" customFormat="1" ht="13.5" thickBot="1">
      <c r="A16" s="102" t="s">
        <v>11</v>
      </c>
      <c r="B16" s="103" t="s">
        <v>238</v>
      </c>
      <c r="C16" s="139">
        <f>SUM(C17:C19)</f>
        <v>6787066</v>
      </c>
      <c r="D16" s="140">
        <f>SUM(D17:D19)</f>
        <v>0</v>
      </c>
      <c r="E16" s="141">
        <f>SUM(E17:E19)</f>
        <v>4436430</v>
      </c>
    </row>
    <row r="17" spans="1:5" ht="12.75">
      <c r="A17" s="113" t="s">
        <v>12</v>
      </c>
      <c r="B17" s="114" t="s">
        <v>239</v>
      </c>
      <c r="C17" s="143">
        <v>6701735</v>
      </c>
      <c r="D17" s="144"/>
      <c r="E17" s="112">
        <v>4286336</v>
      </c>
    </row>
    <row r="18" spans="1:5" ht="12.75">
      <c r="A18" s="113" t="s">
        <v>13</v>
      </c>
      <c r="B18" s="114" t="s">
        <v>240</v>
      </c>
      <c r="C18" s="118"/>
      <c r="D18" s="119"/>
      <c r="E18" s="117"/>
    </row>
    <row r="19" spans="1:5" ht="13.5" thickBot="1">
      <c r="A19" s="120" t="s">
        <v>14</v>
      </c>
      <c r="B19" s="121" t="s">
        <v>241</v>
      </c>
      <c r="C19" s="122">
        <v>85331</v>
      </c>
      <c r="D19" s="123"/>
      <c r="E19" s="145">
        <v>150094</v>
      </c>
    </row>
    <row r="20" spans="1:5" ht="23.25" thickBot="1">
      <c r="A20" s="146" t="s">
        <v>15</v>
      </c>
      <c r="B20" s="103" t="s">
        <v>242</v>
      </c>
      <c r="C20" s="147">
        <v>320448</v>
      </c>
      <c r="D20" s="148">
        <v>0</v>
      </c>
      <c r="E20" s="149">
        <v>10008</v>
      </c>
    </row>
    <row r="21" spans="1:5" ht="13.5" thickBot="1">
      <c r="A21" s="125" t="s">
        <v>16</v>
      </c>
      <c r="B21" s="103" t="s">
        <v>243</v>
      </c>
      <c r="C21" s="147">
        <v>0</v>
      </c>
      <c r="D21" s="148">
        <v>0</v>
      </c>
      <c r="E21" s="149"/>
    </row>
    <row r="22" spans="1:5" s="151" customFormat="1" ht="16.5" thickBot="1">
      <c r="A22" s="102" t="s">
        <v>17</v>
      </c>
      <c r="B22" s="150" t="s">
        <v>36</v>
      </c>
      <c r="C22" s="139">
        <f>C21+C20+C16+C15+C7+C12</f>
        <v>355263915</v>
      </c>
      <c r="D22" s="139">
        <f>D21+D20+D16+D15+D7+D12</f>
        <v>0</v>
      </c>
      <c r="E22" s="140">
        <f>E21+E20+E16+E15+E7+E12</f>
        <v>343427781</v>
      </c>
    </row>
    <row r="23" spans="1:5" ht="16.5" thickBot="1">
      <c r="A23" s="432" t="s">
        <v>37</v>
      </c>
      <c r="B23" s="434"/>
      <c r="C23" s="98" t="s">
        <v>226</v>
      </c>
      <c r="D23" s="99" t="s">
        <v>227</v>
      </c>
      <c r="E23" s="100" t="s">
        <v>228</v>
      </c>
    </row>
    <row r="24" spans="1:5" s="142" customFormat="1" ht="13.5" thickBot="1">
      <c r="A24" s="152" t="s">
        <v>18</v>
      </c>
      <c r="B24" s="153" t="s">
        <v>244</v>
      </c>
      <c r="C24" s="139">
        <f>SUM(C25:C30)</f>
        <v>353993452</v>
      </c>
      <c r="D24" s="139">
        <f>SUM(D25:D30)</f>
        <v>0</v>
      </c>
      <c r="E24" s="140">
        <f>SUM(E25:E30)</f>
        <v>342472484</v>
      </c>
    </row>
    <row r="25" spans="1:5" ht="12.75">
      <c r="A25" s="154" t="s">
        <v>19</v>
      </c>
      <c r="B25" s="155" t="s">
        <v>245</v>
      </c>
      <c r="C25" s="143">
        <v>529382638</v>
      </c>
      <c r="D25" s="144"/>
      <c r="E25" s="156">
        <v>529382638</v>
      </c>
    </row>
    <row r="26" spans="1:5" ht="12.75">
      <c r="A26" s="154" t="s">
        <v>20</v>
      </c>
      <c r="B26" s="155" t="s">
        <v>246</v>
      </c>
      <c r="C26" s="118">
        <v>0</v>
      </c>
      <c r="D26" s="119"/>
      <c r="E26" s="157"/>
    </row>
    <row r="27" spans="1:5" ht="12.75">
      <c r="A27" s="154" t="s">
        <v>21</v>
      </c>
      <c r="B27" s="155" t="s">
        <v>247</v>
      </c>
      <c r="C27" s="118">
        <v>3311285</v>
      </c>
      <c r="D27" s="119"/>
      <c r="E27" s="157">
        <v>3311285</v>
      </c>
    </row>
    <row r="28" spans="1:5" ht="12.75">
      <c r="A28" s="154" t="s">
        <v>22</v>
      </c>
      <c r="B28" s="155" t="s">
        <v>248</v>
      </c>
      <c r="C28" s="118">
        <v>-170354455</v>
      </c>
      <c r="D28" s="119"/>
      <c r="E28" s="157">
        <v>-178700471</v>
      </c>
    </row>
    <row r="29" spans="1:5" ht="12.75">
      <c r="A29" s="154" t="s">
        <v>162</v>
      </c>
      <c r="B29" s="155" t="s">
        <v>249</v>
      </c>
      <c r="C29" s="122">
        <v>0</v>
      </c>
      <c r="D29" s="123"/>
      <c r="E29" s="136">
        <v>0</v>
      </c>
    </row>
    <row r="30" spans="1:5" ht="13.5" thickBot="1">
      <c r="A30" s="154" t="s">
        <v>23</v>
      </c>
      <c r="B30" s="158" t="s">
        <v>250</v>
      </c>
      <c r="C30" s="159">
        <v>-8346016</v>
      </c>
      <c r="D30" s="160">
        <v>0</v>
      </c>
      <c r="E30" s="161">
        <v>-11520968</v>
      </c>
    </row>
    <row r="31" spans="1:5" s="142" customFormat="1" ht="13.5" thickBot="1">
      <c r="A31" s="152" t="s">
        <v>164</v>
      </c>
      <c r="B31" s="153" t="s">
        <v>251</v>
      </c>
      <c r="C31" s="139">
        <f>SUM(C32:C34)</f>
        <v>1270463</v>
      </c>
      <c r="D31" s="139">
        <f>SUM(D32:D34)</f>
        <v>0</v>
      </c>
      <c r="E31" s="140">
        <f>SUM(E32:E34)</f>
        <v>955297</v>
      </c>
    </row>
    <row r="32" spans="1:5" ht="12.75">
      <c r="A32" s="154" t="s">
        <v>166</v>
      </c>
      <c r="B32" s="155" t="s">
        <v>252</v>
      </c>
      <c r="C32" s="143">
        <v>381955</v>
      </c>
      <c r="D32" s="144">
        <v>0</v>
      </c>
      <c r="E32" s="156">
        <v>190259</v>
      </c>
    </row>
    <row r="33" spans="1:5" ht="12.75">
      <c r="A33" s="154" t="s">
        <v>168</v>
      </c>
      <c r="B33" s="155" t="s">
        <v>253</v>
      </c>
      <c r="C33" s="118">
        <v>598594</v>
      </c>
      <c r="D33" s="119">
        <v>0</v>
      </c>
      <c r="E33" s="157">
        <v>765038</v>
      </c>
    </row>
    <row r="34" spans="1:5" ht="13.5" thickBot="1">
      <c r="A34" s="154" t="s">
        <v>170</v>
      </c>
      <c r="B34" s="155" t="s">
        <v>254</v>
      </c>
      <c r="C34" s="118">
        <v>289914</v>
      </c>
      <c r="D34" s="119">
        <v>0</v>
      </c>
      <c r="E34" s="157">
        <v>0</v>
      </c>
    </row>
    <row r="35" spans="1:5" s="142" customFormat="1" ht="13.5" thickBot="1">
      <c r="A35" s="152" t="s">
        <v>171</v>
      </c>
      <c r="B35" s="126" t="s">
        <v>255</v>
      </c>
      <c r="C35" s="162">
        <v>0</v>
      </c>
      <c r="D35" s="163">
        <v>0</v>
      </c>
      <c r="E35" s="163">
        <v>0</v>
      </c>
    </row>
    <row r="36" spans="1:5" ht="13.5" thickBot="1">
      <c r="A36" s="164" t="s">
        <v>172</v>
      </c>
      <c r="B36" s="126" t="s">
        <v>256</v>
      </c>
      <c r="C36" s="147">
        <v>0</v>
      </c>
      <c r="D36" s="148">
        <v>0</v>
      </c>
      <c r="E36" s="138"/>
    </row>
    <row r="37" spans="1:5" ht="13.5" thickBot="1">
      <c r="A37" s="164" t="s">
        <v>174</v>
      </c>
      <c r="B37" s="126" t="s">
        <v>257</v>
      </c>
      <c r="C37" s="165">
        <v>0</v>
      </c>
      <c r="D37" s="166">
        <v>0</v>
      </c>
      <c r="E37" s="167"/>
    </row>
    <row r="38" spans="1:5" s="169" customFormat="1" ht="16.5" thickBot="1">
      <c r="A38" s="152" t="s">
        <v>30</v>
      </c>
      <c r="B38" s="168" t="s">
        <v>38</v>
      </c>
      <c r="C38" s="139">
        <f>SUM(C37,C36,C35,C31,C24)</f>
        <v>355263915</v>
      </c>
      <c r="D38" s="139">
        <f>SUM(D37,D36,D35,D31,D24)</f>
        <v>0</v>
      </c>
      <c r="E38" s="140">
        <f>SUM(E37,E36,E35,E31,E24)</f>
        <v>343427781</v>
      </c>
    </row>
    <row r="39" ht="12.75">
      <c r="D39" s="172"/>
    </row>
    <row r="40" ht="12.75">
      <c r="D40" s="172"/>
    </row>
    <row r="41" ht="12.75">
      <c r="D41" s="172"/>
    </row>
    <row r="42" ht="12.75">
      <c r="D42" s="172"/>
    </row>
    <row r="43" ht="12.75">
      <c r="D43" s="172"/>
    </row>
    <row r="44" ht="12.75">
      <c r="D44" s="172"/>
    </row>
    <row r="45" ht="12.75">
      <c r="D45" s="172"/>
    </row>
    <row r="46" ht="12.75">
      <c r="D46" s="172"/>
    </row>
    <row r="47" ht="12.75">
      <c r="D47" s="172"/>
    </row>
    <row r="48" ht="12.75">
      <c r="D48" s="172"/>
    </row>
    <row r="49" ht="12.75">
      <c r="D49" s="172"/>
    </row>
    <row r="50" ht="12.75">
      <c r="D50" s="172"/>
    </row>
    <row r="51" ht="12.75">
      <c r="D51" s="172"/>
    </row>
    <row r="52" ht="12.75">
      <c r="D52" s="172"/>
    </row>
    <row r="53" ht="12.75">
      <c r="D53" s="172"/>
    </row>
    <row r="54" ht="12.75">
      <c r="D54" s="172"/>
    </row>
  </sheetData>
  <sheetProtection/>
  <mergeCells count="6">
    <mergeCell ref="A1:E1"/>
    <mergeCell ref="A2:E2"/>
    <mergeCell ref="A6:B6"/>
    <mergeCell ref="A23:B23"/>
    <mergeCell ref="A3:E3"/>
    <mergeCell ref="A4:E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0">
      <selection activeCell="K26" sqref="K26"/>
    </sheetView>
  </sheetViews>
  <sheetFormatPr defaultColWidth="9.00390625" defaultRowHeight="12.75"/>
  <cols>
    <col min="1" max="1" width="7.875" style="58" customWidth="1"/>
    <col min="2" max="2" width="70.00390625" style="58" customWidth="1"/>
    <col min="3" max="3" width="16.50390625" style="58" customWidth="1"/>
    <col min="4" max="4" width="12.125" style="58" customWidth="1"/>
    <col min="5" max="5" width="16.50390625" style="58" customWidth="1"/>
    <col min="6" max="16384" width="9.375" style="58" customWidth="1"/>
  </cols>
  <sheetData>
    <row r="1" spans="2:5" ht="15.75" customHeight="1" thickBot="1">
      <c r="B1" s="437" t="s">
        <v>310</v>
      </c>
      <c r="C1" s="437"/>
      <c r="D1" s="437"/>
      <c r="E1" s="437"/>
    </row>
    <row r="2" spans="1:5" s="176" customFormat="1" ht="15" customHeight="1">
      <c r="A2" s="438" t="s">
        <v>0</v>
      </c>
      <c r="B2" s="440" t="s">
        <v>25</v>
      </c>
      <c r="C2" s="435" t="s">
        <v>226</v>
      </c>
      <c r="D2" s="440" t="s">
        <v>273</v>
      </c>
      <c r="E2" s="435" t="s">
        <v>274</v>
      </c>
    </row>
    <row r="3" spans="1:5" s="176" customFormat="1" ht="21" customHeight="1" thickBot="1">
      <c r="A3" s="439"/>
      <c r="B3" s="441"/>
      <c r="C3" s="436"/>
      <c r="D3" s="442"/>
      <c r="E3" s="436"/>
    </row>
    <row r="4" spans="1:5" ht="12.75">
      <c r="A4" s="177" t="s">
        <v>71</v>
      </c>
      <c r="B4" s="178" t="s">
        <v>275</v>
      </c>
      <c r="C4" s="180">
        <v>15015404</v>
      </c>
      <c r="D4" s="179">
        <v>0</v>
      </c>
      <c r="E4" s="180">
        <v>2843210</v>
      </c>
    </row>
    <row r="5" spans="1:5" ht="25.5">
      <c r="A5" s="181" t="s">
        <v>73</v>
      </c>
      <c r="B5" s="56" t="s">
        <v>276</v>
      </c>
      <c r="C5" s="183">
        <v>2241678</v>
      </c>
      <c r="D5" s="182">
        <v>0</v>
      </c>
      <c r="E5" s="183">
        <v>3797750</v>
      </c>
    </row>
    <row r="6" spans="1:5" ht="13.5" thickBot="1">
      <c r="A6" s="184" t="s">
        <v>75</v>
      </c>
      <c r="B6" s="185" t="s">
        <v>277</v>
      </c>
      <c r="C6" s="187">
        <v>0</v>
      </c>
      <c r="D6" s="186">
        <v>0</v>
      </c>
      <c r="E6" s="187">
        <v>0</v>
      </c>
    </row>
    <row r="7" spans="1:5" ht="26.25" thickBot="1">
      <c r="A7" s="188" t="s">
        <v>77</v>
      </c>
      <c r="B7" s="189" t="s">
        <v>278</v>
      </c>
      <c r="C7" s="191">
        <f>SUM(C4:C6)</f>
        <v>17257082</v>
      </c>
      <c r="D7" s="292">
        <v>0</v>
      </c>
      <c r="E7" s="191">
        <f>SUM(E4:E6)</f>
        <v>6640960</v>
      </c>
    </row>
    <row r="8" spans="1:5" ht="12.75">
      <c r="A8" s="177" t="s">
        <v>79</v>
      </c>
      <c r="B8" s="178" t="s">
        <v>279</v>
      </c>
      <c r="C8" s="180">
        <v>0</v>
      </c>
      <c r="D8" s="179">
        <v>0</v>
      </c>
      <c r="E8" s="180">
        <v>0</v>
      </c>
    </row>
    <row r="9" spans="1:5" ht="13.5" thickBot="1">
      <c r="A9" s="184" t="s">
        <v>81</v>
      </c>
      <c r="B9" s="185" t="s">
        <v>280</v>
      </c>
      <c r="C9" s="187">
        <v>0</v>
      </c>
      <c r="D9" s="186">
        <v>0</v>
      </c>
      <c r="E9" s="187">
        <v>0</v>
      </c>
    </row>
    <row r="10" spans="1:5" ht="26.25" thickBot="1">
      <c r="A10" s="188" t="s">
        <v>83</v>
      </c>
      <c r="B10" s="189" t="s">
        <v>281</v>
      </c>
      <c r="C10" s="191">
        <v>0</v>
      </c>
      <c r="D10" s="190">
        <v>0</v>
      </c>
      <c r="E10" s="191">
        <v>0</v>
      </c>
    </row>
    <row r="11" spans="1:5" ht="25.5">
      <c r="A11" s="177" t="s">
        <v>85</v>
      </c>
      <c r="B11" s="178" t="s">
        <v>282</v>
      </c>
      <c r="C11" s="180">
        <v>18307603</v>
      </c>
      <c r="D11" s="179">
        <v>0</v>
      </c>
      <c r="E11" s="180">
        <v>15608472</v>
      </c>
    </row>
    <row r="12" spans="1:5" ht="25.5">
      <c r="A12" s="181" t="s">
        <v>87</v>
      </c>
      <c r="B12" s="56" t="s">
        <v>283</v>
      </c>
      <c r="C12" s="183">
        <v>3191101</v>
      </c>
      <c r="D12" s="182">
        <v>0</v>
      </c>
      <c r="E12" s="183">
        <v>3002230</v>
      </c>
    </row>
    <row r="13" spans="1:5" ht="13.5" thickBot="1">
      <c r="A13" s="184">
        <v>11</v>
      </c>
      <c r="B13" s="185" t="s">
        <v>284</v>
      </c>
      <c r="C13" s="187">
        <v>2120426</v>
      </c>
      <c r="D13" s="186">
        <v>0</v>
      </c>
      <c r="E13" s="187">
        <v>3919838</v>
      </c>
    </row>
    <row r="14" spans="1:5" ht="26.25" thickBot="1">
      <c r="A14" s="188">
        <v>12</v>
      </c>
      <c r="B14" s="189" t="s">
        <v>285</v>
      </c>
      <c r="C14" s="191">
        <f>SUM(C11:C13)</f>
        <v>23619130</v>
      </c>
      <c r="D14" s="190">
        <v>0</v>
      </c>
      <c r="E14" s="191">
        <f>SUM(E11:E13)</f>
        <v>22530540</v>
      </c>
    </row>
    <row r="15" spans="1:5" ht="12.75">
      <c r="A15" s="177">
        <v>13</v>
      </c>
      <c r="B15" s="178" t="s">
        <v>286</v>
      </c>
      <c r="C15" s="180">
        <v>830767</v>
      </c>
      <c r="D15" s="179">
        <v>0</v>
      </c>
      <c r="E15" s="180">
        <v>1284072</v>
      </c>
    </row>
    <row r="16" spans="1:5" ht="12.75">
      <c r="A16" s="181">
        <v>14</v>
      </c>
      <c r="B16" s="56" t="s">
        <v>287</v>
      </c>
      <c r="C16" s="183">
        <v>3962138</v>
      </c>
      <c r="D16" s="182">
        <v>0</v>
      </c>
      <c r="E16" s="183">
        <v>6935537</v>
      </c>
    </row>
    <row r="17" spans="1:5" ht="12.75">
      <c r="A17" s="181">
        <v>15</v>
      </c>
      <c r="B17" s="56" t="s">
        <v>288</v>
      </c>
      <c r="C17" s="183">
        <v>0</v>
      </c>
      <c r="D17" s="182">
        <v>0</v>
      </c>
      <c r="E17" s="183">
        <v>0</v>
      </c>
    </row>
    <row r="18" spans="1:5" ht="13.5" thickBot="1">
      <c r="A18" s="184">
        <v>16</v>
      </c>
      <c r="B18" s="185" t="s">
        <v>289</v>
      </c>
      <c r="C18" s="187">
        <v>0</v>
      </c>
      <c r="D18" s="186">
        <v>0</v>
      </c>
      <c r="E18" s="187">
        <v>0</v>
      </c>
    </row>
    <row r="19" spans="1:5" ht="13.5" thickBot="1">
      <c r="A19" s="188">
        <v>17</v>
      </c>
      <c r="B19" s="189" t="s">
        <v>290</v>
      </c>
      <c r="C19" s="191">
        <f>SUM(C15:C18)</f>
        <v>4792905</v>
      </c>
      <c r="D19" s="190">
        <v>0</v>
      </c>
      <c r="E19" s="191">
        <f>SUM(E15:E18)</f>
        <v>8219609</v>
      </c>
    </row>
    <row r="20" spans="1:5" ht="12.75">
      <c r="A20" s="177">
        <v>18</v>
      </c>
      <c r="B20" s="178" t="s">
        <v>291</v>
      </c>
      <c r="C20" s="180">
        <v>5258389</v>
      </c>
      <c r="D20" s="179">
        <v>0</v>
      </c>
      <c r="E20" s="180">
        <v>6366752</v>
      </c>
    </row>
    <row r="21" spans="1:5" ht="12.75">
      <c r="A21" s="181">
        <v>19</v>
      </c>
      <c r="B21" s="56" t="s">
        <v>292</v>
      </c>
      <c r="C21" s="183">
        <v>2121401</v>
      </c>
      <c r="D21" s="182">
        <v>0</v>
      </c>
      <c r="E21" s="183">
        <v>2644875</v>
      </c>
    </row>
    <row r="22" spans="1:5" ht="13.5" thickBot="1">
      <c r="A22" s="184">
        <v>20</v>
      </c>
      <c r="B22" s="185" t="s">
        <v>293</v>
      </c>
      <c r="C22" s="187">
        <v>1614175</v>
      </c>
      <c r="D22" s="186">
        <v>0</v>
      </c>
      <c r="E22" s="187">
        <v>2097880</v>
      </c>
    </row>
    <row r="23" spans="1:5" ht="13.5" thickBot="1">
      <c r="A23" s="188">
        <v>21</v>
      </c>
      <c r="B23" s="189" t="s">
        <v>294</v>
      </c>
      <c r="C23" s="191">
        <f>SUM(C20:C22)</f>
        <v>8993965</v>
      </c>
      <c r="D23" s="190">
        <v>0</v>
      </c>
      <c r="E23" s="191">
        <f>SUM(E20:E22)</f>
        <v>11109507</v>
      </c>
    </row>
    <row r="24" spans="1:5" ht="13.5" thickBot="1">
      <c r="A24" s="188">
        <v>22</v>
      </c>
      <c r="B24" s="189" t="s">
        <v>295</v>
      </c>
      <c r="C24" s="191">
        <v>14851117</v>
      </c>
      <c r="D24" s="190">
        <v>0</v>
      </c>
      <c r="E24" s="191">
        <v>15421053</v>
      </c>
    </row>
    <row r="25" spans="1:5" ht="13.5" thickBot="1">
      <c r="A25" s="188">
        <v>23</v>
      </c>
      <c r="B25" s="189" t="s">
        <v>296</v>
      </c>
      <c r="C25" s="191">
        <v>23763313</v>
      </c>
      <c r="D25" s="190">
        <v>0</v>
      </c>
      <c r="E25" s="191">
        <v>6592630</v>
      </c>
    </row>
    <row r="26" spans="1:5" ht="26.25" thickBot="1">
      <c r="A26" s="188">
        <v>24</v>
      </c>
      <c r="B26" s="189" t="s">
        <v>297</v>
      </c>
      <c r="C26" s="191">
        <v>-11525088</v>
      </c>
      <c r="D26" s="190">
        <v>0</v>
      </c>
      <c r="E26" s="191">
        <v>-12171299</v>
      </c>
    </row>
    <row r="27" spans="1:5" ht="12.75">
      <c r="A27" s="177">
        <v>25</v>
      </c>
      <c r="B27" s="178" t="s">
        <v>298</v>
      </c>
      <c r="C27" s="180">
        <v>0</v>
      </c>
      <c r="D27" s="179">
        <v>0</v>
      </c>
      <c r="E27" s="180">
        <v>640000</v>
      </c>
    </row>
    <row r="28" spans="1:5" ht="25.5">
      <c r="A28" s="181">
        <v>28</v>
      </c>
      <c r="B28" s="56" t="s">
        <v>299</v>
      </c>
      <c r="C28" s="183">
        <v>17319</v>
      </c>
      <c r="D28" s="182">
        <v>0</v>
      </c>
      <c r="E28" s="183">
        <v>27387</v>
      </c>
    </row>
    <row r="29" spans="1:5" ht="25.5">
      <c r="A29" s="181">
        <v>29</v>
      </c>
      <c r="B29" s="56" t="s">
        <v>300</v>
      </c>
      <c r="C29" s="183">
        <v>3357962</v>
      </c>
      <c r="D29" s="182">
        <v>0</v>
      </c>
      <c r="E29" s="183">
        <v>0</v>
      </c>
    </row>
    <row r="30" spans="1:5" ht="13.5" thickBot="1">
      <c r="A30" s="184">
        <v>30</v>
      </c>
      <c r="B30" s="185" t="s">
        <v>301</v>
      </c>
      <c r="C30" s="187">
        <v>0</v>
      </c>
      <c r="D30" s="186">
        <v>0</v>
      </c>
      <c r="E30" s="187">
        <v>0</v>
      </c>
    </row>
    <row r="31" spans="1:5" ht="26.25" thickBot="1">
      <c r="A31" s="188">
        <v>32</v>
      </c>
      <c r="B31" s="189" t="s">
        <v>302</v>
      </c>
      <c r="C31" s="191">
        <f>SUM(C27:C30)</f>
        <v>3375281</v>
      </c>
      <c r="D31" s="190">
        <v>0</v>
      </c>
      <c r="E31" s="191">
        <f>SUM(E27:E30)</f>
        <v>667387</v>
      </c>
    </row>
    <row r="32" spans="1:5" ht="12.75">
      <c r="A32" s="177">
        <v>35</v>
      </c>
      <c r="B32" s="178" t="s">
        <v>303</v>
      </c>
      <c r="C32" s="180">
        <v>196209</v>
      </c>
      <c r="D32" s="179">
        <v>0</v>
      </c>
      <c r="E32" s="180">
        <v>17056</v>
      </c>
    </row>
    <row r="33" spans="1:5" ht="12.75">
      <c r="A33" s="181">
        <v>36</v>
      </c>
      <c r="B33" s="56" t="s">
        <v>304</v>
      </c>
      <c r="C33" s="183">
        <v>0</v>
      </c>
      <c r="D33" s="182">
        <v>0</v>
      </c>
      <c r="E33" s="183">
        <v>0</v>
      </c>
    </row>
    <row r="34" spans="1:5" ht="12.75">
      <c r="A34" s="181">
        <v>37</v>
      </c>
      <c r="B34" s="56" t="s">
        <v>305</v>
      </c>
      <c r="C34" s="183">
        <v>0</v>
      </c>
      <c r="D34" s="182">
        <v>0</v>
      </c>
      <c r="E34" s="183">
        <v>0</v>
      </c>
    </row>
    <row r="35" spans="1:5" ht="13.5" thickBot="1">
      <c r="A35" s="184">
        <v>38</v>
      </c>
      <c r="B35" s="185" t="s">
        <v>306</v>
      </c>
      <c r="C35" s="187">
        <v>0</v>
      </c>
      <c r="D35" s="186">
        <v>0</v>
      </c>
      <c r="E35" s="187">
        <v>0</v>
      </c>
    </row>
    <row r="36" spans="1:5" ht="26.25" thickBot="1">
      <c r="A36" s="188">
        <v>42</v>
      </c>
      <c r="B36" s="189" t="s">
        <v>307</v>
      </c>
      <c r="C36" s="191">
        <f>SUM(C32:C35)</f>
        <v>196209</v>
      </c>
      <c r="D36" s="190">
        <v>0</v>
      </c>
      <c r="E36" s="191">
        <f>SUM(E32:E35)</f>
        <v>17056</v>
      </c>
    </row>
    <row r="37" spans="1:5" ht="13.5" thickBot="1">
      <c r="A37" s="188">
        <v>43</v>
      </c>
      <c r="B37" s="189" t="s">
        <v>308</v>
      </c>
      <c r="C37" s="191">
        <v>3179072</v>
      </c>
      <c r="D37" s="190">
        <v>0</v>
      </c>
      <c r="E37" s="191">
        <v>650331</v>
      </c>
    </row>
    <row r="38" spans="1:5" ht="13.5" thickBot="1">
      <c r="A38" s="188">
        <v>44</v>
      </c>
      <c r="B38" s="189" t="s">
        <v>309</v>
      </c>
      <c r="C38" s="191">
        <f>(C26+C37)</f>
        <v>-8346016</v>
      </c>
      <c r="D38" s="190">
        <v>0</v>
      </c>
      <c r="E38" s="191">
        <f>(E26+E37)</f>
        <v>-11520968</v>
      </c>
    </row>
  </sheetData>
  <sheetProtection/>
  <mergeCells count="6">
    <mergeCell ref="E2:E3"/>
    <mergeCell ref="B1:E1"/>
    <mergeCell ref="A2:A3"/>
    <mergeCell ref="B2:B3"/>
    <mergeCell ref="C2:C3"/>
    <mergeCell ref="D2:D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  <headerFooter>
    <oddHeader>&amp;C&amp;"Times New Roman CE,Félkövér"BONYHÁDVARASD KÖZSÉG ÖNKORMÁNYZATA
2016. ÉVI KÖLTSÉGVETÉS
EREDMÉNYKIMUTATÁSA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3.375" style="3" customWidth="1"/>
    <col min="2" max="2" width="50.50390625" style="3" customWidth="1"/>
    <col min="3" max="3" width="40.875" style="3" customWidth="1"/>
  </cols>
  <sheetData>
    <row r="1" ht="12.75">
      <c r="C1" s="293" t="s">
        <v>336</v>
      </c>
    </row>
    <row r="2" spans="1:8" ht="15.75">
      <c r="A2" s="444" t="s">
        <v>59</v>
      </c>
      <c r="B2" s="444"/>
      <c r="C2" s="444"/>
      <c r="D2" s="25"/>
      <c r="E2" s="25"/>
      <c r="F2" s="25"/>
      <c r="G2" s="25"/>
      <c r="H2" s="25"/>
    </row>
    <row r="3" spans="1:8" ht="15.75">
      <c r="A3" s="444" t="s">
        <v>342</v>
      </c>
      <c r="B3" s="444"/>
      <c r="C3" s="444"/>
      <c r="D3" s="25"/>
      <c r="E3" s="25"/>
      <c r="F3" s="25"/>
      <c r="G3" s="25"/>
      <c r="H3" s="25"/>
    </row>
    <row r="4" spans="1:5" ht="14.25">
      <c r="A4" s="443" t="s">
        <v>68</v>
      </c>
      <c r="B4" s="443"/>
      <c r="C4" s="443"/>
      <c r="E4" t="s">
        <v>65</v>
      </c>
    </row>
    <row r="5" spans="1:5" ht="14.25">
      <c r="A5" s="24" t="s">
        <v>64</v>
      </c>
      <c r="B5" s="24"/>
      <c r="C5" s="24"/>
      <c r="E5" t="s">
        <v>62</v>
      </c>
    </row>
    <row r="6" spans="1:3" ht="14.25">
      <c r="A6" s="24"/>
      <c r="B6" s="24"/>
      <c r="C6" s="24"/>
    </row>
    <row r="7" spans="1:5" ht="14.25" thickBot="1">
      <c r="A7" s="4"/>
      <c r="B7" s="4"/>
      <c r="C7" s="26" t="s">
        <v>339</v>
      </c>
      <c r="E7" t="s">
        <v>63</v>
      </c>
    </row>
    <row r="8" spans="1:3" ht="15" thickBot="1">
      <c r="A8" s="40" t="s">
        <v>0</v>
      </c>
      <c r="B8" s="41" t="s">
        <v>25</v>
      </c>
      <c r="C8" s="42" t="s">
        <v>346</v>
      </c>
    </row>
    <row r="9" spans="1:3" ht="26.25" thickBot="1">
      <c r="A9" s="46" t="s">
        <v>61</v>
      </c>
      <c r="B9" s="51" t="s">
        <v>344</v>
      </c>
      <c r="C9" s="47">
        <f>SUM(C10:C11)</f>
        <v>6755783</v>
      </c>
    </row>
    <row r="10" spans="1:3" ht="12.75">
      <c r="A10" s="43" t="s">
        <v>3</v>
      </c>
      <c r="B10" s="44" t="s">
        <v>31</v>
      </c>
      <c r="C10" s="45">
        <v>6712903</v>
      </c>
    </row>
    <row r="11" spans="1:3" ht="12.75">
      <c r="A11" s="5" t="s">
        <v>4</v>
      </c>
      <c r="B11" s="6" t="s">
        <v>32</v>
      </c>
      <c r="C11" s="27">
        <v>42880</v>
      </c>
    </row>
    <row r="12" spans="1:3" ht="12.75">
      <c r="A12" s="5"/>
      <c r="B12" s="6"/>
      <c r="C12" s="7"/>
    </row>
    <row r="13" spans="1:3" ht="12.75">
      <c r="A13" s="5" t="s">
        <v>5</v>
      </c>
      <c r="B13" s="8" t="s">
        <v>33</v>
      </c>
      <c r="C13" s="7">
        <v>30156057</v>
      </c>
    </row>
    <row r="14" spans="1:3" ht="13.5" thickBot="1">
      <c r="A14" s="9" t="s">
        <v>6</v>
      </c>
      <c r="B14" s="10" t="s">
        <v>34</v>
      </c>
      <c r="C14" s="11">
        <v>27047907</v>
      </c>
    </row>
    <row r="15" spans="1:3" ht="26.25" thickBot="1">
      <c r="A15" s="49" t="s">
        <v>7</v>
      </c>
      <c r="B15" s="51" t="s">
        <v>345</v>
      </c>
      <c r="C15" s="47">
        <f>SUM(C16:C17)</f>
        <v>9863933</v>
      </c>
    </row>
    <row r="16" spans="1:3" ht="12.75">
      <c r="A16" s="43" t="s">
        <v>8</v>
      </c>
      <c r="B16" s="44" t="s">
        <v>31</v>
      </c>
      <c r="C16" s="48">
        <v>9691423</v>
      </c>
    </row>
    <row r="17" spans="1:3" ht="13.5" thickBot="1">
      <c r="A17" s="12" t="s">
        <v>9</v>
      </c>
      <c r="B17" s="13" t="s">
        <v>32</v>
      </c>
      <c r="C17" s="14">
        <v>172510</v>
      </c>
    </row>
    <row r="22" ht="12.75">
      <c r="C22" s="39" t="s">
        <v>60</v>
      </c>
    </row>
  </sheetData>
  <sheetProtection/>
  <mergeCells count="3">
    <mergeCell ref="A4:C4"/>
    <mergeCell ref="A2:C2"/>
    <mergeCell ref="A3:C3"/>
  </mergeCells>
  <conditionalFormatting sqref="C15 C9">
    <cfRule type="cellIs" priority="1" dxfId="2" operator="notEqual" stopIfTrue="1">
      <formula>SUM(C10:C11)</formula>
    </cfRule>
  </conditionalFormatting>
  <conditionalFormatting sqref="C10">
    <cfRule type="cellIs" priority="2" dxfId="2" operator="notEqual" stopIfTrue="1">
      <formula>SUM(C11:C13)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2"/>
  <sheetViews>
    <sheetView view="pageLayout" zoomScaleSheetLayoutView="100" workbookViewId="0" topLeftCell="A40">
      <selection activeCell="D69" sqref="D69"/>
    </sheetView>
  </sheetViews>
  <sheetFormatPr defaultColWidth="67.125" defaultRowHeight="12.75"/>
  <cols>
    <col min="1" max="1" width="121.625" style="88" customWidth="1"/>
    <col min="2" max="2" width="6.125" style="89" customWidth="1"/>
    <col min="3" max="4" width="20.375" style="88" customWidth="1"/>
    <col min="5" max="255" width="12.00390625" style="88" customWidth="1"/>
    <col min="256" max="16384" width="67.125" style="88" customWidth="1"/>
  </cols>
  <sheetData>
    <row r="1" spans="1:4" ht="34.5" customHeight="1">
      <c r="A1" s="446" t="s">
        <v>139</v>
      </c>
      <c r="B1" s="447"/>
      <c r="C1" s="447"/>
      <c r="D1" s="447"/>
    </row>
    <row r="2" spans="1:4" ht="15.75">
      <c r="A2" s="174"/>
      <c r="B2" s="175"/>
      <c r="C2" s="461" t="s">
        <v>327</v>
      </c>
      <c r="D2" s="461"/>
    </row>
    <row r="3" spans="3:4" ht="16.5" thickBot="1">
      <c r="C3" s="448" t="s">
        <v>347</v>
      </c>
      <c r="D3" s="448"/>
    </row>
    <row r="4" spans="1:4" ht="15.75">
      <c r="A4" s="449" t="s">
        <v>140</v>
      </c>
      <c r="B4" s="452" t="s">
        <v>69</v>
      </c>
      <c r="C4" s="455" t="s">
        <v>26</v>
      </c>
      <c r="D4" s="457" t="s">
        <v>141</v>
      </c>
    </row>
    <row r="5" spans="1:4" ht="15.75">
      <c r="A5" s="450"/>
      <c r="B5" s="453"/>
      <c r="C5" s="456"/>
      <c r="D5" s="458"/>
    </row>
    <row r="6" spans="1:4" ht="15.75">
      <c r="A6" s="451"/>
      <c r="B6" s="454"/>
      <c r="C6" s="459" t="s">
        <v>142</v>
      </c>
      <c r="D6" s="460"/>
    </row>
    <row r="7" spans="1:4" s="92" customFormat="1" ht="16.5" thickBot="1">
      <c r="A7" s="90" t="s">
        <v>143</v>
      </c>
      <c r="B7" s="91" t="s">
        <v>113</v>
      </c>
      <c r="C7" s="91" t="s">
        <v>114</v>
      </c>
      <c r="D7" s="173" t="s">
        <v>144</v>
      </c>
    </row>
    <row r="8" spans="1:4" s="93" customFormat="1" ht="15.75">
      <c r="A8" s="240" t="s">
        <v>145</v>
      </c>
      <c r="B8" s="241" t="s">
        <v>116</v>
      </c>
      <c r="C8" s="242">
        <v>76000</v>
      </c>
      <c r="D8" s="243">
        <v>0</v>
      </c>
    </row>
    <row r="9" spans="1:4" s="93" customFormat="1" ht="15.75">
      <c r="A9" s="244" t="s">
        <v>258</v>
      </c>
      <c r="B9" s="245" t="s">
        <v>118</v>
      </c>
      <c r="C9" s="246">
        <f>SUM(C10+C15+C20+C25+C30)</f>
        <v>537865084</v>
      </c>
      <c r="D9" s="247">
        <f>SUM(D10+D15+D20+D25+D30)</f>
        <v>328967410</v>
      </c>
    </row>
    <row r="10" spans="1:4" s="93" customFormat="1" ht="15.75">
      <c r="A10" s="244" t="s">
        <v>259</v>
      </c>
      <c r="B10" s="245" t="s">
        <v>120</v>
      </c>
      <c r="C10" s="246">
        <f>SUM(C11:C14)</f>
        <v>534193617</v>
      </c>
      <c r="D10" s="247">
        <f>SUM(D11:D14)</f>
        <v>327288387</v>
      </c>
    </row>
    <row r="11" spans="1:4" s="93" customFormat="1" ht="15.75">
      <c r="A11" s="248" t="s">
        <v>146</v>
      </c>
      <c r="B11" s="245" t="s">
        <v>122</v>
      </c>
      <c r="C11" s="249">
        <v>216883858</v>
      </c>
      <c r="D11" s="250">
        <v>133349952</v>
      </c>
    </row>
    <row r="12" spans="1:4" s="93" customFormat="1" ht="25.5">
      <c r="A12" s="248" t="s">
        <v>147</v>
      </c>
      <c r="B12" s="245" t="s">
        <v>124</v>
      </c>
      <c r="C12" s="249"/>
      <c r="D12" s="250"/>
    </row>
    <row r="13" spans="1:4" s="93" customFormat="1" ht="15.75">
      <c r="A13" s="248" t="s">
        <v>148</v>
      </c>
      <c r="B13" s="245" t="s">
        <v>126</v>
      </c>
      <c r="C13" s="249">
        <v>310988116</v>
      </c>
      <c r="D13" s="250">
        <v>187616792</v>
      </c>
    </row>
    <row r="14" spans="1:4" s="93" customFormat="1" ht="15.75">
      <c r="A14" s="248" t="s">
        <v>149</v>
      </c>
      <c r="B14" s="245" t="s">
        <v>128</v>
      </c>
      <c r="C14" s="249">
        <v>6321643</v>
      </c>
      <c r="D14" s="250">
        <v>6321643</v>
      </c>
    </row>
    <row r="15" spans="1:4" s="93" customFormat="1" ht="15.75">
      <c r="A15" s="244" t="s">
        <v>260</v>
      </c>
      <c r="B15" s="245" t="s">
        <v>130</v>
      </c>
      <c r="C15" s="251">
        <f>SUM(C16:C19)</f>
        <v>3671467</v>
      </c>
      <c r="D15" s="252">
        <f>SUM(D16:D19)</f>
        <v>1679023</v>
      </c>
    </row>
    <row r="16" spans="1:4" s="93" customFormat="1" ht="15.75">
      <c r="A16" s="248" t="s">
        <v>150</v>
      </c>
      <c r="B16" s="245" t="s">
        <v>132</v>
      </c>
      <c r="C16" s="249">
        <v>0</v>
      </c>
      <c r="D16" s="250">
        <v>0</v>
      </c>
    </row>
    <row r="17" spans="1:4" s="93" customFormat="1" ht="25.5">
      <c r="A17" s="248" t="s">
        <v>151</v>
      </c>
      <c r="B17" s="245" t="s">
        <v>11</v>
      </c>
      <c r="C17" s="249">
        <v>0</v>
      </c>
      <c r="D17" s="250">
        <v>0</v>
      </c>
    </row>
    <row r="18" spans="1:4" s="93" customFormat="1" ht="15.75">
      <c r="A18" s="248" t="s">
        <v>152</v>
      </c>
      <c r="B18" s="245" t="s">
        <v>12</v>
      </c>
      <c r="C18" s="249">
        <v>3671467</v>
      </c>
      <c r="D18" s="250">
        <v>1679023</v>
      </c>
    </row>
    <row r="19" spans="1:4" s="93" customFormat="1" ht="15.75">
      <c r="A19" s="248" t="s">
        <v>153</v>
      </c>
      <c r="B19" s="245" t="s">
        <v>13</v>
      </c>
      <c r="C19" s="249"/>
      <c r="D19" s="250"/>
    </row>
    <row r="20" spans="1:4" s="93" customFormat="1" ht="15.75">
      <c r="A20" s="244" t="s">
        <v>261</v>
      </c>
      <c r="B20" s="245" t="s">
        <v>14</v>
      </c>
      <c r="C20" s="253">
        <v>0</v>
      </c>
      <c r="D20" s="254">
        <v>0</v>
      </c>
    </row>
    <row r="21" spans="1:4" s="93" customFormat="1" ht="15.75">
      <c r="A21" s="248" t="s">
        <v>154</v>
      </c>
      <c r="B21" s="245" t="s">
        <v>15</v>
      </c>
      <c r="C21" s="249">
        <v>0</v>
      </c>
      <c r="D21" s="250">
        <v>0</v>
      </c>
    </row>
    <row r="22" spans="1:4" s="93" customFormat="1" ht="15.75">
      <c r="A22" s="248" t="s">
        <v>155</v>
      </c>
      <c r="B22" s="245" t="s">
        <v>16</v>
      </c>
      <c r="C22" s="249">
        <v>0</v>
      </c>
      <c r="D22" s="250">
        <v>0</v>
      </c>
    </row>
    <row r="23" spans="1:4" s="93" customFormat="1" ht="15.75">
      <c r="A23" s="248" t="s">
        <v>156</v>
      </c>
      <c r="B23" s="245" t="s">
        <v>17</v>
      </c>
      <c r="C23" s="249">
        <v>0</v>
      </c>
      <c r="D23" s="250">
        <v>0</v>
      </c>
    </row>
    <row r="24" spans="1:4" s="93" customFormat="1" ht="15.75">
      <c r="A24" s="248" t="s">
        <v>157</v>
      </c>
      <c r="B24" s="245" t="s">
        <v>18</v>
      </c>
      <c r="C24" s="249">
        <v>0</v>
      </c>
      <c r="D24" s="250">
        <v>0</v>
      </c>
    </row>
    <row r="25" spans="1:4" s="93" customFormat="1" ht="15.75">
      <c r="A25" s="244" t="s">
        <v>262</v>
      </c>
      <c r="B25" s="245" t="s">
        <v>19</v>
      </c>
      <c r="C25" s="253">
        <f>SUM(C26:C29)</f>
        <v>0</v>
      </c>
      <c r="D25" s="254">
        <f>SUM(D26:D29)</f>
        <v>0</v>
      </c>
    </row>
    <row r="26" spans="1:4" s="93" customFormat="1" ht="15.75">
      <c r="A26" s="248" t="s">
        <v>158</v>
      </c>
      <c r="B26" s="245" t="s">
        <v>20</v>
      </c>
      <c r="C26" s="249">
        <v>0</v>
      </c>
      <c r="D26" s="250">
        <v>0</v>
      </c>
    </row>
    <row r="27" spans="1:4" s="93" customFormat="1" ht="15.75">
      <c r="A27" s="248" t="s">
        <v>159</v>
      </c>
      <c r="B27" s="245" t="s">
        <v>21</v>
      </c>
      <c r="C27" s="249">
        <v>0</v>
      </c>
      <c r="D27" s="250">
        <v>0</v>
      </c>
    </row>
    <row r="28" spans="1:4" s="93" customFormat="1" ht="15.75">
      <c r="A28" s="248" t="s">
        <v>160</v>
      </c>
      <c r="B28" s="245" t="s">
        <v>22</v>
      </c>
      <c r="C28" s="249"/>
      <c r="D28" s="250"/>
    </row>
    <row r="29" spans="1:4" s="93" customFormat="1" ht="15.75">
      <c r="A29" s="248" t="s">
        <v>161</v>
      </c>
      <c r="B29" s="245" t="s">
        <v>162</v>
      </c>
      <c r="C29" s="249">
        <v>0</v>
      </c>
      <c r="D29" s="250">
        <v>0</v>
      </c>
    </row>
    <row r="30" spans="1:4" s="93" customFormat="1" ht="15.75">
      <c r="A30" s="244" t="s">
        <v>263</v>
      </c>
      <c r="B30" s="245" t="s">
        <v>23</v>
      </c>
      <c r="C30" s="253">
        <v>0</v>
      </c>
      <c r="D30" s="254">
        <v>0</v>
      </c>
    </row>
    <row r="31" spans="1:4" s="93" customFormat="1" ht="15.75">
      <c r="A31" s="248" t="s">
        <v>163</v>
      </c>
      <c r="B31" s="245" t="s">
        <v>164</v>
      </c>
      <c r="C31" s="249">
        <v>0</v>
      </c>
      <c r="D31" s="250">
        <v>0</v>
      </c>
    </row>
    <row r="32" spans="1:4" s="93" customFormat="1" ht="25.5">
      <c r="A32" s="248" t="s">
        <v>165</v>
      </c>
      <c r="B32" s="245" t="s">
        <v>166</v>
      </c>
      <c r="C32" s="249">
        <v>0</v>
      </c>
      <c r="D32" s="250">
        <v>0</v>
      </c>
    </row>
    <row r="33" spans="1:4" s="93" customFormat="1" ht="15.75">
      <c r="A33" s="248" t="s">
        <v>167</v>
      </c>
      <c r="B33" s="245" t="s">
        <v>168</v>
      </c>
      <c r="C33" s="249">
        <v>0</v>
      </c>
      <c r="D33" s="250">
        <v>0</v>
      </c>
    </row>
    <row r="34" spans="1:4" s="93" customFormat="1" ht="15.75">
      <c r="A34" s="248" t="s">
        <v>169</v>
      </c>
      <c r="B34" s="245" t="s">
        <v>170</v>
      </c>
      <c r="C34" s="249">
        <v>0</v>
      </c>
      <c r="D34" s="250">
        <v>0</v>
      </c>
    </row>
    <row r="35" spans="1:4" s="93" customFormat="1" ht="15.75">
      <c r="A35" s="244" t="s">
        <v>264</v>
      </c>
      <c r="B35" s="245" t="s">
        <v>171</v>
      </c>
      <c r="C35" s="251">
        <f>SUM(C36+C41+C46)</f>
        <v>150000</v>
      </c>
      <c r="D35" s="252">
        <f>SUM(D36+D41+D46)</f>
        <v>150000</v>
      </c>
    </row>
    <row r="36" spans="1:4" s="93" customFormat="1" ht="15.75">
      <c r="A36" s="244" t="s">
        <v>265</v>
      </c>
      <c r="B36" s="245" t="s">
        <v>172</v>
      </c>
      <c r="C36" s="253">
        <f>SUM(C37:C40)</f>
        <v>100000</v>
      </c>
      <c r="D36" s="254">
        <f>SUM(D37:D40)</f>
        <v>100000</v>
      </c>
    </row>
    <row r="37" spans="1:4" s="93" customFormat="1" ht="15.75">
      <c r="A37" s="248" t="s">
        <v>173</v>
      </c>
      <c r="B37" s="245" t="s">
        <v>174</v>
      </c>
      <c r="C37" s="249">
        <v>0</v>
      </c>
      <c r="D37" s="250">
        <v>0</v>
      </c>
    </row>
    <row r="38" spans="1:4" s="93" customFormat="1" ht="15.75">
      <c r="A38" s="248" t="s">
        <v>175</v>
      </c>
      <c r="B38" s="245" t="s">
        <v>30</v>
      </c>
      <c r="C38" s="249">
        <v>0</v>
      </c>
      <c r="D38" s="250">
        <v>0</v>
      </c>
    </row>
    <row r="39" spans="1:4" s="93" customFormat="1" ht="15.75">
      <c r="A39" s="248" t="s">
        <v>176</v>
      </c>
      <c r="B39" s="245" t="s">
        <v>177</v>
      </c>
      <c r="C39" s="249">
        <v>100000</v>
      </c>
      <c r="D39" s="250">
        <v>100000</v>
      </c>
    </row>
    <row r="40" spans="1:4" s="93" customFormat="1" ht="15.75">
      <c r="A40" s="248" t="s">
        <v>178</v>
      </c>
      <c r="B40" s="245" t="s">
        <v>179</v>
      </c>
      <c r="C40" s="249">
        <v>0</v>
      </c>
      <c r="D40" s="250">
        <v>0</v>
      </c>
    </row>
    <row r="41" spans="1:4" s="93" customFormat="1" ht="15.75">
      <c r="A41" s="244" t="s">
        <v>266</v>
      </c>
      <c r="B41" s="245" t="s">
        <v>180</v>
      </c>
      <c r="C41" s="253">
        <f>SUM(C42:C45)</f>
        <v>50000</v>
      </c>
      <c r="D41" s="254">
        <f>SUM(D42:D45)</f>
        <v>50000</v>
      </c>
    </row>
    <row r="42" spans="1:4" s="93" customFormat="1" ht="15.75">
      <c r="A42" s="248" t="s">
        <v>181</v>
      </c>
      <c r="B42" s="245" t="s">
        <v>182</v>
      </c>
      <c r="C42" s="249">
        <v>0</v>
      </c>
      <c r="D42" s="250">
        <v>0</v>
      </c>
    </row>
    <row r="43" spans="1:4" s="93" customFormat="1" ht="25.5">
      <c r="A43" s="248" t="s">
        <v>183</v>
      </c>
      <c r="B43" s="245" t="s">
        <v>184</v>
      </c>
      <c r="C43" s="249">
        <v>0</v>
      </c>
      <c r="D43" s="250">
        <v>0</v>
      </c>
    </row>
    <row r="44" spans="1:4" s="93" customFormat="1" ht="15.75">
      <c r="A44" s="248" t="s">
        <v>185</v>
      </c>
      <c r="B44" s="245" t="s">
        <v>186</v>
      </c>
      <c r="C44" s="249">
        <v>50000</v>
      </c>
      <c r="D44" s="250">
        <v>50000</v>
      </c>
    </row>
    <row r="45" spans="1:4" s="93" customFormat="1" ht="15.75">
      <c r="A45" s="248" t="s">
        <v>187</v>
      </c>
      <c r="B45" s="245" t="s">
        <v>188</v>
      </c>
      <c r="C45" s="249"/>
      <c r="D45" s="250">
        <v>0</v>
      </c>
    </row>
    <row r="46" spans="1:4" s="93" customFormat="1" ht="15.75">
      <c r="A46" s="244" t="s">
        <v>267</v>
      </c>
      <c r="B46" s="245" t="s">
        <v>189</v>
      </c>
      <c r="C46" s="253">
        <v>0</v>
      </c>
      <c r="D46" s="254">
        <v>0</v>
      </c>
    </row>
    <row r="47" spans="1:4" s="93" customFormat="1" ht="15.75">
      <c r="A47" s="248" t="s">
        <v>190</v>
      </c>
      <c r="B47" s="245" t="s">
        <v>191</v>
      </c>
      <c r="C47" s="249">
        <v>0</v>
      </c>
      <c r="D47" s="250">
        <v>0</v>
      </c>
    </row>
    <row r="48" spans="1:4" s="93" customFormat="1" ht="25.5">
      <c r="A48" s="248" t="s">
        <v>192</v>
      </c>
      <c r="B48" s="245" t="s">
        <v>193</v>
      </c>
      <c r="C48" s="249">
        <v>0</v>
      </c>
      <c r="D48" s="250">
        <v>0</v>
      </c>
    </row>
    <row r="49" spans="1:4" s="93" customFormat="1" ht="15.75">
      <c r="A49" s="248" t="s">
        <v>194</v>
      </c>
      <c r="B49" s="245" t="s">
        <v>195</v>
      </c>
      <c r="C49" s="249">
        <v>0</v>
      </c>
      <c r="D49" s="250">
        <v>0</v>
      </c>
    </row>
    <row r="50" spans="1:4" s="93" customFormat="1" ht="15.75">
      <c r="A50" s="248" t="s">
        <v>196</v>
      </c>
      <c r="B50" s="245" t="s">
        <v>197</v>
      </c>
      <c r="C50" s="249">
        <v>0</v>
      </c>
      <c r="D50" s="250">
        <v>0</v>
      </c>
    </row>
    <row r="51" spans="1:4" s="93" customFormat="1" ht="15.75">
      <c r="A51" s="244" t="s">
        <v>198</v>
      </c>
      <c r="B51" s="245" t="s">
        <v>199</v>
      </c>
      <c r="C51" s="249">
        <v>0</v>
      </c>
      <c r="D51" s="250">
        <v>0</v>
      </c>
    </row>
    <row r="52" spans="1:4" s="93" customFormat="1" ht="15.75">
      <c r="A52" s="244" t="s">
        <v>268</v>
      </c>
      <c r="B52" s="245" t="s">
        <v>200</v>
      </c>
      <c r="C52" s="251">
        <f>SUM(C8+C9+C35+C51)</f>
        <v>538091084</v>
      </c>
      <c r="D52" s="252">
        <f>SUM(D8+D9+D35+D51)</f>
        <v>329117410</v>
      </c>
    </row>
    <row r="53" spans="1:4" s="93" customFormat="1" ht="15.75">
      <c r="A53" s="244" t="s">
        <v>201</v>
      </c>
      <c r="B53" s="245" t="s">
        <v>202</v>
      </c>
      <c r="C53" s="249"/>
      <c r="D53" s="250"/>
    </row>
    <row r="54" spans="1:4" s="93" customFormat="1" ht="15.75">
      <c r="A54" s="244" t="s">
        <v>203</v>
      </c>
      <c r="B54" s="245" t="s">
        <v>204</v>
      </c>
      <c r="C54" s="249"/>
      <c r="D54" s="250"/>
    </row>
    <row r="55" spans="1:4" s="93" customFormat="1" ht="15.75">
      <c r="A55" s="244" t="s">
        <v>269</v>
      </c>
      <c r="B55" s="245" t="s">
        <v>205</v>
      </c>
      <c r="C55" s="253">
        <f>SUM(C53:C54)</f>
        <v>0</v>
      </c>
      <c r="D55" s="254">
        <f>SUM(D53:D54)</f>
        <v>0</v>
      </c>
    </row>
    <row r="56" spans="1:4" s="93" customFormat="1" ht="15.75">
      <c r="A56" s="244" t="s">
        <v>206</v>
      </c>
      <c r="B56" s="245" t="s">
        <v>207</v>
      </c>
      <c r="C56" s="249">
        <v>0</v>
      </c>
      <c r="D56" s="250">
        <v>0</v>
      </c>
    </row>
    <row r="57" spans="1:4" s="93" customFormat="1" ht="15.75">
      <c r="A57" s="244" t="s">
        <v>208</v>
      </c>
      <c r="B57" s="245" t="s">
        <v>209</v>
      </c>
      <c r="C57" s="249">
        <v>172510</v>
      </c>
      <c r="D57" s="250">
        <v>172510</v>
      </c>
    </row>
    <row r="58" spans="1:4" s="93" customFormat="1" ht="15.75">
      <c r="A58" s="244" t="s">
        <v>210</v>
      </c>
      <c r="B58" s="245" t="s">
        <v>211</v>
      </c>
      <c r="C58" s="249">
        <v>9691423</v>
      </c>
      <c r="D58" s="250">
        <v>9691423</v>
      </c>
    </row>
    <row r="59" spans="1:4" s="93" customFormat="1" ht="15.75">
      <c r="A59" s="244" t="s">
        <v>212</v>
      </c>
      <c r="B59" s="245" t="s">
        <v>213</v>
      </c>
      <c r="C59" s="249"/>
      <c r="D59" s="250"/>
    </row>
    <row r="60" spans="1:4" s="93" customFormat="1" ht="15.75">
      <c r="A60" s="244" t="s">
        <v>237</v>
      </c>
      <c r="B60" s="245" t="s">
        <v>214</v>
      </c>
      <c r="C60" s="251">
        <f>SUM(C56:C59)</f>
        <v>9863933</v>
      </c>
      <c r="D60" s="252">
        <f>SUM(D56:D59)</f>
        <v>9863933</v>
      </c>
    </row>
    <row r="61" spans="1:4" s="93" customFormat="1" ht="15.75">
      <c r="A61" s="244" t="s">
        <v>215</v>
      </c>
      <c r="B61" s="245" t="s">
        <v>216</v>
      </c>
      <c r="C61" s="255">
        <v>4286336</v>
      </c>
      <c r="D61" s="256">
        <v>4286336</v>
      </c>
    </row>
    <row r="62" spans="1:4" s="93" customFormat="1" ht="15.75">
      <c r="A62" s="244" t="s">
        <v>217</v>
      </c>
      <c r="B62" s="245" t="s">
        <v>218</v>
      </c>
      <c r="C62" s="255">
        <v>0</v>
      </c>
      <c r="D62" s="256">
        <v>0</v>
      </c>
    </row>
    <row r="63" spans="1:4" s="93" customFormat="1" ht="15.75">
      <c r="A63" s="244" t="s">
        <v>219</v>
      </c>
      <c r="B63" s="245" t="s">
        <v>220</v>
      </c>
      <c r="C63" s="255">
        <v>150094</v>
      </c>
      <c r="D63" s="256">
        <v>150094</v>
      </c>
    </row>
    <row r="64" spans="1:4" s="93" customFormat="1" ht="15.75">
      <c r="A64" s="244" t="s">
        <v>270</v>
      </c>
      <c r="B64" s="245" t="s">
        <v>221</v>
      </c>
      <c r="C64" s="251">
        <v>4436430</v>
      </c>
      <c r="D64" s="252">
        <v>4436430</v>
      </c>
    </row>
    <row r="65" spans="1:4" s="93" customFormat="1" ht="15.75">
      <c r="A65" s="244" t="s">
        <v>271</v>
      </c>
      <c r="B65" s="245" t="s">
        <v>222</v>
      </c>
      <c r="C65" s="251">
        <v>10008</v>
      </c>
      <c r="D65" s="252">
        <v>10008</v>
      </c>
    </row>
    <row r="66" spans="1:4" s="93" customFormat="1" ht="15.75">
      <c r="A66" s="244" t="s">
        <v>223</v>
      </c>
      <c r="B66" s="245" t="s">
        <v>224</v>
      </c>
      <c r="C66" s="249"/>
      <c r="D66" s="250"/>
    </row>
    <row r="67" spans="1:4" s="93" customFormat="1" ht="16.5" thickBot="1">
      <c r="A67" s="257" t="s">
        <v>272</v>
      </c>
      <c r="B67" s="258" t="s">
        <v>225</v>
      </c>
      <c r="C67" s="259">
        <f>SUM(C52+C55+C60+C64+C65+C66)</f>
        <v>552401455</v>
      </c>
      <c r="D67" s="260">
        <f>SUM(D52+D55+D60+D64+D65+D66)</f>
        <v>343427781</v>
      </c>
    </row>
    <row r="68" spans="1:4" ht="15.75">
      <c r="A68" s="83"/>
      <c r="C68" s="85"/>
      <c r="D68" s="85"/>
    </row>
    <row r="69" spans="1:4" ht="15.75">
      <c r="A69" s="83"/>
      <c r="C69" s="85"/>
      <c r="D69" s="85"/>
    </row>
    <row r="70" spans="1:4" ht="15.75">
      <c r="A70" s="84"/>
      <c r="C70" s="85"/>
      <c r="D70" s="85"/>
    </row>
    <row r="71" spans="1:4" ht="15.75">
      <c r="A71" s="445"/>
      <c r="B71" s="445"/>
      <c r="C71" s="445"/>
      <c r="D71" s="445"/>
    </row>
    <row r="72" spans="1:4" ht="15.75">
      <c r="A72" s="445"/>
      <c r="B72" s="445"/>
      <c r="C72" s="445"/>
      <c r="D72" s="445"/>
    </row>
  </sheetData>
  <sheetProtection/>
  <mergeCells count="10">
    <mergeCell ref="A71:D71"/>
    <mergeCell ref="A72:D72"/>
    <mergeCell ref="A1:D1"/>
    <mergeCell ref="C3:D3"/>
    <mergeCell ref="A4:A6"/>
    <mergeCell ref="B4:B6"/>
    <mergeCell ref="C4:C5"/>
    <mergeCell ref="D4:D5"/>
    <mergeCell ref="C6:D6"/>
    <mergeCell ref="C2:D2"/>
  </mergeCells>
  <printOptions/>
  <pageMargins left="0.7" right="0.7" top="0.75" bottom="0.75" header="0.3" footer="0.3"/>
  <pageSetup horizontalDpi="600" verticalDpi="600" orientation="portrait" paperSize="9" scale="56" r:id="rId1"/>
  <headerFooter>
    <oddHeader>&amp;C&amp;"Times New Roman CE,Félkövér"&amp;14BONYHÁDVARASD KÖZSÉG ÖNKORMÁNYZATA
2016. ÉVI KÖLTSÉGVETÉS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view="pageLayout" workbookViewId="0" topLeftCell="A1">
      <selection activeCell="C18" sqref="C18"/>
    </sheetView>
  </sheetViews>
  <sheetFormatPr defaultColWidth="9.00390625" defaultRowHeight="12.75"/>
  <cols>
    <col min="1" max="1" width="71.125" style="63" customWidth="1"/>
    <col min="2" max="2" width="6.125" style="87" customWidth="1"/>
    <col min="3" max="3" width="18.00390625" style="62" customWidth="1"/>
    <col min="4" max="16384" width="9.375" style="62" customWidth="1"/>
  </cols>
  <sheetData>
    <row r="1" spans="1:3" ht="32.25" customHeight="1">
      <c r="A1" s="463" t="s">
        <v>109</v>
      </c>
      <c r="B1" s="463"/>
      <c r="C1" s="463"/>
    </row>
    <row r="2" spans="1:3" ht="15.75">
      <c r="A2" s="464"/>
      <c r="B2" s="464"/>
      <c r="C2" s="464"/>
    </row>
    <row r="3" spans="2:3" ht="12.75">
      <c r="B3" s="472" t="s">
        <v>328</v>
      </c>
      <c r="C3" s="472"/>
    </row>
    <row r="4" spans="2:3" ht="13.5" thickBot="1">
      <c r="B4" s="465" t="s">
        <v>347</v>
      </c>
      <c r="C4" s="465"/>
    </row>
    <row r="5" spans="1:3" s="64" customFormat="1" ht="31.5" customHeight="1">
      <c r="A5" s="466" t="s">
        <v>110</v>
      </c>
      <c r="B5" s="468" t="s">
        <v>69</v>
      </c>
      <c r="C5" s="470" t="s">
        <v>111</v>
      </c>
    </row>
    <row r="6" spans="1:3" s="64" customFormat="1" ht="12.75">
      <c r="A6" s="467"/>
      <c r="B6" s="469"/>
      <c r="C6" s="471"/>
    </row>
    <row r="7" spans="1:3" s="68" customFormat="1" ht="13.5" thickBot="1">
      <c r="A7" s="65" t="s">
        <v>112</v>
      </c>
      <c r="B7" s="66" t="s">
        <v>113</v>
      </c>
      <c r="C7" s="67" t="s">
        <v>114</v>
      </c>
    </row>
    <row r="8" spans="1:3" ht="15.75" customHeight="1">
      <c r="A8" s="69" t="s">
        <v>115</v>
      </c>
      <c r="B8" s="70" t="s">
        <v>116</v>
      </c>
      <c r="C8" s="71">
        <v>529382638</v>
      </c>
    </row>
    <row r="9" spans="1:3" ht="15.75" customHeight="1">
      <c r="A9" s="72" t="s">
        <v>117</v>
      </c>
      <c r="B9" s="73" t="s">
        <v>118</v>
      </c>
      <c r="C9" s="74">
        <v>0</v>
      </c>
    </row>
    <row r="10" spans="1:3" ht="15.75" customHeight="1">
      <c r="A10" s="72" t="s">
        <v>119</v>
      </c>
      <c r="B10" s="73" t="s">
        <v>120</v>
      </c>
      <c r="C10" s="74">
        <v>3311285</v>
      </c>
    </row>
    <row r="11" spans="1:3" ht="15.75" customHeight="1">
      <c r="A11" s="72" t="s">
        <v>121</v>
      </c>
      <c r="B11" s="73" t="s">
        <v>122</v>
      </c>
      <c r="C11" s="75">
        <v>-178700471</v>
      </c>
    </row>
    <row r="12" spans="1:3" ht="15.75" customHeight="1">
      <c r="A12" s="72" t="s">
        <v>123</v>
      </c>
      <c r="B12" s="73" t="s">
        <v>124</v>
      </c>
      <c r="C12" s="75">
        <v>0</v>
      </c>
    </row>
    <row r="13" spans="1:3" ht="15.75" customHeight="1">
      <c r="A13" s="72" t="s">
        <v>125</v>
      </c>
      <c r="B13" s="73" t="s">
        <v>126</v>
      </c>
      <c r="C13" s="75">
        <v>-11520968</v>
      </c>
    </row>
    <row r="14" spans="1:3" ht="15.75" customHeight="1">
      <c r="A14" s="72" t="s">
        <v>127</v>
      </c>
      <c r="B14" s="73" t="s">
        <v>128</v>
      </c>
      <c r="C14" s="76">
        <f>+C8+C9+C10+C11+C12+C13</f>
        <v>342472484</v>
      </c>
    </row>
    <row r="15" spans="1:3" ht="15.75" customHeight="1">
      <c r="A15" s="72" t="s">
        <v>129</v>
      </c>
      <c r="B15" s="73" t="s">
        <v>130</v>
      </c>
      <c r="C15" s="77">
        <v>190259</v>
      </c>
    </row>
    <row r="16" spans="1:3" ht="15.75" customHeight="1">
      <c r="A16" s="72" t="s">
        <v>131</v>
      </c>
      <c r="B16" s="73" t="s">
        <v>132</v>
      </c>
      <c r="C16" s="75">
        <v>765038</v>
      </c>
    </row>
    <row r="17" spans="1:3" ht="15.75" customHeight="1">
      <c r="A17" s="72" t="s">
        <v>133</v>
      </c>
      <c r="B17" s="73" t="s">
        <v>11</v>
      </c>
      <c r="C17" s="75">
        <v>0</v>
      </c>
    </row>
    <row r="18" spans="1:3" ht="15.75" customHeight="1">
      <c r="A18" s="72" t="s">
        <v>134</v>
      </c>
      <c r="B18" s="73" t="s">
        <v>12</v>
      </c>
      <c r="C18" s="76">
        <f>+C15+C16+C17</f>
        <v>955297</v>
      </c>
    </row>
    <row r="19" spans="1:3" ht="15.75" customHeight="1">
      <c r="A19" s="72" t="s">
        <v>135</v>
      </c>
      <c r="B19" s="73" t="s">
        <v>13</v>
      </c>
      <c r="C19" s="76">
        <v>0</v>
      </c>
    </row>
    <row r="20" spans="1:3" s="78" customFormat="1" ht="15.75" customHeight="1">
      <c r="A20" s="72" t="s">
        <v>136</v>
      </c>
      <c r="B20" s="73" t="s">
        <v>14</v>
      </c>
      <c r="C20" s="75"/>
    </row>
    <row r="21" spans="1:3" ht="15.75" customHeight="1">
      <c r="A21" s="72" t="s">
        <v>137</v>
      </c>
      <c r="B21" s="73" t="s">
        <v>15</v>
      </c>
      <c r="C21" s="79">
        <v>0</v>
      </c>
    </row>
    <row r="22" spans="1:3" ht="15.75" customHeight="1" thickBot="1">
      <c r="A22" s="80" t="s">
        <v>138</v>
      </c>
      <c r="B22" s="81" t="s">
        <v>16</v>
      </c>
      <c r="C22" s="82">
        <f>+C14+C18+C20+C21+C19</f>
        <v>343427781</v>
      </c>
    </row>
    <row r="23" spans="1:5" ht="15.75">
      <c r="A23" s="83"/>
      <c r="B23" s="84"/>
      <c r="C23" s="85"/>
      <c r="D23" s="85"/>
      <c r="E23" s="85"/>
    </row>
    <row r="24" spans="1:5" ht="15.75">
      <c r="A24" s="83"/>
      <c r="B24" s="84"/>
      <c r="C24" s="85"/>
      <c r="D24" s="85"/>
      <c r="E24" s="85"/>
    </row>
    <row r="25" spans="1:5" ht="15.75">
      <c r="A25" s="84"/>
      <c r="B25" s="84"/>
      <c r="C25" s="85"/>
      <c r="D25" s="85"/>
      <c r="E25" s="85"/>
    </row>
    <row r="26" spans="1:5" ht="15.75">
      <c r="A26" s="462"/>
      <c r="B26" s="462"/>
      <c r="C26" s="462"/>
      <c r="D26" s="86"/>
      <c r="E26" s="86"/>
    </row>
    <row r="27" spans="1:5" ht="15.75">
      <c r="A27" s="462"/>
      <c r="B27" s="462"/>
      <c r="C27" s="462"/>
      <c r="D27" s="86"/>
      <c r="E27" s="86"/>
    </row>
  </sheetData>
  <sheetProtection/>
  <mergeCells count="9">
    <mergeCell ref="A26:C26"/>
    <mergeCell ref="A27:C27"/>
    <mergeCell ref="A1:C1"/>
    <mergeCell ref="A2:C2"/>
    <mergeCell ref="B4:C4"/>
    <mergeCell ref="A5:A6"/>
    <mergeCell ref="B5:B6"/>
    <mergeCell ref="C5:C6"/>
    <mergeCell ref="B3:C3"/>
  </mergeCells>
  <printOptions/>
  <pageMargins left="0.7" right="0.7" top="0.75" bottom="0.75" header="0.3" footer="0.3"/>
  <pageSetup horizontalDpi="600" verticalDpi="600" orientation="portrait" paperSize="9" r:id="rId1"/>
  <headerFooter>
    <oddHeader>&amp;L&amp;"Times New Roman CE,Félkövér"                                                           BONYHÁDVARASD KÖZSÉG ÖNKORMÁNYZATA
                                                                                                 2016. ÉVI KÖLTSÉGVETÉS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zoomScalePageLayoutView="0" workbookViewId="0" topLeftCell="A1">
      <selection activeCell="L31" sqref="L31"/>
    </sheetView>
  </sheetViews>
  <sheetFormatPr defaultColWidth="9.00390625" defaultRowHeight="12.75"/>
  <cols>
    <col min="1" max="1" width="58.875" style="398" customWidth="1"/>
    <col min="2" max="2" width="6.875" style="398" customWidth="1"/>
    <col min="3" max="3" width="17.125" style="398" customWidth="1"/>
    <col min="4" max="4" width="19.125" style="398" customWidth="1"/>
  </cols>
  <sheetData>
    <row r="1" spans="1:4" ht="57" customHeight="1">
      <c r="A1" s="473" t="str">
        <f>+CONCATENATE("VAGYONKIMUTATÁS",CHAR(10),"az érték nélkül nyilvántartott eszközökről",CHAR(10),LEFT('[1]1. sz. mell.'!C3,4),".")</f>
        <v>VAGYONKIMUTATÁS
az érték nélkül nyilvántartott eszközökről
2016.</v>
      </c>
      <c r="B1" s="474"/>
      <c r="C1" s="474"/>
      <c r="D1" s="474"/>
    </row>
    <row r="2" ht="16.5" thickBot="1">
      <c r="D2" s="427" t="s">
        <v>340</v>
      </c>
    </row>
    <row r="3" spans="1:4" ht="39.75" thickBot="1">
      <c r="A3" s="399" t="s">
        <v>25</v>
      </c>
      <c r="B3" s="395" t="s">
        <v>69</v>
      </c>
      <c r="C3" s="400" t="s">
        <v>409</v>
      </c>
      <c r="D3" s="401" t="s">
        <v>410</v>
      </c>
    </row>
    <row r="4" spans="1:4" ht="13.5" thickBot="1">
      <c r="A4" s="402" t="s">
        <v>112</v>
      </c>
      <c r="B4" s="403" t="s">
        <v>113</v>
      </c>
      <c r="C4" s="403" t="s">
        <v>114</v>
      </c>
      <c r="D4" s="404" t="s">
        <v>144</v>
      </c>
    </row>
    <row r="5" spans="1:4" ht="12.75">
      <c r="A5" s="405" t="s">
        <v>411</v>
      </c>
      <c r="B5" s="406" t="s">
        <v>2</v>
      </c>
      <c r="C5" s="407">
        <v>26</v>
      </c>
      <c r="D5" s="408">
        <v>1559138</v>
      </c>
    </row>
    <row r="6" spans="1:4" ht="12.75">
      <c r="A6" s="405" t="s">
        <v>412</v>
      </c>
      <c r="B6" s="409" t="s">
        <v>3</v>
      </c>
      <c r="C6" s="410">
        <v>3</v>
      </c>
      <c r="D6" s="411">
        <v>150604</v>
      </c>
    </row>
    <row r="7" spans="1:4" ht="12.75">
      <c r="A7" s="405" t="s">
        <v>413</v>
      </c>
      <c r="B7" s="409" t="s">
        <v>4</v>
      </c>
      <c r="C7" s="410"/>
      <c r="D7" s="411"/>
    </row>
    <row r="8" spans="1:4" ht="13.5" thickBot="1">
      <c r="A8" s="412" t="s">
        <v>414</v>
      </c>
      <c r="B8" s="413" t="s">
        <v>5</v>
      </c>
      <c r="C8" s="414"/>
      <c r="D8" s="415"/>
    </row>
    <row r="9" spans="1:4" ht="13.5" thickBot="1">
      <c r="A9" s="416" t="s">
        <v>415</v>
      </c>
      <c r="B9" s="417" t="s">
        <v>6</v>
      </c>
      <c r="C9" s="418"/>
      <c r="D9" s="419">
        <f>+D10+D11+D12+D13</f>
        <v>0</v>
      </c>
    </row>
    <row r="10" spans="1:4" ht="12.75">
      <c r="A10" s="420" t="s">
        <v>416</v>
      </c>
      <c r="B10" s="406" t="s">
        <v>7</v>
      </c>
      <c r="C10" s="407"/>
      <c r="D10" s="408"/>
    </row>
    <row r="11" spans="1:4" ht="12.75">
      <c r="A11" s="405" t="s">
        <v>417</v>
      </c>
      <c r="B11" s="409" t="s">
        <v>8</v>
      </c>
      <c r="C11" s="410"/>
      <c r="D11" s="411"/>
    </row>
    <row r="12" spans="1:4" ht="12.75">
      <c r="A12" s="405" t="s">
        <v>418</v>
      </c>
      <c r="B12" s="409" t="s">
        <v>9</v>
      </c>
      <c r="C12" s="410"/>
      <c r="D12" s="411"/>
    </row>
    <row r="13" spans="1:4" ht="13.5" thickBot="1">
      <c r="A13" s="412" t="s">
        <v>419</v>
      </c>
      <c r="B13" s="413" t="s">
        <v>10</v>
      </c>
      <c r="C13" s="414"/>
      <c r="D13" s="415"/>
    </row>
    <row r="14" spans="1:4" ht="13.5" thickBot="1">
      <c r="A14" s="416" t="s">
        <v>420</v>
      </c>
      <c r="B14" s="417" t="s">
        <v>11</v>
      </c>
      <c r="C14" s="418"/>
      <c r="D14" s="419">
        <f>+D15+D16+D17</f>
        <v>0</v>
      </c>
    </row>
    <row r="15" spans="1:4" ht="12.75">
      <c r="A15" s="420" t="s">
        <v>421</v>
      </c>
      <c r="B15" s="406" t="s">
        <v>12</v>
      </c>
      <c r="C15" s="407"/>
      <c r="D15" s="408"/>
    </row>
    <row r="16" spans="1:4" ht="12.75">
      <c r="A16" s="405" t="s">
        <v>422</v>
      </c>
      <c r="B16" s="409" t="s">
        <v>13</v>
      </c>
      <c r="C16" s="410"/>
      <c r="D16" s="411"/>
    </row>
    <row r="17" spans="1:4" ht="13.5" thickBot="1">
      <c r="A17" s="412" t="s">
        <v>423</v>
      </c>
      <c r="B17" s="413" t="s">
        <v>14</v>
      </c>
      <c r="C17" s="414"/>
      <c r="D17" s="415"/>
    </row>
    <row r="18" spans="1:4" ht="13.5" thickBot="1">
      <c r="A18" s="416" t="s">
        <v>424</v>
      </c>
      <c r="B18" s="417" t="s">
        <v>15</v>
      </c>
      <c r="C18" s="418"/>
      <c r="D18" s="419">
        <f>+D19+D20+D21</f>
        <v>0</v>
      </c>
    </row>
    <row r="19" spans="1:4" ht="12.75">
      <c r="A19" s="420" t="s">
        <v>425</v>
      </c>
      <c r="B19" s="406" t="s">
        <v>16</v>
      </c>
      <c r="C19" s="407"/>
      <c r="D19" s="408"/>
    </row>
    <row r="20" spans="1:4" ht="12.75">
      <c r="A20" s="405" t="s">
        <v>426</v>
      </c>
      <c r="B20" s="409" t="s">
        <v>17</v>
      </c>
      <c r="C20" s="410"/>
      <c r="D20" s="411"/>
    </row>
    <row r="21" spans="1:4" ht="12.75">
      <c r="A21" s="405" t="s">
        <v>427</v>
      </c>
      <c r="B21" s="409" t="s">
        <v>18</v>
      </c>
      <c r="C21" s="410"/>
      <c r="D21" s="411"/>
    </row>
    <row r="22" spans="1:4" ht="12.75">
      <c r="A22" s="405" t="s">
        <v>428</v>
      </c>
      <c r="B22" s="409" t="s">
        <v>19</v>
      </c>
      <c r="C22" s="410"/>
      <c r="D22" s="411"/>
    </row>
    <row r="23" spans="1:4" ht="12.75">
      <c r="A23" s="405"/>
      <c r="B23" s="409" t="s">
        <v>20</v>
      </c>
      <c r="C23" s="410"/>
      <c r="D23" s="411"/>
    </row>
    <row r="24" spans="1:4" ht="12.75">
      <c r="A24" s="405"/>
      <c r="B24" s="409" t="s">
        <v>21</v>
      </c>
      <c r="C24" s="410"/>
      <c r="D24" s="411"/>
    </row>
    <row r="25" spans="1:4" ht="12.75">
      <c r="A25" s="405"/>
      <c r="B25" s="409" t="s">
        <v>22</v>
      </c>
      <c r="C25" s="410"/>
      <c r="D25" s="411"/>
    </row>
    <row r="26" spans="1:4" ht="12.75">
      <c r="A26" s="405"/>
      <c r="B26" s="409" t="s">
        <v>162</v>
      </c>
      <c r="C26" s="410"/>
      <c r="D26" s="411"/>
    </row>
    <row r="27" spans="1:4" ht="12.75">
      <c r="A27" s="405"/>
      <c r="B27" s="409" t="s">
        <v>23</v>
      </c>
      <c r="C27" s="410"/>
      <c r="D27" s="411"/>
    </row>
    <row r="28" spans="1:4" ht="12.75">
      <c r="A28" s="405"/>
      <c r="B28" s="409" t="s">
        <v>164</v>
      </c>
      <c r="C28" s="410"/>
      <c r="D28" s="411"/>
    </row>
    <row r="29" spans="1:4" ht="12.75">
      <c r="A29" s="405"/>
      <c r="B29" s="409" t="s">
        <v>166</v>
      </c>
      <c r="C29" s="410"/>
      <c r="D29" s="411"/>
    </row>
    <row r="30" spans="1:4" ht="12.75">
      <c r="A30" s="405"/>
      <c r="B30" s="409" t="s">
        <v>168</v>
      </c>
      <c r="C30" s="410"/>
      <c r="D30" s="411"/>
    </row>
    <row r="31" spans="1:4" ht="12.75">
      <c r="A31" s="405"/>
      <c r="B31" s="409" t="s">
        <v>170</v>
      </c>
      <c r="C31" s="410"/>
      <c r="D31" s="411"/>
    </row>
    <row r="32" spans="1:4" ht="12.75">
      <c r="A32" s="405"/>
      <c r="B32" s="409" t="s">
        <v>171</v>
      </c>
      <c r="C32" s="410"/>
      <c r="D32" s="411"/>
    </row>
    <row r="33" spans="1:4" ht="12.75">
      <c r="A33" s="405"/>
      <c r="B33" s="409" t="s">
        <v>172</v>
      </c>
      <c r="C33" s="410"/>
      <c r="D33" s="411"/>
    </row>
    <row r="34" spans="1:4" ht="12.75">
      <c r="A34" s="405"/>
      <c r="B34" s="409" t="s">
        <v>174</v>
      </c>
      <c r="C34" s="410"/>
      <c r="D34" s="411"/>
    </row>
    <row r="35" spans="1:4" ht="12.75">
      <c r="A35" s="405"/>
      <c r="B35" s="409" t="s">
        <v>30</v>
      </c>
      <c r="C35" s="410"/>
      <c r="D35" s="411"/>
    </row>
    <row r="36" spans="1:4" ht="12.75">
      <c r="A36" s="405"/>
      <c r="B36" s="409" t="s">
        <v>177</v>
      </c>
      <c r="C36" s="410"/>
      <c r="D36" s="411"/>
    </row>
    <row r="37" spans="1:4" ht="13.5" thickBot="1">
      <c r="A37" s="412"/>
      <c r="B37" s="413" t="s">
        <v>179</v>
      </c>
      <c r="C37" s="414"/>
      <c r="D37" s="415"/>
    </row>
    <row r="38" spans="1:4" ht="13.5" thickBot="1">
      <c r="A38" s="475" t="s">
        <v>429</v>
      </c>
      <c r="B38" s="476"/>
      <c r="C38" s="421"/>
      <c r="D38" s="419">
        <f>+D5+D6+D7+D8+D9+D14+D18+D22+D23+D24+D25+D26+D27+D28+D29+D30+D31+D32+D33+D34+D35+D36+D37</f>
        <v>1709742</v>
      </c>
    </row>
    <row r="39" ht="15.75">
      <c r="A39" s="422" t="s">
        <v>430</v>
      </c>
    </row>
    <row r="40" spans="1:4" ht="15.75">
      <c r="A40" s="423"/>
      <c r="B40" s="424"/>
      <c r="C40" s="477"/>
      <c r="D40" s="477"/>
    </row>
    <row r="41" spans="1:4" ht="15.75">
      <c r="A41" s="423"/>
      <c r="B41" s="424"/>
      <c r="C41" s="425"/>
      <c r="D41" s="425"/>
    </row>
    <row r="42" spans="1:4" ht="15.75">
      <c r="A42" s="424"/>
      <c r="B42" s="424"/>
      <c r="C42" s="477"/>
      <c r="D42" s="477"/>
    </row>
    <row r="43" spans="1:2" ht="15.75">
      <c r="A43" s="426"/>
      <c r="B43" s="426"/>
    </row>
    <row r="44" spans="1:3" ht="15.75">
      <c r="A44" s="426"/>
      <c r="B44" s="426"/>
      <c r="C44" s="426"/>
    </row>
  </sheetData>
  <sheetProtection/>
  <mergeCells count="4">
    <mergeCell ref="A1:D1"/>
    <mergeCell ref="A38:B38"/>
    <mergeCell ref="C40:D40"/>
    <mergeCell ref="C42:D42"/>
  </mergeCells>
  <printOptions/>
  <pageMargins left="0.7" right="0.7" top="0.75" bottom="0.75" header="0.3" footer="0.3"/>
  <pageSetup horizontalDpi="600" verticalDpi="600" orientation="portrait" paperSize="9" scale="95" r:id="rId1"/>
  <headerFooter>
    <oddHeader>&amp;C&amp;"Times New Roman CE,Félkövér"BONYHÁDVARASD KÖZSÉG ÖNKORMÁNYZAT
2016. ÉVI KÖLTSÉGVETÉS&amp;R&amp;"Times New Roman CE,Félkövér"7.3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view="pageLayout" workbookViewId="0" topLeftCell="A1">
      <selection activeCell="I9" sqref="I9"/>
    </sheetView>
  </sheetViews>
  <sheetFormatPr defaultColWidth="9.00390625" defaultRowHeight="12.75"/>
  <cols>
    <col min="1" max="1" width="6.875" style="239" customWidth="1"/>
    <col min="2" max="2" width="36.00390625" style="194" customWidth="1"/>
    <col min="3" max="3" width="17.00390625" style="194" customWidth="1"/>
    <col min="4" max="9" width="12.875" style="194" customWidth="1"/>
    <col min="10" max="10" width="13.875" style="194" customWidth="1"/>
    <col min="11" max="16384" width="9.375" style="194" customWidth="1"/>
  </cols>
  <sheetData>
    <row r="1" spans="9:10" ht="12.75">
      <c r="I1" s="479" t="s">
        <v>329</v>
      </c>
      <c r="J1" s="480"/>
    </row>
    <row r="2" spans="1:10" ht="13.5" customHeight="1" thickBot="1">
      <c r="A2" s="192"/>
      <c r="B2" s="193"/>
      <c r="C2" s="193"/>
      <c r="D2" s="193"/>
      <c r="E2" s="193"/>
      <c r="F2" s="193"/>
      <c r="G2" s="193"/>
      <c r="H2" s="193"/>
      <c r="I2" s="478" t="s">
        <v>326</v>
      </c>
      <c r="J2" s="478"/>
    </row>
    <row r="3" spans="1:10" s="198" customFormat="1" ht="26.25" customHeight="1">
      <c r="A3" s="481" t="s">
        <v>311</v>
      </c>
      <c r="B3" s="483" t="s">
        <v>312</v>
      </c>
      <c r="C3" s="483" t="s">
        <v>313</v>
      </c>
      <c r="D3" s="483" t="s">
        <v>314</v>
      </c>
      <c r="E3" s="483" t="s">
        <v>348</v>
      </c>
      <c r="F3" s="195" t="s">
        <v>315</v>
      </c>
      <c r="G3" s="196"/>
      <c r="H3" s="196"/>
      <c r="I3" s="197"/>
      <c r="J3" s="486" t="s">
        <v>316</v>
      </c>
    </row>
    <row r="4" spans="1:10" s="201" customFormat="1" ht="32.25" customHeight="1" thickBot="1">
      <c r="A4" s="482"/>
      <c r="B4" s="484"/>
      <c r="C4" s="484"/>
      <c r="D4" s="485"/>
      <c r="E4" s="485"/>
      <c r="F4" s="199" t="s">
        <v>317</v>
      </c>
      <c r="G4" s="199" t="s">
        <v>335</v>
      </c>
      <c r="H4" s="199" t="s">
        <v>349</v>
      </c>
      <c r="I4" s="200" t="s">
        <v>350</v>
      </c>
      <c r="J4" s="487"/>
    </row>
    <row r="5" spans="1:10" s="206" customFormat="1" ht="13.5" customHeight="1" thickBot="1">
      <c r="A5" s="202">
        <v>1</v>
      </c>
      <c r="B5" s="203">
        <v>2</v>
      </c>
      <c r="C5" s="204">
        <v>3</v>
      </c>
      <c r="D5" s="204">
        <v>4</v>
      </c>
      <c r="E5" s="204">
        <v>5</v>
      </c>
      <c r="F5" s="204">
        <v>6</v>
      </c>
      <c r="G5" s="204">
        <v>7</v>
      </c>
      <c r="H5" s="204">
        <v>8</v>
      </c>
      <c r="I5" s="204">
        <v>9</v>
      </c>
      <c r="J5" s="205" t="s">
        <v>318</v>
      </c>
    </row>
    <row r="6" spans="1:10" ht="33.75" customHeight="1">
      <c r="A6" s="207" t="s">
        <v>2</v>
      </c>
      <c r="B6" s="208" t="s">
        <v>319</v>
      </c>
      <c r="C6" s="209"/>
      <c r="D6" s="210">
        <f aca="true" t="shared" si="0" ref="D6:I6">SUM(D7:D8)</f>
        <v>0</v>
      </c>
      <c r="E6" s="210">
        <f t="shared" si="0"/>
        <v>0</v>
      </c>
      <c r="F6" s="210">
        <f t="shared" si="0"/>
        <v>0</v>
      </c>
      <c r="G6" s="210">
        <f t="shared" si="0"/>
        <v>0</v>
      </c>
      <c r="H6" s="210">
        <f t="shared" si="0"/>
        <v>0</v>
      </c>
      <c r="I6" s="211">
        <f t="shared" si="0"/>
        <v>0</v>
      </c>
      <c r="J6" s="212">
        <f aca="true" t="shared" si="1" ref="J6:J18">SUM(F6:I6)</f>
        <v>0</v>
      </c>
    </row>
    <row r="7" spans="1:10" ht="21" customHeight="1">
      <c r="A7" s="213" t="s">
        <v>3</v>
      </c>
      <c r="B7" s="214"/>
      <c r="C7" s="215"/>
      <c r="D7" s="216"/>
      <c r="E7" s="216"/>
      <c r="F7" s="216"/>
      <c r="G7" s="216"/>
      <c r="H7" s="216"/>
      <c r="I7" s="217"/>
      <c r="J7" s="218">
        <f t="shared" si="1"/>
        <v>0</v>
      </c>
    </row>
    <row r="8" spans="1:10" ht="21" customHeight="1">
      <c r="A8" s="213" t="s">
        <v>4</v>
      </c>
      <c r="B8" s="214" t="s">
        <v>320</v>
      </c>
      <c r="C8" s="215"/>
      <c r="D8" s="216"/>
      <c r="E8" s="216"/>
      <c r="F8" s="216"/>
      <c r="G8" s="216"/>
      <c r="H8" s="216"/>
      <c r="I8" s="217"/>
      <c r="J8" s="218">
        <f t="shared" si="1"/>
        <v>0</v>
      </c>
    </row>
    <row r="9" spans="1:10" ht="36" customHeight="1">
      <c r="A9" s="213" t="s">
        <v>5</v>
      </c>
      <c r="B9" s="219" t="s">
        <v>321</v>
      </c>
      <c r="C9" s="220"/>
      <c r="D9" s="221"/>
      <c r="E9" s="221"/>
      <c r="F9" s="221">
        <f>SUM(F10:F11)</f>
        <v>0</v>
      </c>
      <c r="G9" s="221">
        <f>SUM(G10:G11)</f>
        <v>0</v>
      </c>
      <c r="H9" s="221">
        <f>SUM(H10:H11)</f>
        <v>0</v>
      </c>
      <c r="I9" s="222">
        <f>SUM(I10:I11)</f>
        <v>0</v>
      </c>
      <c r="J9" s="223">
        <f t="shared" si="1"/>
        <v>0</v>
      </c>
    </row>
    <row r="10" spans="1:10" ht="21" customHeight="1">
      <c r="A10" s="213" t="s">
        <v>6</v>
      </c>
      <c r="B10" s="214"/>
      <c r="C10" s="215"/>
      <c r="D10" s="216"/>
      <c r="E10" s="216"/>
      <c r="F10" s="216"/>
      <c r="G10" s="216"/>
      <c r="H10" s="216"/>
      <c r="I10" s="217"/>
      <c r="J10" s="218">
        <f t="shared" si="1"/>
        <v>0</v>
      </c>
    </row>
    <row r="11" spans="1:10" ht="18" customHeight="1">
      <c r="A11" s="213" t="s">
        <v>7</v>
      </c>
      <c r="B11" s="214"/>
      <c r="C11" s="215"/>
      <c r="D11" s="216"/>
      <c r="E11" s="216"/>
      <c r="F11" s="216"/>
      <c r="G11" s="216"/>
      <c r="H11" s="216"/>
      <c r="I11" s="217"/>
      <c r="J11" s="218">
        <f t="shared" si="1"/>
        <v>0</v>
      </c>
    </row>
    <row r="12" spans="1:10" ht="21" customHeight="1">
      <c r="A12" s="213" t="s">
        <v>8</v>
      </c>
      <c r="B12" s="224" t="s">
        <v>322</v>
      </c>
      <c r="C12" s="220"/>
      <c r="D12" s="221">
        <f aca="true" t="shared" si="2" ref="D12:I12">SUM(D13:D13)</f>
        <v>0</v>
      </c>
      <c r="E12" s="221">
        <f t="shared" si="2"/>
        <v>0</v>
      </c>
      <c r="F12" s="221">
        <f t="shared" si="2"/>
        <v>0</v>
      </c>
      <c r="G12" s="221">
        <f t="shared" si="2"/>
        <v>0</v>
      </c>
      <c r="H12" s="221">
        <f t="shared" si="2"/>
        <v>0</v>
      </c>
      <c r="I12" s="222">
        <f t="shared" si="2"/>
        <v>0</v>
      </c>
      <c r="J12" s="223">
        <f t="shared" si="1"/>
        <v>0</v>
      </c>
    </row>
    <row r="13" spans="1:10" ht="21" customHeight="1">
      <c r="A13" s="213" t="s">
        <v>9</v>
      </c>
      <c r="B13" s="214" t="s">
        <v>320</v>
      </c>
      <c r="C13" s="215"/>
      <c r="D13" s="216"/>
      <c r="E13" s="216"/>
      <c r="F13" s="216"/>
      <c r="G13" s="216"/>
      <c r="H13" s="216"/>
      <c r="I13" s="217"/>
      <c r="J13" s="218">
        <f t="shared" si="1"/>
        <v>0</v>
      </c>
    </row>
    <row r="14" spans="1:10" ht="21" customHeight="1">
      <c r="A14" s="213" t="s">
        <v>10</v>
      </c>
      <c r="B14" s="224" t="s">
        <v>323</v>
      </c>
      <c r="C14" s="220"/>
      <c r="D14" s="221">
        <f aca="true" t="shared" si="3" ref="D14:I14">SUM(D15:D15)</f>
        <v>0</v>
      </c>
      <c r="E14" s="221">
        <f t="shared" si="3"/>
        <v>0</v>
      </c>
      <c r="F14" s="221">
        <f t="shared" si="3"/>
        <v>0</v>
      </c>
      <c r="G14" s="221">
        <f t="shared" si="3"/>
        <v>0</v>
      </c>
      <c r="H14" s="221">
        <f t="shared" si="3"/>
        <v>0</v>
      </c>
      <c r="I14" s="222">
        <f t="shared" si="3"/>
        <v>0</v>
      </c>
      <c r="J14" s="223">
        <f t="shared" si="1"/>
        <v>0</v>
      </c>
    </row>
    <row r="15" spans="1:10" ht="21" customHeight="1">
      <c r="A15" s="213" t="s">
        <v>11</v>
      </c>
      <c r="B15" s="214" t="s">
        <v>320</v>
      </c>
      <c r="C15" s="215"/>
      <c r="D15" s="216"/>
      <c r="E15" s="216"/>
      <c r="F15" s="216"/>
      <c r="G15" s="216"/>
      <c r="H15" s="216"/>
      <c r="I15" s="217"/>
      <c r="J15" s="218">
        <f t="shared" si="1"/>
        <v>0</v>
      </c>
    </row>
    <row r="16" spans="1:10" ht="21" customHeight="1">
      <c r="A16" s="225" t="s">
        <v>12</v>
      </c>
      <c r="B16" s="226" t="s">
        <v>324</v>
      </c>
      <c r="C16" s="227"/>
      <c r="D16" s="228">
        <f aca="true" t="shared" si="4" ref="D16:I16">SUM(D17:D18)</f>
        <v>0</v>
      </c>
      <c r="E16" s="228">
        <f t="shared" si="4"/>
        <v>0</v>
      </c>
      <c r="F16" s="228">
        <f t="shared" si="4"/>
        <v>0</v>
      </c>
      <c r="G16" s="228">
        <f t="shared" si="4"/>
        <v>0</v>
      </c>
      <c r="H16" s="228">
        <f t="shared" si="4"/>
        <v>0</v>
      </c>
      <c r="I16" s="229">
        <f t="shared" si="4"/>
        <v>0</v>
      </c>
      <c r="J16" s="223">
        <f t="shared" si="1"/>
        <v>0</v>
      </c>
    </row>
    <row r="17" spans="1:10" ht="21" customHeight="1">
      <c r="A17" s="225" t="s">
        <v>13</v>
      </c>
      <c r="B17" s="214"/>
      <c r="C17" s="215"/>
      <c r="D17" s="216"/>
      <c r="E17" s="216"/>
      <c r="F17" s="216"/>
      <c r="G17" s="216"/>
      <c r="H17" s="216"/>
      <c r="I17" s="217"/>
      <c r="J17" s="218">
        <f t="shared" si="1"/>
        <v>0</v>
      </c>
    </row>
    <row r="18" spans="1:10" ht="21" customHeight="1" thickBot="1">
      <c r="A18" s="225" t="s">
        <v>14</v>
      </c>
      <c r="B18" s="214" t="s">
        <v>320</v>
      </c>
      <c r="C18" s="230"/>
      <c r="D18" s="231"/>
      <c r="E18" s="231"/>
      <c r="F18" s="231"/>
      <c r="G18" s="231"/>
      <c r="H18" s="231"/>
      <c r="I18" s="232"/>
      <c r="J18" s="218">
        <f t="shared" si="1"/>
        <v>0</v>
      </c>
    </row>
    <row r="19" spans="1:10" ht="21" customHeight="1" thickBot="1">
      <c r="A19" s="233" t="s">
        <v>15</v>
      </c>
      <c r="B19" s="234" t="s">
        <v>325</v>
      </c>
      <c r="C19" s="235"/>
      <c r="D19" s="236">
        <f aca="true" t="shared" si="5" ref="D19:J19">D6+D9+D12+D14+D16</f>
        <v>0</v>
      </c>
      <c r="E19" s="236">
        <f t="shared" si="5"/>
        <v>0</v>
      </c>
      <c r="F19" s="236">
        <f t="shared" si="5"/>
        <v>0</v>
      </c>
      <c r="G19" s="236">
        <f t="shared" si="5"/>
        <v>0</v>
      </c>
      <c r="H19" s="236">
        <f t="shared" si="5"/>
        <v>0</v>
      </c>
      <c r="I19" s="237">
        <f t="shared" si="5"/>
        <v>0</v>
      </c>
      <c r="J19" s="238">
        <f t="shared" si="5"/>
        <v>0</v>
      </c>
    </row>
  </sheetData>
  <sheetProtection/>
  <mergeCells count="8">
    <mergeCell ref="I2:J2"/>
    <mergeCell ref="I1:J1"/>
    <mergeCell ref="A3:A4"/>
    <mergeCell ref="B3:B4"/>
    <mergeCell ref="C3:C4"/>
    <mergeCell ref="D3:D4"/>
    <mergeCell ref="E3:E4"/>
    <mergeCell ref="J3:J4"/>
  </mergeCells>
  <printOptions/>
  <pageMargins left="0.7086614173228347" right="0.7086614173228347" top="0.909375" bottom="0.7480314960629921" header="0.31496062992125984" footer="0.31496062992125984"/>
  <pageSetup horizontalDpi="600" verticalDpi="600" orientation="landscape" paperSize="9" scale="97" r:id="rId1"/>
  <headerFooter>
    <oddHeader>&amp;C&amp;"Times New Roman CE,Félkövér"BONYHÁDVARASD KÖZSÉG ÖNKORMÁNYZATA
2016. ÉVI
TÖBBÉVES KIHATÁSSAL JÁRÓ DÖNTÉSEKBŐL SZÁRMAZÓ KÖTELEZETTSÉGEK CÉLOK SZERINT, ÉVENKÉNTI BONTÁSBAN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 topLeftCell="A1">
      <selection activeCell="G28" sqref="G28"/>
    </sheetView>
  </sheetViews>
  <sheetFormatPr defaultColWidth="9.00390625" defaultRowHeight="12.75"/>
  <cols>
    <col min="1" max="1" width="5.50390625" style="296" customWidth="1"/>
    <col min="2" max="2" width="36.875" style="296" customWidth="1"/>
    <col min="3" max="8" width="13.875" style="296" customWidth="1"/>
    <col min="9" max="9" width="15.125" style="296" customWidth="1"/>
  </cols>
  <sheetData>
    <row r="1" spans="1:9" ht="37.5" customHeight="1">
      <c r="A1" s="490" t="str">
        <f>+CONCATENATE("Adósság állomány alakulása lejárat, eszközök, bel- és külföldi hitelezők szerinti bontásban ",CHAR(10),LEFT('[1]1. sz. mell.'!C3,4),". december 31-én")</f>
        <v>Adósság állomány alakulása lejárat, eszközök, bel- és külföldi hitelezők szerinti bontásban 
2016. december 31-én</v>
      </c>
      <c r="B1" s="491"/>
      <c r="C1" s="491"/>
      <c r="D1" s="491"/>
      <c r="E1" s="491"/>
      <c r="F1" s="491"/>
      <c r="G1" s="491"/>
      <c r="H1" s="491"/>
      <c r="I1" s="491"/>
    </row>
    <row r="2" spans="1:9" ht="17.25" customHeight="1">
      <c r="A2" s="294"/>
      <c r="B2" s="295"/>
      <c r="C2" s="295"/>
      <c r="D2" s="295"/>
      <c r="E2" s="295"/>
      <c r="F2" s="295"/>
      <c r="G2" s="295"/>
      <c r="H2" s="295"/>
      <c r="I2" s="295"/>
    </row>
    <row r="3" spans="1:9" ht="37.5" customHeight="1">
      <c r="A3" s="294"/>
      <c r="B3" s="295"/>
      <c r="C3" s="295"/>
      <c r="D3" s="295"/>
      <c r="E3" s="295"/>
      <c r="F3" s="295"/>
      <c r="G3" s="295"/>
      <c r="H3" s="295"/>
      <c r="I3" s="295"/>
    </row>
    <row r="4" spans="8:9" ht="14.25" thickBot="1">
      <c r="H4" s="492" t="s">
        <v>339</v>
      </c>
      <c r="I4" s="493"/>
    </row>
    <row r="5" spans="1:9" ht="13.5" thickBot="1">
      <c r="A5" s="494" t="s">
        <v>0</v>
      </c>
      <c r="B5" s="496" t="s">
        <v>351</v>
      </c>
      <c r="C5" s="498" t="s">
        <v>352</v>
      </c>
      <c r="D5" s="500" t="s">
        <v>353</v>
      </c>
      <c r="E5" s="501"/>
      <c r="F5" s="501"/>
      <c r="G5" s="501"/>
      <c r="H5" s="501"/>
      <c r="I5" s="502" t="s">
        <v>354</v>
      </c>
    </row>
    <row r="6" spans="1:9" ht="24.75" thickBot="1">
      <c r="A6" s="495"/>
      <c r="B6" s="497"/>
      <c r="C6" s="499"/>
      <c r="D6" s="297" t="s">
        <v>355</v>
      </c>
      <c r="E6" s="297" t="s">
        <v>356</v>
      </c>
      <c r="F6" s="297" t="s">
        <v>357</v>
      </c>
      <c r="G6" s="298" t="s">
        <v>358</v>
      </c>
      <c r="H6" s="298" t="s">
        <v>359</v>
      </c>
      <c r="I6" s="503"/>
    </row>
    <row r="7" spans="1:9" ht="13.5" thickBot="1">
      <c r="A7" s="299">
        <v>1</v>
      </c>
      <c r="B7" s="300">
        <v>2</v>
      </c>
      <c r="C7" s="300">
        <v>3</v>
      </c>
      <c r="D7" s="300">
        <v>4</v>
      </c>
      <c r="E7" s="300">
        <v>5</v>
      </c>
      <c r="F7" s="300">
        <v>6</v>
      </c>
      <c r="G7" s="300">
        <v>7</v>
      </c>
      <c r="H7" s="300" t="s">
        <v>360</v>
      </c>
      <c r="I7" s="301" t="s">
        <v>361</v>
      </c>
    </row>
    <row r="8" spans="1:9" ht="12.75">
      <c r="A8" s="504" t="s">
        <v>362</v>
      </c>
      <c r="B8" s="505"/>
      <c r="C8" s="505"/>
      <c r="D8" s="505"/>
      <c r="E8" s="505"/>
      <c r="F8" s="505"/>
      <c r="G8" s="505"/>
      <c r="H8" s="505"/>
      <c r="I8" s="506"/>
    </row>
    <row r="9" spans="1:9" ht="12.75">
      <c r="A9" s="302" t="s">
        <v>2</v>
      </c>
      <c r="B9" s="303" t="s">
        <v>363</v>
      </c>
      <c r="C9" s="304"/>
      <c r="D9" s="304"/>
      <c r="E9" s="304"/>
      <c r="F9" s="304"/>
      <c r="G9" s="305"/>
      <c r="H9" s="306">
        <f aca="true" t="shared" si="0" ref="H9:H15">SUM(D9:G9)</f>
        <v>0</v>
      </c>
      <c r="I9" s="307">
        <f aca="true" t="shared" si="1" ref="I9:I15">C9+H9</f>
        <v>0</v>
      </c>
    </row>
    <row r="10" spans="1:9" ht="22.5">
      <c r="A10" s="302" t="s">
        <v>3</v>
      </c>
      <c r="B10" s="303" t="s">
        <v>364</v>
      </c>
      <c r="C10" s="304"/>
      <c r="D10" s="304"/>
      <c r="E10" s="304"/>
      <c r="F10" s="304"/>
      <c r="G10" s="305"/>
      <c r="H10" s="306">
        <f t="shared" si="0"/>
        <v>0</v>
      </c>
      <c r="I10" s="307">
        <f t="shared" si="1"/>
        <v>0</v>
      </c>
    </row>
    <row r="11" spans="1:9" ht="22.5">
      <c r="A11" s="302" t="s">
        <v>4</v>
      </c>
      <c r="B11" s="303" t="s">
        <v>365</v>
      </c>
      <c r="C11" s="304"/>
      <c r="D11" s="304"/>
      <c r="E11" s="304"/>
      <c r="F11" s="304"/>
      <c r="G11" s="305"/>
      <c r="H11" s="306">
        <f t="shared" si="0"/>
        <v>0</v>
      </c>
      <c r="I11" s="307">
        <f t="shared" si="1"/>
        <v>0</v>
      </c>
    </row>
    <row r="12" spans="1:9" ht="12.75">
      <c r="A12" s="302" t="s">
        <v>5</v>
      </c>
      <c r="B12" s="303" t="s">
        <v>366</v>
      </c>
      <c r="C12" s="304"/>
      <c r="D12" s="304"/>
      <c r="E12" s="304"/>
      <c r="F12" s="304"/>
      <c r="G12" s="305"/>
      <c r="H12" s="306">
        <f t="shared" si="0"/>
        <v>0</v>
      </c>
      <c r="I12" s="307">
        <f t="shared" si="1"/>
        <v>0</v>
      </c>
    </row>
    <row r="13" spans="1:9" ht="22.5">
      <c r="A13" s="302" t="s">
        <v>6</v>
      </c>
      <c r="B13" s="303" t="s">
        <v>367</v>
      </c>
      <c r="C13" s="304"/>
      <c r="D13" s="304"/>
      <c r="E13" s="304"/>
      <c r="F13" s="304"/>
      <c r="G13" s="305"/>
      <c r="H13" s="306">
        <f t="shared" si="0"/>
        <v>0</v>
      </c>
      <c r="I13" s="307">
        <f t="shared" si="1"/>
        <v>0</v>
      </c>
    </row>
    <row r="14" spans="1:9" ht="12.75">
      <c r="A14" s="308" t="s">
        <v>7</v>
      </c>
      <c r="B14" s="309" t="s">
        <v>368</v>
      </c>
      <c r="C14" s="310"/>
      <c r="D14" s="310"/>
      <c r="E14" s="310"/>
      <c r="F14" s="310"/>
      <c r="G14" s="311"/>
      <c r="H14" s="306">
        <f t="shared" si="0"/>
        <v>0</v>
      </c>
      <c r="I14" s="307">
        <f t="shared" si="1"/>
        <v>0</v>
      </c>
    </row>
    <row r="15" spans="1:9" ht="13.5" thickBot="1">
      <c r="A15" s="312" t="s">
        <v>8</v>
      </c>
      <c r="B15" s="313" t="s">
        <v>369</v>
      </c>
      <c r="C15" s="314"/>
      <c r="D15" s="314"/>
      <c r="E15" s="314"/>
      <c r="F15" s="314"/>
      <c r="G15" s="315"/>
      <c r="H15" s="306">
        <f t="shared" si="0"/>
        <v>0</v>
      </c>
      <c r="I15" s="307">
        <f t="shared" si="1"/>
        <v>0</v>
      </c>
    </row>
    <row r="16" spans="1:9" ht="13.5" thickBot="1">
      <c r="A16" s="507" t="s">
        <v>370</v>
      </c>
      <c r="B16" s="508"/>
      <c r="C16" s="316">
        <f aca="true" t="shared" si="2" ref="C16:I16">SUM(C9:C15)</f>
        <v>0</v>
      </c>
      <c r="D16" s="316">
        <f>SUM(D9:D15)</f>
        <v>0</v>
      </c>
      <c r="E16" s="316">
        <f t="shared" si="2"/>
        <v>0</v>
      </c>
      <c r="F16" s="316">
        <f t="shared" si="2"/>
        <v>0</v>
      </c>
      <c r="G16" s="317">
        <f t="shared" si="2"/>
        <v>0</v>
      </c>
      <c r="H16" s="317">
        <f t="shared" si="2"/>
        <v>0</v>
      </c>
      <c r="I16" s="318">
        <f t="shared" si="2"/>
        <v>0</v>
      </c>
    </row>
    <row r="17" spans="1:9" ht="12.75">
      <c r="A17" s="509" t="s">
        <v>371</v>
      </c>
      <c r="B17" s="510"/>
      <c r="C17" s="510"/>
      <c r="D17" s="510"/>
      <c r="E17" s="510"/>
      <c r="F17" s="510"/>
      <c r="G17" s="510"/>
      <c r="H17" s="510"/>
      <c r="I17" s="511"/>
    </row>
    <row r="18" spans="1:9" ht="12.75">
      <c r="A18" s="302" t="s">
        <v>2</v>
      </c>
      <c r="B18" s="303" t="s">
        <v>372</v>
      </c>
      <c r="C18" s="304"/>
      <c r="D18" s="304"/>
      <c r="E18" s="304"/>
      <c r="F18" s="304"/>
      <c r="G18" s="305"/>
      <c r="H18" s="306">
        <f>SUM(D18:G18)</f>
        <v>0</v>
      </c>
      <c r="I18" s="307">
        <f>C18+H18</f>
        <v>0</v>
      </c>
    </row>
    <row r="19" spans="1:9" ht="13.5" thickBot="1">
      <c r="A19" s="312" t="s">
        <v>3</v>
      </c>
      <c r="B19" s="313" t="s">
        <v>369</v>
      </c>
      <c r="C19" s="314"/>
      <c r="D19" s="314"/>
      <c r="E19" s="314"/>
      <c r="F19" s="314"/>
      <c r="G19" s="315"/>
      <c r="H19" s="306">
        <f>SUM(D19:G19)</f>
        <v>0</v>
      </c>
      <c r="I19" s="319">
        <f>C19+H19</f>
        <v>0</v>
      </c>
    </row>
    <row r="20" spans="1:9" ht="13.5" thickBot="1">
      <c r="A20" s="507" t="s">
        <v>373</v>
      </c>
      <c r="B20" s="508"/>
      <c r="C20" s="316">
        <f aca="true" t="shared" si="3" ref="C20:I20">SUM(C18:C19)</f>
        <v>0</v>
      </c>
      <c r="D20" s="316">
        <f t="shared" si="3"/>
        <v>0</v>
      </c>
      <c r="E20" s="316">
        <f t="shared" si="3"/>
        <v>0</v>
      </c>
      <c r="F20" s="316">
        <f t="shared" si="3"/>
        <v>0</v>
      </c>
      <c r="G20" s="317">
        <f t="shared" si="3"/>
        <v>0</v>
      </c>
      <c r="H20" s="317">
        <f t="shared" si="3"/>
        <v>0</v>
      </c>
      <c r="I20" s="318">
        <f t="shared" si="3"/>
        <v>0</v>
      </c>
    </row>
    <row r="21" spans="1:9" ht="13.5" thickBot="1">
      <c r="A21" s="488" t="s">
        <v>374</v>
      </c>
      <c r="B21" s="489"/>
      <c r="C21" s="320">
        <f aca="true" t="shared" si="4" ref="C21:I21">C16+C20</f>
        <v>0</v>
      </c>
      <c r="D21" s="320">
        <f t="shared" si="4"/>
        <v>0</v>
      </c>
      <c r="E21" s="320">
        <f t="shared" si="4"/>
        <v>0</v>
      </c>
      <c r="F21" s="320">
        <f t="shared" si="4"/>
        <v>0</v>
      </c>
      <c r="G21" s="320">
        <f t="shared" si="4"/>
        <v>0</v>
      </c>
      <c r="H21" s="320">
        <f t="shared" si="4"/>
        <v>0</v>
      </c>
      <c r="I21" s="318">
        <f t="shared" si="4"/>
        <v>0</v>
      </c>
    </row>
  </sheetData>
  <sheetProtection/>
  <mergeCells count="12">
    <mergeCell ref="A17:I17"/>
    <mergeCell ref="A20:B20"/>
    <mergeCell ref="A21:B21"/>
    <mergeCell ref="A1:I1"/>
    <mergeCell ref="H4:I4"/>
    <mergeCell ref="A5:A6"/>
    <mergeCell ref="B5:B6"/>
    <mergeCell ref="C5:C6"/>
    <mergeCell ref="D5:H5"/>
    <mergeCell ref="I5:I6"/>
    <mergeCell ref="A8:I8"/>
    <mergeCell ref="A16:B16"/>
  </mergeCells>
  <printOptions/>
  <pageMargins left="0.7" right="0.7" top="0.75" bottom="0.75" header="0.3" footer="0.3"/>
  <pageSetup horizontalDpi="600" verticalDpi="600" orientation="landscape" paperSize="9" r:id="rId1"/>
  <headerFooter>
    <oddHeader>&amp;C&amp;"Times New Roman CE,Félkövér"BONYHÁDVARASD KÖZSÉG ÖNKORMÁNYZAT
2016. ÉVI KÖLTSÉGVETÉS&amp;R&amp;"Times New Roman CE,Félkövér"9.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kisvejke</cp:lastModifiedBy>
  <cp:lastPrinted>2017-05-26T07:14:22Z</cp:lastPrinted>
  <dcterms:created xsi:type="dcterms:W3CDTF">1999-10-30T10:30:45Z</dcterms:created>
  <dcterms:modified xsi:type="dcterms:W3CDTF">2017-06-02T08:34:43Z</dcterms:modified>
  <cp:category/>
  <cp:version/>
  <cp:contentType/>
  <cp:contentStatus/>
</cp:coreProperties>
</file>